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75" tabRatio="762" activeTab="0"/>
  </bookViews>
  <sheets>
    <sheet name="R2当初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<sst xmlns="http://schemas.openxmlformats.org/spreadsheetml/2006/main" count="50" uniqueCount="49">
  <si>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(単位:千円)</t>
  </si>
  <si>
    <t>区  分</t>
  </si>
  <si>
    <t>構成比</t>
  </si>
  <si>
    <t>％</t>
  </si>
  <si>
    <t>人件費</t>
  </si>
  <si>
    <t>物件費</t>
  </si>
  <si>
    <t>維持補修費</t>
  </si>
  <si>
    <t>扶助費</t>
  </si>
  <si>
    <t>補助金</t>
  </si>
  <si>
    <t>負担金</t>
  </si>
  <si>
    <t>その他</t>
  </si>
  <si>
    <t>災害復旧事業費</t>
  </si>
  <si>
    <t>公債費</t>
  </si>
  <si>
    <t>貸付金</t>
  </si>
  <si>
    <t>繰出金</t>
  </si>
  <si>
    <t>補助費等</t>
  </si>
  <si>
    <t>注） 構成比は、合計しても１００％にならない場合がある。</t>
  </si>
  <si>
    <t>普通建設事業</t>
  </si>
  <si>
    <t>補助事業</t>
  </si>
  <si>
    <t>単独事業</t>
  </si>
  <si>
    <t>県単独事業</t>
  </si>
  <si>
    <t>市単独事業</t>
  </si>
  <si>
    <t>国直轄事業負担金</t>
  </si>
  <si>
    <t>県営事業負担金</t>
  </si>
  <si>
    <t>受託事業</t>
  </si>
  <si>
    <t>失業対策事業費</t>
  </si>
  <si>
    <t>積立金</t>
  </si>
  <si>
    <t>投資及び出資金</t>
  </si>
  <si>
    <t>前年度繰上充用金</t>
  </si>
  <si>
    <t>予備費</t>
  </si>
  <si>
    <t>合　　計</t>
  </si>
  <si>
    <t>うち報酬</t>
  </si>
  <si>
    <t>うち給料</t>
  </si>
  <si>
    <t>差  引</t>
  </si>
  <si>
    <t>伸 率</t>
  </si>
  <si>
    <t>当初予算</t>
  </si>
  <si>
    <t>A - B</t>
  </si>
  <si>
    <t>Ａ</t>
  </si>
  <si>
    <t>Ｂ</t>
  </si>
  <si>
    <t>C</t>
  </si>
  <si>
    <t xml:space="preserve">  C/B ％</t>
  </si>
  <si>
    <t>備   考</t>
  </si>
  <si>
    <t>皆増</t>
  </si>
  <si>
    <t>令和2年度性質別及び経費別分類比較表（一般会計）</t>
  </si>
  <si>
    <t>令和2年度</t>
  </si>
  <si>
    <t>令和元年度</t>
  </si>
  <si>
    <t>2年度</t>
  </si>
  <si>
    <t>元年度</t>
  </si>
  <si>
    <t>当初予算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</si>
</sst>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.00;[Red]#,##0.00"/>
    <numFmt numFmtId="180" formatCode="#,##0.0;[Red]#,##0.0"/>
    <numFmt numFmtId="181" formatCode="#,##0.0;&quot;△ &quot;#,##0.0"/>
    <numFmt numFmtId="182" formatCode="0;&quot;△ &quot;0"/>
    <numFmt numFmtId="183" formatCode="0_);[Red]\(0\)"/>
    <numFmt numFmtId="184" formatCode="#,##0.000;&quot;△ &quot;#,##0.000"/>
    <numFmt numFmtId="185" formatCode="#,##0_ "/>
    <numFmt numFmtId="186" formatCode="0.0_);[Red]\(0.0\)"/>
    <numFmt numFmtId="187" formatCode="#,##0_);[Red]\(#,##0\)"/>
    <numFmt numFmtId="188" formatCode="#,##0.0_);[Red]\(#,##0.0\)"/>
    <numFmt numFmtId="189" formatCode="0.0;&quot;△ &quot;0.0"/>
    <numFmt numFmtId="190" formatCode="#,##0.00_);[Red]\(#,##0.00\)"/>
    <numFmt numFmtId="191" formatCode="0.00_);[Red]\(0.00\)"/>
    <numFmt numFmtId="192" formatCode="0.00;&quot;△ &quot;0.00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textRotation="255"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 textRotation="255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0" xfId="0" applyAlignment="1" applyProtection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4" fillId="0" borderId="0" xfId="0" applyFont="1" applyAlignment="1" applyProtection="1">
      <alignment horizontal="centerContinuous" vertical="center"/>
      <protection/>
    </xf>
    <xf numFmtId="38" fontId="5" fillId="0" borderId="19" xfId="48" applyFont="1" applyFill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92" fontId="5" fillId="0" borderId="19" xfId="0" applyNumberFormat="1" applyFont="1" applyBorder="1" applyAlignment="1" applyProtection="1">
      <alignment vertical="center"/>
      <protection/>
    </xf>
    <xf numFmtId="178" fontId="5" fillId="0" borderId="19" xfId="0" applyNumberFormat="1" applyFont="1" applyBorder="1" applyAlignment="1" applyProtection="1">
      <alignment vertical="center"/>
      <protection/>
    </xf>
    <xf numFmtId="192" fontId="5" fillId="0" borderId="19" xfId="0" applyNumberFormat="1" applyFont="1" applyBorder="1" applyAlignment="1" applyProtection="1">
      <alignment horizontal="right" vertical="center"/>
      <protection/>
    </xf>
    <xf numFmtId="177" fontId="0" fillId="0" borderId="23" xfId="60" applyNumberFormat="1" applyFont="1" applyFill="1" applyBorder="1" applyAlignment="1">
      <alignment horizontal="right"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7" fontId="5" fillId="0" borderId="24" xfId="60" applyNumberFormat="1" applyFont="1" applyFill="1" applyBorder="1" applyAlignment="1">
      <alignment vertical="center"/>
      <protection/>
    </xf>
    <xf numFmtId="177" fontId="42" fillId="0" borderId="24" xfId="60" applyNumberFormat="1" applyFont="1" applyFill="1" applyBorder="1" applyAlignment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Ｈ21当初・人件費調整後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5" width="14.09765625" style="0" customWidth="1"/>
    <col min="6" max="6" width="16.09765625" style="0" bestFit="1" customWidth="1"/>
    <col min="7" max="9" width="10.59765625" style="0" customWidth="1"/>
  </cols>
  <sheetData>
    <row r="1" spans="1:9" ht="19.5" customHeight="1">
      <c r="A1" s="31" t="s">
        <v>43</v>
      </c>
      <c r="B1" s="15"/>
      <c r="C1" s="15"/>
      <c r="D1" s="15"/>
      <c r="E1" s="15"/>
      <c r="F1" s="15"/>
      <c r="G1" s="15"/>
      <c r="H1" s="15"/>
      <c r="I1" s="15"/>
    </row>
    <row r="2" spans="1:10" ht="20.25" customHeight="1">
      <c r="A2" s="1"/>
      <c r="B2" s="1"/>
      <c r="C2" s="1"/>
      <c r="D2" s="1"/>
      <c r="E2" s="1"/>
      <c r="F2" s="1"/>
      <c r="G2" s="1"/>
      <c r="H2" s="1"/>
      <c r="I2" s="14"/>
      <c r="J2" s="28" t="s">
        <v>0</v>
      </c>
    </row>
    <row r="3" spans="1:10" ht="21.75" customHeight="1">
      <c r="A3" s="41" t="s">
        <v>1</v>
      </c>
      <c r="B3" s="42"/>
      <c r="C3" s="43"/>
      <c r="D3" s="29" t="s">
        <v>44</v>
      </c>
      <c r="E3" s="5" t="s">
        <v>45</v>
      </c>
      <c r="F3" s="5" t="s">
        <v>33</v>
      </c>
      <c r="G3" s="6" t="s">
        <v>34</v>
      </c>
      <c r="H3" s="7" t="s">
        <v>2</v>
      </c>
      <c r="I3" s="8"/>
      <c r="J3" s="9"/>
    </row>
    <row r="4" spans="1:10" ht="14.25">
      <c r="A4" s="44"/>
      <c r="B4" s="45"/>
      <c r="C4" s="46"/>
      <c r="D4" s="11" t="s">
        <v>48</v>
      </c>
      <c r="E4" s="2" t="s">
        <v>35</v>
      </c>
      <c r="F4" s="10" t="s">
        <v>36</v>
      </c>
      <c r="G4" s="10"/>
      <c r="H4" s="11" t="s">
        <v>46</v>
      </c>
      <c r="I4" s="10" t="s">
        <v>47</v>
      </c>
      <c r="J4" s="3" t="s">
        <v>41</v>
      </c>
    </row>
    <row r="5" spans="1:10" ht="14.25">
      <c r="A5" s="47"/>
      <c r="B5" s="48"/>
      <c r="C5" s="49"/>
      <c r="D5" s="30" t="s">
        <v>37</v>
      </c>
      <c r="E5" s="12" t="s">
        <v>38</v>
      </c>
      <c r="F5" s="26" t="s">
        <v>39</v>
      </c>
      <c r="G5" s="26" t="s">
        <v>40</v>
      </c>
      <c r="H5" s="25" t="s">
        <v>3</v>
      </c>
      <c r="I5" s="27" t="s">
        <v>3</v>
      </c>
      <c r="J5" s="3"/>
    </row>
    <row r="6" spans="1:10" s="4" customFormat="1" ht="42.75" customHeight="1">
      <c r="A6" s="50" t="s">
        <v>4</v>
      </c>
      <c r="B6" s="51"/>
      <c r="C6" s="52"/>
      <c r="D6" s="37">
        <v>28794083</v>
      </c>
      <c r="E6" s="37">
        <v>26357979</v>
      </c>
      <c r="F6" s="33">
        <f aca="true" t="shared" si="0" ref="F6:F33">SUM(D6-E6)</f>
        <v>2436104</v>
      </c>
      <c r="G6" s="34">
        <f aca="true" t="shared" si="1" ref="G6:G30">SUM(F6/E6*100)</f>
        <v>9.242377801424</v>
      </c>
      <c r="H6" s="35">
        <f aca="true" t="shared" si="2" ref="H6:H33">D6/+$D$33*100</f>
        <v>15.31600159574468</v>
      </c>
      <c r="I6" s="35">
        <f aca="true" t="shared" si="3" ref="I6:I33">E6/+$E$33*100</f>
        <v>14.340576169749728</v>
      </c>
      <c r="J6" s="13"/>
    </row>
    <row r="7" spans="1:10" s="4" customFormat="1" ht="42.75" customHeight="1">
      <c r="A7" s="17"/>
      <c r="B7" s="53" t="s">
        <v>31</v>
      </c>
      <c r="C7" s="54"/>
      <c r="D7" s="38">
        <v>1418021</v>
      </c>
      <c r="E7" s="38">
        <v>1640269</v>
      </c>
      <c r="F7" s="33">
        <f t="shared" si="0"/>
        <v>-222248</v>
      </c>
      <c r="G7" s="34">
        <f t="shared" si="1"/>
        <v>-13.549484871079073</v>
      </c>
      <c r="H7" s="35">
        <f t="shared" si="2"/>
        <v>0.7542664893617022</v>
      </c>
      <c r="I7" s="35">
        <f t="shared" si="3"/>
        <v>0.8924205658324266</v>
      </c>
      <c r="J7" s="13"/>
    </row>
    <row r="8" spans="1:10" s="4" customFormat="1" ht="42.75" customHeight="1">
      <c r="A8" s="19"/>
      <c r="B8" s="53" t="s">
        <v>32</v>
      </c>
      <c r="C8" s="54"/>
      <c r="D8" s="38">
        <v>12987798</v>
      </c>
      <c r="E8" s="38">
        <v>11447004</v>
      </c>
      <c r="F8" s="33">
        <f t="shared" si="0"/>
        <v>1540794</v>
      </c>
      <c r="G8" s="34">
        <f t="shared" si="1"/>
        <v>13.460238154891883</v>
      </c>
      <c r="H8" s="35">
        <f t="shared" si="2"/>
        <v>6.908403191489362</v>
      </c>
      <c r="I8" s="35">
        <f t="shared" si="3"/>
        <v>6.227967355821545</v>
      </c>
      <c r="J8" s="13"/>
    </row>
    <row r="9" spans="1:10" s="4" customFormat="1" ht="42.75" customHeight="1">
      <c r="A9" s="53" t="s">
        <v>5</v>
      </c>
      <c r="B9" s="55"/>
      <c r="C9" s="54"/>
      <c r="D9" s="38">
        <v>24690493</v>
      </c>
      <c r="E9" s="38">
        <v>26530531</v>
      </c>
      <c r="F9" s="33">
        <f t="shared" si="0"/>
        <v>-1840038</v>
      </c>
      <c r="G9" s="34">
        <f t="shared" si="1"/>
        <v>-6.935549084939159</v>
      </c>
      <c r="H9" s="35">
        <f t="shared" si="2"/>
        <v>13.133240957446809</v>
      </c>
      <c r="I9" s="35">
        <f t="shared" si="3"/>
        <v>14.434456474428728</v>
      </c>
      <c r="J9" s="13"/>
    </row>
    <row r="10" spans="1:10" s="4" customFormat="1" ht="42.75" customHeight="1">
      <c r="A10" s="53" t="s">
        <v>6</v>
      </c>
      <c r="B10" s="55"/>
      <c r="C10" s="54"/>
      <c r="D10" s="38">
        <v>983185</v>
      </c>
      <c r="E10" s="38">
        <v>1010414</v>
      </c>
      <c r="F10" s="33">
        <f t="shared" si="0"/>
        <v>-27229</v>
      </c>
      <c r="G10" s="34">
        <f t="shared" si="1"/>
        <v>-2.6948359781238187</v>
      </c>
      <c r="H10" s="35">
        <f t="shared" si="2"/>
        <v>0.522970744680851</v>
      </c>
      <c r="I10" s="35">
        <f t="shared" si="3"/>
        <v>0.5497355821545158</v>
      </c>
      <c r="J10" s="13"/>
    </row>
    <row r="11" spans="1:10" s="4" customFormat="1" ht="42.75" customHeight="1">
      <c r="A11" s="53" t="s">
        <v>7</v>
      </c>
      <c r="B11" s="55"/>
      <c r="C11" s="54"/>
      <c r="D11" s="38">
        <v>67408970</v>
      </c>
      <c r="E11" s="38">
        <v>65172707</v>
      </c>
      <c r="F11" s="33">
        <f t="shared" si="0"/>
        <v>2236263</v>
      </c>
      <c r="G11" s="34">
        <f t="shared" si="1"/>
        <v>3.4312875787099038</v>
      </c>
      <c r="H11" s="35">
        <f t="shared" si="2"/>
        <v>35.855835106382976</v>
      </c>
      <c r="I11" s="35">
        <f t="shared" si="3"/>
        <v>35.45849129488575</v>
      </c>
      <c r="J11" s="13"/>
    </row>
    <row r="12" spans="1:10" s="4" customFormat="1" ht="42.75" customHeight="1">
      <c r="A12" s="56" t="s">
        <v>15</v>
      </c>
      <c r="B12" s="57"/>
      <c r="C12" s="58"/>
      <c r="D12" s="39">
        <f>SUM(D13:D15)</f>
        <v>17229569</v>
      </c>
      <c r="E12" s="39">
        <f>SUM(E13:E15)</f>
        <v>17300723</v>
      </c>
      <c r="F12" s="33">
        <f t="shared" si="0"/>
        <v>-71154</v>
      </c>
      <c r="G12" s="34">
        <f t="shared" si="1"/>
        <v>-0.4112776096120376</v>
      </c>
      <c r="H12" s="35">
        <f t="shared" si="2"/>
        <v>9.164664361702128</v>
      </c>
      <c r="I12" s="35">
        <f t="shared" si="3"/>
        <v>9.412798150163221</v>
      </c>
      <c r="J12" s="13"/>
    </row>
    <row r="13" spans="1:10" s="4" customFormat="1" ht="42.75" customHeight="1">
      <c r="A13" s="20"/>
      <c r="B13" s="53" t="s">
        <v>8</v>
      </c>
      <c r="C13" s="54"/>
      <c r="D13" s="38">
        <v>3406433</v>
      </c>
      <c r="E13" s="38">
        <v>3523343</v>
      </c>
      <c r="F13" s="33">
        <f t="shared" si="0"/>
        <v>-116910</v>
      </c>
      <c r="G13" s="34">
        <f t="shared" si="1"/>
        <v>-3.3181555131021874</v>
      </c>
      <c r="H13" s="35">
        <f t="shared" si="2"/>
        <v>1.8119324468085107</v>
      </c>
      <c r="I13" s="35">
        <f t="shared" si="3"/>
        <v>1.9169439608269858</v>
      </c>
      <c r="J13" s="13"/>
    </row>
    <row r="14" spans="1:10" s="4" customFormat="1" ht="42.75" customHeight="1">
      <c r="A14" s="21"/>
      <c r="B14" s="53" t="s">
        <v>9</v>
      </c>
      <c r="C14" s="54"/>
      <c r="D14" s="38">
        <v>11821781</v>
      </c>
      <c r="E14" s="38">
        <v>11838857</v>
      </c>
      <c r="F14" s="33">
        <f t="shared" si="0"/>
        <v>-17076</v>
      </c>
      <c r="G14" s="34">
        <f t="shared" si="1"/>
        <v>-0.14423689719370714</v>
      </c>
      <c r="H14" s="35">
        <f t="shared" si="2"/>
        <v>6.288181382978723</v>
      </c>
      <c r="I14" s="35">
        <f t="shared" si="3"/>
        <v>6.441162676822633</v>
      </c>
      <c r="J14" s="13"/>
    </row>
    <row r="15" spans="1:10" s="4" customFormat="1" ht="42.75" customHeight="1">
      <c r="A15" s="21"/>
      <c r="B15" s="53" t="s">
        <v>10</v>
      </c>
      <c r="C15" s="54"/>
      <c r="D15" s="38">
        <v>2001355</v>
      </c>
      <c r="E15" s="38">
        <v>1938523</v>
      </c>
      <c r="F15" s="33">
        <f t="shared" si="0"/>
        <v>62832</v>
      </c>
      <c r="G15" s="34">
        <f t="shared" si="1"/>
        <v>3.2412305657451577</v>
      </c>
      <c r="H15" s="35">
        <f t="shared" si="2"/>
        <v>1.0645505319148936</v>
      </c>
      <c r="I15" s="35">
        <f t="shared" si="3"/>
        <v>1.0546915125136016</v>
      </c>
      <c r="J15" s="13"/>
    </row>
    <row r="16" spans="1:10" s="4" customFormat="1" ht="42.75" customHeight="1">
      <c r="A16" s="59" t="s">
        <v>17</v>
      </c>
      <c r="B16" s="60"/>
      <c r="C16" s="61"/>
      <c r="D16" s="39">
        <f>D17+D18+D23</f>
        <v>10533380</v>
      </c>
      <c r="E16" s="39">
        <f>E17+E18+E23</f>
        <v>9802127</v>
      </c>
      <c r="F16" s="33">
        <f t="shared" si="0"/>
        <v>731253</v>
      </c>
      <c r="G16" s="34">
        <f t="shared" si="1"/>
        <v>7.460146149912157</v>
      </c>
      <c r="H16" s="35">
        <f t="shared" si="2"/>
        <v>5.60286170212766</v>
      </c>
      <c r="I16" s="35">
        <f t="shared" si="3"/>
        <v>5.333039717083786</v>
      </c>
      <c r="J16" s="13"/>
    </row>
    <row r="17" spans="1:10" s="4" customFormat="1" ht="42.75" customHeight="1">
      <c r="A17" s="22"/>
      <c r="B17" s="53" t="s">
        <v>18</v>
      </c>
      <c r="C17" s="54"/>
      <c r="D17" s="38">
        <v>4747299</v>
      </c>
      <c r="E17" s="38">
        <v>5446511</v>
      </c>
      <c r="F17" s="33">
        <f t="shared" si="0"/>
        <v>-699212</v>
      </c>
      <c r="G17" s="34">
        <f t="shared" si="1"/>
        <v>-12.837796526987644</v>
      </c>
      <c r="H17" s="35">
        <f t="shared" si="2"/>
        <v>2.5251590425531916</v>
      </c>
      <c r="I17" s="35">
        <f t="shared" si="3"/>
        <v>2.9632812840043528</v>
      </c>
      <c r="J17" s="13"/>
    </row>
    <row r="18" spans="1:10" s="4" customFormat="1" ht="42.75" customHeight="1">
      <c r="A18" s="22"/>
      <c r="B18" s="56" t="s">
        <v>19</v>
      </c>
      <c r="C18" s="58"/>
      <c r="D18" s="39">
        <f>SUM(D19:D20)</f>
        <v>5786081</v>
      </c>
      <c r="E18" s="39">
        <f>SUM(E19:E20)</f>
        <v>4355616</v>
      </c>
      <c r="F18" s="33">
        <f t="shared" si="0"/>
        <v>1430465</v>
      </c>
      <c r="G18" s="34">
        <f t="shared" si="1"/>
        <v>32.84185290898004</v>
      </c>
      <c r="H18" s="35">
        <f t="shared" si="2"/>
        <v>3.0777026595744683</v>
      </c>
      <c r="I18" s="35">
        <f t="shared" si="3"/>
        <v>2.369758433079434</v>
      </c>
      <c r="J18" s="13"/>
    </row>
    <row r="19" spans="1:10" s="4" customFormat="1" ht="42.75" customHeight="1">
      <c r="A19" s="22"/>
      <c r="B19" s="20"/>
      <c r="C19" s="18" t="s">
        <v>20</v>
      </c>
      <c r="D19" s="38">
        <v>358301</v>
      </c>
      <c r="E19" s="38">
        <v>273101</v>
      </c>
      <c r="F19" s="33">
        <f t="shared" si="0"/>
        <v>85200</v>
      </c>
      <c r="G19" s="34">
        <f t="shared" si="1"/>
        <v>31.19724936928096</v>
      </c>
      <c r="H19" s="35">
        <f t="shared" si="2"/>
        <v>0.19058563829787234</v>
      </c>
      <c r="I19" s="35">
        <f t="shared" si="3"/>
        <v>0.1485859630032644</v>
      </c>
      <c r="J19" s="13"/>
    </row>
    <row r="20" spans="1:10" s="4" customFormat="1" ht="42.75" customHeight="1">
      <c r="A20" s="22"/>
      <c r="B20" s="23"/>
      <c r="C20" s="18" t="s">
        <v>21</v>
      </c>
      <c r="D20" s="38">
        <v>5427780</v>
      </c>
      <c r="E20" s="38">
        <v>4082515</v>
      </c>
      <c r="F20" s="33">
        <f t="shared" si="0"/>
        <v>1345265</v>
      </c>
      <c r="G20" s="34">
        <f t="shared" si="1"/>
        <v>32.95186912969089</v>
      </c>
      <c r="H20" s="35">
        <f t="shared" si="2"/>
        <v>2.8871170212765955</v>
      </c>
      <c r="I20" s="35">
        <f t="shared" si="3"/>
        <v>2.2211724700761697</v>
      </c>
      <c r="J20" s="13"/>
    </row>
    <row r="21" spans="1:10" s="4" customFormat="1" ht="42.75" customHeight="1" hidden="1">
      <c r="A21" s="22"/>
      <c r="B21" s="53" t="s">
        <v>22</v>
      </c>
      <c r="C21" s="54"/>
      <c r="D21" s="40"/>
      <c r="E21" s="40"/>
      <c r="F21" s="33">
        <f t="shared" si="0"/>
        <v>0</v>
      </c>
      <c r="G21" s="34" t="e">
        <f t="shared" si="1"/>
        <v>#DIV/0!</v>
      </c>
      <c r="H21" s="35">
        <f t="shared" si="2"/>
        <v>0</v>
      </c>
      <c r="I21" s="35">
        <f t="shared" si="3"/>
        <v>0</v>
      </c>
      <c r="J21" s="13"/>
    </row>
    <row r="22" spans="1:10" s="4" customFormat="1" ht="42.75" customHeight="1" hidden="1">
      <c r="A22" s="22"/>
      <c r="B22" s="53" t="s">
        <v>23</v>
      </c>
      <c r="C22" s="54"/>
      <c r="D22" s="38"/>
      <c r="E22" s="38"/>
      <c r="F22" s="33">
        <f t="shared" si="0"/>
        <v>0</v>
      </c>
      <c r="G22" s="34" t="e">
        <f t="shared" si="1"/>
        <v>#DIV/0!</v>
      </c>
      <c r="H22" s="35">
        <f t="shared" si="2"/>
        <v>0</v>
      </c>
      <c r="I22" s="35">
        <f t="shared" si="3"/>
        <v>0</v>
      </c>
      <c r="J22" s="13"/>
    </row>
    <row r="23" spans="1:10" s="4" customFormat="1" ht="42.75" customHeight="1">
      <c r="A23" s="24"/>
      <c r="B23" s="53" t="s">
        <v>24</v>
      </c>
      <c r="C23" s="54"/>
      <c r="D23" s="38">
        <v>0</v>
      </c>
      <c r="E23" s="38">
        <v>0</v>
      </c>
      <c r="F23" s="33">
        <f t="shared" si="0"/>
        <v>0</v>
      </c>
      <c r="G23" s="34">
        <v>0</v>
      </c>
      <c r="H23" s="35">
        <f t="shared" si="2"/>
        <v>0</v>
      </c>
      <c r="I23" s="35">
        <f t="shared" si="3"/>
        <v>0</v>
      </c>
      <c r="J23" s="13"/>
    </row>
    <row r="24" spans="1:10" s="4" customFormat="1" ht="42.75" customHeight="1">
      <c r="A24" s="53" t="s">
        <v>11</v>
      </c>
      <c r="B24" s="55"/>
      <c r="C24" s="54"/>
      <c r="D24" s="38">
        <v>747160</v>
      </c>
      <c r="E24" s="38">
        <v>632468</v>
      </c>
      <c r="F24" s="33">
        <f t="shared" si="0"/>
        <v>114692</v>
      </c>
      <c r="G24" s="34">
        <f t="shared" si="1"/>
        <v>18.134039983050528</v>
      </c>
      <c r="H24" s="35">
        <f t="shared" si="2"/>
        <v>0.3974255319148936</v>
      </c>
      <c r="I24" s="35">
        <f t="shared" si="3"/>
        <v>0.34410663764961913</v>
      </c>
      <c r="J24" s="13"/>
    </row>
    <row r="25" spans="1:10" s="4" customFormat="1" ht="42.75" customHeight="1" hidden="1">
      <c r="A25" s="53" t="s">
        <v>25</v>
      </c>
      <c r="B25" s="55"/>
      <c r="C25" s="54"/>
      <c r="D25" s="38"/>
      <c r="E25" s="38"/>
      <c r="F25" s="33">
        <f t="shared" si="0"/>
        <v>0</v>
      </c>
      <c r="G25" s="34" t="e">
        <f t="shared" si="1"/>
        <v>#DIV/0!</v>
      </c>
      <c r="H25" s="35">
        <f t="shared" si="2"/>
        <v>0</v>
      </c>
      <c r="I25" s="35">
        <f t="shared" si="3"/>
        <v>0</v>
      </c>
      <c r="J25" s="13"/>
    </row>
    <row r="26" spans="1:10" s="4" customFormat="1" ht="42.75" customHeight="1">
      <c r="A26" s="53" t="s">
        <v>12</v>
      </c>
      <c r="B26" s="55"/>
      <c r="C26" s="54"/>
      <c r="D26" s="38">
        <v>16344900</v>
      </c>
      <c r="E26" s="38">
        <v>16613400</v>
      </c>
      <c r="F26" s="33">
        <f t="shared" si="0"/>
        <v>-268500</v>
      </c>
      <c r="G26" s="34">
        <f t="shared" si="1"/>
        <v>-1.6161652641843332</v>
      </c>
      <c r="H26" s="35">
        <f t="shared" si="2"/>
        <v>8.694095744680851</v>
      </c>
      <c r="I26" s="35">
        <f t="shared" si="3"/>
        <v>9.038846572361264</v>
      </c>
      <c r="J26" s="13"/>
    </row>
    <row r="27" spans="1:10" s="4" customFormat="1" ht="42.75" customHeight="1">
      <c r="A27" s="53" t="s">
        <v>26</v>
      </c>
      <c r="B27" s="55"/>
      <c r="C27" s="54"/>
      <c r="D27" s="38">
        <v>53552</v>
      </c>
      <c r="E27" s="38">
        <v>0</v>
      </c>
      <c r="F27" s="33">
        <f t="shared" si="0"/>
        <v>53552</v>
      </c>
      <c r="G27" s="36" t="s">
        <v>42</v>
      </c>
      <c r="H27" s="35">
        <f t="shared" si="2"/>
        <v>0.028485106382978725</v>
      </c>
      <c r="I27" s="35">
        <f t="shared" si="3"/>
        <v>0</v>
      </c>
      <c r="J27" s="13"/>
    </row>
    <row r="28" spans="1:10" s="4" customFormat="1" ht="42.75" customHeight="1">
      <c r="A28" s="53" t="s">
        <v>27</v>
      </c>
      <c r="B28" s="55"/>
      <c r="C28" s="54"/>
      <c r="D28" s="38">
        <v>2629719</v>
      </c>
      <c r="E28" s="38">
        <v>2588794</v>
      </c>
      <c r="F28" s="33">
        <f t="shared" si="0"/>
        <v>40925</v>
      </c>
      <c r="G28" s="34">
        <f t="shared" si="1"/>
        <v>1.5808519333712918</v>
      </c>
      <c r="H28" s="35">
        <f t="shared" si="2"/>
        <v>1.3987867021276597</v>
      </c>
      <c r="I28" s="35">
        <f t="shared" si="3"/>
        <v>1.4084842219804135</v>
      </c>
      <c r="J28" s="13"/>
    </row>
    <row r="29" spans="1:10" s="4" customFormat="1" ht="42.75" customHeight="1">
      <c r="A29" s="53" t="s">
        <v>13</v>
      </c>
      <c r="B29" s="55"/>
      <c r="C29" s="54"/>
      <c r="D29" s="38">
        <v>2632320</v>
      </c>
      <c r="E29" s="38">
        <v>2449300</v>
      </c>
      <c r="F29" s="33">
        <f t="shared" si="0"/>
        <v>183020</v>
      </c>
      <c r="G29" s="34">
        <f t="shared" si="1"/>
        <v>7.472339035642837</v>
      </c>
      <c r="H29" s="35">
        <f t="shared" si="2"/>
        <v>1.4001702127659574</v>
      </c>
      <c r="I29" s="35">
        <f t="shared" si="3"/>
        <v>1.3325897714907509</v>
      </c>
      <c r="J29" s="13"/>
    </row>
    <row r="30" spans="1:10" s="4" customFormat="1" ht="42.75" customHeight="1">
      <c r="A30" s="53" t="s">
        <v>14</v>
      </c>
      <c r="B30" s="55"/>
      <c r="C30" s="54"/>
      <c r="D30" s="38">
        <v>15852669</v>
      </c>
      <c r="E30" s="38">
        <v>15241557</v>
      </c>
      <c r="F30" s="33">
        <f t="shared" si="0"/>
        <v>611112</v>
      </c>
      <c r="G30" s="34">
        <f t="shared" si="1"/>
        <v>4.009511626666488</v>
      </c>
      <c r="H30" s="35">
        <f t="shared" si="2"/>
        <v>8.432270744680851</v>
      </c>
      <c r="I30" s="35">
        <f t="shared" si="3"/>
        <v>8.292468443960827</v>
      </c>
      <c r="J30" s="13"/>
    </row>
    <row r="31" spans="1:10" s="4" customFormat="1" ht="42.75" customHeight="1" hidden="1">
      <c r="A31" s="53" t="s">
        <v>28</v>
      </c>
      <c r="B31" s="55"/>
      <c r="C31" s="54"/>
      <c r="D31" s="38"/>
      <c r="E31" s="38"/>
      <c r="F31" s="33">
        <f t="shared" si="0"/>
        <v>0</v>
      </c>
      <c r="G31" s="34"/>
      <c r="H31" s="35">
        <f t="shared" si="2"/>
        <v>0</v>
      </c>
      <c r="I31" s="35">
        <f t="shared" si="3"/>
        <v>0</v>
      </c>
      <c r="J31" s="13"/>
    </row>
    <row r="32" spans="1:10" s="4" customFormat="1" ht="42.75" customHeight="1">
      <c r="A32" s="53" t="s">
        <v>29</v>
      </c>
      <c r="B32" s="55"/>
      <c r="C32" s="54"/>
      <c r="D32" s="38">
        <v>100000</v>
      </c>
      <c r="E32" s="38">
        <v>100000</v>
      </c>
      <c r="F32" s="33">
        <f t="shared" si="0"/>
        <v>0</v>
      </c>
      <c r="G32" s="34">
        <f>SUM(F32/E32*100)</f>
        <v>0</v>
      </c>
      <c r="H32" s="35">
        <f t="shared" si="2"/>
        <v>0.05319148936170213</v>
      </c>
      <c r="I32" s="35">
        <f t="shared" si="3"/>
        <v>0.0544069640914037</v>
      </c>
      <c r="J32" s="13"/>
    </row>
    <row r="33" spans="1:10" s="4" customFormat="1" ht="42.75" customHeight="1">
      <c r="A33" s="62" t="s">
        <v>30</v>
      </c>
      <c r="B33" s="63"/>
      <c r="C33" s="64"/>
      <c r="D33" s="32">
        <f>SUM(D6,D9,D10,D11,D12,D16,D24,D25,D26,D27,D28,D29,D30,D31,D32)</f>
        <v>188000000</v>
      </c>
      <c r="E33" s="32">
        <f>SUM(E6,E9,E10,E11,E12,E16,E24,E25,E26,E27,E28,E29,E30,E31,E32)</f>
        <v>183800000</v>
      </c>
      <c r="F33" s="33">
        <f t="shared" si="0"/>
        <v>4200000</v>
      </c>
      <c r="G33" s="34">
        <f>SUM(F33/E33*100)</f>
        <v>2.2850924918389555</v>
      </c>
      <c r="H33" s="35">
        <f t="shared" si="2"/>
        <v>100</v>
      </c>
      <c r="I33" s="35">
        <f t="shared" si="3"/>
        <v>100</v>
      </c>
      <c r="J33" s="13"/>
    </row>
    <row r="34" ht="24.75" customHeight="1">
      <c r="A34" s="16" t="s">
        <v>16</v>
      </c>
    </row>
  </sheetData>
  <sheetProtection/>
  <mergeCells count="27"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  <mergeCell ref="B17:C17"/>
    <mergeCell ref="B18:C18"/>
    <mergeCell ref="B21:C21"/>
    <mergeCell ref="B22:C22"/>
    <mergeCell ref="B23:C23"/>
    <mergeCell ref="A24:C24"/>
    <mergeCell ref="A11:C11"/>
    <mergeCell ref="A12:C12"/>
    <mergeCell ref="B13:C13"/>
    <mergeCell ref="B14:C14"/>
    <mergeCell ref="B15:C15"/>
    <mergeCell ref="A16:C16"/>
    <mergeCell ref="A3:C5"/>
    <mergeCell ref="A6:C6"/>
    <mergeCell ref="B7:C7"/>
    <mergeCell ref="B8:C8"/>
    <mergeCell ref="A9:C9"/>
    <mergeCell ref="A10:C10"/>
  </mergeCells>
  <printOptions horizontalCentered="1" verticalCentered="1"/>
  <pageMargins left="0.5905511811023623" right="0.35433070866141736" top="0.5905511811023623" bottom="0.6692913385826772" header="0.5118110236220472" footer="0.35433070866141736"/>
  <pageSetup firstPageNumber="10" useFirstPageNumber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nt025119</cp:lastModifiedBy>
  <cp:lastPrinted>2020-01-27T02:31:48Z</cp:lastPrinted>
  <dcterms:created xsi:type="dcterms:W3CDTF">1998-01-20T01:33:28Z</dcterms:created>
  <dcterms:modified xsi:type="dcterms:W3CDTF">2021-02-25T07:58:00Z</dcterms:modified>
  <cp:category/>
  <cp:version/>
  <cp:contentType/>
  <cp:contentStatus/>
</cp:coreProperties>
</file>