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4_R1.12補正\"/>
    </mc:Choice>
  </mc:AlternateContent>
  <xr:revisionPtr revIDLastSave="0" documentId="13_ncr:1_{2E61799A-9614-4823-BA3D-EE5F3804E409}" xr6:coauthVersionLast="36" xr6:coauthVersionMax="36" xr10:uidLastSave="{00000000-0000-0000-0000-000000000000}"/>
  <bookViews>
    <workbookView xWindow="-15" yWindow="45" windowWidth="11730" windowHeight="6225" tabRatio="918" xr2:uid="{00000000-000D-0000-FFFF-FFFF00000000}"/>
  </bookViews>
  <sheets>
    <sheet name="歳入・R1.12補" sheetId="52" r:id="rId1"/>
  </sheets>
  <definedNames>
    <definedName name="_xlnm.Print_Area" localSheetId="0">歳入・R1.12補!$A$1:$L$84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1" i="52" l="1"/>
  <c r="H79" i="52" s="1"/>
  <c r="H41" i="52"/>
  <c r="I73" i="52"/>
  <c r="I55" i="52"/>
  <c r="I52" i="52"/>
  <c r="I46" i="52"/>
  <c r="I40" i="52"/>
  <c r="I7" i="52"/>
  <c r="H76" i="52"/>
  <c r="H75" i="52"/>
  <c r="H77" i="52" s="1"/>
  <c r="I70" i="52" l="1"/>
  <c r="H82" i="52"/>
  <c r="F79" i="52"/>
  <c r="I79" i="52" s="1"/>
  <c r="D79" i="52"/>
  <c r="F76" i="52"/>
  <c r="I76" i="52" s="1"/>
  <c r="D76" i="52"/>
  <c r="E73" i="52" s="1"/>
  <c r="K73" i="52"/>
  <c r="L73" i="52" s="1"/>
  <c r="K70" i="52"/>
  <c r="L70" i="52" s="1"/>
  <c r="I67" i="52"/>
  <c r="K67" i="52" s="1"/>
  <c r="L67" i="52" s="1"/>
  <c r="I64" i="52"/>
  <c r="K64" i="52" s="1"/>
  <c r="L64" i="52" s="1"/>
  <c r="I61" i="52"/>
  <c r="K61" i="52" s="1"/>
  <c r="L61" i="52" s="1"/>
  <c r="I58" i="52"/>
  <c r="K58" i="52" s="1"/>
  <c r="L58" i="52" s="1"/>
  <c r="K55" i="52"/>
  <c r="L55" i="52" s="1"/>
  <c r="K52" i="52"/>
  <c r="L52" i="52" s="1"/>
  <c r="I49" i="52"/>
  <c r="K49" i="52" s="1"/>
  <c r="L49" i="52" s="1"/>
  <c r="K46" i="52"/>
  <c r="L46" i="52" s="1"/>
  <c r="I43" i="52"/>
  <c r="K43" i="52" s="1"/>
  <c r="L43" i="52" s="1"/>
  <c r="K40" i="52"/>
  <c r="L40" i="52" s="1"/>
  <c r="I37" i="52"/>
  <c r="K37" i="52" s="1"/>
  <c r="L37" i="52" s="1"/>
  <c r="I34" i="52"/>
  <c r="K34" i="52" s="1"/>
  <c r="L34" i="52" s="1"/>
  <c r="I31" i="52"/>
  <c r="K31" i="52" s="1"/>
  <c r="I28" i="52"/>
  <c r="K28" i="52" s="1"/>
  <c r="L28" i="52" s="1"/>
  <c r="I25" i="52"/>
  <c r="K25" i="52" s="1"/>
  <c r="L25" i="52" s="1"/>
  <c r="I22" i="52"/>
  <c r="K22" i="52" s="1"/>
  <c r="L22" i="52" s="1"/>
  <c r="I19" i="52"/>
  <c r="K19" i="52" s="1"/>
  <c r="L19" i="52" s="1"/>
  <c r="I16" i="52"/>
  <c r="K16" i="52" s="1"/>
  <c r="L16" i="52" s="1"/>
  <c r="I13" i="52"/>
  <c r="K13" i="52" s="1"/>
  <c r="L13" i="52" s="1"/>
  <c r="I10" i="52"/>
  <c r="K10" i="52" s="1"/>
  <c r="L10" i="52" s="1"/>
  <c r="K7" i="52"/>
  <c r="L7" i="52" s="1"/>
  <c r="K79" i="52" l="1"/>
  <c r="L79" i="52" s="1"/>
  <c r="F82" i="52"/>
  <c r="I82" i="52" s="1"/>
  <c r="J28" i="52"/>
  <c r="E13" i="52"/>
  <c r="E64" i="52"/>
  <c r="E40" i="52"/>
  <c r="E79" i="52"/>
  <c r="E25" i="52"/>
  <c r="E52" i="52"/>
  <c r="D82" i="52"/>
  <c r="E82" i="52" s="1"/>
  <c r="E16" i="52"/>
  <c r="E28" i="52"/>
  <c r="E43" i="52"/>
  <c r="E55" i="52"/>
  <c r="E67" i="52"/>
  <c r="E76" i="52"/>
  <c r="E7" i="52"/>
  <c r="E19" i="52"/>
  <c r="E31" i="52"/>
  <c r="E34" i="52"/>
  <c r="E46" i="52"/>
  <c r="E58" i="52"/>
  <c r="E70" i="52"/>
  <c r="E10" i="52"/>
  <c r="E22" i="52"/>
  <c r="E37" i="52"/>
  <c r="E49" i="52"/>
  <c r="E61" i="52"/>
  <c r="J64" i="52" l="1"/>
  <c r="J40" i="52"/>
  <c r="J76" i="52"/>
  <c r="J61" i="52"/>
  <c r="J37" i="52"/>
  <c r="J10" i="52"/>
  <c r="J67" i="52"/>
  <c r="J25" i="52"/>
  <c r="J13" i="52"/>
  <c r="J7" i="52"/>
  <c r="J55" i="52"/>
  <c r="J79" i="52"/>
  <c r="J82" i="52"/>
  <c r="J52" i="52"/>
  <c r="J73" i="52"/>
  <c r="J49" i="52"/>
  <c r="J22" i="52"/>
  <c r="K76" i="52"/>
  <c r="L76" i="52" s="1"/>
  <c r="J43" i="52"/>
  <c r="J46" i="52"/>
  <c r="J70" i="52"/>
  <c r="J58" i="52"/>
  <c r="J31" i="52"/>
  <c r="J19" i="52"/>
  <c r="J34" i="52"/>
  <c r="J16" i="52"/>
  <c r="K82" i="52"/>
  <c r="L82" i="52" s="1"/>
</calcChain>
</file>

<file path=xl/sharedStrings.xml><?xml version="1.0" encoding="utf-8"?>
<sst xmlns="http://schemas.openxmlformats.org/spreadsheetml/2006/main" count="60" uniqueCount="49">
  <si>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</si>
  <si>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</si>
  <si>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</si>
  <si>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</si>
  <si>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</si>
  <si>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</si>
  <si>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</si>
  <si>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</si>
  <si>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</si>
  <si>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</si>
  <si>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</si>
  <si>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</si>
  <si>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</si>
  <si>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ゴルフ場利用税交付金　　　　　　　　　　</t>
  </si>
  <si>
    <t>自動車取得税交付金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</si>
  <si>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</si>
  <si>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</si>
  <si>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</si>
  <si>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</si>
  <si>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</si>
  <si>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</si>
  <si>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</si>
  <si>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</si>
  <si>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</si>
  <si>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</si>
  <si>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</si>
  <si>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</si>
  <si>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</si>
  <si>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</si>
  <si>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</si>
  <si>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</si>
  <si>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</si>
  <si>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</si>
  <si>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</si>
  <si>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地方消費税　　　交付金　　　　　　　　　　　　</t>
    <phoneticPr fontId="2"/>
  </si>
  <si>
    <t>地方特例　　　交付金　　　　　　　　　　　　　</t>
    <phoneticPr fontId="2"/>
  </si>
  <si>
    <t>分担金及び　　　負担金　　　　　　　　　　　　</t>
    <phoneticPr fontId="2"/>
  </si>
  <si>
    <t>使用料及び　　　手数料　　　　　　　　　　　　</t>
    <phoneticPr fontId="2"/>
  </si>
  <si>
    <t>株式等譲渡　　所得割交付金　　　　　　　　　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</si>
  <si>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</si>
  <si>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</si>
  <si>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</si>
  <si>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人</t>
    <rPh sb="0" eb="1">
      <t>ヒト</t>
    </rPh>
    <phoneticPr fontId="2"/>
  </si>
  <si>
    <t>30年度同期補正後</t>
    <rPh sb="2" eb="4">
      <t>ネンド</t>
    </rPh>
    <rPh sb="4" eb="6">
      <t>ドウキ</t>
    </rPh>
    <rPh sb="6" eb="8">
      <t>ホセイ</t>
    </rPh>
    <rPh sb="8" eb="9">
      <t>ゴ</t>
    </rPh>
    <phoneticPr fontId="5"/>
  </si>
  <si>
    <t xml:space="preserve">令 和 元 年 度 一 般 会 計 款 別 一 覧 表 </t>
    <rPh sb="0" eb="1">
      <t>レイ</t>
    </rPh>
    <rPh sb="2" eb="3">
      <t>ワ</t>
    </rPh>
    <rPh sb="4" eb="5">
      <t>ガン</t>
    </rPh>
    <rPh sb="18" eb="19">
      <t>カン</t>
    </rPh>
    <rPh sb="20" eb="21">
      <t>ベツ</t>
    </rPh>
    <rPh sb="22" eb="27">
      <t>イチランヒョウ</t>
    </rPh>
    <phoneticPr fontId="1"/>
  </si>
  <si>
    <t>元　　年　　度</t>
    <rPh sb="0" eb="1">
      <t>ガン</t>
    </rPh>
    <phoneticPr fontId="5"/>
  </si>
  <si>
    <t>環境性能割
交付金　　　　　　　　　　　</t>
    <rPh sb="0" eb="2">
      <t>カンキョウ</t>
    </rPh>
    <rPh sb="2" eb="4">
      <t>セイノウ</t>
    </rPh>
    <rPh sb="4" eb="5">
      <t>ワリ</t>
    </rPh>
    <phoneticPr fontId="2"/>
  </si>
  <si>
    <t>皆増</t>
    <rPh sb="0" eb="1">
      <t>ミナ</t>
    </rPh>
    <rPh sb="1" eb="2">
      <t>ゾウ</t>
    </rPh>
    <phoneticPr fontId="2"/>
  </si>
  <si>
    <t>12月補正額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</si>
</sst>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 applyProtection="1">
      <alignment horizontal="right" vertical="center" shrinkToFit="1"/>
    </xf>
    <xf numFmtId="176" fontId="3" fillId="0" borderId="2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8FCE-5E23-44B1-9963-C32E78AE358A}">
  <sheetPr>
    <tabColor rgb="FFFFFF00"/>
  </sheetPr>
  <dimension ref="A1:L84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H16" sqref="H16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93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2" customFormat="1" ht="35.25" customHeight="1" x14ac:dyDescent="0.15">
      <c r="A2" s="4" t="s">
        <v>29</v>
      </c>
      <c r="B2" s="5"/>
      <c r="C2" s="6"/>
      <c r="K2" s="7"/>
      <c r="L2" s="8" t="s">
        <v>41</v>
      </c>
    </row>
    <row r="3" spans="1:12" s="2" customFormat="1" ht="21" customHeight="1" thickBot="1" x14ac:dyDescent="0.2">
      <c r="A3" s="9"/>
      <c r="B3" s="10"/>
      <c r="C3" s="12"/>
      <c r="D3" s="82" t="s">
        <v>43</v>
      </c>
      <c r="E3" s="95"/>
      <c r="F3" s="82" t="s">
        <v>45</v>
      </c>
      <c r="G3" s="62"/>
      <c r="H3" s="62"/>
      <c r="I3" s="62"/>
      <c r="J3" s="95"/>
      <c r="K3" s="82" t="s">
        <v>32</v>
      </c>
      <c r="L3" s="95"/>
    </row>
    <row r="4" spans="1:12" s="2" customFormat="1" ht="15.75" customHeight="1" x14ac:dyDescent="0.15">
      <c r="A4" s="83" t="s">
        <v>0</v>
      </c>
      <c r="B4" s="80"/>
      <c r="C4" s="96"/>
      <c r="D4" s="40" t="s">
        <v>4</v>
      </c>
      <c r="E4" s="15" t="s">
        <v>5</v>
      </c>
      <c r="F4" s="82" t="s">
        <v>6</v>
      </c>
      <c r="G4" s="97" t="s">
        <v>48</v>
      </c>
      <c r="H4" s="98"/>
      <c r="I4" s="62" t="s">
        <v>1</v>
      </c>
      <c r="J4" s="15" t="s">
        <v>5</v>
      </c>
      <c r="K4" s="83" t="s">
        <v>40</v>
      </c>
      <c r="L4" s="15" t="s">
        <v>7</v>
      </c>
    </row>
    <row r="5" spans="1:12" s="2" customFormat="1" ht="15.75" customHeight="1" x14ac:dyDescent="0.15">
      <c r="A5" s="11"/>
      <c r="B5" s="16"/>
      <c r="C5" s="42"/>
      <c r="D5" s="40" t="s">
        <v>2</v>
      </c>
      <c r="E5" s="17" t="s">
        <v>3</v>
      </c>
      <c r="F5" s="83"/>
      <c r="G5" s="99"/>
      <c r="H5" s="100"/>
      <c r="I5" s="80"/>
      <c r="J5" s="17" t="s">
        <v>33</v>
      </c>
      <c r="K5" s="83"/>
      <c r="L5" s="18" t="s">
        <v>3</v>
      </c>
    </row>
    <row r="6" spans="1:12" s="2" customFormat="1" ht="12.75" customHeight="1" x14ac:dyDescent="0.15">
      <c r="A6" s="82" t="s">
        <v>9</v>
      </c>
      <c r="B6" s="62">
        <v>1</v>
      </c>
      <c r="C6" s="65" t="s">
        <v>8</v>
      </c>
      <c r="D6" s="19"/>
      <c r="E6" s="20"/>
      <c r="F6" s="19"/>
      <c r="G6" s="24"/>
      <c r="H6" s="27"/>
      <c r="I6" s="43"/>
      <c r="J6" s="20"/>
      <c r="K6" s="44"/>
      <c r="L6" s="20"/>
    </row>
    <row r="7" spans="1:12" s="2" customFormat="1" ht="12.75" customHeight="1" x14ac:dyDescent="0.15">
      <c r="A7" s="85"/>
      <c r="B7" s="63"/>
      <c r="C7" s="66"/>
      <c r="D7" s="13">
        <v>64911000</v>
      </c>
      <c r="E7" s="45">
        <f>ROUND(D7/D$76*100,2)</f>
        <v>34.11</v>
      </c>
      <c r="F7" s="13">
        <v>65089000</v>
      </c>
      <c r="G7" s="25"/>
      <c r="H7" s="22">
        <v>876000</v>
      </c>
      <c r="I7" s="46">
        <f>SUM(F7,H7)</f>
        <v>65965000</v>
      </c>
      <c r="J7" s="45">
        <f>ROUND(I7/I$76*100,2)</f>
        <v>34.82</v>
      </c>
      <c r="K7" s="13">
        <f>I7-D7</f>
        <v>1054000</v>
      </c>
      <c r="L7" s="47">
        <f>ROUND(K7/D7*100,2)</f>
        <v>1.62</v>
      </c>
    </row>
    <row r="8" spans="1:12" s="2" customFormat="1" ht="12.75" customHeight="1" x14ac:dyDescent="0.15">
      <c r="A8" s="86"/>
      <c r="B8" s="64"/>
      <c r="C8" s="67"/>
      <c r="D8" s="14"/>
      <c r="E8" s="21"/>
      <c r="F8" s="14"/>
      <c r="G8" s="26"/>
      <c r="H8" s="23"/>
      <c r="I8" s="48"/>
      <c r="J8" s="21"/>
      <c r="K8" s="49"/>
      <c r="L8" s="21"/>
    </row>
    <row r="9" spans="1:12" s="2" customFormat="1" ht="12.75" customHeight="1" x14ac:dyDescent="0.15">
      <c r="A9" s="9"/>
      <c r="B9" s="62">
        <v>2</v>
      </c>
      <c r="C9" s="65" t="s">
        <v>10</v>
      </c>
      <c r="D9" s="19"/>
      <c r="E9" s="20"/>
      <c r="F9" s="19"/>
      <c r="G9" s="24"/>
      <c r="H9" s="27"/>
      <c r="I9" s="43"/>
      <c r="J9" s="20"/>
      <c r="K9" s="44"/>
      <c r="L9" s="20"/>
    </row>
    <row r="10" spans="1:12" s="2" customFormat="1" ht="12.75" customHeight="1" x14ac:dyDescent="0.15">
      <c r="A10" s="40"/>
      <c r="B10" s="63"/>
      <c r="C10" s="66"/>
      <c r="D10" s="13">
        <v>1376000</v>
      </c>
      <c r="E10" s="45">
        <f t="shared" ref="E10" si="0">ROUND(D10/D$76*100,2)</f>
        <v>0.72</v>
      </c>
      <c r="F10" s="13">
        <v>1400760</v>
      </c>
      <c r="G10" s="25"/>
      <c r="H10" s="22"/>
      <c r="I10" s="46">
        <f t="shared" ref="I10" si="1">SUM(F10,H10)</f>
        <v>1400760</v>
      </c>
      <c r="J10" s="45">
        <f t="shared" ref="J10" si="2">ROUND(I10/I$76*100,2)</f>
        <v>0.74</v>
      </c>
      <c r="K10" s="13">
        <f t="shared" ref="K10" si="3">I10-D10</f>
        <v>24760</v>
      </c>
      <c r="L10" s="47">
        <f t="shared" ref="L10" si="4">ROUND(K10/D10*100,2)</f>
        <v>1.8</v>
      </c>
    </row>
    <row r="11" spans="1:12" s="2" customFormat="1" ht="12.75" customHeight="1" x14ac:dyDescent="0.15">
      <c r="A11" s="41"/>
      <c r="B11" s="64"/>
      <c r="C11" s="67"/>
      <c r="D11" s="14"/>
      <c r="E11" s="21"/>
      <c r="F11" s="14"/>
      <c r="G11" s="26"/>
      <c r="H11" s="23"/>
      <c r="I11" s="48"/>
      <c r="J11" s="21"/>
      <c r="K11" s="49"/>
      <c r="L11" s="21"/>
    </row>
    <row r="12" spans="1:12" s="2" customFormat="1" ht="12.75" customHeight="1" x14ac:dyDescent="0.15">
      <c r="A12" s="9"/>
      <c r="B12" s="62">
        <v>3</v>
      </c>
      <c r="C12" s="90" t="s">
        <v>11</v>
      </c>
      <c r="D12" s="19"/>
      <c r="E12" s="20"/>
      <c r="F12" s="19"/>
      <c r="G12" s="24"/>
      <c r="H12" s="27"/>
      <c r="I12" s="43"/>
      <c r="J12" s="20"/>
      <c r="K12" s="44"/>
      <c r="L12" s="20"/>
    </row>
    <row r="13" spans="1:12" s="2" customFormat="1" ht="12.75" customHeight="1" x14ac:dyDescent="0.15">
      <c r="A13" s="40"/>
      <c r="B13" s="63"/>
      <c r="C13" s="91"/>
      <c r="D13" s="13">
        <v>100000</v>
      </c>
      <c r="E13" s="45">
        <f t="shared" ref="E13" si="5">ROUND(D13/D$76*100,2)</f>
        <v>0.05</v>
      </c>
      <c r="F13" s="13">
        <v>130000</v>
      </c>
      <c r="G13" s="25"/>
      <c r="H13" s="22"/>
      <c r="I13" s="46">
        <f t="shared" ref="I13" si="6">SUM(F13,H13)</f>
        <v>130000</v>
      </c>
      <c r="J13" s="45">
        <f t="shared" ref="J13" si="7">ROUND(I13/I$76*100,2)</f>
        <v>7.0000000000000007E-2</v>
      </c>
      <c r="K13" s="13">
        <f t="shared" ref="K13" si="8">I13-D13</f>
        <v>30000</v>
      </c>
      <c r="L13" s="47">
        <f t="shared" ref="L13" si="9">ROUND(K13/D13*100,2)</f>
        <v>30</v>
      </c>
    </row>
    <row r="14" spans="1:12" s="2" customFormat="1" ht="12.75" customHeight="1" x14ac:dyDescent="0.15">
      <c r="A14" s="41"/>
      <c r="B14" s="64"/>
      <c r="C14" s="92"/>
      <c r="D14" s="14"/>
      <c r="E14" s="21"/>
      <c r="F14" s="14"/>
      <c r="G14" s="26"/>
      <c r="H14" s="23"/>
      <c r="I14" s="48"/>
      <c r="J14" s="21"/>
      <c r="K14" s="49"/>
      <c r="L14" s="21"/>
    </row>
    <row r="15" spans="1:12" s="2" customFormat="1" ht="12.75" customHeight="1" x14ac:dyDescent="0.15">
      <c r="A15" s="9"/>
      <c r="B15" s="62">
        <v>4</v>
      </c>
      <c r="C15" s="90" t="s">
        <v>12</v>
      </c>
      <c r="D15" s="19"/>
      <c r="E15" s="20"/>
      <c r="F15" s="19"/>
      <c r="G15" s="24"/>
      <c r="H15" s="27"/>
      <c r="I15" s="43"/>
      <c r="J15" s="20"/>
      <c r="K15" s="44"/>
      <c r="L15" s="20"/>
    </row>
    <row r="16" spans="1:12" s="2" customFormat="1" ht="12.75" customHeight="1" x14ac:dyDescent="0.15">
      <c r="A16" s="40"/>
      <c r="B16" s="63"/>
      <c r="C16" s="91"/>
      <c r="D16" s="13">
        <v>200000</v>
      </c>
      <c r="E16" s="45">
        <f t="shared" ref="E16" si="10">ROUND(D16/D$76*100,2)</f>
        <v>0.11</v>
      </c>
      <c r="F16" s="13">
        <v>220000</v>
      </c>
      <c r="G16" s="25"/>
      <c r="H16" s="22"/>
      <c r="I16" s="46">
        <f t="shared" ref="I16" si="11">SUM(F16,H16)</f>
        <v>220000</v>
      </c>
      <c r="J16" s="45">
        <f t="shared" ref="J16" si="12">ROUND(I16/I$76*100,2)</f>
        <v>0.12</v>
      </c>
      <c r="K16" s="13">
        <f t="shared" ref="K16" si="13">I16-D16</f>
        <v>20000</v>
      </c>
      <c r="L16" s="47">
        <f t="shared" ref="L16" si="14">ROUND(K16/D16*100,2)</f>
        <v>10</v>
      </c>
    </row>
    <row r="17" spans="1:12" s="2" customFormat="1" ht="12.75" customHeight="1" x14ac:dyDescent="0.15">
      <c r="A17" s="41"/>
      <c r="B17" s="64"/>
      <c r="C17" s="92"/>
      <c r="D17" s="14"/>
      <c r="E17" s="21"/>
      <c r="F17" s="14"/>
      <c r="G17" s="26"/>
      <c r="H17" s="23"/>
      <c r="I17" s="48"/>
      <c r="J17" s="21"/>
      <c r="K17" s="49"/>
      <c r="L17" s="21"/>
    </row>
    <row r="18" spans="1:12" s="2" customFormat="1" ht="12.75" customHeight="1" x14ac:dyDescent="0.15">
      <c r="A18" s="9"/>
      <c r="B18" s="62">
        <v>5</v>
      </c>
      <c r="C18" s="90" t="s">
        <v>38</v>
      </c>
      <c r="D18" s="19"/>
      <c r="E18" s="20"/>
      <c r="F18" s="19"/>
      <c r="G18" s="24"/>
      <c r="H18" s="27"/>
      <c r="I18" s="43"/>
      <c r="J18" s="20"/>
      <c r="K18" s="44"/>
      <c r="L18" s="20"/>
    </row>
    <row r="19" spans="1:12" s="2" customFormat="1" ht="12.75" customHeight="1" x14ac:dyDescent="0.15">
      <c r="A19" s="40"/>
      <c r="B19" s="63"/>
      <c r="C19" s="91"/>
      <c r="D19" s="13">
        <v>100000</v>
      </c>
      <c r="E19" s="45">
        <f t="shared" ref="E19" si="15">ROUND(D19/D$76*100,2)</f>
        <v>0.05</v>
      </c>
      <c r="F19" s="13">
        <v>200000</v>
      </c>
      <c r="G19" s="25"/>
      <c r="H19" s="22"/>
      <c r="I19" s="46">
        <f t="shared" ref="I19" si="16">SUM(F19,H19)</f>
        <v>200000</v>
      </c>
      <c r="J19" s="45">
        <f t="shared" ref="J19" si="17">ROUND(I19/I$76*100,2)</f>
        <v>0.11</v>
      </c>
      <c r="K19" s="13">
        <f t="shared" ref="K19" si="18">I19-D19</f>
        <v>100000</v>
      </c>
      <c r="L19" s="47">
        <f t="shared" ref="L19" si="19">ROUND(K19/D19*100,2)</f>
        <v>100</v>
      </c>
    </row>
    <row r="20" spans="1:12" s="2" customFormat="1" ht="12.75" customHeight="1" x14ac:dyDescent="0.15">
      <c r="A20" s="41"/>
      <c r="B20" s="64"/>
      <c r="C20" s="92"/>
      <c r="D20" s="14"/>
      <c r="E20" s="21"/>
      <c r="F20" s="14"/>
      <c r="G20" s="26"/>
      <c r="H20" s="23"/>
      <c r="I20" s="48"/>
      <c r="J20" s="21"/>
      <c r="K20" s="49"/>
      <c r="L20" s="21"/>
    </row>
    <row r="21" spans="1:12" s="2" customFormat="1" ht="12.75" customHeight="1" x14ac:dyDescent="0.15">
      <c r="A21" s="9"/>
      <c r="B21" s="62">
        <v>6</v>
      </c>
      <c r="C21" s="65" t="s">
        <v>34</v>
      </c>
      <c r="D21" s="19"/>
      <c r="E21" s="20"/>
      <c r="F21" s="19"/>
      <c r="G21" s="24"/>
      <c r="H21" s="27"/>
      <c r="I21" s="43"/>
      <c r="J21" s="20"/>
      <c r="K21" s="44"/>
      <c r="L21" s="20"/>
    </row>
    <row r="22" spans="1:12" s="2" customFormat="1" ht="12.75" customHeight="1" x14ac:dyDescent="0.15">
      <c r="A22" s="40"/>
      <c r="B22" s="63"/>
      <c r="C22" s="66"/>
      <c r="D22" s="13">
        <v>8900000</v>
      </c>
      <c r="E22" s="45">
        <f t="shared" ref="E22" si="20">ROUND(D22/D$76*100,2)</f>
        <v>4.68</v>
      </c>
      <c r="F22" s="13">
        <v>9200000</v>
      </c>
      <c r="G22" s="25"/>
      <c r="H22" s="22"/>
      <c r="I22" s="46">
        <f t="shared" ref="I22" si="21">SUM(F22,H22)</f>
        <v>9200000</v>
      </c>
      <c r="J22" s="45">
        <f t="shared" ref="J22" si="22">ROUND(I22/I$76*100,2)</f>
        <v>4.8600000000000003</v>
      </c>
      <c r="K22" s="13">
        <f t="shared" ref="K22" si="23">I22-D22</f>
        <v>300000</v>
      </c>
      <c r="L22" s="47">
        <f t="shared" ref="L22" si="24">ROUND(K22/D22*100,2)</f>
        <v>3.37</v>
      </c>
    </row>
    <row r="23" spans="1:12" s="2" customFormat="1" ht="12.75" customHeight="1" x14ac:dyDescent="0.15">
      <c r="A23" s="41"/>
      <c r="B23" s="64"/>
      <c r="C23" s="67"/>
      <c r="D23" s="14"/>
      <c r="E23" s="21"/>
      <c r="F23" s="14"/>
      <c r="G23" s="26"/>
      <c r="H23" s="23"/>
      <c r="I23" s="48"/>
      <c r="J23" s="21"/>
      <c r="K23" s="49"/>
      <c r="L23" s="21"/>
    </row>
    <row r="24" spans="1:12" s="2" customFormat="1" ht="12.75" customHeight="1" x14ac:dyDescent="0.15">
      <c r="A24" s="9"/>
      <c r="B24" s="62">
        <v>7</v>
      </c>
      <c r="C24" s="90" t="s">
        <v>13</v>
      </c>
      <c r="D24" s="19"/>
      <c r="E24" s="20"/>
      <c r="F24" s="19"/>
      <c r="G24" s="24"/>
      <c r="H24" s="27"/>
      <c r="I24" s="43"/>
      <c r="J24" s="20"/>
      <c r="K24" s="44"/>
      <c r="L24" s="20"/>
    </row>
    <row r="25" spans="1:12" s="2" customFormat="1" ht="12.75" customHeight="1" x14ac:dyDescent="0.15">
      <c r="A25" s="40"/>
      <c r="B25" s="63"/>
      <c r="C25" s="91"/>
      <c r="D25" s="13">
        <v>80000</v>
      </c>
      <c r="E25" s="45">
        <f t="shared" ref="E25" si="25">ROUND(D25/D$76*100,2)</f>
        <v>0.04</v>
      </c>
      <c r="F25" s="13">
        <v>70000</v>
      </c>
      <c r="G25" s="25"/>
      <c r="H25" s="22"/>
      <c r="I25" s="46">
        <f t="shared" ref="I25" si="26">SUM(F25,H25)</f>
        <v>70000</v>
      </c>
      <c r="J25" s="45">
        <f t="shared" ref="J25" si="27">ROUND(I25/I$76*100,2)</f>
        <v>0.04</v>
      </c>
      <c r="K25" s="13">
        <f t="shared" ref="K25" si="28">I25-D25</f>
        <v>-10000</v>
      </c>
      <c r="L25" s="47">
        <f t="shared" ref="L25" si="29">ROUND(K25/D25*100,2)</f>
        <v>-12.5</v>
      </c>
    </row>
    <row r="26" spans="1:12" s="2" customFormat="1" ht="12.75" customHeight="1" x14ac:dyDescent="0.15">
      <c r="A26" s="41"/>
      <c r="B26" s="64"/>
      <c r="C26" s="92"/>
      <c r="D26" s="14"/>
      <c r="E26" s="21"/>
      <c r="F26" s="14"/>
      <c r="G26" s="26"/>
      <c r="H26" s="23"/>
      <c r="I26" s="48"/>
      <c r="J26" s="21"/>
      <c r="K26" s="49"/>
      <c r="L26" s="21"/>
    </row>
    <row r="27" spans="1:12" s="2" customFormat="1" ht="12.75" customHeight="1" x14ac:dyDescent="0.15">
      <c r="A27" s="9"/>
      <c r="B27" s="62">
        <v>8</v>
      </c>
      <c r="C27" s="65" t="s">
        <v>14</v>
      </c>
      <c r="D27" s="19"/>
      <c r="E27" s="20"/>
      <c r="F27" s="19"/>
      <c r="G27" s="24"/>
      <c r="H27" s="27"/>
      <c r="I27" s="43"/>
      <c r="J27" s="20"/>
      <c r="K27" s="44"/>
      <c r="L27" s="20"/>
    </row>
    <row r="28" spans="1:12" s="2" customFormat="1" ht="12.75" customHeight="1" x14ac:dyDescent="0.15">
      <c r="A28" s="40"/>
      <c r="B28" s="63"/>
      <c r="C28" s="66"/>
      <c r="D28" s="13">
        <v>180000</v>
      </c>
      <c r="E28" s="45">
        <f t="shared" ref="E28" si="30">ROUND(D28/D$76*100,2)</f>
        <v>0.09</v>
      </c>
      <c r="F28" s="13">
        <v>100000</v>
      </c>
      <c r="G28" s="25"/>
      <c r="H28" s="22"/>
      <c r="I28" s="46">
        <f t="shared" ref="I28" si="31">SUM(F28,H28)</f>
        <v>100000</v>
      </c>
      <c r="J28" s="45">
        <f t="shared" ref="J28" si="32">ROUND(I28/I$76*100,2)</f>
        <v>0.05</v>
      </c>
      <c r="K28" s="13">
        <f t="shared" ref="K28" si="33">I28-D28</f>
        <v>-80000</v>
      </c>
      <c r="L28" s="47">
        <f t="shared" ref="L28" si="34">ROUND(K28/D28*100,2)</f>
        <v>-44.44</v>
      </c>
    </row>
    <row r="29" spans="1:12" s="2" customFormat="1" ht="12.75" customHeight="1" x14ac:dyDescent="0.15">
      <c r="A29" s="41"/>
      <c r="B29" s="64"/>
      <c r="C29" s="67"/>
      <c r="D29" s="14"/>
      <c r="E29" s="21"/>
      <c r="F29" s="14"/>
      <c r="G29" s="26"/>
      <c r="H29" s="23"/>
      <c r="I29" s="48"/>
      <c r="J29" s="21"/>
      <c r="K29" s="49"/>
      <c r="L29" s="21"/>
    </row>
    <row r="30" spans="1:12" s="2" customFormat="1" ht="12.75" customHeight="1" x14ac:dyDescent="0.15">
      <c r="A30" s="9"/>
      <c r="B30" s="62">
        <v>9</v>
      </c>
      <c r="C30" s="65" t="s">
        <v>46</v>
      </c>
      <c r="D30" s="19"/>
      <c r="E30" s="20"/>
      <c r="F30" s="19"/>
      <c r="G30" s="24"/>
      <c r="H30" s="27"/>
      <c r="I30" s="43"/>
      <c r="J30" s="20"/>
      <c r="K30" s="44"/>
      <c r="L30" s="20"/>
    </row>
    <row r="31" spans="1:12" s="2" customFormat="1" ht="12.75" customHeight="1" x14ac:dyDescent="0.15">
      <c r="A31" s="40"/>
      <c r="B31" s="63"/>
      <c r="C31" s="66"/>
      <c r="D31" s="13"/>
      <c r="E31" s="45">
        <f t="shared" ref="E31" si="35">ROUND(D31/D$76*100,2)</f>
        <v>0</v>
      </c>
      <c r="F31" s="13">
        <v>50000</v>
      </c>
      <c r="G31" s="25"/>
      <c r="H31" s="22"/>
      <c r="I31" s="46">
        <f t="shared" ref="I31" si="36">SUM(F31,H31)</f>
        <v>50000</v>
      </c>
      <c r="J31" s="45">
        <f t="shared" ref="J31" si="37">ROUND(I31/I$76*100,2)</f>
        <v>0.03</v>
      </c>
      <c r="K31" s="13">
        <f t="shared" ref="K31" si="38">I31-D31</f>
        <v>50000</v>
      </c>
      <c r="L31" s="47" t="s">
        <v>47</v>
      </c>
    </row>
    <row r="32" spans="1:12" s="2" customFormat="1" ht="12.75" customHeight="1" x14ac:dyDescent="0.15">
      <c r="A32" s="41"/>
      <c r="B32" s="64"/>
      <c r="C32" s="67"/>
      <c r="D32" s="14"/>
      <c r="E32" s="21"/>
      <c r="F32" s="14"/>
      <c r="G32" s="26"/>
      <c r="H32" s="23"/>
      <c r="I32" s="48"/>
      <c r="J32" s="21"/>
      <c r="K32" s="49"/>
      <c r="L32" s="21"/>
    </row>
    <row r="33" spans="1:12" s="2" customFormat="1" ht="12.75" customHeight="1" x14ac:dyDescent="0.15">
      <c r="A33" s="9"/>
      <c r="B33" s="62">
        <v>10</v>
      </c>
      <c r="C33" s="87" t="s">
        <v>15</v>
      </c>
      <c r="D33" s="19"/>
      <c r="E33" s="20"/>
      <c r="F33" s="19"/>
      <c r="G33" s="24"/>
      <c r="H33" s="27"/>
      <c r="I33" s="43"/>
      <c r="J33" s="20"/>
      <c r="K33" s="44"/>
      <c r="L33" s="20"/>
    </row>
    <row r="34" spans="1:12" s="2" customFormat="1" ht="12.75" customHeight="1" x14ac:dyDescent="0.15">
      <c r="A34" s="40"/>
      <c r="B34" s="63"/>
      <c r="C34" s="88"/>
      <c r="D34" s="13">
        <v>3000</v>
      </c>
      <c r="E34" s="45">
        <f t="shared" ref="E34" si="39">ROUND(D34/D$76*100,2)</f>
        <v>0</v>
      </c>
      <c r="F34" s="13">
        <v>2800</v>
      </c>
      <c r="G34" s="25"/>
      <c r="H34" s="22"/>
      <c r="I34" s="46">
        <f t="shared" ref="I34" si="40">SUM(F34,H34)</f>
        <v>2800</v>
      </c>
      <c r="J34" s="45">
        <f t="shared" ref="J34" si="41">ROUND(I34/I$76*100,2)</f>
        <v>0</v>
      </c>
      <c r="K34" s="13">
        <f t="shared" ref="K34" si="42">I34-D34</f>
        <v>-200</v>
      </c>
      <c r="L34" s="47">
        <f>ROUND(K34/D34*100,2)</f>
        <v>-6.67</v>
      </c>
    </row>
    <row r="35" spans="1:12" s="2" customFormat="1" ht="12.75" customHeight="1" x14ac:dyDescent="0.15">
      <c r="A35" s="41"/>
      <c r="B35" s="64"/>
      <c r="C35" s="89"/>
      <c r="D35" s="14"/>
      <c r="E35" s="21"/>
      <c r="F35" s="14"/>
      <c r="G35" s="26"/>
      <c r="H35" s="23"/>
      <c r="I35" s="48"/>
      <c r="J35" s="21"/>
      <c r="K35" s="49"/>
      <c r="L35" s="21"/>
    </row>
    <row r="36" spans="1:12" s="2" customFormat="1" ht="12.75" customHeight="1" x14ac:dyDescent="0.15">
      <c r="A36" s="9"/>
      <c r="B36" s="62">
        <v>11</v>
      </c>
      <c r="C36" s="65" t="s">
        <v>35</v>
      </c>
      <c r="D36" s="19"/>
      <c r="E36" s="20"/>
      <c r="F36" s="19"/>
      <c r="G36" s="24"/>
      <c r="H36" s="27"/>
      <c r="I36" s="43"/>
      <c r="J36" s="20"/>
      <c r="K36" s="44"/>
      <c r="L36" s="20"/>
    </row>
    <row r="37" spans="1:12" s="2" customFormat="1" ht="12.75" customHeight="1" x14ac:dyDescent="0.15">
      <c r="A37" s="40"/>
      <c r="B37" s="63"/>
      <c r="C37" s="66"/>
      <c r="D37" s="13">
        <v>258000</v>
      </c>
      <c r="E37" s="45">
        <f t="shared" ref="E37" si="43">ROUND(D37/D$76*100,2)</f>
        <v>0.14000000000000001</v>
      </c>
      <c r="F37" s="13">
        <v>895000</v>
      </c>
      <c r="G37" s="25"/>
      <c r="H37" s="22"/>
      <c r="I37" s="46">
        <f t="shared" ref="I37" si="44">SUM(F37,H37)</f>
        <v>895000</v>
      </c>
      <c r="J37" s="45">
        <f t="shared" ref="J37" si="45">ROUND(I37/I$76*100,2)</f>
        <v>0.47</v>
      </c>
      <c r="K37" s="13">
        <f t="shared" ref="K37" si="46">I37-D37</f>
        <v>637000</v>
      </c>
      <c r="L37" s="47">
        <f t="shared" ref="L37" si="47">ROUND(K37/D37*100,2)</f>
        <v>246.9</v>
      </c>
    </row>
    <row r="38" spans="1:12" s="2" customFormat="1" ht="12.75" customHeight="1" x14ac:dyDescent="0.15">
      <c r="A38" s="41"/>
      <c r="B38" s="64"/>
      <c r="C38" s="67"/>
      <c r="D38" s="14"/>
      <c r="E38" s="21"/>
      <c r="F38" s="14"/>
      <c r="G38" s="26"/>
      <c r="H38" s="23"/>
      <c r="I38" s="48"/>
      <c r="J38" s="21"/>
      <c r="K38" s="49"/>
      <c r="L38" s="21"/>
    </row>
    <row r="39" spans="1:12" s="2" customFormat="1" ht="12.75" customHeight="1" x14ac:dyDescent="0.15">
      <c r="A39" s="9"/>
      <c r="B39" s="62">
        <v>12</v>
      </c>
      <c r="C39" s="65" t="s">
        <v>16</v>
      </c>
      <c r="D39" s="19"/>
      <c r="E39" s="20"/>
      <c r="F39" s="19"/>
      <c r="G39" s="30"/>
      <c r="H39" s="31"/>
      <c r="I39" s="43"/>
      <c r="J39" s="20"/>
      <c r="K39" s="44"/>
      <c r="L39" s="20"/>
    </row>
    <row r="40" spans="1:12" s="2" customFormat="1" ht="12.75" customHeight="1" x14ac:dyDescent="0.15">
      <c r="A40" s="40"/>
      <c r="B40" s="63"/>
      <c r="C40" s="66"/>
      <c r="D40" s="13">
        <v>18960000</v>
      </c>
      <c r="E40" s="45">
        <f t="shared" ref="E40" si="48">ROUND(D40/D$76*100,2)</f>
        <v>9.9600000000000009</v>
      </c>
      <c r="F40" s="13">
        <v>19300000</v>
      </c>
      <c r="G40" s="38" t="s">
        <v>42</v>
      </c>
      <c r="H40" s="39">
        <v>139000</v>
      </c>
      <c r="I40" s="46">
        <f>SUM(F40,H41)</f>
        <v>19439000</v>
      </c>
      <c r="J40" s="45">
        <f t="shared" ref="J40" si="49">ROUND(I40/I$76*100,2)</f>
        <v>10.26</v>
      </c>
      <c r="K40" s="13">
        <f t="shared" ref="K40" si="50">I40-D40</f>
        <v>479000</v>
      </c>
      <c r="L40" s="47">
        <f t="shared" ref="L40" si="51">ROUND(K40/D40*100,2)</f>
        <v>2.5299999999999998</v>
      </c>
    </row>
    <row r="41" spans="1:12" s="2" customFormat="1" ht="12.75" customHeight="1" x14ac:dyDescent="0.15">
      <c r="A41" s="40"/>
      <c r="B41" s="63"/>
      <c r="C41" s="66"/>
      <c r="D41" s="13"/>
      <c r="E41" s="45"/>
      <c r="F41" s="13"/>
      <c r="G41" s="25"/>
      <c r="H41" s="22">
        <f>SUM(H39:H40)</f>
        <v>139000</v>
      </c>
      <c r="I41" s="46"/>
      <c r="J41" s="45"/>
      <c r="K41" s="50"/>
      <c r="L41" s="45"/>
    </row>
    <row r="42" spans="1:12" s="2" customFormat="1" ht="12.75" customHeight="1" x14ac:dyDescent="0.15">
      <c r="A42" s="9"/>
      <c r="B42" s="62">
        <v>13</v>
      </c>
      <c r="C42" s="90" t="s">
        <v>17</v>
      </c>
      <c r="D42" s="19"/>
      <c r="E42" s="20"/>
      <c r="F42" s="19"/>
      <c r="G42" s="24"/>
      <c r="H42" s="27"/>
      <c r="I42" s="43"/>
      <c r="J42" s="20"/>
      <c r="K42" s="44"/>
      <c r="L42" s="20"/>
    </row>
    <row r="43" spans="1:12" s="2" customFormat="1" ht="12.75" customHeight="1" x14ac:dyDescent="0.15">
      <c r="A43" s="40"/>
      <c r="B43" s="63"/>
      <c r="C43" s="91"/>
      <c r="D43" s="13">
        <v>80000</v>
      </c>
      <c r="E43" s="45">
        <f t="shared" ref="E43" si="52">ROUND(D43/D$76*100,2)</f>
        <v>0.04</v>
      </c>
      <c r="F43" s="13">
        <v>70000</v>
      </c>
      <c r="G43" s="25"/>
      <c r="H43" s="22"/>
      <c r="I43" s="46">
        <f t="shared" ref="I43" si="53">SUM(F43,H43)</f>
        <v>70000</v>
      </c>
      <c r="J43" s="45">
        <f t="shared" ref="J43" si="54">ROUND(I43/I$76*100,2)</f>
        <v>0.04</v>
      </c>
      <c r="K43" s="13">
        <f t="shared" ref="K43" si="55">I43-D43</f>
        <v>-10000</v>
      </c>
      <c r="L43" s="47">
        <f t="shared" ref="L43" si="56">ROUND(K43/D43*100,2)</f>
        <v>-12.5</v>
      </c>
    </row>
    <row r="44" spans="1:12" s="2" customFormat="1" ht="12.75" customHeight="1" x14ac:dyDescent="0.15">
      <c r="A44" s="41"/>
      <c r="B44" s="64"/>
      <c r="C44" s="92"/>
      <c r="D44" s="14"/>
      <c r="E44" s="21"/>
      <c r="F44" s="14"/>
      <c r="G44" s="26"/>
      <c r="H44" s="23"/>
      <c r="I44" s="48"/>
      <c r="J44" s="21"/>
      <c r="K44" s="49"/>
      <c r="L44" s="21"/>
    </row>
    <row r="45" spans="1:12" s="2" customFormat="1" ht="12.75" customHeight="1" x14ac:dyDescent="0.15">
      <c r="A45" s="82" t="s">
        <v>9</v>
      </c>
      <c r="B45" s="62">
        <v>14</v>
      </c>
      <c r="C45" s="65" t="s">
        <v>36</v>
      </c>
      <c r="D45" s="19"/>
      <c r="E45" s="20"/>
      <c r="F45" s="19"/>
      <c r="G45" s="24"/>
      <c r="H45" s="27"/>
      <c r="I45" s="43"/>
      <c r="J45" s="20"/>
      <c r="K45" s="44"/>
      <c r="L45" s="20"/>
    </row>
    <row r="46" spans="1:12" s="2" customFormat="1" ht="12.75" customHeight="1" x14ac:dyDescent="0.15">
      <c r="A46" s="85"/>
      <c r="B46" s="63"/>
      <c r="C46" s="66"/>
      <c r="D46" s="13">
        <v>1321888</v>
      </c>
      <c r="E46" s="45">
        <f t="shared" ref="E46" si="57">ROUND(D46/D$76*100,2)</f>
        <v>0.69</v>
      </c>
      <c r="F46" s="13">
        <v>940738</v>
      </c>
      <c r="G46" s="25"/>
      <c r="H46" s="22">
        <v>4825</v>
      </c>
      <c r="I46" s="46">
        <f>SUM(F46,H46)</f>
        <v>945563</v>
      </c>
      <c r="J46" s="45">
        <f t="shared" ref="J46" si="58">ROUND(I46/I$76*100,2)</f>
        <v>0.5</v>
      </c>
      <c r="K46" s="13">
        <f t="shared" ref="K46" si="59">I46-D46</f>
        <v>-376325</v>
      </c>
      <c r="L46" s="47">
        <f t="shared" ref="L46" si="60">ROUND(K46/D46*100,2)</f>
        <v>-28.47</v>
      </c>
    </row>
    <row r="47" spans="1:12" s="2" customFormat="1" ht="12.75" customHeight="1" x14ac:dyDescent="0.15">
      <c r="A47" s="86"/>
      <c r="B47" s="64"/>
      <c r="C47" s="67"/>
      <c r="D47" s="14"/>
      <c r="E47" s="21"/>
      <c r="F47" s="14"/>
      <c r="G47" s="26"/>
      <c r="H47" s="23"/>
      <c r="I47" s="48"/>
      <c r="J47" s="21"/>
      <c r="K47" s="49"/>
      <c r="L47" s="21"/>
    </row>
    <row r="48" spans="1:12" s="2" customFormat="1" ht="12.75" customHeight="1" x14ac:dyDescent="0.15">
      <c r="A48" s="82" t="s">
        <v>9</v>
      </c>
      <c r="B48" s="62">
        <v>15</v>
      </c>
      <c r="C48" s="65" t="s">
        <v>37</v>
      </c>
      <c r="D48" s="19"/>
      <c r="E48" s="20"/>
      <c r="F48" s="19"/>
      <c r="G48" s="24"/>
      <c r="H48" s="27"/>
      <c r="I48" s="43"/>
      <c r="J48" s="20"/>
      <c r="K48" s="44"/>
      <c r="L48" s="20"/>
    </row>
    <row r="49" spans="1:12" s="2" customFormat="1" ht="12.75" customHeight="1" x14ac:dyDescent="0.15">
      <c r="A49" s="85"/>
      <c r="B49" s="63"/>
      <c r="C49" s="66"/>
      <c r="D49" s="13">
        <v>2921862</v>
      </c>
      <c r="E49" s="45">
        <f t="shared" ref="E49" si="61">ROUND(D49/D$76*100,2)</f>
        <v>1.54</v>
      </c>
      <c r="F49" s="13">
        <v>2916217</v>
      </c>
      <c r="G49" s="25"/>
      <c r="H49" s="22"/>
      <c r="I49" s="46">
        <f t="shared" ref="I49" si="62">SUM(F49,H49)</f>
        <v>2916217</v>
      </c>
      <c r="J49" s="45">
        <f t="shared" ref="J49" si="63">ROUND(I49/I$76*100,2)</f>
        <v>1.54</v>
      </c>
      <c r="K49" s="13">
        <f t="shared" ref="K49" si="64">I49-D49</f>
        <v>-5645</v>
      </c>
      <c r="L49" s="47">
        <f t="shared" ref="L49" si="65">ROUND(K49/D49*100,2)</f>
        <v>-0.19</v>
      </c>
    </row>
    <row r="50" spans="1:12" s="2" customFormat="1" ht="12.75" customHeight="1" x14ac:dyDescent="0.15">
      <c r="A50" s="86"/>
      <c r="B50" s="64"/>
      <c r="C50" s="67"/>
      <c r="D50" s="14"/>
      <c r="E50" s="21"/>
      <c r="F50" s="14"/>
      <c r="G50" s="26"/>
      <c r="H50" s="23"/>
      <c r="I50" s="48"/>
      <c r="J50" s="21"/>
      <c r="K50" s="49"/>
      <c r="L50" s="21"/>
    </row>
    <row r="51" spans="1:12" s="2" customFormat="1" ht="12.75" customHeight="1" x14ac:dyDescent="0.15">
      <c r="A51" s="9"/>
      <c r="B51" s="62">
        <v>16</v>
      </c>
      <c r="C51" s="65" t="s">
        <v>18</v>
      </c>
      <c r="D51" s="19"/>
      <c r="E51" s="20"/>
      <c r="F51" s="19"/>
      <c r="G51" s="24"/>
      <c r="H51" s="27"/>
      <c r="I51" s="43"/>
      <c r="J51" s="20"/>
      <c r="K51" s="44"/>
      <c r="L51" s="20"/>
    </row>
    <row r="52" spans="1:12" s="2" customFormat="1" ht="12.75" customHeight="1" x14ac:dyDescent="0.15">
      <c r="A52" s="40"/>
      <c r="B52" s="63"/>
      <c r="C52" s="66"/>
      <c r="D52" s="13">
        <v>40602935</v>
      </c>
      <c r="E52" s="45">
        <f t="shared" ref="E52" si="66">ROUND(D52/D$76*100,2)</f>
        <v>21.34</v>
      </c>
      <c r="F52" s="13">
        <v>41259845</v>
      </c>
      <c r="G52" s="25"/>
      <c r="H52" s="22">
        <v>44708</v>
      </c>
      <c r="I52" s="46">
        <f>SUM(F52,H52)</f>
        <v>41304553</v>
      </c>
      <c r="J52" s="45">
        <f t="shared" ref="J52" si="67">ROUND(I52/I$76*100,2)</f>
        <v>21.8</v>
      </c>
      <c r="K52" s="13">
        <f t="shared" ref="K52" si="68">I52-D52</f>
        <v>701618</v>
      </c>
      <c r="L52" s="47">
        <f t="shared" ref="L52" si="69">ROUND(K52/D52*100,2)</f>
        <v>1.73</v>
      </c>
    </row>
    <row r="53" spans="1:12" s="2" customFormat="1" ht="12.75" customHeight="1" x14ac:dyDescent="0.15">
      <c r="A53" s="41"/>
      <c r="B53" s="64"/>
      <c r="C53" s="67"/>
      <c r="D53" s="14"/>
      <c r="E53" s="21"/>
      <c r="F53" s="14"/>
      <c r="G53" s="26"/>
      <c r="H53" s="23"/>
      <c r="I53" s="48"/>
      <c r="J53" s="21"/>
      <c r="K53" s="49"/>
      <c r="L53" s="21"/>
    </row>
    <row r="54" spans="1:12" s="2" customFormat="1" ht="12.75" customHeight="1" x14ac:dyDescent="0.15">
      <c r="A54" s="9"/>
      <c r="B54" s="62">
        <v>17</v>
      </c>
      <c r="C54" s="65" t="s">
        <v>19</v>
      </c>
      <c r="D54" s="19"/>
      <c r="E54" s="20"/>
      <c r="F54" s="19"/>
      <c r="G54" s="24"/>
      <c r="H54" s="27"/>
      <c r="I54" s="43"/>
      <c r="J54" s="20"/>
      <c r="K54" s="44"/>
      <c r="L54" s="20"/>
    </row>
    <row r="55" spans="1:12" s="2" customFormat="1" ht="12.75" customHeight="1" x14ac:dyDescent="0.15">
      <c r="A55" s="40"/>
      <c r="B55" s="63"/>
      <c r="C55" s="66"/>
      <c r="D55" s="13">
        <v>14174585</v>
      </c>
      <c r="E55" s="45">
        <f t="shared" ref="E55" si="70">ROUND(D55/D$76*100,2)</f>
        <v>7.45</v>
      </c>
      <c r="F55" s="13">
        <v>15156586</v>
      </c>
      <c r="G55" s="25"/>
      <c r="H55" s="22">
        <v>61871</v>
      </c>
      <c r="I55" s="46">
        <f>SUM(F55,H55)</f>
        <v>15218457</v>
      </c>
      <c r="J55" s="45">
        <f t="shared" ref="J55" si="71">ROUND(I55/I$76*100,2)</f>
        <v>8.0299999999999994</v>
      </c>
      <c r="K55" s="13">
        <f t="shared" ref="K55" si="72">I55-D55</f>
        <v>1043872</v>
      </c>
      <c r="L55" s="47">
        <f t="shared" ref="L55" si="73">ROUND(K55/D55*100,2)</f>
        <v>7.36</v>
      </c>
    </row>
    <row r="56" spans="1:12" s="2" customFormat="1" ht="12.75" customHeight="1" x14ac:dyDescent="0.15">
      <c r="A56" s="41"/>
      <c r="B56" s="64"/>
      <c r="C56" s="67"/>
      <c r="D56" s="14"/>
      <c r="E56" s="21"/>
      <c r="F56" s="14"/>
      <c r="G56" s="26"/>
      <c r="H56" s="23"/>
      <c r="I56" s="48"/>
      <c r="J56" s="21"/>
      <c r="K56" s="49"/>
      <c r="L56" s="21"/>
    </row>
    <row r="57" spans="1:12" s="2" customFormat="1" ht="12.75" customHeight="1" x14ac:dyDescent="0.15">
      <c r="A57" s="82" t="s">
        <v>9</v>
      </c>
      <c r="B57" s="62">
        <v>18</v>
      </c>
      <c r="C57" s="65" t="s">
        <v>20</v>
      </c>
      <c r="D57" s="19"/>
      <c r="E57" s="20"/>
      <c r="F57" s="19"/>
      <c r="G57" s="24"/>
      <c r="H57" s="27"/>
      <c r="I57" s="43"/>
      <c r="J57" s="20"/>
      <c r="K57" s="44"/>
      <c r="L57" s="20"/>
    </row>
    <row r="58" spans="1:12" s="2" customFormat="1" ht="12.75" customHeight="1" x14ac:dyDescent="0.15">
      <c r="A58" s="85"/>
      <c r="B58" s="63"/>
      <c r="C58" s="66"/>
      <c r="D58" s="13">
        <v>122333</v>
      </c>
      <c r="E58" s="45">
        <f t="shared" ref="E58" si="74">ROUND(D58/D$76*100,2)</f>
        <v>0.06</v>
      </c>
      <c r="F58" s="13">
        <v>99803</v>
      </c>
      <c r="G58" s="25"/>
      <c r="H58" s="22"/>
      <c r="I58" s="46">
        <f t="shared" ref="I58" si="75">SUM(F58,H58)</f>
        <v>99803</v>
      </c>
      <c r="J58" s="45">
        <f t="shared" ref="J58" si="76">ROUND(I58/I$76*100,2)</f>
        <v>0.05</v>
      </c>
      <c r="K58" s="13">
        <f t="shared" ref="K58" si="77">I58-D58</f>
        <v>-22530</v>
      </c>
      <c r="L58" s="47">
        <f t="shared" ref="L58" si="78">ROUND(K58/D58*100,2)</f>
        <v>-18.420000000000002</v>
      </c>
    </row>
    <row r="59" spans="1:12" s="2" customFormat="1" ht="12.75" customHeight="1" x14ac:dyDescent="0.15">
      <c r="A59" s="86"/>
      <c r="B59" s="64"/>
      <c r="C59" s="67"/>
      <c r="D59" s="14"/>
      <c r="E59" s="21"/>
      <c r="F59" s="14"/>
      <c r="G59" s="26"/>
      <c r="H59" s="23"/>
      <c r="I59" s="48"/>
      <c r="J59" s="21"/>
      <c r="K59" s="49"/>
      <c r="L59" s="21"/>
    </row>
    <row r="60" spans="1:12" s="2" customFormat="1" ht="12.75" customHeight="1" x14ac:dyDescent="0.15">
      <c r="A60" s="82" t="s">
        <v>9</v>
      </c>
      <c r="B60" s="62">
        <v>19</v>
      </c>
      <c r="C60" s="65" t="s">
        <v>21</v>
      </c>
      <c r="D60" s="19"/>
      <c r="E60" s="20"/>
      <c r="F60" s="19"/>
      <c r="G60" s="24"/>
      <c r="H60" s="27"/>
      <c r="I60" s="43"/>
      <c r="J60" s="20"/>
      <c r="K60" s="44"/>
      <c r="L60" s="20"/>
    </row>
    <row r="61" spans="1:12" s="2" customFormat="1" ht="12.75" customHeight="1" x14ac:dyDescent="0.15">
      <c r="A61" s="85"/>
      <c r="B61" s="63"/>
      <c r="C61" s="66"/>
      <c r="D61" s="13">
        <v>130000</v>
      </c>
      <c r="E61" s="45">
        <f t="shared" ref="E61" si="79">ROUND(D61/D$76*100,2)</f>
        <v>7.0000000000000007E-2</v>
      </c>
      <c r="F61" s="13">
        <v>180000</v>
      </c>
      <c r="G61" s="25"/>
      <c r="H61" s="22"/>
      <c r="I61" s="46">
        <f t="shared" ref="I61" si="80">SUM(F61,H61)</f>
        <v>180000</v>
      </c>
      <c r="J61" s="45">
        <f t="shared" ref="J61" si="81">ROUND(I61/I$76*100,2)</f>
        <v>0.1</v>
      </c>
      <c r="K61" s="13">
        <f t="shared" ref="K61" si="82">I61-D61</f>
        <v>50000</v>
      </c>
      <c r="L61" s="47">
        <f t="shared" ref="L61" si="83">ROUND(K61/D61*100,2)</f>
        <v>38.46</v>
      </c>
    </row>
    <row r="62" spans="1:12" s="2" customFormat="1" ht="12.75" customHeight="1" x14ac:dyDescent="0.15">
      <c r="A62" s="86"/>
      <c r="B62" s="64"/>
      <c r="C62" s="67"/>
      <c r="D62" s="14"/>
      <c r="E62" s="21"/>
      <c r="F62" s="14"/>
      <c r="G62" s="26"/>
      <c r="H62" s="23"/>
      <c r="I62" s="48"/>
      <c r="J62" s="21"/>
      <c r="K62" s="49"/>
      <c r="L62" s="21"/>
    </row>
    <row r="63" spans="1:12" s="2" customFormat="1" ht="12.75" customHeight="1" x14ac:dyDescent="0.15">
      <c r="A63" s="82" t="s">
        <v>9</v>
      </c>
      <c r="B63" s="62">
        <v>20</v>
      </c>
      <c r="C63" s="65" t="s">
        <v>22</v>
      </c>
      <c r="D63" s="19"/>
      <c r="E63" s="20"/>
      <c r="F63" s="19"/>
      <c r="G63" s="24"/>
      <c r="H63" s="27"/>
      <c r="I63" s="43"/>
      <c r="J63" s="20"/>
      <c r="K63" s="44"/>
      <c r="L63" s="20"/>
    </row>
    <row r="64" spans="1:12" s="2" customFormat="1" ht="12.75" customHeight="1" x14ac:dyDescent="0.15">
      <c r="A64" s="85"/>
      <c r="B64" s="63"/>
      <c r="C64" s="66"/>
      <c r="D64" s="13">
        <v>12673008</v>
      </c>
      <c r="E64" s="45">
        <f t="shared" ref="E64" si="84">ROUND(D64/D$76*100,2)</f>
        <v>6.66</v>
      </c>
      <c r="F64" s="13">
        <v>12740049</v>
      </c>
      <c r="G64" s="25"/>
      <c r="H64" s="22"/>
      <c r="I64" s="46">
        <f t="shared" ref="I64" si="85">SUM(F64,H64)</f>
        <v>12740049</v>
      </c>
      <c r="J64" s="45">
        <f t="shared" ref="J64" si="86">ROUND(I64/I$76*100,2)</f>
        <v>6.72</v>
      </c>
      <c r="K64" s="13">
        <f t="shared" ref="K64" si="87">I64-D64</f>
        <v>67041</v>
      </c>
      <c r="L64" s="47">
        <f t="shared" ref="L64" si="88">ROUND(K64/D64*100,2)</f>
        <v>0.53</v>
      </c>
    </row>
    <row r="65" spans="1:12" s="2" customFormat="1" ht="12.75" customHeight="1" x14ac:dyDescent="0.15">
      <c r="A65" s="86"/>
      <c r="B65" s="64"/>
      <c r="C65" s="67"/>
      <c r="D65" s="14"/>
      <c r="E65" s="21"/>
      <c r="F65" s="14"/>
      <c r="G65" s="26"/>
      <c r="H65" s="23"/>
      <c r="I65" s="48"/>
      <c r="J65" s="21"/>
      <c r="K65" s="49"/>
      <c r="L65" s="21"/>
    </row>
    <row r="66" spans="1:12" s="2" customFormat="1" ht="12.75" customHeight="1" x14ac:dyDescent="0.15">
      <c r="A66" s="82" t="s">
        <v>9</v>
      </c>
      <c r="B66" s="62">
        <v>21</v>
      </c>
      <c r="C66" s="65" t="s">
        <v>23</v>
      </c>
      <c r="D66" s="19"/>
      <c r="E66" s="20"/>
      <c r="F66" s="19"/>
      <c r="G66" s="24"/>
      <c r="H66" s="27"/>
      <c r="I66" s="43"/>
      <c r="J66" s="20"/>
      <c r="K66" s="44"/>
      <c r="L66" s="20"/>
    </row>
    <row r="67" spans="1:12" s="2" customFormat="1" ht="12.75" customHeight="1" x14ac:dyDescent="0.15">
      <c r="A67" s="85"/>
      <c r="B67" s="63"/>
      <c r="C67" s="66"/>
      <c r="D67" s="13">
        <v>1208053</v>
      </c>
      <c r="E67" s="45">
        <f t="shared" ref="E67" si="89">ROUND(D67/D$76*100,2)</f>
        <v>0.63</v>
      </c>
      <c r="F67" s="13">
        <v>1314205</v>
      </c>
      <c r="G67" s="25"/>
      <c r="H67" s="22"/>
      <c r="I67" s="46">
        <f t="shared" ref="I67" si="90">SUM(F67,H67)</f>
        <v>1314205</v>
      </c>
      <c r="J67" s="45">
        <f t="shared" ref="J67" si="91">ROUND(I67/I$76*100,2)</f>
        <v>0.69</v>
      </c>
      <c r="K67" s="13">
        <f t="shared" ref="K67" si="92">I67-D67</f>
        <v>106152</v>
      </c>
      <c r="L67" s="47">
        <f t="shared" ref="L67" si="93">ROUND(K67/D67*100,2)</f>
        <v>8.7899999999999991</v>
      </c>
    </row>
    <row r="68" spans="1:12" s="2" customFormat="1" ht="12.75" customHeight="1" x14ac:dyDescent="0.15">
      <c r="A68" s="86"/>
      <c r="B68" s="64"/>
      <c r="C68" s="67"/>
      <c r="D68" s="14"/>
      <c r="E68" s="21"/>
      <c r="F68" s="14"/>
      <c r="G68" s="26"/>
      <c r="H68" s="23"/>
      <c r="I68" s="48"/>
      <c r="J68" s="21"/>
      <c r="K68" s="49"/>
      <c r="L68" s="21"/>
    </row>
    <row r="69" spans="1:12" s="2" customFormat="1" ht="12.75" customHeight="1" x14ac:dyDescent="0.15">
      <c r="A69" s="82" t="s">
        <v>9</v>
      </c>
      <c r="B69" s="62">
        <v>22</v>
      </c>
      <c r="C69" s="65" t="s">
        <v>24</v>
      </c>
      <c r="D69" s="19"/>
      <c r="E69" s="20"/>
      <c r="F69" s="19"/>
      <c r="G69" s="30"/>
      <c r="H69" s="31">
        <v>565</v>
      </c>
      <c r="I69" s="43"/>
      <c r="J69" s="20"/>
      <c r="K69" s="44"/>
      <c r="L69" s="20"/>
    </row>
    <row r="70" spans="1:12" s="2" customFormat="1" ht="12.75" customHeight="1" x14ac:dyDescent="0.15">
      <c r="A70" s="85"/>
      <c r="B70" s="63"/>
      <c r="C70" s="66"/>
      <c r="D70" s="13">
        <v>4396337</v>
      </c>
      <c r="E70" s="45">
        <f t="shared" ref="E70" si="94">ROUND(D70/D$76*100,2)</f>
        <v>2.31</v>
      </c>
      <c r="F70" s="13">
        <v>4636893</v>
      </c>
      <c r="G70" s="38" t="s">
        <v>42</v>
      </c>
      <c r="H70" s="39">
        <v>7697</v>
      </c>
      <c r="I70" s="46">
        <f>SUM(F70,H71)</f>
        <v>4645155</v>
      </c>
      <c r="J70" s="45">
        <f t="shared" ref="J70" si="95">ROUND(I70/I$76*100,2)</f>
        <v>2.4500000000000002</v>
      </c>
      <c r="K70" s="13">
        <f t="shared" ref="K70" si="96">I70-D70</f>
        <v>248818</v>
      </c>
      <c r="L70" s="47">
        <f t="shared" ref="L70" si="97">ROUND(K70/D70*100,2)</f>
        <v>5.66</v>
      </c>
    </row>
    <row r="71" spans="1:12" s="2" customFormat="1" ht="12.75" customHeight="1" x14ac:dyDescent="0.15">
      <c r="A71" s="86"/>
      <c r="B71" s="64"/>
      <c r="C71" s="67"/>
      <c r="D71" s="14"/>
      <c r="E71" s="21"/>
      <c r="F71" s="14"/>
      <c r="G71" s="25"/>
      <c r="H71" s="22">
        <f>SUM(H69:H70)</f>
        <v>8262</v>
      </c>
      <c r="I71" s="48"/>
      <c r="J71" s="21"/>
      <c r="K71" s="49"/>
      <c r="L71" s="21"/>
    </row>
    <row r="72" spans="1:12" s="2" customFormat="1" ht="12.75" customHeight="1" x14ac:dyDescent="0.15">
      <c r="A72" s="9"/>
      <c r="B72" s="62">
        <v>23</v>
      </c>
      <c r="C72" s="65" t="s">
        <v>25</v>
      </c>
      <c r="D72" s="19"/>
      <c r="E72" s="20"/>
      <c r="F72" s="19"/>
      <c r="G72" s="24"/>
      <c r="H72" s="27"/>
      <c r="I72" s="43"/>
      <c r="J72" s="20"/>
      <c r="K72" s="44"/>
      <c r="L72" s="20"/>
    </row>
    <row r="73" spans="1:12" s="2" customFormat="1" ht="12.75" customHeight="1" x14ac:dyDescent="0.15">
      <c r="A73" s="40"/>
      <c r="B73" s="63"/>
      <c r="C73" s="66"/>
      <c r="D73" s="13">
        <v>17608400</v>
      </c>
      <c r="E73" s="45">
        <f t="shared" ref="E73" si="98">ROUND(D73/D$76*100,2)</f>
        <v>9.25</v>
      </c>
      <c r="F73" s="13">
        <v>11790300</v>
      </c>
      <c r="G73" s="25"/>
      <c r="H73" s="22">
        <v>548300</v>
      </c>
      <c r="I73" s="46">
        <f>SUM(F73,H73)</f>
        <v>12338600</v>
      </c>
      <c r="J73" s="45">
        <f t="shared" ref="J73" si="99">ROUND(I73/I$76*100,2)</f>
        <v>6.51</v>
      </c>
      <c r="K73" s="13">
        <f t="shared" ref="K73" si="100">I73-D73</f>
        <v>-5269800</v>
      </c>
      <c r="L73" s="47">
        <f t="shared" ref="L73" si="101">ROUND(K73/D73*100,2)</f>
        <v>-29.93</v>
      </c>
    </row>
    <row r="74" spans="1:12" s="2" customFormat="1" ht="12.75" customHeight="1" x14ac:dyDescent="0.15">
      <c r="A74" s="41"/>
      <c r="B74" s="64"/>
      <c r="C74" s="67"/>
      <c r="D74" s="14"/>
      <c r="E74" s="21"/>
      <c r="F74" s="14"/>
      <c r="G74" s="26"/>
      <c r="H74" s="23"/>
      <c r="I74" s="48"/>
      <c r="J74" s="21"/>
      <c r="K74" s="49"/>
      <c r="L74" s="21"/>
    </row>
    <row r="75" spans="1:12" s="2" customFormat="1" ht="12.75" customHeight="1" x14ac:dyDescent="0.15">
      <c r="A75" s="68" t="s">
        <v>26</v>
      </c>
      <c r="B75" s="69"/>
      <c r="C75" s="70"/>
      <c r="D75" s="29"/>
      <c r="E75" s="32"/>
      <c r="F75" s="29"/>
      <c r="G75" s="30"/>
      <c r="H75" s="31">
        <f>H7+H10+H13+H16+H19+H22+H25+H28+H31+H34+H37+H39+H43+H46+H49+H52+H55+H58+H61+H64+H67+H69+H73</f>
        <v>1536269</v>
      </c>
      <c r="I75" s="53"/>
      <c r="J75" s="32"/>
      <c r="K75" s="54"/>
      <c r="L75" s="32"/>
    </row>
    <row r="76" spans="1:12" s="2" customFormat="1" ht="12.75" customHeight="1" x14ac:dyDescent="0.15">
      <c r="A76" s="71"/>
      <c r="B76" s="72"/>
      <c r="C76" s="73"/>
      <c r="D76" s="33">
        <f>SUM(D6:D74)</f>
        <v>190307401</v>
      </c>
      <c r="E76" s="55">
        <f t="shared" ref="E76" si="102">ROUND(D76/D$76*100,2)</f>
        <v>100</v>
      </c>
      <c r="F76" s="33">
        <f>SUM(F6:F74)</f>
        <v>187762196</v>
      </c>
      <c r="G76" s="56" t="s">
        <v>42</v>
      </c>
      <c r="H76" s="57">
        <f>H40+H70</f>
        <v>146697</v>
      </c>
      <c r="I76" s="58">
        <f>SUM(F76,H77)</f>
        <v>189445162</v>
      </c>
      <c r="J76" s="55">
        <f t="shared" ref="J76" si="103">ROUND(I76/I$76*100,2)</f>
        <v>100</v>
      </c>
      <c r="K76" s="33">
        <f t="shared" ref="K76" si="104">I76-D76</f>
        <v>-862239</v>
      </c>
      <c r="L76" s="59">
        <f t="shared" ref="L76" si="105">ROUND(K76/D76*100,2)</f>
        <v>-0.45</v>
      </c>
    </row>
    <row r="77" spans="1:12" s="2" customFormat="1" ht="12.75" customHeight="1" x14ac:dyDescent="0.15">
      <c r="A77" s="74"/>
      <c r="B77" s="75"/>
      <c r="C77" s="76"/>
      <c r="D77" s="34"/>
      <c r="E77" s="37"/>
      <c r="F77" s="34"/>
      <c r="G77" s="35"/>
      <c r="H77" s="36">
        <f>SUM(H75:H76)</f>
        <v>1682966</v>
      </c>
      <c r="I77" s="60"/>
      <c r="J77" s="37"/>
      <c r="K77" s="61"/>
      <c r="L77" s="37"/>
    </row>
    <row r="78" spans="1:12" s="2" customFormat="1" ht="12.75" customHeight="1" x14ac:dyDescent="0.15">
      <c r="A78" s="77" t="s">
        <v>39</v>
      </c>
      <c r="B78" s="62" t="s">
        <v>31</v>
      </c>
      <c r="C78" s="65" t="s">
        <v>27</v>
      </c>
      <c r="D78" s="19"/>
      <c r="E78" s="20"/>
      <c r="F78" s="19"/>
      <c r="G78" s="24"/>
      <c r="H78" s="27"/>
      <c r="I78" s="43"/>
      <c r="J78" s="20"/>
      <c r="K78" s="44"/>
      <c r="L78" s="20"/>
    </row>
    <row r="79" spans="1:12" s="2" customFormat="1" ht="12.75" customHeight="1" x14ac:dyDescent="0.15">
      <c r="A79" s="78"/>
      <c r="B79" s="80"/>
      <c r="C79" s="66"/>
      <c r="D79" s="13">
        <f>SUM(D7,D46,D49,D58,D61,D64,D67,D70)</f>
        <v>87684481</v>
      </c>
      <c r="E79" s="45">
        <f t="shared" ref="E79" si="106">ROUND(D79/D$76*100,2)</f>
        <v>46.08</v>
      </c>
      <c r="F79" s="13">
        <f>SUM(F7,F46,F49,F58,F61,F64,F67,F70)</f>
        <v>87916905</v>
      </c>
      <c r="G79" s="25"/>
      <c r="H79" s="22">
        <f>SUM(H7+H46+H49+H58+H61+H64+H67+H71)</f>
        <v>889087</v>
      </c>
      <c r="I79" s="46">
        <f>SUM(F79,H79)</f>
        <v>88805992</v>
      </c>
      <c r="J79" s="45">
        <f t="shared" ref="J79" si="107">ROUND(I79/I$76*100,2)</f>
        <v>46.88</v>
      </c>
      <c r="K79" s="13">
        <f t="shared" ref="K79" si="108">I79-D79</f>
        <v>1121511</v>
      </c>
      <c r="L79" s="47">
        <f t="shared" ref="L79" si="109">ROUND(K79/D79*100,2)</f>
        <v>1.28</v>
      </c>
    </row>
    <row r="80" spans="1:12" s="2" customFormat="1" ht="12.75" customHeight="1" x14ac:dyDescent="0.15">
      <c r="A80" s="78"/>
      <c r="B80" s="81"/>
      <c r="C80" s="67"/>
      <c r="D80" s="14"/>
      <c r="E80" s="21"/>
      <c r="F80" s="14"/>
      <c r="G80" s="26"/>
      <c r="H80" s="23"/>
      <c r="I80" s="48"/>
      <c r="J80" s="21"/>
      <c r="K80" s="49"/>
      <c r="L80" s="21"/>
    </row>
    <row r="81" spans="1:12" s="2" customFormat="1" ht="12.75" customHeight="1" x14ac:dyDescent="0.15">
      <c r="A81" s="78"/>
      <c r="B81" s="82"/>
      <c r="C81" s="65" t="s">
        <v>28</v>
      </c>
      <c r="D81" s="19"/>
      <c r="E81" s="20"/>
      <c r="F81" s="19"/>
      <c r="G81" s="24"/>
      <c r="H81" s="27"/>
      <c r="I81" s="43"/>
      <c r="J81" s="20"/>
      <c r="K81" s="44"/>
      <c r="L81" s="20"/>
    </row>
    <row r="82" spans="1:12" s="2" customFormat="1" ht="12.75" customHeight="1" x14ac:dyDescent="0.15">
      <c r="A82" s="78"/>
      <c r="B82" s="83"/>
      <c r="C82" s="66"/>
      <c r="D82" s="13">
        <f>D76-D79</f>
        <v>102622920</v>
      </c>
      <c r="E82" s="45">
        <f t="shared" ref="E82" si="110">ROUND(D82/D$76*100,2)</f>
        <v>53.92</v>
      </c>
      <c r="F82" s="13">
        <f t="shared" ref="F82" si="111">F76-F79</f>
        <v>99845291</v>
      </c>
      <c r="G82" s="25"/>
      <c r="H82" s="22">
        <f>H77-H79</f>
        <v>793879</v>
      </c>
      <c r="I82" s="46">
        <f>SUM(F82,H82)</f>
        <v>100639170</v>
      </c>
      <c r="J82" s="45">
        <f t="shared" ref="J82" si="112">ROUND(I82/I$76*100,2)</f>
        <v>53.12</v>
      </c>
      <c r="K82" s="13">
        <f t="shared" ref="K82" si="113">I82-D82</f>
        <v>-1983750</v>
      </c>
      <c r="L82" s="47">
        <f t="shared" ref="L82" si="114">ROUND(K82/D82*100,2)</f>
        <v>-1.93</v>
      </c>
    </row>
    <row r="83" spans="1:12" s="2" customFormat="1" ht="12.75" customHeight="1" thickBot="1" x14ac:dyDescent="0.2">
      <c r="A83" s="79"/>
      <c r="B83" s="84"/>
      <c r="C83" s="67"/>
      <c r="D83" s="14"/>
      <c r="E83" s="21"/>
      <c r="F83" s="14"/>
      <c r="G83" s="51"/>
      <c r="H83" s="52"/>
      <c r="I83" s="48"/>
      <c r="J83" s="21"/>
      <c r="K83" s="49"/>
      <c r="L83" s="21"/>
    </row>
    <row r="84" spans="1:12" s="2" customFormat="1" ht="21" customHeight="1" x14ac:dyDescent="0.15">
      <c r="A84" s="28" t="s">
        <v>30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</row>
  </sheetData>
  <dataConsolidate/>
  <mergeCells count="69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B72:B74"/>
    <mergeCell ref="C72:C74"/>
    <mergeCell ref="A75:C77"/>
    <mergeCell ref="A78:A83"/>
    <mergeCell ref="B78:B80"/>
    <mergeCell ref="C78:C80"/>
    <mergeCell ref="B81:B83"/>
    <mergeCell ref="C81:C83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歳入・R1.12補</vt:lpstr>
      <vt:lpstr>歳入・R1.12補!Print_Area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2019-11-19T08:57:13Z</cp:lastPrinted>
  <dcterms:created xsi:type="dcterms:W3CDTF">2011-05-09T06:00:04Z</dcterms:created>
  <dcterms:modified xsi:type="dcterms:W3CDTF">2021-02-25T07:04:02Z</dcterms:modified>
</cp:coreProperties>
</file>