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4_R1.12補正\"/>
    </mc:Choice>
  </mc:AlternateContent>
  <xr:revisionPtr revIDLastSave="0" documentId="13_ncr:1_{EBD443E6-BF60-4AFE-ADC3-7D4E0B8EDADE}" xr6:coauthVersionLast="36" xr6:coauthVersionMax="36" xr10:uidLastSave="{00000000-0000-0000-0000-000000000000}"/>
  <bookViews>
    <workbookView xWindow="-15" yWindow="45" windowWidth="11730" windowHeight="6225" tabRatio="918" xr2:uid="{00000000-000D-0000-FFFF-FFFF00000000}"/>
  </bookViews>
  <sheets>
    <sheet name="歳出・R1.12補" sheetId="51" r:id="rId1"/>
  </sheets>
  <definedNames>
    <definedName name="_xlnm.Print_Area" localSheetId="0">歳出・R1.12補!$A$1:$L$48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3" i="51" l="1"/>
  <c r="K43" i="51" s="1"/>
  <c r="I40" i="51"/>
  <c r="K40" i="51" s="1"/>
  <c r="I37" i="51"/>
  <c r="K37" i="51" s="1"/>
  <c r="H35" i="51"/>
  <c r="I34" i="51" s="1"/>
  <c r="K34" i="51" s="1"/>
  <c r="H32" i="51"/>
  <c r="I31" i="51" s="1"/>
  <c r="K31" i="51" s="1"/>
  <c r="H29" i="51"/>
  <c r="I28" i="51" s="1"/>
  <c r="K28" i="51" s="1"/>
  <c r="H26" i="51"/>
  <c r="I25" i="51" s="1"/>
  <c r="K25" i="51" s="1"/>
  <c r="H23" i="51"/>
  <c r="I22" i="51" s="1"/>
  <c r="K22" i="51" s="1"/>
  <c r="H20" i="51"/>
  <c r="I19" i="51" s="1"/>
  <c r="K19" i="51" s="1"/>
  <c r="H17" i="51"/>
  <c r="I16" i="51" s="1"/>
  <c r="K16" i="51" s="1"/>
  <c r="H14" i="51"/>
  <c r="I13" i="51" s="1"/>
  <c r="K13" i="51" s="1"/>
  <c r="H11" i="51"/>
  <c r="I10" i="51" s="1"/>
  <c r="K10" i="51" s="1"/>
  <c r="H8" i="51"/>
  <c r="I7" i="51" s="1"/>
  <c r="K7" i="51" s="1"/>
  <c r="H46" i="51"/>
  <c r="H45" i="51"/>
  <c r="H47" i="51" s="1"/>
  <c r="F46" i="51" l="1"/>
  <c r="I46" i="51" s="1"/>
  <c r="K46" i="51" s="1"/>
  <c r="D46" i="51"/>
  <c r="E46" i="51" s="1"/>
  <c r="L43" i="51"/>
  <c r="L40" i="51"/>
  <c r="L37" i="51"/>
  <c r="L34" i="51"/>
  <c r="L31" i="51"/>
  <c r="L28" i="51"/>
  <c r="L25" i="51"/>
  <c r="L22" i="51"/>
  <c r="L19" i="51"/>
  <c r="L16" i="51"/>
  <c r="L13" i="51"/>
  <c r="L10" i="51"/>
  <c r="L7" i="51"/>
  <c r="J31" i="51" l="1"/>
  <c r="E13" i="51"/>
  <c r="E22" i="51"/>
  <c r="E10" i="51"/>
  <c r="E16" i="51"/>
  <c r="E40" i="51"/>
  <c r="E28" i="51"/>
  <c r="E34" i="51"/>
  <c r="E7" i="51"/>
  <c r="E19" i="51"/>
  <c r="E31" i="51"/>
  <c r="E43" i="51"/>
  <c r="E25" i="51"/>
  <c r="E37" i="51"/>
  <c r="J19" i="51" l="1"/>
  <c r="J13" i="51"/>
  <c r="J43" i="51"/>
  <c r="J7" i="51"/>
  <c r="J37" i="51"/>
  <c r="J28" i="51"/>
  <c r="J40" i="51"/>
  <c r="J10" i="51"/>
  <c r="J25" i="51"/>
  <c r="J22" i="51"/>
  <c r="L46" i="51"/>
  <c r="J16" i="51"/>
  <c r="J46" i="51"/>
  <c r="J34" i="51"/>
</calcChain>
</file>

<file path=xl/sharedStrings.xml><?xml version="1.0" encoding="utf-8"?>
<sst xmlns="http://schemas.openxmlformats.org/spreadsheetml/2006/main" count="45" uniqueCount="33">
  <si>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</si>
  <si>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</si>
  <si>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</si>
  <si>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</si>
  <si>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</si>
  <si>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</si>
  <si>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</si>
  <si>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</si>
  <si>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</si>
  <si>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</si>
  <si>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</si>
  <si>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</si>
  <si>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</si>
  <si>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</si>
  <si>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</si>
  <si>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</si>
  <si>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</si>
  <si>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</si>
  <si>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</si>
  <si>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</si>
  <si>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</si>
  <si>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</si>
  <si>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</si>
  <si>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</si>
  <si>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</si>
  <si>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</si>
  <si>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</si>
  <si>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</si>
  <si>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人</t>
    <rPh sb="0" eb="1">
      <t>ジン</t>
    </rPh>
    <phoneticPr fontId="2"/>
  </si>
  <si>
    <t>30年度同期補正後</t>
    <rPh sb="2" eb="4">
      <t>ネンド</t>
    </rPh>
    <rPh sb="4" eb="6">
      <t>ドウキ</t>
    </rPh>
    <rPh sb="6" eb="8">
      <t>ホセイ</t>
    </rPh>
    <rPh sb="8" eb="9">
      <t>ゴ</t>
    </rPh>
    <phoneticPr fontId="4"/>
  </si>
  <si>
    <t xml:space="preserve">令 和 元 年 度 一 般 会 計 款 別 一 覧 表 </t>
    <rPh sb="0" eb="1">
      <t>レイ</t>
    </rPh>
    <rPh sb="2" eb="3">
      <t>ワ</t>
    </rPh>
    <rPh sb="4" eb="5">
      <t>ガン</t>
    </rPh>
    <rPh sb="18" eb="19">
      <t>カン</t>
    </rPh>
    <rPh sb="20" eb="21">
      <t>ベツ</t>
    </rPh>
    <rPh sb="22" eb="27">
      <t>イチランヒョウ</t>
    </rPh>
    <phoneticPr fontId="1"/>
  </si>
  <si>
    <t>元　　年　　度</t>
    <rPh sb="0" eb="1">
      <t>ガン</t>
    </rPh>
    <phoneticPr fontId="4"/>
  </si>
  <si>
    <t>12月補正額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</si>
</sst>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right" vertical="center" shrinkToFit="1"/>
    </xf>
    <xf numFmtId="38" fontId="3" fillId="0" borderId="14" xfId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 applyProtection="1">
      <alignment vertical="center"/>
    </xf>
    <xf numFmtId="176" fontId="3" fillId="0" borderId="23" xfId="0" applyNumberFormat="1" applyFont="1" applyFill="1" applyBorder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22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8394A-7F03-4BCC-9D2F-25990BFB03BC}">
  <sheetPr>
    <tabColor rgb="FFFFFF00"/>
  </sheetPr>
  <dimension ref="A1:L48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A75" sqref="A75:L77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2" customFormat="1" ht="35.25" customHeight="1" x14ac:dyDescent="0.15">
      <c r="A2" s="4" t="s">
        <v>12</v>
      </c>
      <c r="B2" s="5"/>
      <c r="C2" s="6"/>
      <c r="K2" s="7"/>
      <c r="L2" s="8" t="s">
        <v>13</v>
      </c>
    </row>
    <row r="3" spans="1:12" s="2" customFormat="1" ht="21" customHeight="1" thickBot="1" x14ac:dyDescent="0.2">
      <c r="A3" s="9"/>
      <c r="B3" s="10"/>
      <c r="C3" s="12"/>
      <c r="D3" s="72" t="s">
        <v>29</v>
      </c>
      <c r="E3" s="78"/>
      <c r="F3" s="72" t="s">
        <v>31</v>
      </c>
      <c r="G3" s="61"/>
      <c r="H3" s="61"/>
      <c r="I3" s="61"/>
      <c r="J3" s="78"/>
      <c r="K3" s="72" t="s">
        <v>9</v>
      </c>
      <c r="L3" s="78"/>
    </row>
    <row r="4" spans="1:12" s="2" customFormat="1" ht="15.75" customHeight="1" x14ac:dyDescent="0.15">
      <c r="A4" s="73" t="s">
        <v>0</v>
      </c>
      <c r="B4" s="71"/>
      <c r="C4" s="79"/>
      <c r="D4" s="41" t="s">
        <v>4</v>
      </c>
      <c r="E4" s="15" t="s">
        <v>5</v>
      </c>
      <c r="F4" s="72" t="s">
        <v>6</v>
      </c>
      <c r="G4" s="80" t="s">
        <v>32</v>
      </c>
      <c r="H4" s="81"/>
      <c r="I4" s="61" t="s">
        <v>1</v>
      </c>
      <c r="J4" s="15" t="s">
        <v>5</v>
      </c>
      <c r="K4" s="73" t="s">
        <v>11</v>
      </c>
      <c r="L4" s="15" t="s">
        <v>7</v>
      </c>
    </row>
    <row r="5" spans="1:12" s="2" customFormat="1" ht="15.75" customHeight="1" x14ac:dyDescent="0.15">
      <c r="A5" s="11"/>
      <c r="B5" s="16"/>
      <c r="C5" s="42"/>
      <c r="D5" s="41" t="s">
        <v>2</v>
      </c>
      <c r="E5" s="17" t="s">
        <v>3</v>
      </c>
      <c r="F5" s="73"/>
      <c r="G5" s="82"/>
      <c r="H5" s="83"/>
      <c r="I5" s="71"/>
      <c r="J5" s="17" t="s">
        <v>10</v>
      </c>
      <c r="K5" s="73"/>
      <c r="L5" s="18" t="s">
        <v>3</v>
      </c>
    </row>
    <row r="6" spans="1:12" s="2" customFormat="1" ht="14.25" x14ac:dyDescent="0.15">
      <c r="A6" s="72">
        <v>1</v>
      </c>
      <c r="B6" s="84" t="s">
        <v>14</v>
      </c>
      <c r="C6" s="85"/>
      <c r="D6" s="19"/>
      <c r="E6" s="20"/>
      <c r="F6" s="19"/>
      <c r="G6" s="35"/>
      <c r="H6" s="36"/>
      <c r="I6" s="43"/>
      <c r="J6" s="20"/>
      <c r="K6" s="44"/>
      <c r="L6" s="20"/>
    </row>
    <row r="7" spans="1:12" s="2" customFormat="1" ht="14.25" x14ac:dyDescent="0.15">
      <c r="A7" s="74"/>
      <c r="B7" s="86"/>
      <c r="C7" s="87"/>
      <c r="D7" s="13">
        <v>827245</v>
      </c>
      <c r="E7" s="45">
        <f>ROUND(D7/D$46*100,2)</f>
        <v>0.43</v>
      </c>
      <c r="F7" s="13">
        <v>839783</v>
      </c>
      <c r="G7" s="39" t="s">
        <v>28</v>
      </c>
      <c r="H7" s="40">
        <v>3017</v>
      </c>
      <c r="I7" s="46">
        <f>SUM(F7,H8)</f>
        <v>842800</v>
      </c>
      <c r="J7" s="45">
        <f>ROUND(I7/I$46*100,2)</f>
        <v>0.44</v>
      </c>
      <c r="K7" s="13">
        <f>I7-D7</f>
        <v>15555</v>
      </c>
      <c r="L7" s="47">
        <f>ROUND(K7/D7*100,2)</f>
        <v>1.88</v>
      </c>
    </row>
    <row r="8" spans="1:12" s="2" customFormat="1" ht="14.25" x14ac:dyDescent="0.15">
      <c r="A8" s="75"/>
      <c r="B8" s="88"/>
      <c r="C8" s="89"/>
      <c r="D8" s="14"/>
      <c r="E8" s="21"/>
      <c r="F8" s="14"/>
      <c r="G8" s="37"/>
      <c r="H8" s="33">
        <f>SUM(H6:H7)</f>
        <v>3017</v>
      </c>
      <c r="I8" s="48"/>
      <c r="J8" s="21"/>
      <c r="K8" s="49"/>
      <c r="L8" s="21"/>
    </row>
    <row r="9" spans="1:12" s="2" customFormat="1" ht="14.25" x14ac:dyDescent="0.15">
      <c r="A9" s="72">
        <v>2</v>
      </c>
      <c r="B9" s="84" t="s">
        <v>15</v>
      </c>
      <c r="C9" s="85"/>
      <c r="D9" s="19"/>
      <c r="E9" s="20"/>
      <c r="F9" s="19"/>
      <c r="G9" s="35"/>
      <c r="H9" s="38">
        <v>2000</v>
      </c>
      <c r="I9" s="43"/>
      <c r="J9" s="20"/>
      <c r="K9" s="44"/>
      <c r="L9" s="20"/>
    </row>
    <row r="10" spans="1:12" s="2" customFormat="1" ht="14.25" x14ac:dyDescent="0.15">
      <c r="A10" s="74"/>
      <c r="B10" s="86"/>
      <c r="C10" s="87"/>
      <c r="D10" s="13">
        <v>14229742</v>
      </c>
      <c r="E10" s="45">
        <f>ROUND(D10/D$46*100,2)</f>
        <v>7.48</v>
      </c>
      <c r="F10" s="13">
        <v>14594598</v>
      </c>
      <c r="G10" s="39" t="s">
        <v>28</v>
      </c>
      <c r="H10" s="40">
        <v>-3372</v>
      </c>
      <c r="I10" s="46">
        <f>SUM(F10,H11)</f>
        <v>14593226</v>
      </c>
      <c r="J10" s="45">
        <f>ROUND(I10/I$46*100,2)</f>
        <v>7.7</v>
      </c>
      <c r="K10" s="13">
        <f>I10-D10</f>
        <v>363484</v>
      </c>
      <c r="L10" s="47">
        <f t="shared" ref="L10" si="0">ROUND(K10/D10*100,2)</f>
        <v>2.5499999999999998</v>
      </c>
    </row>
    <row r="11" spans="1:12" s="2" customFormat="1" ht="14.25" x14ac:dyDescent="0.15">
      <c r="A11" s="75"/>
      <c r="B11" s="88"/>
      <c r="C11" s="89"/>
      <c r="D11" s="14"/>
      <c r="E11" s="21"/>
      <c r="F11" s="14"/>
      <c r="G11" s="37"/>
      <c r="H11" s="33">
        <f>SUM(H9:H10)</f>
        <v>-1372</v>
      </c>
      <c r="I11" s="48"/>
      <c r="J11" s="21"/>
      <c r="K11" s="49"/>
      <c r="L11" s="21"/>
    </row>
    <row r="12" spans="1:12" s="2" customFormat="1" ht="14.25" x14ac:dyDescent="0.15">
      <c r="A12" s="72">
        <v>3</v>
      </c>
      <c r="B12" s="84" t="s">
        <v>16</v>
      </c>
      <c r="C12" s="85"/>
      <c r="D12" s="19"/>
      <c r="E12" s="20"/>
      <c r="F12" s="19"/>
      <c r="G12" s="35"/>
      <c r="H12" s="38">
        <v>680197</v>
      </c>
      <c r="I12" s="43"/>
      <c r="J12" s="20"/>
      <c r="K12" s="44"/>
      <c r="L12" s="20"/>
    </row>
    <row r="13" spans="1:12" s="2" customFormat="1" ht="14.25" x14ac:dyDescent="0.15">
      <c r="A13" s="74"/>
      <c r="B13" s="86"/>
      <c r="C13" s="87"/>
      <c r="D13" s="13">
        <v>90971012</v>
      </c>
      <c r="E13" s="45">
        <f>ROUND(D13/D$46*100,2)</f>
        <v>47.8</v>
      </c>
      <c r="F13" s="13">
        <v>94091256</v>
      </c>
      <c r="G13" s="39" t="s">
        <v>28</v>
      </c>
      <c r="H13" s="40">
        <v>31951</v>
      </c>
      <c r="I13" s="46">
        <f>SUM(F13,H14)</f>
        <v>94803404</v>
      </c>
      <c r="J13" s="45">
        <f>ROUND(I13/I$46*100,2)</f>
        <v>50.04</v>
      </c>
      <c r="K13" s="13">
        <f>I13-D13</f>
        <v>3832392</v>
      </c>
      <c r="L13" s="47">
        <f t="shared" ref="L13" si="1">ROUND(K13/D13*100,2)</f>
        <v>4.21</v>
      </c>
    </row>
    <row r="14" spans="1:12" s="2" customFormat="1" ht="14.25" x14ac:dyDescent="0.15">
      <c r="A14" s="75"/>
      <c r="B14" s="88"/>
      <c r="C14" s="89"/>
      <c r="D14" s="14"/>
      <c r="E14" s="21"/>
      <c r="F14" s="14"/>
      <c r="G14" s="37"/>
      <c r="H14" s="33">
        <f>SUM(H12:H13)</f>
        <v>712148</v>
      </c>
      <c r="I14" s="48"/>
      <c r="J14" s="21"/>
      <c r="K14" s="49"/>
      <c r="L14" s="21"/>
    </row>
    <row r="15" spans="1:12" s="2" customFormat="1" ht="14.25" x14ac:dyDescent="0.15">
      <c r="A15" s="72">
        <v>4</v>
      </c>
      <c r="B15" s="84" t="s">
        <v>17</v>
      </c>
      <c r="C15" s="85"/>
      <c r="D15" s="19"/>
      <c r="E15" s="20"/>
      <c r="F15" s="19"/>
      <c r="G15" s="35"/>
      <c r="H15" s="36"/>
      <c r="I15" s="43"/>
      <c r="J15" s="20"/>
      <c r="K15" s="44"/>
      <c r="L15" s="20"/>
    </row>
    <row r="16" spans="1:12" s="2" customFormat="1" ht="14.25" x14ac:dyDescent="0.15">
      <c r="A16" s="74"/>
      <c r="B16" s="86"/>
      <c r="C16" s="87"/>
      <c r="D16" s="13">
        <v>17186391</v>
      </c>
      <c r="E16" s="45">
        <f>ROUND(D16/D$46*100,2)</f>
        <v>9.0299999999999994</v>
      </c>
      <c r="F16" s="13">
        <v>15829480</v>
      </c>
      <c r="G16" s="39" t="s">
        <v>28</v>
      </c>
      <c r="H16" s="40">
        <v>20075</v>
      </c>
      <c r="I16" s="46">
        <f>SUM(F16,H17)</f>
        <v>15849555</v>
      </c>
      <c r="J16" s="45">
        <f>ROUND(I16/I$46*100,2)</f>
        <v>8.3699999999999992</v>
      </c>
      <c r="K16" s="13">
        <f>I16-D16</f>
        <v>-1336836</v>
      </c>
      <c r="L16" s="47">
        <f t="shared" ref="L16" si="2">ROUND(K16/D16*100,2)</f>
        <v>-7.78</v>
      </c>
    </row>
    <row r="17" spans="1:12" s="2" customFormat="1" ht="14.25" x14ac:dyDescent="0.15">
      <c r="A17" s="75"/>
      <c r="B17" s="88"/>
      <c r="C17" s="89"/>
      <c r="D17" s="14"/>
      <c r="E17" s="21"/>
      <c r="F17" s="14"/>
      <c r="G17" s="37"/>
      <c r="H17" s="33">
        <f>SUM(H15:H16)</f>
        <v>20075</v>
      </c>
      <c r="I17" s="48"/>
      <c r="J17" s="21"/>
      <c r="K17" s="49"/>
      <c r="L17" s="21"/>
    </row>
    <row r="18" spans="1:12" s="2" customFormat="1" ht="14.25" x14ac:dyDescent="0.15">
      <c r="A18" s="72">
        <v>5</v>
      </c>
      <c r="B18" s="84" t="s">
        <v>18</v>
      </c>
      <c r="C18" s="85"/>
      <c r="D18" s="19"/>
      <c r="E18" s="20"/>
      <c r="F18" s="19"/>
      <c r="G18" s="35"/>
      <c r="H18" s="36"/>
      <c r="I18" s="43"/>
      <c r="J18" s="20"/>
      <c r="K18" s="44"/>
      <c r="L18" s="20"/>
    </row>
    <row r="19" spans="1:12" s="2" customFormat="1" ht="14.25" x14ac:dyDescent="0.15">
      <c r="A19" s="74"/>
      <c r="B19" s="86"/>
      <c r="C19" s="87"/>
      <c r="D19" s="13">
        <v>274622</v>
      </c>
      <c r="E19" s="45">
        <f>ROUND(D19/D$46*100,2)</f>
        <v>0.14000000000000001</v>
      </c>
      <c r="F19" s="13">
        <v>274475</v>
      </c>
      <c r="G19" s="39" t="s">
        <v>28</v>
      </c>
      <c r="H19" s="40">
        <v>1497</v>
      </c>
      <c r="I19" s="46">
        <f>SUM(F19,H20)</f>
        <v>275972</v>
      </c>
      <c r="J19" s="45">
        <f>ROUND(I19/I$46*100,2)</f>
        <v>0.15</v>
      </c>
      <c r="K19" s="13">
        <f>I19-D19</f>
        <v>1350</v>
      </c>
      <c r="L19" s="47">
        <f t="shared" ref="L19" si="3">ROUND(K19/D19*100,2)</f>
        <v>0.49</v>
      </c>
    </row>
    <row r="20" spans="1:12" s="2" customFormat="1" ht="14.25" x14ac:dyDescent="0.15">
      <c r="A20" s="75"/>
      <c r="B20" s="88"/>
      <c r="C20" s="89"/>
      <c r="D20" s="14"/>
      <c r="E20" s="21"/>
      <c r="F20" s="14"/>
      <c r="G20" s="37"/>
      <c r="H20" s="33">
        <f>SUM(H18:H19)</f>
        <v>1497</v>
      </c>
      <c r="I20" s="48"/>
      <c r="J20" s="21"/>
      <c r="K20" s="49"/>
      <c r="L20" s="21"/>
    </row>
    <row r="21" spans="1:12" s="2" customFormat="1" ht="14.25" x14ac:dyDescent="0.15">
      <c r="A21" s="72">
        <v>6</v>
      </c>
      <c r="B21" s="84" t="s">
        <v>27</v>
      </c>
      <c r="C21" s="85"/>
      <c r="D21" s="19"/>
      <c r="E21" s="20"/>
      <c r="F21" s="19"/>
      <c r="G21" s="35"/>
      <c r="H21" s="38">
        <v>7593</v>
      </c>
      <c r="I21" s="43"/>
      <c r="J21" s="20"/>
      <c r="K21" s="44"/>
      <c r="L21" s="20"/>
    </row>
    <row r="22" spans="1:12" s="2" customFormat="1" ht="14.25" x14ac:dyDescent="0.15">
      <c r="A22" s="74"/>
      <c r="B22" s="86"/>
      <c r="C22" s="87"/>
      <c r="D22" s="13">
        <v>3260704</v>
      </c>
      <c r="E22" s="45">
        <f>ROUND(D22/D$46*100,2)</f>
        <v>1.71</v>
      </c>
      <c r="F22" s="13">
        <v>2734833</v>
      </c>
      <c r="G22" s="39" t="s">
        <v>28</v>
      </c>
      <c r="H22" s="40">
        <v>62219</v>
      </c>
      <c r="I22" s="46">
        <f>SUM(F22,H23)</f>
        <v>2804645</v>
      </c>
      <c r="J22" s="45">
        <f>ROUND(I22/I$46*100,2)</f>
        <v>1.48</v>
      </c>
      <c r="K22" s="13">
        <f>I22-D22</f>
        <v>-456059</v>
      </c>
      <c r="L22" s="47">
        <f t="shared" ref="L22" si="4">ROUND(K22/D22*100,2)</f>
        <v>-13.99</v>
      </c>
    </row>
    <row r="23" spans="1:12" s="2" customFormat="1" ht="14.25" x14ac:dyDescent="0.15">
      <c r="A23" s="75"/>
      <c r="B23" s="88"/>
      <c r="C23" s="89"/>
      <c r="D23" s="14"/>
      <c r="E23" s="21"/>
      <c r="F23" s="14"/>
      <c r="G23" s="37"/>
      <c r="H23" s="33">
        <f>SUM(H21:H22)</f>
        <v>69812</v>
      </c>
      <c r="I23" s="48"/>
      <c r="J23" s="21"/>
      <c r="K23" s="49"/>
      <c r="L23" s="21"/>
    </row>
    <row r="24" spans="1:12" s="2" customFormat="1" ht="14.25" x14ac:dyDescent="0.15">
      <c r="A24" s="72">
        <v>7</v>
      </c>
      <c r="B24" s="84" t="s">
        <v>19</v>
      </c>
      <c r="C24" s="85"/>
      <c r="D24" s="19"/>
      <c r="E24" s="20"/>
      <c r="F24" s="19"/>
      <c r="G24" s="35"/>
      <c r="H24" s="38">
        <v>1035</v>
      </c>
      <c r="I24" s="43"/>
      <c r="J24" s="20"/>
      <c r="K24" s="44"/>
      <c r="L24" s="20"/>
    </row>
    <row r="25" spans="1:12" s="2" customFormat="1" ht="14.25" x14ac:dyDescent="0.15">
      <c r="A25" s="74"/>
      <c r="B25" s="86"/>
      <c r="C25" s="87"/>
      <c r="D25" s="13">
        <v>5210891</v>
      </c>
      <c r="E25" s="45">
        <f>ROUND(D25/D$46*100,2)</f>
        <v>2.74</v>
      </c>
      <c r="F25" s="13">
        <v>6193604</v>
      </c>
      <c r="G25" s="39" t="s">
        <v>28</v>
      </c>
      <c r="H25" s="40">
        <v>63464</v>
      </c>
      <c r="I25" s="46">
        <f>SUM(F25,H26)</f>
        <v>6258103</v>
      </c>
      <c r="J25" s="45">
        <f>ROUND(I25/I$46*100,2)</f>
        <v>3.3</v>
      </c>
      <c r="K25" s="13">
        <f>I25-D25</f>
        <v>1047212</v>
      </c>
      <c r="L25" s="47">
        <f t="shared" ref="L25" si="5">ROUND(K25/D25*100,2)</f>
        <v>20.100000000000001</v>
      </c>
    </row>
    <row r="26" spans="1:12" s="2" customFormat="1" ht="14.25" x14ac:dyDescent="0.15">
      <c r="A26" s="75"/>
      <c r="B26" s="88"/>
      <c r="C26" s="89"/>
      <c r="D26" s="14"/>
      <c r="E26" s="21"/>
      <c r="F26" s="14"/>
      <c r="G26" s="37"/>
      <c r="H26" s="33">
        <f>SUM(H24:H25)</f>
        <v>64499</v>
      </c>
      <c r="I26" s="48"/>
      <c r="J26" s="21"/>
      <c r="K26" s="49"/>
      <c r="L26" s="21"/>
    </row>
    <row r="27" spans="1:12" s="2" customFormat="1" ht="14.25" x14ac:dyDescent="0.15">
      <c r="A27" s="72">
        <v>8</v>
      </c>
      <c r="B27" s="84" t="s">
        <v>20</v>
      </c>
      <c r="C27" s="85"/>
      <c r="D27" s="19"/>
      <c r="E27" s="20"/>
      <c r="F27" s="19"/>
      <c r="G27" s="35"/>
      <c r="H27" s="38">
        <v>777028</v>
      </c>
      <c r="I27" s="43"/>
      <c r="J27" s="20"/>
      <c r="K27" s="44"/>
      <c r="L27" s="20"/>
    </row>
    <row r="28" spans="1:12" s="2" customFormat="1" ht="14.25" x14ac:dyDescent="0.15">
      <c r="A28" s="74"/>
      <c r="B28" s="86"/>
      <c r="C28" s="87"/>
      <c r="D28" s="13">
        <v>19592874</v>
      </c>
      <c r="E28" s="45">
        <f>ROUND(D28/D$46*100,2)</f>
        <v>10.3</v>
      </c>
      <c r="F28" s="13">
        <v>18040174</v>
      </c>
      <c r="G28" s="39" t="s">
        <v>28</v>
      </c>
      <c r="H28" s="40">
        <v>31906</v>
      </c>
      <c r="I28" s="46">
        <f>SUM(F28,H29)</f>
        <v>18849108</v>
      </c>
      <c r="J28" s="45">
        <f>ROUND(I28/I$46*100,2)</f>
        <v>9.9499999999999993</v>
      </c>
      <c r="K28" s="13">
        <f>I28-D28</f>
        <v>-743766</v>
      </c>
      <c r="L28" s="47">
        <f t="shared" ref="L28" si="6">ROUND(K28/D28*100,2)</f>
        <v>-3.8</v>
      </c>
    </row>
    <row r="29" spans="1:12" s="2" customFormat="1" ht="14.25" x14ac:dyDescent="0.15">
      <c r="A29" s="75"/>
      <c r="B29" s="88"/>
      <c r="C29" s="89"/>
      <c r="D29" s="14"/>
      <c r="E29" s="21"/>
      <c r="F29" s="14"/>
      <c r="G29" s="37"/>
      <c r="H29" s="33">
        <f>SUM(H27:H28)</f>
        <v>808934</v>
      </c>
      <c r="I29" s="48"/>
      <c r="J29" s="21"/>
      <c r="K29" s="49"/>
      <c r="L29" s="21"/>
    </row>
    <row r="30" spans="1:12" s="2" customFormat="1" ht="14.25" x14ac:dyDescent="0.15">
      <c r="A30" s="72">
        <v>9</v>
      </c>
      <c r="B30" s="84" t="s">
        <v>21</v>
      </c>
      <c r="C30" s="85"/>
      <c r="D30" s="19"/>
      <c r="E30" s="20"/>
      <c r="F30" s="19"/>
      <c r="G30" s="35"/>
      <c r="H30" s="38"/>
      <c r="I30" s="43"/>
      <c r="J30" s="20"/>
      <c r="K30" s="44"/>
      <c r="L30" s="20"/>
    </row>
    <row r="31" spans="1:12" s="2" customFormat="1" ht="14.25" x14ac:dyDescent="0.15">
      <c r="A31" s="74"/>
      <c r="B31" s="86"/>
      <c r="C31" s="87"/>
      <c r="D31" s="13">
        <v>4823345</v>
      </c>
      <c r="E31" s="45">
        <f>ROUND(D31/D$46*100,2)</f>
        <v>2.5299999999999998</v>
      </c>
      <c r="F31" s="13">
        <v>5205291</v>
      </c>
      <c r="G31" s="39" t="s">
        <v>28</v>
      </c>
      <c r="H31" s="40">
        <v>17038</v>
      </c>
      <c r="I31" s="46">
        <f>SUM(F31,H32)</f>
        <v>5222329</v>
      </c>
      <c r="J31" s="45">
        <f>ROUND(I31/I$46*100,2)</f>
        <v>2.76</v>
      </c>
      <c r="K31" s="13">
        <f>I31-D31</f>
        <v>398984</v>
      </c>
      <c r="L31" s="47">
        <f t="shared" ref="L31" si="7">ROUND(K31/D31*100,2)</f>
        <v>8.27</v>
      </c>
    </row>
    <row r="32" spans="1:12" s="2" customFormat="1" ht="14.25" x14ac:dyDescent="0.15">
      <c r="A32" s="75"/>
      <c r="B32" s="88"/>
      <c r="C32" s="89"/>
      <c r="D32" s="14"/>
      <c r="E32" s="21"/>
      <c r="F32" s="14"/>
      <c r="G32" s="37"/>
      <c r="H32" s="33">
        <f>SUM(H30:H31)</f>
        <v>17038</v>
      </c>
      <c r="I32" s="48"/>
      <c r="J32" s="21"/>
      <c r="K32" s="49"/>
      <c r="L32" s="21"/>
    </row>
    <row r="33" spans="1:12" s="2" customFormat="1" ht="14.25" x14ac:dyDescent="0.15">
      <c r="A33" s="72">
        <v>10</v>
      </c>
      <c r="B33" s="84" t="s">
        <v>22</v>
      </c>
      <c r="C33" s="85"/>
      <c r="D33" s="19"/>
      <c r="E33" s="20"/>
      <c r="F33" s="19"/>
      <c r="G33" s="35"/>
      <c r="H33" s="38">
        <v>9646</v>
      </c>
      <c r="I33" s="43"/>
      <c r="J33" s="20"/>
      <c r="K33" s="44"/>
      <c r="L33" s="20"/>
    </row>
    <row r="34" spans="1:12" s="2" customFormat="1" ht="14.25" x14ac:dyDescent="0.15">
      <c r="A34" s="74"/>
      <c r="B34" s="86"/>
      <c r="C34" s="87"/>
      <c r="D34" s="13">
        <v>11638822</v>
      </c>
      <c r="E34" s="45">
        <f>ROUND(D34/D$46*100,2)</f>
        <v>6.12</v>
      </c>
      <c r="F34" s="13">
        <v>12002769</v>
      </c>
      <c r="G34" s="39" t="s">
        <v>28</v>
      </c>
      <c r="H34" s="40">
        <v>-81098</v>
      </c>
      <c r="I34" s="46">
        <f>SUM(F34,H35)</f>
        <v>11931317</v>
      </c>
      <c r="J34" s="45">
        <f>ROUND(I34/I$46*100,2)</f>
        <v>6.3</v>
      </c>
      <c r="K34" s="13">
        <f>I34-D34</f>
        <v>292495</v>
      </c>
      <c r="L34" s="47">
        <f t="shared" ref="L34" si="8">ROUND(K34/D34*100,2)</f>
        <v>2.5099999999999998</v>
      </c>
    </row>
    <row r="35" spans="1:12" s="2" customFormat="1" ht="14.25" x14ac:dyDescent="0.15">
      <c r="A35" s="75"/>
      <c r="B35" s="88"/>
      <c r="C35" s="89"/>
      <c r="D35" s="14"/>
      <c r="E35" s="21"/>
      <c r="F35" s="14"/>
      <c r="G35" s="37"/>
      <c r="H35" s="33">
        <f>SUM(H33:H34)</f>
        <v>-71452</v>
      </c>
      <c r="I35" s="48"/>
      <c r="J35" s="21"/>
      <c r="K35" s="49"/>
      <c r="L35" s="21"/>
    </row>
    <row r="36" spans="1:12" s="2" customFormat="1" ht="14.25" x14ac:dyDescent="0.15">
      <c r="A36" s="72">
        <v>11</v>
      </c>
      <c r="B36" s="84" t="s">
        <v>24</v>
      </c>
      <c r="C36" s="85"/>
      <c r="D36" s="19"/>
      <c r="E36" s="20"/>
      <c r="F36" s="19"/>
      <c r="G36" s="25"/>
      <c r="H36" s="22"/>
      <c r="I36" s="43"/>
      <c r="J36" s="20"/>
      <c r="K36" s="44"/>
      <c r="L36" s="20"/>
    </row>
    <row r="37" spans="1:12" s="2" customFormat="1" ht="14.25" x14ac:dyDescent="0.15">
      <c r="A37" s="74"/>
      <c r="B37" s="86"/>
      <c r="C37" s="87"/>
      <c r="D37" s="13">
        <v>16361777</v>
      </c>
      <c r="E37" s="45">
        <f>ROUND(D37/D$46*100,2)</f>
        <v>8.6</v>
      </c>
      <c r="F37" s="13">
        <v>16615465</v>
      </c>
      <c r="G37" s="26"/>
      <c r="H37" s="23"/>
      <c r="I37" s="46">
        <f>SUM(F37,H37)</f>
        <v>16615465</v>
      </c>
      <c r="J37" s="45">
        <f>ROUND(I37/I$46*100,2)</f>
        <v>8.77</v>
      </c>
      <c r="K37" s="13">
        <f>I37-D37</f>
        <v>253688</v>
      </c>
      <c r="L37" s="47">
        <f t="shared" ref="L37" si="9">ROUND(K37/D37*100,2)</f>
        <v>1.55</v>
      </c>
    </row>
    <row r="38" spans="1:12" s="2" customFormat="1" ht="14.25" x14ac:dyDescent="0.15">
      <c r="A38" s="75"/>
      <c r="B38" s="88"/>
      <c r="C38" s="89"/>
      <c r="D38" s="14"/>
      <c r="E38" s="21"/>
      <c r="F38" s="14"/>
      <c r="G38" s="27"/>
      <c r="H38" s="24"/>
      <c r="I38" s="48"/>
      <c r="J38" s="21"/>
      <c r="K38" s="49"/>
      <c r="L38" s="21"/>
    </row>
    <row r="39" spans="1:12" s="2" customFormat="1" ht="14.25" customHeight="1" x14ac:dyDescent="0.15">
      <c r="A39" s="72">
        <v>12</v>
      </c>
      <c r="B39" s="84" t="s">
        <v>23</v>
      </c>
      <c r="C39" s="85"/>
      <c r="D39" s="19"/>
      <c r="E39" s="20"/>
      <c r="F39" s="19"/>
      <c r="G39" s="25"/>
      <c r="H39" s="22"/>
      <c r="I39" s="43"/>
      <c r="J39" s="20"/>
      <c r="K39" s="44"/>
      <c r="L39" s="20"/>
    </row>
    <row r="40" spans="1:12" s="2" customFormat="1" ht="14.25" x14ac:dyDescent="0.15">
      <c r="A40" s="74"/>
      <c r="B40" s="86"/>
      <c r="C40" s="87"/>
      <c r="D40" s="13">
        <v>5829976</v>
      </c>
      <c r="E40" s="45">
        <f>ROUND(D40/D$46*100,2)</f>
        <v>3.06</v>
      </c>
      <c r="F40" s="13">
        <v>1240468</v>
      </c>
      <c r="G40" s="26"/>
      <c r="H40" s="23">
        <v>58770</v>
      </c>
      <c r="I40" s="46">
        <f>SUM(F40,H40)</f>
        <v>1299238</v>
      </c>
      <c r="J40" s="45">
        <f>ROUND(I40/I$46*100,2)</f>
        <v>0.69</v>
      </c>
      <c r="K40" s="13">
        <f>I40-D40</f>
        <v>-4530738</v>
      </c>
      <c r="L40" s="47">
        <f t="shared" ref="L40" si="10">ROUND(K40/D40*100,2)</f>
        <v>-77.709999999999994</v>
      </c>
    </row>
    <row r="41" spans="1:12" s="2" customFormat="1" ht="14.25" x14ac:dyDescent="0.15">
      <c r="A41" s="75"/>
      <c r="B41" s="88"/>
      <c r="C41" s="89"/>
      <c r="D41" s="14"/>
      <c r="E41" s="21"/>
      <c r="F41" s="14"/>
      <c r="G41" s="27"/>
      <c r="H41" s="24"/>
      <c r="I41" s="48"/>
      <c r="J41" s="21"/>
      <c r="K41" s="49"/>
      <c r="L41" s="21"/>
    </row>
    <row r="42" spans="1:12" s="2" customFormat="1" ht="14.25" x14ac:dyDescent="0.15">
      <c r="A42" s="72">
        <v>13</v>
      </c>
      <c r="B42" s="84" t="s">
        <v>25</v>
      </c>
      <c r="C42" s="85"/>
      <c r="D42" s="19"/>
      <c r="E42" s="20"/>
      <c r="F42" s="19"/>
      <c r="G42" s="25"/>
      <c r="H42" s="22"/>
      <c r="I42" s="43"/>
      <c r="J42" s="20"/>
      <c r="K42" s="44"/>
      <c r="L42" s="20"/>
    </row>
    <row r="43" spans="1:12" s="2" customFormat="1" ht="14.25" x14ac:dyDescent="0.15">
      <c r="A43" s="74"/>
      <c r="B43" s="86"/>
      <c r="C43" s="87"/>
      <c r="D43" s="13">
        <v>100000</v>
      </c>
      <c r="E43" s="45">
        <f>ROUND(D43/D$46*100,2)</f>
        <v>0.05</v>
      </c>
      <c r="F43" s="13">
        <v>100000</v>
      </c>
      <c r="G43" s="26"/>
      <c r="H43" s="23"/>
      <c r="I43" s="46">
        <f>SUM(F43,H43)</f>
        <v>100000</v>
      </c>
      <c r="J43" s="45">
        <f>ROUND(I43/I$46*100,2)</f>
        <v>0.05</v>
      </c>
      <c r="K43" s="13">
        <f>I43-D43</f>
        <v>0</v>
      </c>
      <c r="L43" s="47">
        <f t="shared" ref="L43" si="11">ROUND(K43/D43*100,2)</f>
        <v>0</v>
      </c>
    </row>
    <row r="44" spans="1:12" s="2" customFormat="1" ht="14.25" x14ac:dyDescent="0.15">
      <c r="A44" s="75"/>
      <c r="B44" s="88"/>
      <c r="C44" s="89"/>
      <c r="D44" s="14"/>
      <c r="E44" s="21"/>
      <c r="F44" s="14"/>
      <c r="G44" s="27"/>
      <c r="H44" s="24"/>
      <c r="I44" s="48"/>
      <c r="J44" s="21"/>
      <c r="K44" s="49"/>
      <c r="L44" s="21"/>
    </row>
    <row r="45" spans="1:12" s="2" customFormat="1" ht="14.25" x14ac:dyDescent="0.15">
      <c r="A45" s="62" t="s">
        <v>26</v>
      </c>
      <c r="B45" s="63"/>
      <c r="C45" s="64"/>
      <c r="D45" s="29"/>
      <c r="E45" s="30"/>
      <c r="F45" s="29"/>
      <c r="G45" s="35"/>
      <c r="H45" s="38">
        <f>H6+H9+H12+H15+H18+H21+H24+H27+H30+H33+H37+H40+H43</f>
        <v>1536269</v>
      </c>
      <c r="I45" s="50"/>
      <c r="J45" s="30"/>
      <c r="K45" s="51"/>
      <c r="L45" s="30"/>
    </row>
    <row r="46" spans="1:12" s="2" customFormat="1" ht="14.25" x14ac:dyDescent="0.15">
      <c r="A46" s="65"/>
      <c r="B46" s="66"/>
      <c r="C46" s="67"/>
      <c r="D46" s="31">
        <f>SUM(D7:D44)</f>
        <v>190307401</v>
      </c>
      <c r="E46" s="52">
        <f t="shared" ref="E46" si="12">ROUND(D46/D$46*100,2)</f>
        <v>100</v>
      </c>
      <c r="F46" s="31">
        <f>SUM(F6:F44)</f>
        <v>187762196</v>
      </c>
      <c r="G46" s="58" t="s">
        <v>28</v>
      </c>
      <c r="H46" s="53">
        <f>H7+H10+H13+H16+H19+H22+H25+H28+H31+H34</f>
        <v>146697</v>
      </c>
      <c r="I46" s="54">
        <f>SUM(F46,H47)</f>
        <v>189445162</v>
      </c>
      <c r="J46" s="52">
        <f t="shared" ref="J46" si="13">ROUND(I46/I$46*100,2)</f>
        <v>100</v>
      </c>
      <c r="K46" s="31">
        <f>I46-D46</f>
        <v>-862239</v>
      </c>
      <c r="L46" s="55">
        <f t="shared" ref="L46" si="14">ROUND(K46/D46*100,2)</f>
        <v>-0.45</v>
      </c>
    </row>
    <row r="47" spans="1:12" s="2" customFormat="1" ht="15" thickBot="1" x14ac:dyDescent="0.2">
      <c r="A47" s="68"/>
      <c r="B47" s="69"/>
      <c r="C47" s="70"/>
      <c r="D47" s="32"/>
      <c r="E47" s="34"/>
      <c r="F47" s="32"/>
      <c r="G47" s="59"/>
      <c r="H47" s="60">
        <f>SUM(H45:H46)</f>
        <v>1682966</v>
      </c>
      <c r="I47" s="56"/>
      <c r="J47" s="34"/>
      <c r="K47" s="57"/>
      <c r="L47" s="34"/>
    </row>
    <row r="48" spans="1:12" s="2" customFormat="1" ht="21" customHeight="1" x14ac:dyDescent="0.15">
      <c r="A48" s="28" t="s">
        <v>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歳出・R1.12補</vt:lpstr>
      <vt:lpstr>歳出・R1.12補!Print_Area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2019-11-19T08:57:13Z</cp:lastPrinted>
  <dcterms:created xsi:type="dcterms:W3CDTF">2011-05-09T06:00:04Z</dcterms:created>
  <dcterms:modified xsi:type="dcterms:W3CDTF">2021-02-25T07:03:38Z</dcterms:modified>
</cp:coreProperties>
</file>