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R2決算（R3実施）\02 その他照会・通知\公営企業に係る経営分析表（令和２年度決算）の分析等について（照\05 HP掲載用\"/>
    </mc:Choice>
  </mc:AlternateContent>
  <xr:revisionPtr revIDLastSave="0" documentId="13_ncr:1_{C24A7515-4AA5-45F5-AB56-9FD9BBDC16E1}" xr6:coauthVersionLast="36" xr6:coauthVersionMax="47" xr10:uidLastSave="{00000000-0000-0000-0000-000000000000}"/>
  <workbookProtection workbookAlgorithmName="SHA-512" workbookHashValue="/tuhvPMkMHPnzOZ2drvlIuGdJO1R59zPnHcB/RGr8pDuM4d0BT+nZZBNojRY/i/WT1bu90+uOm4Ub5c0RRpzSA==" workbookSaltValue="Dm54AgBw1w5dFSGPfynJPA==" workbookSpinCount="100000" lockStructure="1"/>
  <bookViews>
    <workbookView xWindow="-120" yWindow="-120" windowWidth="20730" windowHeight="111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KO31" i="4" s="1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MA53" i="4" s="1"/>
  <c r="BY7" i="5"/>
  <c r="LH53" i="4" s="1"/>
  <c r="BX7" i="5"/>
  <c r="BW7" i="5"/>
  <c r="BV7" i="5"/>
  <c r="BU7" i="5"/>
  <c r="BT7" i="5"/>
  <c r="BS7" i="5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CS32" i="4" s="1"/>
  <c r="AG7" i="5"/>
  <c r="BZ32" i="4" s="1"/>
  <c r="AF7" i="5"/>
  <c r="AE7" i="5"/>
  <c r="AD7" i="5"/>
  <c r="AC7" i="5"/>
  <c r="AB7" i="5"/>
  <c r="AA7" i="5"/>
  <c r="Z7" i="5"/>
  <c r="Y7" i="5"/>
  <c r="U31" i="4" s="1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HJ52" i="4"/>
  <c r="GQ52" i="4"/>
  <c r="FX52" i="4"/>
  <c r="FE52" i="4"/>
  <c r="EL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BG32" i="4"/>
  <c r="AN32" i="4"/>
  <c r="U32" i="4"/>
  <c r="MA31" i="4"/>
  <c r="LH31" i="4"/>
  <c r="JV31" i="4"/>
  <c r="JC31" i="4"/>
  <c r="HJ31" i="4"/>
  <c r="GQ31" i="4"/>
  <c r="FX31" i="4"/>
  <c r="FE31" i="4"/>
  <c r="EL31" i="4"/>
  <c r="CS31" i="4"/>
  <c r="BZ31" i="4"/>
  <c r="BG31" i="4"/>
  <c r="AN31" i="4"/>
  <c r="LJ10" i="4"/>
  <c r="JQ10" i="4"/>
  <c r="HX10" i="4"/>
  <c r="DU10" i="4"/>
  <c r="B10" i="4"/>
  <c r="LJ8" i="4"/>
  <c r="JQ8" i="4"/>
  <c r="HX8" i="4"/>
  <c r="FJ8" i="4"/>
  <c r="DU8" i="4"/>
  <c r="CF8" i="4"/>
  <c r="B8" i="4"/>
  <c r="B6" i="4"/>
  <c r="HJ51" i="4" l="1"/>
  <c r="MI76" i="4"/>
  <c r="IT76" i="4"/>
  <c r="CS51" i="4"/>
  <c r="HJ30" i="4"/>
  <c r="CS30" i="4"/>
  <c r="BZ76" i="4"/>
  <c r="MA30" i="4"/>
  <c r="MA51" i="4"/>
  <c r="C11" i="5"/>
  <c r="D11" i="5"/>
  <c r="E11" i="5"/>
  <c r="B11" i="5"/>
  <c r="BK76" i="4" l="1"/>
  <c r="LH51" i="4"/>
  <c r="LT76" i="4"/>
  <c r="GQ51" i="4"/>
  <c r="LH30" i="4"/>
  <c r="IE76" i="4"/>
  <c r="BZ30" i="4"/>
  <c r="BZ51" i="4"/>
  <c r="GQ30" i="4"/>
  <c r="HP76" i="4"/>
  <c r="FX30" i="4"/>
  <c r="BG30" i="4"/>
  <c r="AV76" i="4"/>
  <c r="KO51" i="4"/>
  <c r="LE76" i="4"/>
  <c r="FX51" i="4"/>
  <c r="KO30" i="4"/>
  <c r="BG51" i="4"/>
  <c r="AN30" i="4"/>
  <c r="JV51" i="4"/>
  <c r="KP76" i="4"/>
  <c r="JV30" i="4"/>
  <c r="AN51" i="4"/>
  <c r="FE30" i="4"/>
  <c r="AG76" i="4"/>
  <c r="FE51" i="4"/>
  <c r="HA76" i="4"/>
  <c r="JC30" i="4"/>
  <c r="KA76" i="4"/>
  <c r="GL76" i="4"/>
  <c r="U51" i="4"/>
  <c r="EL30" i="4"/>
  <c r="JC51" i="4"/>
  <c r="U30" i="4"/>
  <c r="R76" i="4"/>
  <c r="EL51" i="4"/>
</calcChain>
</file>

<file path=xl/sharedStrings.xml><?xml version="1.0" encoding="utf-8"?>
<sst xmlns="http://schemas.openxmlformats.org/spreadsheetml/2006/main" count="280" uniqueCount="127">
  <si>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</si>
  <si>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</si>
  <si>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</si>
  <si>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</si>
  <si>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</si>
  <si>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</si>
  <si>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</si>
  <si>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</si>
  <si>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</si>
  <si>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</si>
  <si>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</si>
  <si>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</si>
  <si>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</si>
  <si>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</si>
  <si>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</si>
  <si>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</si>
  <si>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</si>
  <si>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</si>
  <si>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</si>
  <si>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</si>
  <si>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</si>
  <si>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</si>
  <si>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</si>
  <si>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</si>
  <si>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</si>
  <si>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</si>
  <si>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</si>
  <si>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</si>
  <si>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</si>
  <si>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</si>
  <si>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</si>
  <si>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</si>
  <si>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</si>
  <si>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</si>
  <si>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</si>
  <si>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</si>
  <si>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</si>
  <si>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</si>
  <si>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</si>
  <si>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</si>
  <si>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</si>
  <si>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</si>
  <si>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</si>
  <si>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</si>
  <si>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</si>
  <si>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</si>
  <si>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</si>
  <si>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</si>
  <si>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</si>
  <si>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</si>
  <si>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</si>
  <si>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</si>
  <si>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</si>
  <si>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</si>
  <si>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</si>
  <si>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</si>
  <si>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</si>
  <si>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</si>
  <si>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</si>
  <si>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</si>
  <si>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</si>
  <si>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</si>
  <si>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</si>
  <si>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</si>
  <si>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</si>
  <si>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</si>
  <si>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</si>
  <si>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</si>
  <si>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</si>
  <si>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</si>
  <si>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</si>
  <si>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</si>
  <si>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</si>
  <si>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</si>
  <si>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</si>
  <si>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</si>
  <si>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</si>
  <si>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</si>
  <si>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</si>
  <si>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</si>
  <si>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</si>
  <si>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</si>
  <si>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</si>
  <si>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</si>
  <si>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</si>
  <si>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</si>
  <si>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</si>
  <si>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</si>
  <si>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</si>
  <si>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</si>
  <si>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</si>
  <si>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</si>
  <si>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</si>
  <si>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</si>
  <si>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</si>
  <si>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</si>
  <si>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</si>
  <si>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</si>
  <si>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</si>
  <si>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</si>
  <si>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</si>
  <si>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</si>
  <si>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</si>
  <si>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</si>
  <si>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</si>
  <si>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</si>
  <si>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</si>
  <si>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高架下駐車場（朝美）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</si>
  <si>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</si>
  <si>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</si>
  <si>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</si>
  <si>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</si>
  <si>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</si>
  <si>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</si>
  <si>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</si>
  <si>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</si>
  <si>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</si>
  <si>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</si>
  <si>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</si>
  <si>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</si>
  <si>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</si>
  <si>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</si>
  <si>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</si>
  <si>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平成27年度から、指定管理者による利用料金制の導入により、収支が改善した。（平成29年度以降は、指定管理者の決算を合わせたため、収益等の状況が下がったように見えている。）
　国道高架の耐震補強工事に伴い、平成29年度は営業を休止、令和元年度は一部供用停止を行ったため減少がみられるが、徐々に利用者が戻ってくるなど回復している。
　今後も、指定管理者と協力し、収益性を向上するための検討をしていく。</t>
    <phoneticPr fontId="5"/>
  </si>
  <si>
    <t xml:space="preserve"> 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</si>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</sst>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1619.6</c:v>
                </c:pt>
                <c:pt idx="1">
                  <c:v>0</c:v>
                </c:pt>
                <c:pt idx="2">
                  <c:v>145.9</c:v>
                </c:pt>
                <c:pt idx="3">
                  <c:v>160.9</c:v>
                </c:pt>
                <c:pt idx="4">
                  <c:v>140.6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9-4393-88C0-F2294BF6B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C9-4393-88C0-F2294BF6B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A-4E1B-82F9-AD4B6AD5D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EA-4E1B-82F9-AD4B6AD5D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808-4841-9026-74FCB83F9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08-4841-9026-74FCB83F9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6FC-4A73-8BF9-A5406397C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FC-4A73-8BF9-A5406397C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6-44FD-A16D-651E61376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96-44FD-A16D-651E61376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6-4FDE-8BE9-C6867D3E4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6-4FDE-8BE9-C6867D3E4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B-49B7-B61F-894DCC6F5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CB-49B7-B61F-894DCC6F5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93.8</c:v>
                </c:pt>
                <c:pt idx="1">
                  <c:v>0</c:v>
                </c:pt>
                <c:pt idx="2">
                  <c:v>31.4</c:v>
                </c:pt>
                <c:pt idx="3">
                  <c:v>37.799999999999997</c:v>
                </c:pt>
                <c:pt idx="4">
                  <c:v>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1-4CE5-A538-71D9CFFC4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31-4CE5-A538-71D9CFFC4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1550</c:v>
                </c:pt>
                <c:pt idx="1">
                  <c:v>-8</c:v>
                </c:pt>
                <c:pt idx="2">
                  <c:v>283</c:v>
                </c:pt>
                <c:pt idx="3">
                  <c:v>255</c:v>
                </c:pt>
                <c:pt idx="4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A-4D8F-B50B-B984C5ED7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3A-4D8F-B50B-B984C5ED7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B6" sqref="B6:GX6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愛媛県松山市　高架下駐車場（朝美）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1079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114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26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27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1619.6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0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145.9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160.9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140.6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413.9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263.7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509.7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1492.8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3199.2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1.7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0.5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0.8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5.9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172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170.6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171.8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169.4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128.5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 t="str">
        <f>データ!AU7</f>
        <v>-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 t="str">
        <f>データ!AV7</f>
        <v>-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93.8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0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31.4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37.799999999999997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28.9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1550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-8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283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255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419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93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37.4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28.9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35.700000000000003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-52.1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9208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8524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6653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6991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1045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33.200000000000003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21.3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18.2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764.6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yBaHHFtLMKfMvIruBWGvk7nI5aKE/ht4kQcCfBdjdspcB4ryAV73EFZb+6Osh9hKDma+d56caPx2UIGqwDmrdw==" saltValue="IocKWUzeJHgeMu58OjB2a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100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101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102</v>
      </c>
      <c r="B6" s="60">
        <f>B8</f>
        <v>2020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9</v>
      </c>
      <c r="H6" s="60" t="str">
        <f>SUBSTITUTE(H8,"　","")</f>
        <v>愛媛県松山市</v>
      </c>
      <c r="I6" s="60" t="str">
        <f t="shared" si="1"/>
        <v>高架下駐車場（朝美）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26</v>
      </c>
      <c r="S6" s="62" t="str">
        <f t="shared" si="1"/>
        <v>無</v>
      </c>
      <c r="T6" s="62" t="str">
        <f t="shared" si="1"/>
        <v>無</v>
      </c>
      <c r="U6" s="63">
        <f t="shared" si="1"/>
        <v>1079</v>
      </c>
      <c r="V6" s="63">
        <f t="shared" si="1"/>
        <v>27</v>
      </c>
      <c r="W6" s="63">
        <f t="shared" si="1"/>
        <v>0</v>
      </c>
      <c r="X6" s="62" t="str">
        <f t="shared" si="1"/>
        <v>利用料金制</v>
      </c>
      <c r="Y6" s="64">
        <f>IF(Y8="-",NA(),Y8)</f>
        <v>1619.6</v>
      </c>
      <c r="Z6" s="64">
        <f t="shared" ref="Z6:AH6" si="2">IF(Z8="-",NA(),Z8)</f>
        <v>0</v>
      </c>
      <c r="AA6" s="64">
        <f t="shared" si="2"/>
        <v>145.9</v>
      </c>
      <c r="AB6" s="64">
        <f t="shared" si="2"/>
        <v>160.9</v>
      </c>
      <c r="AC6" s="64">
        <f t="shared" si="2"/>
        <v>140.6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 t="e">
        <f>IF(AU8="-",NA(),AU8)</f>
        <v>#N/A</v>
      </c>
      <c r="AV6" s="65" t="e">
        <f t="shared" ref="AV6:BD6" si="4">IF(AV8="-",NA(),AV8)</f>
        <v>#N/A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93.8</v>
      </c>
      <c r="BG6" s="64">
        <f t="shared" ref="BG6:BO6" si="5">IF(BG8="-",NA(),BG8)</f>
        <v>0</v>
      </c>
      <c r="BH6" s="64">
        <f t="shared" si="5"/>
        <v>31.4</v>
      </c>
      <c r="BI6" s="64">
        <f t="shared" si="5"/>
        <v>37.799999999999997</v>
      </c>
      <c r="BJ6" s="64">
        <f t="shared" si="5"/>
        <v>28.9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1550</v>
      </c>
      <c r="BR6" s="65">
        <f t="shared" ref="BR6:BZ6" si="6">IF(BR8="-",NA(),BR8)</f>
        <v>-8</v>
      </c>
      <c r="BS6" s="65">
        <f t="shared" si="6"/>
        <v>283</v>
      </c>
      <c r="BT6" s="65">
        <f t="shared" si="6"/>
        <v>255</v>
      </c>
      <c r="BU6" s="65">
        <f t="shared" si="6"/>
        <v>419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103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103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104</v>
      </c>
      <c r="B7" s="60">
        <f t="shared" ref="B7:X7" si="10">B8</f>
        <v>2020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9</v>
      </c>
      <c r="H7" s="60" t="str">
        <f t="shared" si="10"/>
        <v>愛媛県　松山市</v>
      </c>
      <c r="I7" s="60" t="str">
        <f t="shared" si="10"/>
        <v>高架下駐車場（朝美）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26</v>
      </c>
      <c r="S7" s="62" t="str">
        <f t="shared" si="10"/>
        <v>無</v>
      </c>
      <c r="T7" s="62" t="str">
        <f t="shared" si="10"/>
        <v>無</v>
      </c>
      <c r="U7" s="63">
        <f t="shared" si="10"/>
        <v>1079</v>
      </c>
      <c r="V7" s="63">
        <f t="shared" si="10"/>
        <v>27</v>
      </c>
      <c r="W7" s="63">
        <f t="shared" si="10"/>
        <v>0</v>
      </c>
      <c r="X7" s="62" t="str">
        <f t="shared" si="10"/>
        <v>利用料金制</v>
      </c>
      <c r="Y7" s="64">
        <f>Y8</f>
        <v>1619.6</v>
      </c>
      <c r="Z7" s="64">
        <f t="shared" ref="Z7:AH7" si="11">Z8</f>
        <v>0</v>
      </c>
      <c r="AA7" s="64">
        <f t="shared" si="11"/>
        <v>145.9</v>
      </c>
      <c r="AB7" s="64">
        <f t="shared" si="11"/>
        <v>160.9</v>
      </c>
      <c r="AC7" s="64">
        <f t="shared" si="11"/>
        <v>140.6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 t="str">
        <f>AU8</f>
        <v>-</v>
      </c>
      <c r="AV7" s="65" t="str">
        <f t="shared" ref="AV7:BD7" si="13">AV8</f>
        <v>-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93.8</v>
      </c>
      <c r="BG7" s="64">
        <f t="shared" ref="BG7:BO7" si="14">BG8</f>
        <v>0</v>
      </c>
      <c r="BH7" s="64">
        <f t="shared" si="14"/>
        <v>31.4</v>
      </c>
      <c r="BI7" s="64">
        <f t="shared" si="14"/>
        <v>37.799999999999997</v>
      </c>
      <c r="BJ7" s="64">
        <f t="shared" si="14"/>
        <v>28.9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1550</v>
      </c>
      <c r="BR7" s="65">
        <f t="shared" ref="BR7:BZ7" si="15">BR8</f>
        <v>-8</v>
      </c>
      <c r="BS7" s="65">
        <f t="shared" si="15"/>
        <v>283</v>
      </c>
      <c r="BT7" s="65">
        <f t="shared" si="15"/>
        <v>255</v>
      </c>
      <c r="BU7" s="65">
        <f t="shared" si="15"/>
        <v>419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105</v>
      </c>
      <c r="CC7" s="64" t="s">
        <v>105</v>
      </c>
      <c r="CD7" s="64" t="s">
        <v>105</v>
      </c>
      <c r="CE7" s="64" t="s">
        <v>105</v>
      </c>
      <c r="CF7" s="64" t="s">
        <v>105</v>
      </c>
      <c r="CG7" s="64" t="s">
        <v>105</v>
      </c>
      <c r="CH7" s="64" t="s">
        <v>105</v>
      </c>
      <c r="CI7" s="64" t="s">
        <v>105</v>
      </c>
      <c r="CJ7" s="64" t="s">
        <v>105</v>
      </c>
      <c r="CK7" s="64" t="s">
        <v>103</v>
      </c>
      <c r="CL7" s="61"/>
      <c r="CM7" s="63">
        <f>CM8</f>
        <v>0</v>
      </c>
      <c r="CN7" s="63">
        <f>CN8</f>
        <v>0</v>
      </c>
      <c r="CO7" s="64" t="s">
        <v>105</v>
      </c>
      <c r="CP7" s="64" t="s">
        <v>105</v>
      </c>
      <c r="CQ7" s="64" t="s">
        <v>105</v>
      </c>
      <c r="CR7" s="64" t="s">
        <v>105</v>
      </c>
      <c r="CS7" s="64" t="s">
        <v>105</v>
      </c>
      <c r="CT7" s="64" t="s">
        <v>105</v>
      </c>
      <c r="CU7" s="64" t="s">
        <v>105</v>
      </c>
      <c r="CV7" s="64" t="s">
        <v>105</v>
      </c>
      <c r="CW7" s="64" t="s">
        <v>105</v>
      </c>
      <c r="CX7" s="64" t="s">
        <v>103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382019</v>
      </c>
      <c r="D8" s="67">
        <v>47</v>
      </c>
      <c r="E8" s="67">
        <v>14</v>
      </c>
      <c r="F8" s="67">
        <v>0</v>
      </c>
      <c r="G8" s="67">
        <v>9</v>
      </c>
      <c r="H8" s="67" t="s">
        <v>106</v>
      </c>
      <c r="I8" s="67" t="s">
        <v>107</v>
      </c>
      <c r="J8" s="67" t="s">
        <v>108</v>
      </c>
      <c r="K8" s="67" t="s">
        <v>109</v>
      </c>
      <c r="L8" s="67" t="s">
        <v>110</v>
      </c>
      <c r="M8" s="67" t="s">
        <v>111</v>
      </c>
      <c r="N8" s="67" t="s">
        <v>112</v>
      </c>
      <c r="O8" s="68" t="s">
        <v>113</v>
      </c>
      <c r="P8" s="69" t="s">
        <v>114</v>
      </c>
      <c r="Q8" s="69" t="s">
        <v>115</v>
      </c>
      <c r="R8" s="70">
        <v>26</v>
      </c>
      <c r="S8" s="69" t="s">
        <v>116</v>
      </c>
      <c r="T8" s="69" t="s">
        <v>116</v>
      </c>
      <c r="U8" s="70">
        <v>1079</v>
      </c>
      <c r="V8" s="70">
        <v>27</v>
      </c>
      <c r="W8" s="70">
        <v>0</v>
      </c>
      <c r="X8" s="69" t="s">
        <v>117</v>
      </c>
      <c r="Y8" s="71">
        <v>1619.6</v>
      </c>
      <c r="Z8" s="71">
        <v>0</v>
      </c>
      <c r="AA8" s="71">
        <v>145.9</v>
      </c>
      <c r="AB8" s="71">
        <v>160.9</v>
      </c>
      <c r="AC8" s="71">
        <v>140.6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 t="s">
        <v>110</v>
      </c>
      <c r="AV8" s="72" t="s">
        <v>110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93.8</v>
      </c>
      <c r="BG8" s="71">
        <v>0</v>
      </c>
      <c r="BH8" s="71">
        <v>31.4</v>
      </c>
      <c r="BI8" s="71">
        <v>37.799999999999997</v>
      </c>
      <c r="BJ8" s="71">
        <v>28.9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1550</v>
      </c>
      <c r="BR8" s="72">
        <v>-8</v>
      </c>
      <c r="BS8" s="72">
        <v>283</v>
      </c>
      <c r="BT8" s="73">
        <v>255</v>
      </c>
      <c r="BU8" s="73">
        <v>419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110</v>
      </c>
      <c r="CC8" s="71" t="s">
        <v>110</v>
      </c>
      <c r="CD8" s="71" t="s">
        <v>110</v>
      </c>
      <c r="CE8" s="71" t="s">
        <v>110</v>
      </c>
      <c r="CF8" s="71" t="s">
        <v>110</v>
      </c>
      <c r="CG8" s="71" t="s">
        <v>110</v>
      </c>
      <c r="CH8" s="71" t="s">
        <v>110</v>
      </c>
      <c r="CI8" s="71" t="s">
        <v>110</v>
      </c>
      <c r="CJ8" s="71" t="s">
        <v>110</v>
      </c>
      <c r="CK8" s="71" t="s">
        <v>110</v>
      </c>
      <c r="CL8" s="68" t="s">
        <v>110</v>
      </c>
      <c r="CM8" s="70">
        <v>0</v>
      </c>
      <c r="CN8" s="70">
        <v>0</v>
      </c>
      <c r="CO8" s="71" t="s">
        <v>110</v>
      </c>
      <c r="CP8" s="71" t="s">
        <v>110</v>
      </c>
      <c r="CQ8" s="71" t="s">
        <v>110</v>
      </c>
      <c r="CR8" s="71" t="s">
        <v>110</v>
      </c>
      <c r="CS8" s="71" t="s">
        <v>110</v>
      </c>
      <c r="CT8" s="71" t="s">
        <v>110</v>
      </c>
      <c r="CU8" s="71" t="s">
        <v>110</v>
      </c>
      <c r="CV8" s="71" t="s">
        <v>110</v>
      </c>
      <c r="CW8" s="71" t="s">
        <v>110</v>
      </c>
      <c r="CX8" s="71" t="s">
        <v>110</v>
      </c>
      <c r="CY8" s="68" t="s">
        <v>110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118</v>
      </c>
      <c r="C10" s="78" t="s">
        <v>119</v>
      </c>
      <c r="D10" s="78" t="s">
        <v>120</v>
      </c>
      <c r="E10" s="78" t="s">
        <v>121</v>
      </c>
      <c r="F10" s="78" t="s">
        <v>122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2022-02-02T04:49:02Z</cp:lastPrinted>
  <dcterms:created xsi:type="dcterms:W3CDTF">2021-12-17T06:08:00Z</dcterms:created>
  <dcterms:modified xsi:type="dcterms:W3CDTF">2022-02-16T02:22:50Z</dcterms:modified>
  <cp:category/>
</cp:coreProperties>
</file>