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0 決算統計\02公営企業会計\R2決算（R3実施）\02 その他照会・通知\公営企業に係る経営分析表（令和２年度決算）の分析等について（照\05 HP掲載用\"/>
    </mc:Choice>
  </mc:AlternateContent>
  <xr:revisionPtr revIDLastSave="0" documentId="13_ncr:1_{4CF86490-3434-4A75-88D9-A317AA625F41}" xr6:coauthVersionLast="36" xr6:coauthVersionMax="47" xr10:uidLastSave="{00000000-0000-0000-0000-000000000000}"/>
  <workbookProtection workbookAlgorithmName="SHA-512" workbookHashValue="W6FzSM9SCVAOiIf0DbTnYJ2jZf3IgspX32NLk14+pmbGfr4os4XT8aEIrHhV1ZTNjuZJi/qdF2QJEdKhrA2c9A==" workbookSaltValue="VC4qOrxJsTCqqaV7MRLAwA==" workbookSpinCount="100000" lockStructure="1"/>
  <bookViews>
    <workbookView xWindow="-120" yWindow="-120" windowWidth="20730" windowHeight="1116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DP7" i="5"/>
  <c r="DO7" i="5"/>
  <c r="MA31" i="4" s="1"/>
  <c r="DN7" i="5"/>
  <c r="DM7" i="5"/>
  <c r="KO31" i="4" s="1"/>
  <c r="DL7" i="5"/>
  <c r="DK7" i="5"/>
  <c r="DI7" i="5"/>
  <c r="DH7" i="5"/>
  <c r="DG7" i="5"/>
  <c r="DF7" i="5"/>
  <c r="DE7" i="5"/>
  <c r="DD7" i="5"/>
  <c r="MI77" i="4" s="1"/>
  <c r="DC7" i="5"/>
  <c r="DB7" i="5"/>
  <c r="DA7" i="5"/>
  <c r="CZ7" i="5"/>
  <c r="CN7" i="5"/>
  <c r="CM7" i="5"/>
  <c r="CV67" i="4" s="1"/>
  <c r="BZ7" i="5"/>
  <c r="BY7" i="5"/>
  <c r="BX7" i="5"/>
  <c r="BW7" i="5"/>
  <c r="BV7" i="5"/>
  <c r="JC53" i="4" s="1"/>
  <c r="BU7" i="5"/>
  <c r="BT7" i="5"/>
  <c r="BS7" i="5"/>
  <c r="KO52" i="4" s="1"/>
  <c r="BR7" i="5"/>
  <c r="BQ7" i="5"/>
  <c r="BO7" i="5"/>
  <c r="BN7" i="5"/>
  <c r="BM7" i="5"/>
  <c r="FX53" i="4" s="1"/>
  <c r="BL7" i="5"/>
  <c r="BK7" i="5"/>
  <c r="BJ7" i="5"/>
  <c r="HJ52" i="4" s="1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N52" i="4" s="1"/>
  <c r="AU7" i="5"/>
  <c r="AS7" i="5"/>
  <c r="AR7" i="5"/>
  <c r="GQ32" i="4" s="1"/>
  <c r="AQ7" i="5"/>
  <c r="AP7" i="5"/>
  <c r="AO7" i="5"/>
  <c r="AN7" i="5"/>
  <c r="AM7" i="5"/>
  <c r="AL7" i="5"/>
  <c r="AK7" i="5"/>
  <c r="AJ7" i="5"/>
  <c r="EL31" i="4" s="1"/>
  <c r="AH7" i="5"/>
  <c r="AG7" i="5"/>
  <c r="AF7" i="5"/>
  <c r="AE7" i="5"/>
  <c r="AD7" i="5"/>
  <c r="U32" i="4" s="1"/>
  <c r="AC7" i="5"/>
  <c r="AB7" i="5"/>
  <c r="AA7" i="5"/>
  <c r="BG31" i="4" s="1"/>
  <c r="Z7" i="5"/>
  <c r="Y7" i="5"/>
  <c r="X7" i="5"/>
  <c r="W7" i="5"/>
  <c r="V7" i="5"/>
  <c r="U7" i="5"/>
  <c r="T7" i="5"/>
  <c r="S7" i="5"/>
  <c r="HX8" i="4" s="1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F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MA53" i="4"/>
  <c r="LH53" i="4"/>
  <c r="KO53" i="4"/>
  <c r="JV53" i="4"/>
  <c r="HJ53" i="4"/>
  <c r="GQ53" i="4"/>
  <c r="FE53" i="4"/>
  <c r="EL53" i="4"/>
  <c r="CS53" i="4"/>
  <c r="BZ53" i="4"/>
  <c r="BG53" i="4"/>
  <c r="AN53" i="4"/>
  <c r="U53" i="4"/>
  <c r="MA52" i="4"/>
  <c r="LH52" i="4"/>
  <c r="JV52" i="4"/>
  <c r="JC52" i="4"/>
  <c r="GQ52" i="4"/>
  <c r="FX52" i="4"/>
  <c r="FE52" i="4"/>
  <c r="EL52" i="4"/>
  <c r="CS52" i="4"/>
  <c r="BZ52" i="4"/>
  <c r="BG52" i="4"/>
  <c r="U52" i="4"/>
  <c r="MA32" i="4"/>
  <c r="LH32" i="4"/>
  <c r="JV32" i="4"/>
  <c r="JC32" i="4"/>
  <c r="HJ32" i="4"/>
  <c r="FX32" i="4"/>
  <c r="FE32" i="4"/>
  <c r="EL32" i="4"/>
  <c r="CS32" i="4"/>
  <c r="BZ32" i="4"/>
  <c r="BG32" i="4"/>
  <c r="AN32" i="4"/>
  <c r="LH31" i="4"/>
  <c r="JV31" i="4"/>
  <c r="JC31" i="4"/>
  <c r="HJ31" i="4"/>
  <c r="GQ31" i="4"/>
  <c r="FX31" i="4"/>
  <c r="FE31" i="4"/>
  <c r="CS31" i="4"/>
  <c r="BZ31" i="4"/>
  <c r="AN31" i="4"/>
  <c r="U31" i="4"/>
  <c r="LJ10" i="4"/>
  <c r="JQ10" i="4"/>
  <c r="HX10" i="4"/>
  <c r="DU10" i="4"/>
  <c r="CF10" i="4"/>
  <c r="B10" i="4"/>
  <c r="LJ8" i="4"/>
  <c r="JQ8" i="4"/>
  <c r="FJ8" i="4"/>
  <c r="DU8" i="4"/>
  <c r="CF8" i="4"/>
  <c r="AQ8" i="4"/>
  <c r="B8" i="4"/>
  <c r="BZ76" i="4" l="1"/>
  <c r="MI76" i="4"/>
  <c r="HJ51" i="4"/>
  <c r="MA30" i="4"/>
  <c r="IT76" i="4"/>
  <c r="CS51" i="4"/>
  <c r="HJ30" i="4"/>
  <c r="MA51" i="4"/>
  <c r="CS30" i="4"/>
  <c r="C11" i="5"/>
  <c r="D11" i="5"/>
  <c r="E11" i="5"/>
  <c r="B11" i="5"/>
  <c r="BK76" i="4" l="1"/>
  <c r="LH51" i="4"/>
  <c r="LH30" i="4"/>
  <c r="BZ30" i="4"/>
  <c r="LT76" i="4"/>
  <c r="GQ51" i="4"/>
  <c r="IE76" i="4"/>
  <c r="BZ51" i="4"/>
  <c r="GQ30" i="4"/>
  <c r="BG30" i="4"/>
  <c r="AV76" i="4"/>
  <c r="HP76" i="4"/>
  <c r="KO51" i="4"/>
  <c r="FX30" i="4"/>
  <c r="LE76" i="4"/>
  <c r="FX51" i="4"/>
  <c r="KO30" i="4"/>
  <c r="BG51" i="4"/>
  <c r="HA76" i="4"/>
  <c r="AN51" i="4"/>
  <c r="FE30" i="4"/>
  <c r="FE51" i="4"/>
  <c r="AN30" i="4"/>
  <c r="KP76" i="4"/>
  <c r="AG76" i="4"/>
  <c r="JV51" i="4"/>
  <c r="JV30" i="4"/>
  <c r="JC51" i="4"/>
  <c r="KA76" i="4"/>
  <c r="EL51" i="4"/>
  <c r="JC30" i="4"/>
  <c r="EL30" i="4"/>
  <c r="GL76" i="4"/>
  <c r="U51" i="4"/>
  <c r="U30" i="4"/>
  <c r="R76" i="4"/>
</calcChain>
</file>

<file path=xl/sharedStrings.xml><?xml version="1.0" encoding="utf-8"?>
<sst xmlns="http://schemas.openxmlformats.org/spreadsheetml/2006/main" count="280" uniqueCount="138">
  <si>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</si>
  <si>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</si>
  <si>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</si>
  <si>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</si>
  <si>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</si>
  <si>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</si>
  <si>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</si>
  <si>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</si>
  <si>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</si>
  <si>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</si>
  <si>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</si>
  <si>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</si>
  <si>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</si>
  <si>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</si>
  <si>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</si>
  <si>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</si>
  <si>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</si>
  <si>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</si>
  <si>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</si>
  <si>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</si>
  <si>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</si>
  <si>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</si>
  <si>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</si>
  <si>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</si>
  <si>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</si>
  <si>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</si>
  <si>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</si>
  <si>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</si>
  <si>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</si>
  <si>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</si>
  <si>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</si>
  <si>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</si>
  <si>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</si>
  <si>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</si>
  <si>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</si>
  <si>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</si>
  <si>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</si>
  <si>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</si>
  <si>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</si>
  <si>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</si>
  <si>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</si>
  <si>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</si>
  <si>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</si>
  <si>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</si>
  <si>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</si>
  <si>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</si>
  <si>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</si>
  <si>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</si>
  <si>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</si>
  <si>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</si>
  <si>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</si>
  <si>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</si>
  <si>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</si>
  <si>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</si>
  <si>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</si>
  <si>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</si>
  <si>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</si>
  <si>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</si>
  <si>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</si>
  <si>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</si>
  <si>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</si>
  <si>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</si>
  <si>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</si>
  <si>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</si>
  <si>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</si>
  <si>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</si>
  <si>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</si>
  <si>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</si>
  <si>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</si>
  <si>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</si>
  <si>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</si>
  <si>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</si>
  <si>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</si>
  <si>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</si>
  <si>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</si>
  <si>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</si>
  <si>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</si>
  <si>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</si>
  <si>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</si>
  <si>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</si>
  <si>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</si>
  <si>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</si>
  <si>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</si>
  <si>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</si>
  <si>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</si>
  <si>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</si>
  <si>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</si>
  <si>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</si>
  <si>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</si>
  <si>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</si>
  <si>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</si>
  <si>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</si>
  <si>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</si>
  <si>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</si>
  <si>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</si>
  <si>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</si>
  <si>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</si>
  <si>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</si>
  <si>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</si>
  <si>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</si>
  <si>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</si>
  <si>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</si>
  <si>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</si>
  <si>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</si>
  <si>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</si>
  <si>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当該値(N-1)</t>
    <phoneticPr fontId="5"/>
  </si>
  <si>
    <t>当該値(N-3)</t>
    <phoneticPr fontId="5"/>
  </si>
  <si>
    <t>当該値(N)</t>
    <phoneticPr fontId="5"/>
  </si>
  <si>
    <t>当該値(N-4)</t>
    <phoneticPr fontId="5"/>
  </si>
  <si>
    <t>当該値(N-1)</t>
    <phoneticPr fontId="5"/>
  </si>
  <si>
    <t>当該値(N-4)</t>
    <phoneticPr fontId="5"/>
  </si>
  <si>
    <t>当該値(N-2)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</si>
  <si>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</si>
  <si>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</si>
  <si>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</si>
  <si>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</si>
  <si>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</si>
  <si>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</si>
  <si>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高架下駐車場（永木町）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</si>
  <si>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</si>
  <si>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</si>
  <si>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</si>
  <si>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</si>
  <si>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</si>
  <si>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</si>
  <si>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</si>
  <si>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</si>
  <si>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</si>
  <si>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</si>
  <si>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</si>
  <si>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</si>
  <si>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</si>
  <si>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</si>
  <si>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</si>
  <si>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</si>
  <si>
    <t xml:space="preserve">　指定管理者と協力しながら、継続的な利用者の確保及び維持管理に努めていく必要がある。 </t>
    <phoneticPr fontId="5"/>
  </si>
  <si>
    <t xml:space="preserve"> 平成27年度から、指定管理者による利用料金制の導入により、収支が改善した。（平成29年度以降は、指定管理者の決算を合わせたため、収益等の状況が下がったように見えている。）
　今後も、指定管理者と協力し、収益確保を継続するための検討をしていく。</t>
    <rPh sb="104" eb="106">
      <t>カクホ</t>
    </rPh>
    <rPh sb="107" eb="109">
      <t>ケイゾク</t>
    </rPh>
    <phoneticPr fontId="5"/>
  </si>
  <si>
    <t>　当駐車場は定期のみの駐車場であり、稼働率は算定していない。今後も指定管理者と協力しながら、継続的な利用者の確保に努めていく必要がある。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</si>
</sst>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1622.9</c:v>
                </c:pt>
                <c:pt idx="1">
                  <c:v>164.6</c:v>
                </c:pt>
                <c:pt idx="2">
                  <c:v>166.7</c:v>
                </c:pt>
                <c:pt idx="3">
                  <c:v>172.3</c:v>
                </c:pt>
                <c:pt idx="4">
                  <c:v>156.80000000000001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2-491B-B630-EA2B39326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413.9</c:v>
                </c:pt>
                <c:pt idx="1">
                  <c:v>263.7</c:v>
                </c:pt>
                <c:pt idx="2">
                  <c:v>509.7</c:v>
                </c:pt>
                <c:pt idx="3">
                  <c:v>1492.8</c:v>
                </c:pt>
                <c:pt idx="4">
                  <c:v>3199.2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D2-491B-B630-EA2B39326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BC-42AD-B543-03AA9365D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40</c:v>
                </c:pt>
                <c:pt idx="1">
                  <c:v>33.200000000000003</c:v>
                </c:pt>
                <c:pt idx="2">
                  <c:v>21.3</c:v>
                </c:pt>
                <c:pt idx="3">
                  <c:v>18.2</c:v>
                </c:pt>
                <c:pt idx="4">
                  <c:v>764.6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BC-42AD-B543-03AA9365D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A7B-4533-96AF-FF340DD4B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7B-4533-96AF-FF340DD4B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240-49D5-97AF-BCD21FA47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40-49D5-97AF-BCD21FA47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8-4CB2-9EDF-BB710B7E2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1.7</c:v>
                </c:pt>
                <c:pt idx="1">
                  <c:v>0.5</c:v>
                </c:pt>
                <c:pt idx="2">
                  <c:v>1</c:v>
                </c:pt>
                <c:pt idx="3">
                  <c:v>0.8</c:v>
                </c:pt>
                <c:pt idx="4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D8-4CB2-9EDF-BB710B7E2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59-4561-B6DA-5A8E67A37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59-4561-B6DA-5A8E67A37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8-47D2-8886-66CC491D4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172</c:v>
                </c:pt>
                <c:pt idx="1">
                  <c:v>170.6</c:v>
                </c:pt>
                <c:pt idx="2">
                  <c:v>171.8</c:v>
                </c:pt>
                <c:pt idx="3">
                  <c:v>169.4</c:v>
                </c:pt>
                <c:pt idx="4">
                  <c:v>128.5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C8-47D2-8886-66CC491D4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93.8</c:v>
                </c:pt>
                <c:pt idx="1">
                  <c:v>39.299999999999997</c:v>
                </c:pt>
                <c:pt idx="2">
                  <c:v>40</c:v>
                </c:pt>
                <c:pt idx="3">
                  <c:v>42</c:v>
                </c:pt>
                <c:pt idx="4">
                  <c:v>36.200000000000003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86-4C4D-8B89-44DEAC7F1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37.4</c:v>
                </c:pt>
                <c:pt idx="1">
                  <c:v>28.9</c:v>
                </c:pt>
                <c:pt idx="2">
                  <c:v>35.700000000000003</c:v>
                </c:pt>
                <c:pt idx="3">
                  <c:v>30</c:v>
                </c:pt>
                <c:pt idx="4">
                  <c:v>-52.1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86-4C4D-8B89-44DEAC7F1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731</c:v>
                </c:pt>
                <c:pt idx="1">
                  <c:v>875</c:v>
                </c:pt>
                <c:pt idx="2">
                  <c:v>915</c:v>
                </c:pt>
                <c:pt idx="3">
                  <c:v>851</c:v>
                </c:pt>
                <c:pt idx="4">
                  <c:v>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4-49B3-8DBD-B20B8F1FF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9208</c:v>
                </c:pt>
                <c:pt idx="1">
                  <c:v>8524</c:v>
                </c:pt>
                <c:pt idx="2">
                  <c:v>6653</c:v>
                </c:pt>
                <c:pt idx="3">
                  <c:v>6991</c:v>
                </c:pt>
                <c:pt idx="4">
                  <c:v>1045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F4-49B3-8DBD-B20B8F1FF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A3" zoomScaleNormal="100" zoomScaleSheetLayoutView="70" workbookViewId="0">
      <selection activeCell="B6" sqref="B6:GX6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愛媛県松山市　高架下駐車場（永木町）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無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428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125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36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15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136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H28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H29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H30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R01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R02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H28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H29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H30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R01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R02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H28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H29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H30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R01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R02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1622.9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164.6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166.7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172.3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156.80000000000001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0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0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0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0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0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413.9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263.7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509.7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1492.8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3199.2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1.7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0.5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1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0.8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5.9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172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170.6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171.8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169.4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128.5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134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137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H28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H29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H30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R01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R02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H28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H29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H30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R01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R02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H28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H29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H30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R01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R02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 t="str">
        <f>データ!AU7</f>
        <v>-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 t="str">
        <f>データ!AV7</f>
        <v>-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93.8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39.299999999999997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40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42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36.200000000000003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731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875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915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851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755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3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1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3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3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93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37.4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28.9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35.700000000000003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30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-52.1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9208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8524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6653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6991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1045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135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H28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H29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H30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R01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R02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H28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H29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H30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R01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R02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H28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H29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H30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R01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R02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40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33.200000000000003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21.3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18.2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764.6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bmgIs98VnzMB+BZ0q3dOHpiXI36I6rHFeG3WRTEFmcb9B0LJKQzHO4n40h/NIXco4vr9uIjMaKwxK6FQV0mxWQ==" saltValue="/Xc1klAEolGHyB4wIQU9eg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101</v>
      </c>
      <c r="AL5" s="59" t="s">
        <v>91</v>
      </c>
      <c r="AM5" s="59" t="s">
        <v>92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100</v>
      </c>
      <c r="AV5" s="59" t="s">
        <v>101</v>
      </c>
      <c r="AW5" s="59" t="s">
        <v>91</v>
      </c>
      <c r="AX5" s="59" t="s">
        <v>102</v>
      </c>
      <c r="AY5" s="59" t="s">
        <v>103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104</v>
      </c>
      <c r="BG5" s="59" t="s">
        <v>90</v>
      </c>
      <c r="BH5" s="59" t="s">
        <v>91</v>
      </c>
      <c r="BI5" s="59" t="s">
        <v>105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106</v>
      </c>
      <c r="BS5" s="59" t="s">
        <v>91</v>
      </c>
      <c r="BT5" s="59" t="s">
        <v>105</v>
      </c>
      <c r="BU5" s="59" t="s">
        <v>107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108</v>
      </c>
      <c r="CC5" s="59" t="s">
        <v>106</v>
      </c>
      <c r="CD5" s="59" t="s">
        <v>91</v>
      </c>
      <c r="CE5" s="59" t="s">
        <v>109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100</v>
      </c>
      <c r="CP5" s="59" t="s">
        <v>106</v>
      </c>
      <c r="CQ5" s="59" t="s">
        <v>91</v>
      </c>
      <c r="CR5" s="59" t="s">
        <v>109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110</v>
      </c>
      <c r="DA5" s="59" t="s">
        <v>106</v>
      </c>
      <c r="DB5" s="59" t="s">
        <v>111</v>
      </c>
      <c r="DC5" s="59" t="s">
        <v>109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100</v>
      </c>
      <c r="DL5" s="59" t="s">
        <v>106</v>
      </c>
      <c r="DM5" s="59" t="s">
        <v>112</v>
      </c>
      <c r="DN5" s="59" t="s">
        <v>109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113</v>
      </c>
      <c r="B6" s="60">
        <f>B8</f>
        <v>2020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6</v>
      </c>
      <c r="H6" s="60" t="str">
        <f>SUBSTITUTE(H8,"　","")</f>
        <v>愛媛県松山市</v>
      </c>
      <c r="I6" s="60" t="str">
        <f t="shared" si="1"/>
        <v>高架下駐車場（永木町）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36</v>
      </c>
      <c r="S6" s="62" t="str">
        <f t="shared" si="1"/>
        <v>無</v>
      </c>
      <c r="T6" s="62" t="str">
        <f t="shared" si="1"/>
        <v>無</v>
      </c>
      <c r="U6" s="63">
        <f t="shared" si="1"/>
        <v>428</v>
      </c>
      <c r="V6" s="63">
        <f t="shared" si="1"/>
        <v>15</v>
      </c>
      <c r="W6" s="63">
        <f t="shared" si="1"/>
        <v>0</v>
      </c>
      <c r="X6" s="62" t="str">
        <f t="shared" si="1"/>
        <v>利用料金制</v>
      </c>
      <c r="Y6" s="64">
        <f>IF(Y8="-",NA(),Y8)</f>
        <v>1622.9</v>
      </c>
      <c r="Z6" s="64">
        <f t="shared" ref="Z6:AH6" si="2">IF(Z8="-",NA(),Z8)</f>
        <v>164.6</v>
      </c>
      <c r="AA6" s="64">
        <f t="shared" si="2"/>
        <v>166.7</v>
      </c>
      <c r="AB6" s="64">
        <f t="shared" si="2"/>
        <v>172.3</v>
      </c>
      <c r="AC6" s="64">
        <f t="shared" si="2"/>
        <v>156.80000000000001</v>
      </c>
      <c r="AD6" s="64">
        <f t="shared" si="2"/>
        <v>413.9</v>
      </c>
      <c r="AE6" s="64">
        <f t="shared" si="2"/>
        <v>263.7</v>
      </c>
      <c r="AF6" s="64">
        <f t="shared" si="2"/>
        <v>509.7</v>
      </c>
      <c r="AG6" s="64">
        <f t="shared" si="2"/>
        <v>1492.8</v>
      </c>
      <c r="AH6" s="64">
        <f t="shared" si="2"/>
        <v>3199.2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1.7</v>
      </c>
      <c r="AP6" s="64">
        <f t="shared" si="3"/>
        <v>0.5</v>
      </c>
      <c r="AQ6" s="64">
        <f t="shared" si="3"/>
        <v>1</v>
      </c>
      <c r="AR6" s="64">
        <f t="shared" si="3"/>
        <v>0.8</v>
      </c>
      <c r="AS6" s="64">
        <f t="shared" si="3"/>
        <v>5.9</v>
      </c>
      <c r="AT6" s="61" t="str">
        <f>IF(AT8="-","",IF(AT8="-","【-】","【"&amp;SUBSTITUTE(TEXT(AT8,"#,##0.0"),"-","△")&amp;"】"))</f>
        <v>【8.6】</v>
      </c>
      <c r="AU6" s="65" t="e">
        <f>IF(AU8="-",NA(),AU8)</f>
        <v>#N/A</v>
      </c>
      <c r="AV6" s="65" t="e">
        <f t="shared" ref="AV6:BD6" si="4">IF(AV8="-",NA(),AV8)</f>
        <v>#N/A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3</v>
      </c>
      <c r="BA6" s="65">
        <f t="shared" si="4"/>
        <v>1</v>
      </c>
      <c r="BB6" s="65">
        <f t="shared" si="4"/>
        <v>3</v>
      </c>
      <c r="BC6" s="65">
        <f t="shared" si="4"/>
        <v>3</v>
      </c>
      <c r="BD6" s="65">
        <f t="shared" si="4"/>
        <v>93</v>
      </c>
      <c r="BE6" s="63" t="str">
        <f>IF(BE8="-","",IF(BE8="-","【-】","【"&amp;SUBSTITUTE(TEXT(BE8,"#,##0"),"-","△")&amp;"】"))</f>
        <v>【2,345】</v>
      </c>
      <c r="BF6" s="64">
        <f>IF(BF8="-",NA(),BF8)</f>
        <v>93.8</v>
      </c>
      <c r="BG6" s="64">
        <f t="shared" ref="BG6:BO6" si="5">IF(BG8="-",NA(),BG8)</f>
        <v>39.299999999999997</v>
      </c>
      <c r="BH6" s="64">
        <f t="shared" si="5"/>
        <v>40</v>
      </c>
      <c r="BI6" s="64">
        <f t="shared" si="5"/>
        <v>42</v>
      </c>
      <c r="BJ6" s="64">
        <f t="shared" si="5"/>
        <v>36.200000000000003</v>
      </c>
      <c r="BK6" s="64">
        <f t="shared" si="5"/>
        <v>37.4</v>
      </c>
      <c r="BL6" s="64">
        <f t="shared" si="5"/>
        <v>28.9</v>
      </c>
      <c r="BM6" s="64">
        <f t="shared" si="5"/>
        <v>35.700000000000003</v>
      </c>
      <c r="BN6" s="64">
        <f t="shared" si="5"/>
        <v>30</v>
      </c>
      <c r="BO6" s="64">
        <f t="shared" si="5"/>
        <v>-52.1</v>
      </c>
      <c r="BP6" s="61" t="str">
        <f>IF(BP8="-","",IF(BP8="-","【-】","【"&amp;SUBSTITUTE(TEXT(BP8,"#,##0.0"),"-","△")&amp;"】"))</f>
        <v>【△65.9】</v>
      </c>
      <c r="BQ6" s="65">
        <f>IF(BQ8="-",NA(),BQ8)</f>
        <v>731</v>
      </c>
      <c r="BR6" s="65">
        <f t="shared" ref="BR6:BZ6" si="6">IF(BR8="-",NA(),BR8)</f>
        <v>875</v>
      </c>
      <c r="BS6" s="65">
        <f t="shared" si="6"/>
        <v>915</v>
      </c>
      <c r="BT6" s="65">
        <f t="shared" si="6"/>
        <v>851</v>
      </c>
      <c r="BU6" s="65">
        <f t="shared" si="6"/>
        <v>755</v>
      </c>
      <c r="BV6" s="65">
        <f t="shared" si="6"/>
        <v>9208</v>
      </c>
      <c r="BW6" s="65">
        <f t="shared" si="6"/>
        <v>8524</v>
      </c>
      <c r="BX6" s="65">
        <f t="shared" si="6"/>
        <v>6653</v>
      </c>
      <c r="BY6" s="65">
        <f t="shared" si="6"/>
        <v>6991</v>
      </c>
      <c r="BZ6" s="65">
        <f t="shared" si="6"/>
        <v>1045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114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114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40</v>
      </c>
      <c r="DF6" s="64">
        <f t="shared" si="8"/>
        <v>33.200000000000003</v>
      </c>
      <c r="DG6" s="64">
        <f t="shared" si="8"/>
        <v>21.3</v>
      </c>
      <c r="DH6" s="64">
        <f t="shared" si="8"/>
        <v>18.2</v>
      </c>
      <c r="DI6" s="64">
        <f t="shared" si="8"/>
        <v>764.6</v>
      </c>
      <c r="DJ6" s="61" t="str">
        <f>IF(DJ8="-","",IF(DJ8="-","【-】","【"&amp;SUBSTITUTE(TEXT(DJ8,"#,##0.0"),"-","△")&amp;"】"))</f>
        <v>【183.4】</v>
      </c>
      <c r="DK6" s="64">
        <f>IF(DK8="-",NA(),DK8)</f>
        <v>0</v>
      </c>
      <c r="DL6" s="64">
        <f t="shared" ref="DL6:DT6" si="9">IF(DL8="-",NA(),DL8)</f>
        <v>0</v>
      </c>
      <c r="DM6" s="64">
        <f t="shared" si="9"/>
        <v>0</v>
      </c>
      <c r="DN6" s="64">
        <f t="shared" si="9"/>
        <v>0</v>
      </c>
      <c r="DO6" s="64">
        <f t="shared" si="9"/>
        <v>0</v>
      </c>
      <c r="DP6" s="64">
        <f t="shared" si="9"/>
        <v>172</v>
      </c>
      <c r="DQ6" s="64">
        <f t="shared" si="9"/>
        <v>170.6</v>
      </c>
      <c r="DR6" s="64">
        <f t="shared" si="9"/>
        <v>171.8</v>
      </c>
      <c r="DS6" s="64">
        <f t="shared" si="9"/>
        <v>169.4</v>
      </c>
      <c r="DT6" s="64">
        <f t="shared" si="9"/>
        <v>128.5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115</v>
      </c>
      <c r="B7" s="60">
        <f t="shared" ref="B7:X7" si="10">B8</f>
        <v>2020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6</v>
      </c>
      <c r="H7" s="60" t="str">
        <f t="shared" si="10"/>
        <v>愛媛県　松山市</v>
      </c>
      <c r="I7" s="60" t="str">
        <f t="shared" si="10"/>
        <v>高架下駐車場（永木町）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36</v>
      </c>
      <c r="S7" s="62" t="str">
        <f t="shared" si="10"/>
        <v>無</v>
      </c>
      <c r="T7" s="62" t="str">
        <f t="shared" si="10"/>
        <v>無</v>
      </c>
      <c r="U7" s="63">
        <f t="shared" si="10"/>
        <v>428</v>
      </c>
      <c r="V7" s="63">
        <f t="shared" si="10"/>
        <v>15</v>
      </c>
      <c r="W7" s="63">
        <f t="shared" si="10"/>
        <v>0</v>
      </c>
      <c r="X7" s="62" t="str">
        <f t="shared" si="10"/>
        <v>利用料金制</v>
      </c>
      <c r="Y7" s="64">
        <f>Y8</f>
        <v>1622.9</v>
      </c>
      <c r="Z7" s="64">
        <f t="shared" ref="Z7:AH7" si="11">Z8</f>
        <v>164.6</v>
      </c>
      <c r="AA7" s="64">
        <f t="shared" si="11"/>
        <v>166.7</v>
      </c>
      <c r="AB7" s="64">
        <f t="shared" si="11"/>
        <v>172.3</v>
      </c>
      <c r="AC7" s="64">
        <f t="shared" si="11"/>
        <v>156.80000000000001</v>
      </c>
      <c r="AD7" s="64">
        <f t="shared" si="11"/>
        <v>413.9</v>
      </c>
      <c r="AE7" s="64">
        <f t="shared" si="11"/>
        <v>263.7</v>
      </c>
      <c r="AF7" s="64">
        <f t="shared" si="11"/>
        <v>509.7</v>
      </c>
      <c r="AG7" s="64">
        <f t="shared" si="11"/>
        <v>1492.8</v>
      </c>
      <c r="AH7" s="64">
        <f t="shared" si="11"/>
        <v>3199.2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1.7</v>
      </c>
      <c r="AP7" s="64">
        <f t="shared" si="12"/>
        <v>0.5</v>
      </c>
      <c r="AQ7" s="64">
        <f t="shared" si="12"/>
        <v>1</v>
      </c>
      <c r="AR7" s="64">
        <f t="shared" si="12"/>
        <v>0.8</v>
      </c>
      <c r="AS7" s="64">
        <f t="shared" si="12"/>
        <v>5.9</v>
      </c>
      <c r="AT7" s="61"/>
      <c r="AU7" s="65" t="str">
        <f>AU8</f>
        <v>-</v>
      </c>
      <c r="AV7" s="65" t="str">
        <f t="shared" ref="AV7:BD7" si="13">AV8</f>
        <v>-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3</v>
      </c>
      <c r="BA7" s="65">
        <f t="shared" si="13"/>
        <v>1</v>
      </c>
      <c r="BB7" s="65">
        <f t="shared" si="13"/>
        <v>3</v>
      </c>
      <c r="BC7" s="65">
        <f t="shared" si="13"/>
        <v>3</v>
      </c>
      <c r="BD7" s="65">
        <f t="shared" si="13"/>
        <v>93</v>
      </c>
      <c r="BE7" s="63"/>
      <c r="BF7" s="64">
        <f>BF8</f>
        <v>93.8</v>
      </c>
      <c r="BG7" s="64">
        <f t="shared" ref="BG7:BO7" si="14">BG8</f>
        <v>39.299999999999997</v>
      </c>
      <c r="BH7" s="64">
        <f t="shared" si="14"/>
        <v>40</v>
      </c>
      <c r="BI7" s="64">
        <f t="shared" si="14"/>
        <v>42</v>
      </c>
      <c r="BJ7" s="64">
        <f t="shared" si="14"/>
        <v>36.200000000000003</v>
      </c>
      <c r="BK7" s="64">
        <f t="shared" si="14"/>
        <v>37.4</v>
      </c>
      <c r="BL7" s="64">
        <f t="shared" si="14"/>
        <v>28.9</v>
      </c>
      <c r="BM7" s="64">
        <f t="shared" si="14"/>
        <v>35.700000000000003</v>
      </c>
      <c r="BN7" s="64">
        <f t="shared" si="14"/>
        <v>30</v>
      </c>
      <c r="BO7" s="64">
        <f t="shared" si="14"/>
        <v>-52.1</v>
      </c>
      <c r="BP7" s="61"/>
      <c r="BQ7" s="65">
        <f>BQ8</f>
        <v>731</v>
      </c>
      <c r="BR7" s="65">
        <f t="shared" ref="BR7:BZ7" si="15">BR8</f>
        <v>875</v>
      </c>
      <c r="BS7" s="65">
        <f t="shared" si="15"/>
        <v>915</v>
      </c>
      <c r="BT7" s="65">
        <f t="shared" si="15"/>
        <v>851</v>
      </c>
      <c r="BU7" s="65">
        <f t="shared" si="15"/>
        <v>755</v>
      </c>
      <c r="BV7" s="65">
        <f t="shared" si="15"/>
        <v>9208</v>
      </c>
      <c r="BW7" s="65">
        <f t="shared" si="15"/>
        <v>8524</v>
      </c>
      <c r="BX7" s="65">
        <f t="shared" si="15"/>
        <v>6653</v>
      </c>
      <c r="BY7" s="65">
        <f t="shared" si="15"/>
        <v>6991</v>
      </c>
      <c r="BZ7" s="65">
        <f t="shared" si="15"/>
        <v>1045</v>
      </c>
      <c r="CA7" s="63"/>
      <c r="CB7" s="64" t="s">
        <v>116</v>
      </c>
      <c r="CC7" s="64" t="s">
        <v>116</v>
      </c>
      <c r="CD7" s="64" t="s">
        <v>116</v>
      </c>
      <c r="CE7" s="64" t="s">
        <v>116</v>
      </c>
      <c r="CF7" s="64" t="s">
        <v>116</v>
      </c>
      <c r="CG7" s="64" t="s">
        <v>116</v>
      </c>
      <c r="CH7" s="64" t="s">
        <v>116</v>
      </c>
      <c r="CI7" s="64" t="s">
        <v>116</v>
      </c>
      <c r="CJ7" s="64" t="s">
        <v>116</v>
      </c>
      <c r="CK7" s="64" t="s">
        <v>114</v>
      </c>
      <c r="CL7" s="61"/>
      <c r="CM7" s="63">
        <f>CM8</f>
        <v>0</v>
      </c>
      <c r="CN7" s="63">
        <f>CN8</f>
        <v>0</v>
      </c>
      <c r="CO7" s="64" t="s">
        <v>116</v>
      </c>
      <c r="CP7" s="64" t="s">
        <v>116</v>
      </c>
      <c r="CQ7" s="64" t="s">
        <v>116</v>
      </c>
      <c r="CR7" s="64" t="s">
        <v>116</v>
      </c>
      <c r="CS7" s="64" t="s">
        <v>116</v>
      </c>
      <c r="CT7" s="64" t="s">
        <v>116</v>
      </c>
      <c r="CU7" s="64" t="s">
        <v>116</v>
      </c>
      <c r="CV7" s="64" t="s">
        <v>116</v>
      </c>
      <c r="CW7" s="64" t="s">
        <v>116</v>
      </c>
      <c r="CX7" s="64" t="s">
        <v>114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40</v>
      </c>
      <c r="DF7" s="64">
        <f t="shared" si="16"/>
        <v>33.200000000000003</v>
      </c>
      <c r="DG7" s="64">
        <f t="shared" si="16"/>
        <v>21.3</v>
      </c>
      <c r="DH7" s="64">
        <f t="shared" si="16"/>
        <v>18.2</v>
      </c>
      <c r="DI7" s="64">
        <f t="shared" si="16"/>
        <v>764.6</v>
      </c>
      <c r="DJ7" s="61"/>
      <c r="DK7" s="64">
        <f>DK8</f>
        <v>0</v>
      </c>
      <c r="DL7" s="64">
        <f t="shared" ref="DL7:DT7" si="17">DL8</f>
        <v>0</v>
      </c>
      <c r="DM7" s="64">
        <f t="shared" si="17"/>
        <v>0</v>
      </c>
      <c r="DN7" s="64">
        <f t="shared" si="17"/>
        <v>0</v>
      </c>
      <c r="DO7" s="64">
        <f t="shared" si="17"/>
        <v>0</v>
      </c>
      <c r="DP7" s="64">
        <f t="shared" si="17"/>
        <v>172</v>
      </c>
      <c r="DQ7" s="64">
        <f t="shared" si="17"/>
        <v>170.6</v>
      </c>
      <c r="DR7" s="64">
        <f t="shared" si="17"/>
        <v>171.8</v>
      </c>
      <c r="DS7" s="64">
        <f t="shared" si="17"/>
        <v>169.4</v>
      </c>
      <c r="DT7" s="64">
        <f t="shared" si="17"/>
        <v>128.5</v>
      </c>
      <c r="DU7" s="61"/>
    </row>
    <row r="8" spans="1:125" s="66" customFormat="1" x14ac:dyDescent="0.15">
      <c r="A8" s="49"/>
      <c r="B8" s="67">
        <v>2020</v>
      </c>
      <c r="C8" s="67">
        <v>382019</v>
      </c>
      <c r="D8" s="67">
        <v>47</v>
      </c>
      <c r="E8" s="67">
        <v>14</v>
      </c>
      <c r="F8" s="67">
        <v>0</v>
      </c>
      <c r="G8" s="67">
        <v>6</v>
      </c>
      <c r="H8" s="67" t="s">
        <v>117</v>
      </c>
      <c r="I8" s="67" t="s">
        <v>118</v>
      </c>
      <c r="J8" s="67" t="s">
        <v>119</v>
      </c>
      <c r="K8" s="67" t="s">
        <v>120</v>
      </c>
      <c r="L8" s="67" t="s">
        <v>121</v>
      </c>
      <c r="M8" s="67" t="s">
        <v>122</v>
      </c>
      <c r="N8" s="67" t="s">
        <v>123</v>
      </c>
      <c r="O8" s="68" t="s">
        <v>124</v>
      </c>
      <c r="P8" s="69" t="s">
        <v>125</v>
      </c>
      <c r="Q8" s="69" t="s">
        <v>126</v>
      </c>
      <c r="R8" s="70">
        <v>36</v>
      </c>
      <c r="S8" s="69" t="s">
        <v>127</v>
      </c>
      <c r="T8" s="69" t="s">
        <v>127</v>
      </c>
      <c r="U8" s="70">
        <v>428</v>
      </c>
      <c r="V8" s="70">
        <v>15</v>
      </c>
      <c r="W8" s="70">
        <v>0</v>
      </c>
      <c r="X8" s="69" t="s">
        <v>128</v>
      </c>
      <c r="Y8" s="71">
        <v>1622.9</v>
      </c>
      <c r="Z8" s="71">
        <v>164.6</v>
      </c>
      <c r="AA8" s="71">
        <v>166.7</v>
      </c>
      <c r="AB8" s="71">
        <v>172.3</v>
      </c>
      <c r="AC8" s="71">
        <v>156.80000000000001</v>
      </c>
      <c r="AD8" s="71">
        <v>413.9</v>
      </c>
      <c r="AE8" s="71">
        <v>263.7</v>
      </c>
      <c r="AF8" s="71">
        <v>509.7</v>
      </c>
      <c r="AG8" s="71">
        <v>1492.8</v>
      </c>
      <c r="AH8" s="71">
        <v>3199.2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1.7</v>
      </c>
      <c r="AP8" s="71">
        <v>0.5</v>
      </c>
      <c r="AQ8" s="71">
        <v>1</v>
      </c>
      <c r="AR8" s="71">
        <v>0.8</v>
      </c>
      <c r="AS8" s="71">
        <v>5.9</v>
      </c>
      <c r="AT8" s="68">
        <v>8.6</v>
      </c>
      <c r="AU8" s="72" t="s">
        <v>121</v>
      </c>
      <c r="AV8" s="72" t="s">
        <v>121</v>
      </c>
      <c r="AW8" s="72">
        <v>0</v>
      </c>
      <c r="AX8" s="72">
        <v>0</v>
      </c>
      <c r="AY8" s="72">
        <v>0</v>
      </c>
      <c r="AZ8" s="72">
        <v>3</v>
      </c>
      <c r="BA8" s="72">
        <v>1</v>
      </c>
      <c r="BB8" s="72">
        <v>3</v>
      </c>
      <c r="BC8" s="72">
        <v>3</v>
      </c>
      <c r="BD8" s="72">
        <v>93</v>
      </c>
      <c r="BE8" s="72">
        <v>2345</v>
      </c>
      <c r="BF8" s="71">
        <v>93.8</v>
      </c>
      <c r="BG8" s="71">
        <v>39.299999999999997</v>
      </c>
      <c r="BH8" s="71">
        <v>40</v>
      </c>
      <c r="BI8" s="71">
        <v>42</v>
      </c>
      <c r="BJ8" s="71">
        <v>36.200000000000003</v>
      </c>
      <c r="BK8" s="71">
        <v>37.4</v>
      </c>
      <c r="BL8" s="71">
        <v>28.9</v>
      </c>
      <c r="BM8" s="71">
        <v>35.700000000000003</v>
      </c>
      <c r="BN8" s="71">
        <v>30</v>
      </c>
      <c r="BO8" s="71">
        <v>-52.1</v>
      </c>
      <c r="BP8" s="68">
        <v>-65.900000000000006</v>
      </c>
      <c r="BQ8" s="72">
        <v>731</v>
      </c>
      <c r="BR8" s="72">
        <v>875</v>
      </c>
      <c r="BS8" s="72">
        <v>915</v>
      </c>
      <c r="BT8" s="73">
        <v>851</v>
      </c>
      <c r="BU8" s="73">
        <v>755</v>
      </c>
      <c r="BV8" s="72">
        <v>9208</v>
      </c>
      <c r="BW8" s="72">
        <v>8524</v>
      </c>
      <c r="BX8" s="72">
        <v>6653</v>
      </c>
      <c r="BY8" s="72">
        <v>6991</v>
      </c>
      <c r="BZ8" s="72">
        <v>1045</v>
      </c>
      <c r="CA8" s="70">
        <v>3932</v>
      </c>
      <c r="CB8" s="71" t="s">
        <v>121</v>
      </c>
      <c r="CC8" s="71" t="s">
        <v>121</v>
      </c>
      <c r="CD8" s="71" t="s">
        <v>121</v>
      </c>
      <c r="CE8" s="71" t="s">
        <v>121</v>
      </c>
      <c r="CF8" s="71" t="s">
        <v>121</v>
      </c>
      <c r="CG8" s="71" t="s">
        <v>121</v>
      </c>
      <c r="CH8" s="71" t="s">
        <v>121</v>
      </c>
      <c r="CI8" s="71" t="s">
        <v>121</v>
      </c>
      <c r="CJ8" s="71" t="s">
        <v>121</v>
      </c>
      <c r="CK8" s="71" t="s">
        <v>121</v>
      </c>
      <c r="CL8" s="68" t="s">
        <v>121</v>
      </c>
      <c r="CM8" s="70">
        <v>0</v>
      </c>
      <c r="CN8" s="70">
        <v>0</v>
      </c>
      <c r="CO8" s="71" t="s">
        <v>121</v>
      </c>
      <c r="CP8" s="71" t="s">
        <v>121</v>
      </c>
      <c r="CQ8" s="71" t="s">
        <v>121</v>
      </c>
      <c r="CR8" s="71" t="s">
        <v>121</v>
      </c>
      <c r="CS8" s="71" t="s">
        <v>121</v>
      </c>
      <c r="CT8" s="71" t="s">
        <v>121</v>
      </c>
      <c r="CU8" s="71" t="s">
        <v>121</v>
      </c>
      <c r="CV8" s="71" t="s">
        <v>121</v>
      </c>
      <c r="CW8" s="71" t="s">
        <v>121</v>
      </c>
      <c r="CX8" s="71" t="s">
        <v>121</v>
      </c>
      <c r="CY8" s="68" t="s">
        <v>121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40</v>
      </c>
      <c r="DF8" s="71">
        <v>33.200000000000003</v>
      </c>
      <c r="DG8" s="71">
        <v>21.3</v>
      </c>
      <c r="DH8" s="71">
        <v>18.2</v>
      </c>
      <c r="DI8" s="71">
        <v>764.6</v>
      </c>
      <c r="DJ8" s="68">
        <v>183.4</v>
      </c>
      <c r="DK8" s="71">
        <v>0</v>
      </c>
      <c r="DL8" s="71">
        <v>0</v>
      </c>
      <c r="DM8" s="71">
        <v>0</v>
      </c>
      <c r="DN8" s="71">
        <v>0</v>
      </c>
      <c r="DO8" s="71">
        <v>0</v>
      </c>
      <c r="DP8" s="71">
        <v>172</v>
      </c>
      <c r="DQ8" s="71">
        <v>170.6</v>
      </c>
      <c r="DR8" s="71">
        <v>171.8</v>
      </c>
      <c r="DS8" s="71">
        <v>169.4</v>
      </c>
      <c r="DT8" s="71">
        <v>128.5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129</v>
      </c>
      <c r="C10" s="78" t="s">
        <v>130</v>
      </c>
      <c r="D10" s="78" t="s">
        <v>131</v>
      </c>
      <c r="E10" s="78" t="s">
        <v>132</v>
      </c>
      <c r="F10" s="78" t="s">
        <v>133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2022-02-03T04:41:13Z</cp:lastPrinted>
  <dcterms:created xsi:type="dcterms:W3CDTF">2021-12-17T06:07:57Z</dcterms:created>
  <dcterms:modified xsi:type="dcterms:W3CDTF">2022-02-16T02:21:23Z</dcterms:modified>
  <cp:category/>
</cp:coreProperties>
</file>