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2決算（R3実施）\02 その他照会・通知\公営企業に係る経営分析表（令和２年度決算）の分析等について（照\05 HP掲載用\"/>
    </mc:Choice>
  </mc:AlternateContent>
  <xr:revisionPtr revIDLastSave="0" documentId="13_ncr:1_{29E2D56C-7324-4DBA-A036-72DA6D608F63}" xr6:coauthVersionLast="36" xr6:coauthVersionMax="47" xr10:uidLastSave="{00000000-0000-0000-0000-000000000000}"/>
  <workbookProtection workbookAlgorithmName="SHA-512" workbookHashValue="0+7QjCaQvGU2aRTkuGnc+A9Mbp+lJXQI2l+3v6Y9bO74HRhdJUlumlwhhMFTnxt6/G07dPBqbM9LUL699UR4Ew==" workbookSaltValue="pnYD7O828zO60ijpX7L4Vg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DM7" i="5"/>
  <c r="DL7" i="5"/>
  <c r="DK7" i="5"/>
  <c r="DI7" i="5"/>
  <c r="DH7" i="5"/>
  <c r="DG7" i="5"/>
  <c r="DF7" i="5"/>
  <c r="KP78" i="4" s="1"/>
  <c r="DE7" i="5"/>
  <c r="DD7" i="5"/>
  <c r="DC7" i="5"/>
  <c r="DB7" i="5"/>
  <c r="DA7" i="5"/>
  <c r="CZ7" i="5"/>
  <c r="CN7" i="5"/>
  <c r="CV76" i="4" s="1"/>
  <c r="CM7" i="5"/>
  <c r="CV67" i="4" s="1"/>
  <c r="BZ7" i="5"/>
  <c r="BY7" i="5"/>
  <c r="LH53" i="4" s="1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EL53" i="4" s="1"/>
  <c r="BJ7" i="5"/>
  <c r="HJ52" i="4" s="1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GQ32" i="4" s="1"/>
  <c r="AQ7" i="5"/>
  <c r="AP7" i="5"/>
  <c r="FE32" i="4" s="1"/>
  <c r="AO7" i="5"/>
  <c r="AN7" i="5"/>
  <c r="AM7" i="5"/>
  <c r="AL7" i="5"/>
  <c r="AK7" i="5"/>
  <c r="AJ7" i="5"/>
  <c r="EL31" i="4" s="1"/>
  <c r="AH7" i="5"/>
  <c r="AG7" i="5"/>
  <c r="BZ32" i="4" s="1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A53" i="4"/>
  <c r="KO53" i="4"/>
  <c r="JV53" i="4"/>
  <c r="JC53" i="4"/>
  <c r="HJ53" i="4"/>
  <c r="GQ53" i="4"/>
  <c r="FX53" i="4"/>
  <c r="FE53" i="4"/>
  <c r="CS53" i="4"/>
  <c r="BZ53" i="4"/>
  <c r="BG53" i="4"/>
  <c r="AN53" i="4"/>
  <c r="U53" i="4"/>
  <c r="MA52" i="4"/>
  <c r="LH52" i="4"/>
  <c r="JV52" i="4"/>
  <c r="JC52" i="4"/>
  <c r="GQ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G32" i="4"/>
  <c r="AN32" i="4"/>
  <c r="U32" i="4"/>
  <c r="LH31" i="4"/>
  <c r="KO31" i="4"/>
  <c r="JV31" i="4"/>
  <c r="JC31" i="4"/>
  <c r="HJ31" i="4"/>
  <c r="GQ31" i="4"/>
  <c r="FX31" i="4"/>
  <c r="FE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FJ8" i="4"/>
  <c r="DU8" i="4"/>
  <c r="CF8" i="4"/>
  <c r="AQ8" i="4"/>
  <c r="B8" i="4"/>
  <c r="MI76" i="4" l="1"/>
  <c r="IT76" i="4"/>
  <c r="CS51" i="4"/>
  <c r="HJ30" i="4"/>
  <c r="CS30" i="4"/>
  <c r="MA51" i="4"/>
  <c r="BZ76" i="4"/>
  <c r="HJ51" i="4"/>
  <c r="MA30" i="4"/>
  <c r="C11" i="5"/>
  <c r="D11" i="5"/>
  <c r="E11" i="5"/>
  <c r="B11" i="5"/>
  <c r="BK76" i="4" l="1"/>
  <c r="LH51" i="4"/>
  <c r="LT76" i="4"/>
  <c r="GQ51" i="4"/>
  <c r="LH30" i="4"/>
  <c r="IE76" i="4"/>
  <c r="BZ30" i="4"/>
  <c r="BZ51" i="4"/>
  <c r="GQ30" i="4"/>
  <c r="BG30" i="4"/>
  <c r="AV76" i="4"/>
  <c r="KO51" i="4"/>
  <c r="FX51" i="4"/>
  <c r="KO30" i="4"/>
  <c r="HP76" i="4"/>
  <c r="LE76" i="4"/>
  <c r="BG51" i="4"/>
  <c r="FX30" i="4"/>
  <c r="FE51" i="4"/>
  <c r="HA76" i="4"/>
  <c r="AN51" i="4"/>
  <c r="AN30" i="4"/>
  <c r="AG76" i="4"/>
  <c r="JV30" i="4"/>
  <c r="FE30" i="4"/>
  <c r="JV51" i="4"/>
  <c r="KP76" i="4"/>
  <c r="JC30" i="4"/>
  <c r="KA76" i="4"/>
  <c r="EL51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<sst xmlns="http://schemas.openxmlformats.org/spreadsheetml/2006/main" count="278" uniqueCount="126">
  <si>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</si>
  <si>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</si>
  <si>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</si>
  <si>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</si>
  <si>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</si>
  <si>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</si>
  <si>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</si>
  <si>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</si>
  <si>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</si>
  <si>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</si>
  <si>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</si>
  <si>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</si>
  <si>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</si>
  <si>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</si>
  <si>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</si>
  <si>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</si>
  <si>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</si>
  <si>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</si>
  <si>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</si>
  <si>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</si>
  <si>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</si>
  <si>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</si>
  <si>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</si>
  <si>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</si>
  <si>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</si>
  <si>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</si>
  <si>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</si>
  <si>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</si>
  <si>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</si>
  <si>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</si>
  <si>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</si>
  <si>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</si>
  <si>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</si>
  <si>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</si>
  <si>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</si>
  <si>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</si>
  <si>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</si>
  <si>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</si>
  <si>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</si>
  <si>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</si>
  <si>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</si>
  <si>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</si>
  <si>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</si>
  <si>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</si>
  <si>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</si>
  <si>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</si>
  <si>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</si>
  <si>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</si>
  <si>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</si>
  <si>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</si>
  <si>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</si>
  <si>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</si>
  <si>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</si>
  <si>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</si>
  <si>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</si>
  <si>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</si>
  <si>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</si>
  <si>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</si>
  <si>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</si>
  <si>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</si>
  <si>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</si>
  <si>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</si>
  <si>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</si>
  <si>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</si>
  <si>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</si>
  <si>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</si>
  <si>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</si>
  <si>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</si>
  <si>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</si>
  <si>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</si>
  <si>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</si>
  <si>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</si>
  <si>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</si>
  <si>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</si>
  <si>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</si>
  <si>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</si>
  <si>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</si>
  <si>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</si>
  <si>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</si>
  <si>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</si>
  <si>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</si>
  <si>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</si>
  <si>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</si>
  <si>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</si>
  <si>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</si>
  <si>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</si>
  <si>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</si>
  <si>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</si>
  <si>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</si>
  <si>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</si>
  <si>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</si>
  <si>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</si>
  <si>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</si>
  <si>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</si>
  <si>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</si>
  <si>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</si>
  <si>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</si>
  <si>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</si>
  <si>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</si>
  <si>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</si>
  <si>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</si>
  <si>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</si>
  <si>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</si>
  <si>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</si>
  <si>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</si>
  <si>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市役所前地下駐車場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</si>
  <si>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</si>
  <si>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</si>
  <si>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</si>
  <si>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</si>
  <si>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</si>
  <si>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</si>
  <si>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 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</si>
  <si>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</si>
  <si>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</si>
  <si>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</si>
  <si>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</si>
  <si>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</si>
  <si>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</si>
  <si>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</si>
  <si>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</si>
  <si>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</si>
  <si>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の地方債は平成30年度に償還が完了した。また、令和4年度から令和6年度にかけて、大規模修繕工事を予定しており、施設が継続的に利用ができるよう、維持管理のための投資をしていく予定である。</t>
    <phoneticPr fontId="5"/>
  </si>
  <si>
    <t>　当駐車場は、市役所に隣接しており、来庁者用駐車場としても利用されていることから、駐車場の一部を兼用工作物として供用している、国交省および指定管理者と協力し、今後も継続して施設を管理運営していく必要がある。</t>
    <phoneticPr fontId="5"/>
  </si>
  <si>
    <t>　駐車場建設時の地方債償還金を資本的収入（一般会計繰入金）で賄っていたが、平成30年度で地方債の償還が完了し、令和元年度は収支が改善している。
　令和2年度は、新型コロナウイルスの影響で、例年より利用台数および料金収入が若干減少している。今後も、指定管理者と協力し、収益性を向上するための検討をしていく。</t>
    <rPh sb="110" eb="112">
      <t>ジャッカン</t>
    </rPh>
    <phoneticPr fontId="5"/>
  </si>
  <si>
    <t xml:space="preserve"> 施設稼働率は横ばいであるが、平成30年度は、隣接駐車場の閉鎖に伴い、利用者増に転じたが、その後利用者が分散したことで、令和元年度は若干減少となった。また、令和2年度は新型コロナウイルスの影響で若干減少している。
　令和3年6月からは、指定管理者からの提案を受け営業時間の24時間化を行うなど、利用率向上に向けて取り組んでいる。</t>
    <rPh sb="15" eb="17">
      <t>ヘイセイ</t>
    </rPh>
    <rPh sb="60" eb="62">
      <t>レイワ</t>
    </rPh>
    <rPh sb="78" eb="80">
      <t>レイワ</t>
    </rPh>
    <rPh sb="81" eb="83">
      <t>ネンド</t>
    </rPh>
    <rPh sb="84" eb="86">
      <t>シンガタ</t>
    </rPh>
    <rPh sb="94" eb="96">
      <t>エイキョウ</t>
    </rPh>
    <rPh sb="97" eb="99">
      <t>ジャッカン</t>
    </rPh>
    <rPh sb="99" eb="101">
      <t>ゲンショウ</t>
    </rPh>
    <rPh sb="129" eb="130">
      <t>ウ</t>
    </rPh>
    <rPh sb="131" eb="135">
      <t>エイギョウジカン</t>
    </rPh>
    <rPh sb="138" eb="141">
      <t>ジカンカ</t>
    </rPh>
    <rPh sb="142" eb="143">
      <t>オコナ</t>
    </rPh>
    <rPh sb="156" eb="157">
      <t>ト</t>
    </rPh>
    <rPh sb="158" eb="159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</si>
</sst>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left" vertical="top" shrinkToFit="1"/>
      <protection hidden="1"/>
    </xf>
    <xf numFmtId="0" fontId="8" fillId="0" borderId="7" xfId="0" applyFont="1" applyBorder="1" applyAlignment="1" applyProtection="1">
      <alignment horizontal="left" vertical="top" shrinkToFit="1"/>
      <protection hidden="1"/>
    </xf>
    <xf numFmtId="0" fontId="8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32.299999999999997</c:v>
                </c:pt>
                <c:pt idx="2">
                  <c:v>41.8</c:v>
                </c:pt>
                <c:pt idx="3">
                  <c:v>126.4</c:v>
                </c:pt>
                <c:pt idx="4">
                  <c:v>105.8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B-4572-BC35-D9275302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B-4572-BC35-D9275302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299.2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9-499C-BFCB-26898B13E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9-499C-BFCB-26898B13E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6F2-4DD7-9AD6-AA18E3D2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2-4DD7-9AD6-AA18E3D2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38-4813-8126-8CA86F57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8-4813-8126-8CA86F57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3.4</c:v>
                </c:pt>
                <c:pt idx="1">
                  <c:v>2.1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C-4E17-A51C-2B112EE8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C-4E17-A51C-2B112EE8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44</c:v>
                </c:pt>
                <c:pt idx="1">
                  <c:v>28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35-9894-1A45C8C3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C-4735-9894-1A45C8C3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305.60000000000002</c:v>
                </c:pt>
                <c:pt idx="1">
                  <c:v>297.8</c:v>
                </c:pt>
                <c:pt idx="2">
                  <c:v>313.3</c:v>
                </c:pt>
                <c:pt idx="3">
                  <c:v>304.39999999999998</c:v>
                </c:pt>
                <c:pt idx="4">
                  <c:v>302.2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E-4483-9FE2-19ECD7F0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E-4483-9FE2-19ECD7F0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81.3</c:v>
                </c:pt>
                <c:pt idx="1">
                  <c:v>19.100000000000001</c:v>
                </c:pt>
                <c:pt idx="2">
                  <c:v>29.4</c:v>
                </c:pt>
                <c:pt idx="3">
                  <c:v>20.9</c:v>
                </c:pt>
                <c:pt idx="4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5-4FFC-9FC8-89278905C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FFC-9FC8-89278905C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12602</c:v>
                </c:pt>
                <c:pt idx="1">
                  <c:v>7616</c:v>
                </c:pt>
                <c:pt idx="2">
                  <c:v>12527</c:v>
                </c:pt>
                <c:pt idx="3">
                  <c:v>8832</c:v>
                </c:pt>
                <c:pt idx="4">
                  <c:v>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C-4053-83B7-06429DE97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C-4053-83B7-06429DE97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</row>
    <row r="3" spans="1:382" ht="9.75" customHeight="1" x14ac:dyDescent="0.15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</row>
    <row r="4" spans="1:382" ht="9.75" customHeight="1" x14ac:dyDescent="0.15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1" t="str">
        <f>データ!H6&amp;"　"&amp;データ!I6</f>
        <v>愛媛県松山市　市役所前地下駐車場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2" t="s">
        <v>4</v>
      </c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駐車場整備事業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-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127" t="str">
        <f>データ!M7</f>
        <v>Ａ２Ｂ２</v>
      </c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 t="str">
        <f>データ!N7</f>
        <v>非設置</v>
      </c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7" t="str">
        <f>データ!S7</f>
        <v>公共施設</v>
      </c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 t="str">
        <f>データ!T7</f>
        <v>無</v>
      </c>
      <c r="JR8" s="127"/>
      <c r="JS8" s="127"/>
      <c r="JT8" s="127"/>
      <c r="JU8" s="127"/>
      <c r="JV8" s="127"/>
      <c r="JW8" s="127"/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6">
        <f>データ!U7</f>
        <v>16349</v>
      </c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38" t="s">
        <v>19</v>
      </c>
      <c r="NE9" s="13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">
        <v>112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3" t="str">
        <f>データ!Q7</f>
        <v>地下式</v>
      </c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5"/>
      <c r="DU10" s="126">
        <f>データ!R7</f>
        <v>22</v>
      </c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6">
        <f>データ!V7</f>
        <v>90</v>
      </c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>
        <f>データ!W7</f>
        <v>260</v>
      </c>
      <c r="JR10" s="126"/>
      <c r="JS10" s="126"/>
      <c r="JT10" s="126"/>
      <c r="JU10" s="126"/>
      <c r="JV10" s="126"/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7" t="str">
        <f>データ!X7</f>
        <v>利用料金制</v>
      </c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2"/>
      <c r="ND10" s="128" t="s">
        <v>21</v>
      </c>
      <c r="NE10" s="129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0" t="s">
        <v>23</v>
      </c>
      <c r="NE11" s="130"/>
      <c r="NF11" s="130"/>
      <c r="NG11" s="130"/>
      <c r="NH11" s="130"/>
      <c r="NI11" s="130"/>
      <c r="NJ11" s="130"/>
      <c r="NK11" s="130"/>
      <c r="NL11" s="130"/>
      <c r="NM11" s="130"/>
      <c r="NN11" s="130"/>
      <c r="NO11" s="130"/>
      <c r="NP11" s="130"/>
      <c r="NQ11" s="130"/>
      <c r="NR11" s="130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0"/>
      <c r="NE12" s="130"/>
      <c r="NF12" s="130"/>
      <c r="NG12" s="130"/>
      <c r="NH12" s="130"/>
      <c r="NI12" s="130"/>
      <c r="NJ12" s="130"/>
      <c r="NK12" s="130"/>
      <c r="NL12" s="130"/>
      <c r="NM12" s="130"/>
      <c r="NN12" s="130"/>
      <c r="NO12" s="130"/>
      <c r="NP12" s="130"/>
      <c r="NQ12" s="130"/>
      <c r="NR12" s="130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1"/>
      <c r="NE13" s="131"/>
      <c r="NF13" s="131"/>
      <c r="NG13" s="131"/>
      <c r="NH13" s="131"/>
      <c r="NI13" s="131"/>
      <c r="NJ13" s="131"/>
      <c r="NK13" s="131"/>
      <c r="NL13" s="131"/>
      <c r="NM13" s="131"/>
      <c r="NN13" s="131"/>
      <c r="NO13" s="131"/>
      <c r="NP13" s="131"/>
      <c r="NQ13" s="131"/>
      <c r="NR13" s="131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114" t="s">
        <v>26</v>
      </c>
      <c r="NE14" s="115"/>
      <c r="NF14" s="115"/>
      <c r="NG14" s="115"/>
      <c r="NH14" s="115"/>
      <c r="NI14" s="115"/>
      <c r="NJ14" s="115"/>
      <c r="NK14" s="115"/>
      <c r="NL14" s="115"/>
      <c r="NM14" s="115"/>
      <c r="NN14" s="115"/>
      <c r="NO14" s="115"/>
      <c r="NP14" s="115"/>
      <c r="NQ14" s="115"/>
      <c r="NR14" s="116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19.600000000000001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32.299999999999997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41.8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126.4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105.8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3.4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2.1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0.9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305.60000000000002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297.8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313.3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304.39999999999998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302.2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142.1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153.30000000000001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137.6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127.8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4.5999999999999996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6.6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165.8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44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28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10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81.3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19.100000000000001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29.4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20.9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23.4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12602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7616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12527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8832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2207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46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67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14.1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5.4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0.3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-8.8000000000000007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-26.1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20639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17398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17894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5568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2220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50000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299.2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151.5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137.6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112.5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119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145.19999999999999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EVHlvuqGgEN32hpC0ysb6ZcNFcF3aclgw1k6JV9tYtXrGJzbsfImkMs1YORlCi/I62POlaKxc1qBY2qnl7x1Q==" saltValue="X+Sgn8PfhAkHhW4Ac3H7O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50" t="s">
        <v>64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1" t="s">
        <v>65</v>
      </c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 t="s">
        <v>66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1" t="s">
        <v>67</v>
      </c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 t="s">
        <v>68</v>
      </c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2" t="s">
        <v>69</v>
      </c>
      <c r="CN4" s="152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50" t="s">
        <v>72</v>
      </c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3"/>
      <c r="CN5" s="153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愛媛県松山市</v>
      </c>
      <c r="I6" s="60" t="str">
        <f t="shared" si="1"/>
        <v>市役所前地下駐車場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 附置義務駐車施設</v>
      </c>
      <c r="Q6" s="62" t="str">
        <f t="shared" si="1"/>
        <v>地下式</v>
      </c>
      <c r="R6" s="63">
        <f t="shared" si="1"/>
        <v>22</v>
      </c>
      <c r="S6" s="62" t="str">
        <f t="shared" si="1"/>
        <v>公共施設</v>
      </c>
      <c r="T6" s="62" t="str">
        <f t="shared" si="1"/>
        <v>無</v>
      </c>
      <c r="U6" s="63">
        <f t="shared" si="1"/>
        <v>16349</v>
      </c>
      <c r="V6" s="63">
        <f t="shared" si="1"/>
        <v>90</v>
      </c>
      <c r="W6" s="63">
        <f t="shared" si="1"/>
        <v>260</v>
      </c>
      <c r="X6" s="62" t="str">
        <f t="shared" si="1"/>
        <v>利用料金制</v>
      </c>
      <c r="Y6" s="64">
        <f>IF(Y8="-",NA(),Y8)</f>
        <v>19.600000000000001</v>
      </c>
      <c r="Z6" s="64">
        <f t="shared" ref="Z6:AH6" si="2">IF(Z8="-",NA(),Z8)</f>
        <v>32.299999999999997</v>
      </c>
      <c r="AA6" s="64">
        <f t="shared" si="2"/>
        <v>41.8</v>
      </c>
      <c r="AB6" s="64">
        <f t="shared" si="2"/>
        <v>126.4</v>
      </c>
      <c r="AC6" s="64">
        <f t="shared" si="2"/>
        <v>105.8</v>
      </c>
      <c r="AD6" s="64">
        <f t="shared" si="2"/>
        <v>142.1</v>
      </c>
      <c r="AE6" s="64">
        <f t="shared" si="2"/>
        <v>135.1</v>
      </c>
      <c r="AF6" s="64">
        <f t="shared" si="2"/>
        <v>153.30000000000001</v>
      </c>
      <c r="AG6" s="64">
        <f t="shared" si="2"/>
        <v>137.6</v>
      </c>
      <c r="AH6" s="64">
        <f t="shared" si="2"/>
        <v>127.8</v>
      </c>
      <c r="AI6" s="61" t="str">
        <f>IF(AI8="-","",IF(AI8="-","【-】","【"&amp;SUBSTITUTE(TEXT(AI8,"#,##0.0"),"-","△")&amp;"】"))</f>
        <v>【630.7】</v>
      </c>
      <c r="AJ6" s="64">
        <f>IF(AJ8="-",NA(),AJ8)</f>
        <v>3.4</v>
      </c>
      <c r="AK6" s="64">
        <f t="shared" ref="AK6:AS6" si="3">IF(AK8="-",NA(),AK8)</f>
        <v>2.1</v>
      </c>
      <c r="AL6" s="64">
        <f t="shared" si="3"/>
        <v>0.9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4.5999999999999996</v>
      </c>
      <c r="AQ6" s="64">
        <f t="shared" si="3"/>
        <v>3.9</v>
      </c>
      <c r="AR6" s="64">
        <f t="shared" si="3"/>
        <v>4.2</v>
      </c>
      <c r="AS6" s="64">
        <f t="shared" si="3"/>
        <v>6.6</v>
      </c>
      <c r="AT6" s="61" t="str">
        <f>IF(AT8="-","",IF(AT8="-","【-】","【"&amp;SUBSTITUTE(TEXT(AT8,"#,##0.0"),"-","△")&amp;"】"))</f>
        <v>【8.6】</v>
      </c>
      <c r="AU6" s="65">
        <f>IF(AU8="-",NA(),AU8)</f>
        <v>44</v>
      </c>
      <c r="AV6" s="65">
        <f t="shared" ref="AV6:BD6" si="4">IF(AV8="-",NA(),AV8)</f>
        <v>28</v>
      </c>
      <c r="AW6" s="65">
        <f t="shared" si="4"/>
        <v>10</v>
      </c>
      <c r="AX6" s="65">
        <f t="shared" si="4"/>
        <v>0</v>
      </c>
      <c r="AY6" s="65">
        <f t="shared" si="4"/>
        <v>0</v>
      </c>
      <c r="AZ6" s="65">
        <f t="shared" si="4"/>
        <v>42</v>
      </c>
      <c r="BA6" s="65">
        <f t="shared" si="4"/>
        <v>45</v>
      </c>
      <c r="BB6" s="65">
        <f t="shared" si="4"/>
        <v>47</v>
      </c>
      <c r="BC6" s="65">
        <f t="shared" si="4"/>
        <v>46</v>
      </c>
      <c r="BD6" s="65">
        <f t="shared" si="4"/>
        <v>67</v>
      </c>
      <c r="BE6" s="63" t="str">
        <f>IF(BE8="-","",IF(BE8="-","【-】","【"&amp;SUBSTITUTE(TEXT(BE8,"#,##0"),"-","△")&amp;"】"))</f>
        <v>【2,345】</v>
      </c>
      <c r="BF6" s="64">
        <f>IF(BF8="-",NA(),BF8)</f>
        <v>81.3</v>
      </c>
      <c r="BG6" s="64">
        <f t="shared" ref="BG6:BO6" si="5">IF(BG8="-",NA(),BG8)</f>
        <v>19.100000000000001</v>
      </c>
      <c r="BH6" s="64">
        <f t="shared" si="5"/>
        <v>29.4</v>
      </c>
      <c r="BI6" s="64">
        <f t="shared" si="5"/>
        <v>20.9</v>
      </c>
      <c r="BJ6" s="64">
        <f t="shared" si="5"/>
        <v>23.4</v>
      </c>
      <c r="BK6" s="64">
        <f t="shared" si="5"/>
        <v>14.1</v>
      </c>
      <c r="BL6" s="64">
        <f t="shared" si="5"/>
        <v>5.4</v>
      </c>
      <c r="BM6" s="64">
        <f t="shared" si="5"/>
        <v>0.3</v>
      </c>
      <c r="BN6" s="64">
        <f t="shared" si="5"/>
        <v>-8.8000000000000007</v>
      </c>
      <c r="BO6" s="64">
        <f t="shared" si="5"/>
        <v>-26.1</v>
      </c>
      <c r="BP6" s="61" t="str">
        <f>IF(BP8="-","",IF(BP8="-","【-】","【"&amp;SUBSTITUTE(TEXT(BP8,"#,##0.0"),"-","△")&amp;"】"))</f>
        <v>【△65.9】</v>
      </c>
      <c r="BQ6" s="65">
        <f>IF(BQ8="-",NA(),BQ8)</f>
        <v>12602</v>
      </c>
      <c r="BR6" s="65">
        <f t="shared" ref="BR6:BZ6" si="6">IF(BR8="-",NA(),BR8)</f>
        <v>7616</v>
      </c>
      <c r="BS6" s="65">
        <f t="shared" si="6"/>
        <v>12527</v>
      </c>
      <c r="BT6" s="65">
        <f t="shared" si="6"/>
        <v>8832</v>
      </c>
      <c r="BU6" s="65">
        <f t="shared" si="6"/>
        <v>2207</v>
      </c>
      <c r="BV6" s="65">
        <f t="shared" si="6"/>
        <v>20639</v>
      </c>
      <c r="BW6" s="65">
        <f t="shared" si="6"/>
        <v>17398</v>
      </c>
      <c r="BX6" s="65">
        <f t="shared" si="6"/>
        <v>17894</v>
      </c>
      <c r="BY6" s="65">
        <f t="shared" si="6"/>
        <v>5568</v>
      </c>
      <c r="BZ6" s="65">
        <f t="shared" si="6"/>
        <v>2220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0</v>
      </c>
      <c r="CN6" s="63">
        <f t="shared" si="7"/>
        <v>50000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0</v>
      </c>
      <c r="DA6" s="64">
        <f t="shared" ref="DA6:DI6" si="8">IF(DA8="-",NA(),DA8)</f>
        <v>299.2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151.5</v>
      </c>
      <c r="DF6" s="64">
        <f t="shared" si="8"/>
        <v>137.6</v>
      </c>
      <c r="DG6" s="64">
        <f t="shared" si="8"/>
        <v>112.5</v>
      </c>
      <c r="DH6" s="64">
        <f t="shared" si="8"/>
        <v>119</v>
      </c>
      <c r="DI6" s="64">
        <f t="shared" si="8"/>
        <v>145.19999999999999</v>
      </c>
      <c r="DJ6" s="61" t="str">
        <f>IF(DJ8="-","",IF(DJ8="-","【-】","【"&amp;SUBSTITUTE(TEXT(DJ8,"#,##0.0"),"-","△")&amp;"】"))</f>
        <v>【183.4】</v>
      </c>
      <c r="DK6" s="64">
        <f>IF(DK8="-",NA(),DK8)</f>
        <v>305.60000000000002</v>
      </c>
      <c r="DL6" s="64">
        <f t="shared" ref="DL6:DT6" si="9">IF(DL8="-",NA(),DL8)</f>
        <v>297.8</v>
      </c>
      <c r="DM6" s="64">
        <f t="shared" si="9"/>
        <v>313.3</v>
      </c>
      <c r="DN6" s="64">
        <f t="shared" si="9"/>
        <v>304.39999999999998</v>
      </c>
      <c r="DO6" s="64">
        <f t="shared" si="9"/>
        <v>302.2</v>
      </c>
      <c r="DP6" s="64">
        <f t="shared" si="9"/>
        <v>168.2</v>
      </c>
      <c r="DQ6" s="64">
        <f t="shared" si="9"/>
        <v>165.8</v>
      </c>
      <c r="DR6" s="64">
        <f t="shared" si="9"/>
        <v>164.3</v>
      </c>
      <c r="DS6" s="64">
        <f t="shared" si="9"/>
        <v>158</v>
      </c>
      <c r="DT6" s="64">
        <f t="shared" si="9"/>
        <v>131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102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愛媛県　松山市</v>
      </c>
      <c r="I7" s="60" t="str">
        <f t="shared" si="10"/>
        <v>市役所前地下駐車場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 附置義務駐車施設</v>
      </c>
      <c r="Q7" s="62" t="str">
        <f t="shared" si="10"/>
        <v>地下式</v>
      </c>
      <c r="R7" s="63">
        <f t="shared" si="10"/>
        <v>22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16349</v>
      </c>
      <c r="V7" s="63">
        <f t="shared" si="10"/>
        <v>90</v>
      </c>
      <c r="W7" s="63">
        <f t="shared" si="10"/>
        <v>260</v>
      </c>
      <c r="X7" s="62" t="str">
        <f t="shared" si="10"/>
        <v>利用料金制</v>
      </c>
      <c r="Y7" s="64">
        <f>Y8</f>
        <v>19.600000000000001</v>
      </c>
      <c r="Z7" s="64">
        <f t="shared" ref="Z7:AH7" si="11">Z8</f>
        <v>32.299999999999997</v>
      </c>
      <c r="AA7" s="64">
        <f t="shared" si="11"/>
        <v>41.8</v>
      </c>
      <c r="AB7" s="64">
        <f t="shared" si="11"/>
        <v>126.4</v>
      </c>
      <c r="AC7" s="64">
        <f t="shared" si="11"/>
        <v>105.8</v>
      </c>
      <c r="AD7" s="64">
        <f t="shared" si="11"/>
        <v>142.1</v>
      </c>
      <c r="AE7" s="64">
        <f t="shared" si="11"/>
        <v>135.1</v>
      </c>
      <c r="AF7" s="64">
        <f t="shared" si="11"/>
        <v>153.30000000000001</v>
      </c>
      <c r="AG7" s="64">
        <f t="shared" si="11"/>
        <v>137.6</v>
      </c>
      <c r="AH7" s="64">
        <f t="shared" si="11"/>
        <v>127.8</v>
      </c>
      <c r="AI7" s="61"/>
      <c r="AJ7" s="64">
        <f>AJ8</f>
        <v>3.4</v>
      </c>
      <c r="AK7" s="64">
        <f t="shared" ref="AK7:AS7" si="12">AK8</f>
        <v>2.1</v>
      </c>
      <c r="AL7" s="64">
        <f t="shared" si="12"/>
        <v>0.9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4.5999999999999996</v>
      </c>
      <c r="AQ7" s="64">
        <f t="shared" si="12"/>
        <v>3.9</v>
      </c>
      <c r="AR7" s="64">
        <f t="shared" si="12"/>
        <v>4.2</v>
      </c>
      <c r="AS7" s="64">
        <f t="shared" si="12"/>
        <v>6.6</v>
      </c>
      <c r="AT7" s="61"/>
      <c r="AU7" s="65">
        <f>AU8</f>
        <v>44</v>
      </c>
      <c r="AV7" s="65">
        <f t="shared" ref="AV7:BD7" si="13">AV8</f>
        <v>28</v>
      </c>
      <c r="AW7" s="65">
        <f t="shared" si="13"/>
        <v>10</v>
      </c>
      <c r="AX7" s="65">
        <f t="shared" si="13"/>
        <v>0</v>
      </c>
      <c r="AY7" s="65">
        <f t="shared" si="13"/>
        <v>0</v>
      </c>
      <c r="AZ7" s="65">
        <f t="shared" si="13"/>
        <v>42</v>
      </c>
      <c r="BA7" s="65">
        <f t="shared" si="13"/>
        <v>45</v>
      </c>
      <c r="BB7" s="65">
        <f t="shared" si="13"/>
        <v>47</v>
      </c>
      <c r="BC7" s="65">
        <f t="shared" si="13"/>
        <v>46</v>
      </c>
      <c r="BD7" s="65">
        <f t="shared" si="13"/>
        <v>67</v>
      </c>
      <c r="BE7" s="63"/>
      <c r="BF7" s="64">
        <f>BF8</f>
        <v>81.3</v>
      </c>
      <c r="BG7" s="64">
        <f t="shared" ref="BG7:BO7" si="14">BG8</f>
        <v>19.100000000000001</v>
      </c>
      <c r="BH7" s="64">
        <f t="shared" si="14"/>
        <v>29.4</v>
      </c>
      <c r="BI7" s="64">
        <f t="shared" si="14"/>
        <v>20.9</v>
      </c>
      <c r="BJ7" s="64">
        <f t="shared" si="14"/>
        <v>23.4</v>
      </c>
      <c r="BK7" s="64">
        <f t="shared" si="14"/>
        <v>14.1</v>
      </c>
      <c r="BL7" s="64">
        <f t="shared" si="14"/>
        <v>5.4</v>
      </c>
      <c r="BM7" s="64">
        <f t="shared" si="14"/>
        <v>0.3</v>
      </c>
      <c r="BN7" s="64">
        <f t="shared" si="14"/>
        <v>-8.8000000000000007</v>
      </c>
      <c r="BO7" s="64">
        <f t="shared" si="14"/>
        <v>-26.1</v>
      </c>
      <c r="BP7" s="61"/>
      <c r="BQ7" s="65">
        <f>BQ8</f>
        <v>12602</v>
      </c>
      <c r="BR7" s="65">
        <f t="shared" ref="BR7:BZ7" si="15">BR8</f>
        <v>7616</v>
      </c>
      <c r="BS7" s="65">
        <f t="shared" si="15"/>
        <v>12527</v>
      </c>
      <c r="BT7" s="65">
        <f t="shared" si="15"/>
        <v>8832</v>
      </c>
      <c r="BU7" s="65">
        <f t="shared" si="15"/>
        <v>2207</v>
      </c>
      <c r="BV7" s="65">
        <f t="shared" si="15"/>
        <v>20639</v>
      </c>
      <c r="BW7" s="65">
        <f t="shared" si="15"/>
        <v>17398</v>
      </c>
      <c r="BX7" s="65">
        <f t="shared" si="15"/>
        <v>17894</v>
      </c>
      <c r="BY7" s="65">
        <f t="shared" si="15"/>
        <v>5568</v>
      </c>
      <c r="BZ7" s="65">
        <f t="shared" si="15"/>
        <v>2220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0</v>
      </c>
      <c r="CN7" s="63">
        <f>CN8</f>
        <v>50000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101</v>
      </c>
      <c r="CY7" s="61"/>
      <c r="CZ7" s="64">
        <f>CZ8</f>
        <v>0</v>
      </c>
      <c r="DA7" s="64">
        <f t="shared" ref="DA7:DI7" si="16">DA8</f>
        <v>299.2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151.5</v>
      </c>
      <c r="DF7" s="64">
        <f t="shared" si="16"/>
        <v>137.6</v>
      </c>
      <c r="DG7" s="64">
        <f t="shared" si="16"/>
        <v>112.5</v>
      </c>
      <c r="DH7" s="64">
        <f t="shared" si="16"/>
        <v>119</v>
      </c>
      <c r="DI7" s="64">
        <f t="shared" si="16"/>
        <v>145.19999999999999</v>
      </c>
      <c r="DJ7" s="61"/>
      <c r="DK7" s="64">
        <f>DK8</f>
        <v>305.60000000000002</v>
      </c>
      <c r="DL7" s="64">
        <f t="shared" ref="DL7:DT7" si="17">DL8</f>
        <v>297.8</v>
      </c>
      <c r="DM7" s="64">
        <f t="shared" si="17"/>
        <v>313.3</v>
      </c>
      <c r="DN7" s="64">
        <f t="shared" si="17"/>
        <v>304.39999999999998</v>
      </c>
      <c r="DO7" s="64">
        <f t="shared" si="17"/>
        <v>302.2</v>
      </c>
      <c r="DP7" s="64">
        <f t="shared" si="17"/>
        <v>168.2</v>
      </c>
      <c r="DQ7" s="64">
        <f t="shared" si="17"/>
        <v>165.8</v>
      </c>
      <c r="DR7" s="64">
        <f t="shared" si="17"/>
        <v>164.3</v>
      </c>
      <c r="DS7" s="64">
        <f t="shared" si="17"/>
        <v>158</v>
      </c>
      <c r="DT7" s="64">
        <f t="shared" si="17"/>
        <v>131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4</v>
      </c>
      <c r="H8" s="67" t="s">
        <v>104</v>
      </c>
      <c r="I8" s="67" t="s">
        <v>105</v>
      </c>
      <c r="J8" s="67" t="s">
        <v>106</v>
      </c>
      <c r="K8" s="67" t="s">
        <v>107</v>
      </c>
      <c r="L8" s="67" t="s">
        <v>108</v>
      </c>
      <c r="M8" s="67" t="s">
        <v>109</v>
      </c>
      <c r="N8" s="67" t="s">
        <v>110</v>
      </c>
      <c r="O8" s="68" t="s">
        <v>111</v>
      </c>
      <c r="P8" s="69" t="s">
        <v>112</v>
      </c>
      <c r="Q8" s="69" t="s">
        <v>113</v>
      </c>
      <c r="R8" s="70">
        <v>22</v>
      </c>
      <c r="S8" s="69" t="s">
        <v>114</v>
      </c>
      <c r="T8" s="69" t="s">
        <v>115</v>
      </c>
      <c r="U8" s="70">
        <v>16349</v>
      </c>
      <c r="V8" s="70">
        <v>90</v>
      </c>
      <c r="W8" s="70">
        <v>260</v>
      </c>
      <c r="X8" s="69" t="s">
        <v>116</v>
      </c>
      <c r="Y8" s="71">
        <v>19.600000000000001</v>
      </c>
      <c r="Z8" s="71">
        <v>32.299999999999997</v>
      </c>
      <c r="AA8" s="71">
        <v>41.8</v>
      </c>
      <c r="AB8" s="71">
        <v>126.4</v>
      </c>
      <c r="AC8" s="71">
        <v>105.8</v>
      </c>
      <c r="AD8" s="71">
        <v>142.1</v>
      </c>
      <c r="AE8" s="71">
        <v>135.1</v>
      </c>
      <c r="AF8" s="71">
        <v>153.30000000000001</v>
      </c>
      <c r="AG8" s="71">
        <v>137.6</v>
      </c>
      <c r="AH8" s="71">
        <v>127.8</v>
      </c>
      <c r="AI8" s="68">
        <v>630.70000000000005</v>
      </c>
      <c r="AJ8" s="71">
        <v>3.4</v>
      </c>
      <c r="AK8" s="71">
        <v>2.1</v>
      </c>
      <c r="AL8" s="71">
        <v>0.9</v>
      </c>
      <c r="AM8" s="71">
        <v>0</v>
      </c>
      <c r="AN8" s="71">
        <v>0</v>
      </c>
      <c r="AO8" s="71">
        <v>4.5999999999999996</v>
      </c>
      <c r="AP8" s="71">
        <v>4.5999999999999996</v>
      </c>
      <c r="AQ8" s="71">
        <v>3.9</v>
      </c>
      <c r="AR8" s="71">
        <v>4.2</v>
      </c>
      <c r="AS8" s="71">
        <v>6.6</v>
      </c>
      <c r="AT8" s="68">
        <v>8.6</v>
      </c>
      <c r="AU8" s="72">
        <v>44</v>
      </c>
      <c r="AV8" s="72">
        <v>28</v>
      </c>
      <c r="AW8" s="72">
        <v>10</v>
      </c>
      <c r="AX8" s="72">
        <v>0</v>
      </c>
      <c r="AY8" s="72">
        <v>0</v>
      </c>
      <c r="AZ8" s="72">
        <v>42</v>
      </c>
      <c r="BA8" s="72">
        <v>45</v>
      </c>
      <c r="BB8" s="72">
        <v>47</v>
      </c>
      <c r="BC8" s="72">
        <v>46</v>
      </c>
      <c r="BD8" s="72">
        <v>67</v>
      </c>
      <c r="BE8" s="72">
        <v>2345</v>
      </c>
      <c r="BF8" s="71">
        <v>81.3</v>
      </c>
      <c r="BG8" s="71">
        <v>19.100000000000001</v>
      </c>
      <c r="BH8" s="71">
        <v>29.4</v>
      </c>
      <c r="BI8" s="71">
        <v>20.9</v>
      </c>
      <c r="BJ8" s="71">
        <v>23.4</v>
      </c>
      <c r="BK8" s="71">
        <v>14.1</v>
      </c>
      <c r="BL8" s="71">
        <v>5.4</v>
      </c>
      <c r="BM8" s="71">
        <v>0.3</v>
      </c>
      <c r="BN8" s="71">
        <v>-8.8000000000000007</v>
      </c>
      <c r="BO8" s="71">
        <v>-26.1</v>
      </c>
      <c r="BP8" s="68">
        <v>-65.900000000000006</v>
      </c>
      <c r="BQ8" s="72">
        <v>12602</v>
      </c>
      <c r="BR8" s="72">
        <v>7616</v>
      </c>
      <c r="BS8" s="72">
        <v>12527</v>
      </c>
      <c r="BT8" s="73">
        <v>8832</v>
      </c>
      <c r="BU8" s="73">
        <v>2207</v>
      </c>
      <c r="BV8" s="72">
        <v>20639</v>
      </c>
      <c r="BW8" s="72">
        <v>17398</v>
      </c>
      <c r="BX8" s="72">
        <v>17894</v>
      </c>
      <c r="BY8" s="72">
        <v>5568</v>
      </c>
      <c r="BZ8" s="72">
        <v>2220</v>
      </c>
      <c r="CA8" s="70">
        <v>3932</v>
      </c>
      <c r="CB8" s="71" t="s">
        <v>108</v>
      </c>
      <c r="CC8" s="71" t="s">
        <v>108</v>
      </c>
      <c r="CD8" s="71" t="s">
        <v>108</v>
      </c>
      <c r="CE8" s="71" t="s">
        <v>108</v>
      </c>
      <c r="CF8" s="71" t="s">
        <v>108</v>
      </c>
      <c r="CG8" s="71" t="s">
        <v>108</v>
      </c>
      <c r="CH8" s="71" t="s">
        <v>108</v>
      </c>
      <c r="CI8" s="71" t="s">
        <v>108</v>
      </c>
      <c r="CJ8" s="71" t="s">
        <v>108</v>
      </c>
      <c r="CK8" s="71" t="s">
        <v>108</v>
      </c>
      <c r="CL8" s="68" t="s">
        <v>108</v>
      </c>
      <c r="CM8" s="70">
        <v>0</v>
      </c>
      <c r="CN8" s="70">
        <v>50000</v>
      </c>
      <c r="CO8" s="71" t="s">
        <v>108</v>
      </c>
      <c r="CP8" s="71" t="s">
        <v>108</v>
      </c>
      <c r="CQ8" s="71" t="s">
        <v>108</v>
      </c>
      <c r="CR8" s="71" t="s">
        <v>108</v>
      </c>
      <c r="CS8" s="71" t="s">
        <v>108</v>
      </c>
      <c r="CT8" s="71" t="s">
        <v>108</v>
      </c>
      <c r="CU8" s="71" t="s">
        <v>108</v>
      </c>
      <c r="CV8" s="71" t="s">
        <v>108</v>
      </c>
      <c r="CW8" s="71" t="s">
        <v>108</v>
      </c>
      <c r="CX8" s="71" t="s">
        <v>108</v>
      </c>
      <c r="CY8" s="68" t="s">
        <v>108</v>
      </c>
      <c r="CZ8" s="71">
        <v>0</v>
      </c>
      <c r="DA8" s="71">
        <v>299.2</v>
      </c>
      <c r="DB8" s="71">
        <v>0</v>
      </c>
      <c r="DC8" s="71">
        <v>0</v>
      </c>
      <c r="DD8" s="71">
        <v>0</v>
      </c>
      <c r="DE8" s="71">
        <v>151.5</v>
      </c>
      <c r="DF8" s="71">
        <v>137.6</v>
      </c>
      <c r="DG8" s="71">
        <v>112.5</v>
      </c>
      <c r="DH8" s="71">
        <v>119</v>
      </c>
      <c r="DI8" s="71">
        <v>145.19999999999999</v>
      </c>
      <c r="DJ8" s="68">
        <v>183.4</v>
      </c>
      <c r="DK8" s="71">
        <v>305.60000000000002</v>
      </c>
      <c r="DL8" s="71">
        <v>297.8</v>
      </c>
      <c r="DM8" s="71">
        <v>313.3</v>
      </c>
      <c r="DN8" s="71">
        <v>304.39999999999998</v>
      </c>
      <c r="DO8" s="71">
        <v>302.2</v>
      </c>
      <c r="DP8" s="71">
        <v>168.2</v>
      </c>
      <c r="DQ8" s="71">
        <v>165.8</v>
      </c>
      <c r="DR8" s="71">
        <v>164.3</v>
      </c>
      <c r="DS8" s="71">
        <v>158</v>
      </c>
      <c r="DT8" s="71">
        <v>131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2022-02-03T02:38:18Z</cp:lastPrinted>
  <dcterms:created xsi:type="dcterms:W3CDTF">2021-12-17T06:07:55Z</dcterms:created>
  <dcterms:modified xsi:type="dcterms:W3CDTF">2022-02-16T02:20:20Z</dcterms:modified>
  <cp:category/>
</cp:coreProperties>
</file>