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tnnsfe25\ファイルサーバ\本庁\理財部\財政課\10 決算統計\02公営企業会計\R6決算（R7実施）\19_20260210〆【安】【】 【2_10〆】公営企業に係る経営比較分析表（令和６年度決算）の分析等について（照会）\09_HP用\"/>
    </mc:Choice>
  </mc:AlternateContent>
  <xr:revisionPtr revIDLastSave="0" documentId="13_ncr:1_{79FAD72B-9549-4B3F-8A67-A89AE19B1E5E}" xr6:coauthVersionLast="47" xr6:coauthVersionMax="47" xr10:uidLastSave="{00000000-0000-0000-0000-000000000000}"/>
  <workbookProtection workbookAlgorithmName="SHA-512" workbookHashValue="Q/VZVMsPfNf31VGITkWvKKzKhf8uDzGwfXe7AeVxBdoeYcUmlu+1RRI7jQQ33PTtXPK2PM9hSVtANY32iq4zEg==" workbookSaltValue="vnFeQ0FZrvhYs+qp/cEikg==" workbookSpinCount="100000" lockStructure="1"/>
  <bookViews>
    <workbookView xWindow="20370" yWindow="-2460" windowWidth="19440" windowHeight="14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KO31" i="4" s="1"/>
  <c r="DL7" i="5"/>
  <c r="DK7" i="5"/>
  <c r="DI7" i="5"/>
  <c r="DH7" i="5"/>
  <c r="DG7" i="5"/>
  <c r="DF7" i="5"/>
  <c r="DE7" i="5"/>
  <c r="DD7" i="5"/>
  <c r="MI77" i="4" s="1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F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CS30" i="4" l="1"/>
  <c r="BZ76" i="4"/>
  <c r="MA51" i="4"/>
  <c r="MI76" i="4"/>
  <c r="HJ51" i="4"/>
  <c r="MA30" i="4"/>
  <c r="IT76" i="4"/>
  <c r="CS51" i="4"/>
  <c r="HJ30" i="4"/>
  <c r="C11" i="5"/>
  <c r="D11" i="5"/>
  <c r="E11" i="5"/>
  <c r="B11" i="5"/>
  <c r="LE76" i="4" l="1"/>
  <c r="FX51" i="4"/>
  <c r="KO30" i="4"/>
  <c r="HP76" i="4"/>
  <c r="BG51" i="4"/>
  <c r="FX30" i="4"/>
  <c r="BG30" i="4"/>
  <c r="AV76" i="4"/>
  <c r="KO51" i="4"/>
  <c r="AG76" i="4"/>
  <c r="JV51" i="4"/>
  <c r="KP76" i="4"/>
  <c r="FE51" i="4"/>
  <c r="JV30" i="4"/>
  <c r="HA76" i="4"/>
  <c r="AN51" i="4"/>
  <c r="FE30" i="4"/>
  <c r="AN30" i="4"/>
  <c r="U30" i="4"/>
  <c r="R76" i="4"/>
  <c r="JC51" i="4"/>
  <c r="KA76" i="4"/>
  <c r="EL51" i="4"/>
  <c r="JC30" i="4"/>
  <c r="GL76" i="4"/>
  <c r="U51" i="4"/>
  <c r="EL30" i="4"/>
  <c r="IE76" i="4"/>
  <c r="BZ51" i="4"/>
  <c r="GQ30" i="4"/>
  <c r="BZ30" i="4"/>
  <c r="BK76" i="4"/>
  <c r="LH51" i="4"/>
  <c r="LT76" i="4"/>
  <c r="GQ51" i="4"/>
  <c r="LH30" i="4"/>
</calcChain>
</file>

<file path=xl/sharedStrings.xml><?xml version="1.0" encoding="utf-8"?>
<sst xmlns="http://schemas.openxmlformats.org/spreadsheetml/2006/main" count="278" uniqueCount="132">
  <si>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</si>
  <si>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</si>
  <si>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</si>
  <si>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</si>
  <si>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</si>
  <si>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</si>
  <si>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</si>
  <si>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</si>
  <si>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</si>
  <si>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</si>
  <si>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</si>
  <si>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</si>
  <si>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</si>
  <si>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</si>
  <si>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</si>
  <si>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</si>
  <si>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</si>
  <si>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</si>
  <si>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</si>
  <si>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</si>
  <si>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</si>
  <si>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</si>
  <si>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</si>
  <si>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</si>
  <si>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</si>
  <si>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</si>
  <si>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</si>
  <si>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</si>
  <si>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</si>
  <si>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</si>
  <si>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</si>
  <si>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</si>
  <si>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</si>
  <si>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</si>
  <si>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</si>
  <si>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</si>
  <si>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</si>
  <si>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</si>
  <si>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</si>
  <si>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</si>
  <si>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</si>
  <si>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</si>
  <si>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</si>
  <si>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</si>
  <si>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</si>
  <si>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</si>
  <si>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</si>
  <si>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</si>
  <si>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</si>
  <si>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</si>
  <si>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</si>
  <si>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</si>
  <si>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</si>
  <si>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</si>
  <si>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</si>
  <si>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</si>
  <si>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</si>
  <si>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</si>
  <si>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</si>
  <si>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</si>
  <si>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</si>
  <si>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</si>
  <si>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</si>
  <si>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</si>
  <si>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</si>
  <si>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</si>
  <si>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</si>
  <si>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</si>
  <si>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</si>
  <si>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</si>
  <si>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</si>
  <si>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</si>
  <si>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</si>
  <si>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</si>
  <si>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</si>
  <si>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</si>
  <si>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</si>
  <si>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</si>
  <si>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</si>
  <si>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</si>
  <si>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</si>
  <si>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</si>
  <si>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</si>
  <si>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</si>
  <si>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</si>
  <si>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</si>
  <si>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</si>
  <si>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</si>
  <si>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</si>
  <si>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</si>
  <si>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</si>
  <si>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</si>
  <si>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</si>
  <si>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</si>
  <si>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</si>
  <si>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</si>
  <si>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</si>
  <si>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</si>
  <si>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</si>
  <si>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</si>
  <si>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</si>
  <si>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</si>
  <si>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</si>
  <si>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当該値(N)</t>
    <phoneticPr fontId="5"/>
  </si>
  <si>
    <t>当該値(N-2)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</si>
  <si>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</si>
  <si>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</si>
  <si>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</si>
  <si>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</si>
  <si>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</si>
  <si>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</si>
  <si>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松山市</t>
  </si>
  <si>
    <t>高架下駐車場（保免）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</si>
  <si>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</si>
  <si>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</si>
  <si>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</si>
  <si>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</si>
  <si>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</si>
  <si>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</si>
  <si>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</si>
  <si>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</si>
  <si>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</si>
  <si>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</si>
  <si>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</si>
  <si>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</si>
  <si>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</si>
  <si>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</si>
  <si>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</si>
  <si>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平成２７年度から指定管理者による利用料金制を導入したことにより、収支が改善し、安定した運営が行われている。
　今後も指定管理者と協力し、収益確保を継続するための検討をしていく。
　</t>
    <phoneticPr fontId="5"/>
  </si>
  <si>
    <t>　指定管理者と協力しながら、継続的な利用者の確保及び維持管理に努めていく必要がある。</t>
    <phoneticPr fontId="5"/>
  </si>
  <si>
    <t>　他会計からの繰入は必要ない状況であり、収支も安定している。
　国道高架下を利用した平面駐車場であり、今後大幅な設備投資は見込んでいないが、継続的に維持管理を行っていく。</t>
    <phoneticPr fontId="5"/>
  </si>
  <si>
    <t>　当駐車場は定期のみの駐車場であり、稼働率は算定していない。
　今後も指定管理者と協力しながら、継続的な利用者の確保に努めていく必要がある。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</si>
</sst>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159.5</c:v>
                </c:pt>
                <c:pt idx="1">
                  <c:v>163.19999999999999</c:v>
                </c:pt>
                <c:pt idx="2">
                  <c:v>172</c:v>
                </c:pt>
                <c:pt idx="3">
                  <c:v>176.6</c:v>
                </c:pt>
                <c:pt idx="4">
                  <c:v>170.8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6B-4CE5-A97F-AE4B51E2F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3200.8</c:v>
                </c:pt>
                <c:pt idx="1">
                  <c:v>274.39999999999998</c:v>
                </c:pt>
                <c:pt idx="2">
                  <c:v>972.8</c:v>
                </c:pt>
                <c:pt idx="3">
                  <c:v>2703.2</c:v>
                </c:pt>
                <c:pt idx="4">
                  <c:v>1430.9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B-4CE5-A97F-AE4B51E2F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94-4667-B219-B3304CEC5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764.6</c:v>
                </c:pt>
                <c:pt idx="1">
                  <c:v>72.599999999999994</c:v>
                </c:pt>
                <c:pt idx="2">
                  <c:v>50.4</c:v>
                </c:pt>
                <c:pt idx="3">
                  <c:v>32.799999999999997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4-4667-B219-B3304CEC5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FB5-4753-BC8D-4B78E4CE4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5-4753-BC8D-4B78E4CE4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DD4-4334-9834-BEC66611C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4-4334-9834-BEC66611C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FD-403A-91AB-D9CB0D40D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4.8</c:v>
                </c:pt>
                <c:pt idx="1">
                  <c:v>3.3</c:v>
                </c:pt>
                <c:pt idx="2">
                  <c:v>1.6</c:v>
                </c:pt>
                <c:pt idx="3">
                  <c:v>1.5</c:v>
                </c:pt>
                <c:pt idx="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D-403A-91AB-D9CB0D40D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9-444B-B094-BA75E28D5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98</c:v>
                </c:pt>
                <c:pt idx="1">
                  <c:v>13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9-444B-B094-BA75E28D5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2-499B-BAA7-3F3A1D858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128.5</c:v>
                </c:pt>
                <c:pt idx="1">
                  <c:v>138.1</c:v>
                </c:pt>
                <c:pt idx="2">
                  <c:v>152.4</c:v>
                </c:pt>
                <c:pt idx="3">
                  <c:v>149.80000000000001</c:v>
                </c:pt>
                <c:pt idx="4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2-499B-BAA7-3F3A1D858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37.299999999999997</c:v>
                </c:pt>
                <c:pt idx="1">
                  <c:v>38.700000000000003</c:v>
                </c:pt>
                <c:pt idx="2">
                  <c:v>41.9</c:v>
                </c:pt>
                <c:pt idx="3">
                  <c:v>43.4</c:v>
                </c:pt>
                <c:pt idx="4">
                  <c:v>41.5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0-4D63-B482-7A5C085A0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-56.4</c:v>
                </c:pt>
                <c:pt idx="1">
                  <c:v>16.899999999999999</c:v>
                </c:pt>
                <c:pt idx="2">
                  <c:v>26.4</c:v>
                </c:pt>
                <c:pt idx="3">
                  <c:v>-1.9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0-4D63-B482-7A5C085A0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1663</c:v>
                </c:pt>
                <c:pt idx="1">
                  <c:v>1915</c:v>
                </c:pt>
                <c:pt idx="2">
                  <c:v>1935</c:v>
                </c:pt>
                <c:pt idx="3">
                  <c:v>2029</c:v>
                </c:pt>
                <c:pt idx="4">
                  <c:v>2075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3F-4AFE-9441-C8A6F8898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1059</c:v>
                </c:pt>
                <c:pt idx="1">
                  <c:v>2866</c:v>
                </c:pt>
                <c:pt idx="2">
                  <c:v>4637</c:v>
                </c:pt>
                <c:pt idx="3">
                  <c:v>4223</c:v>
                </c:pt>
                <c:pt idx="4">
                  <c:v>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F-4AFE-9441-C8A6F8898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="70" zoomScaleNormal="7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愛媛県松山市　高架下駐車場（保免）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Ａ３Ｂ２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無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無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1108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119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広場式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39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45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利用料金制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1"/>
      <c r="NC15" s="2"/>
      <c r="ND15" s="100" t="s">
        <v>128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159.5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163.19999999999999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172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176.6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170.8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0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0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0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0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0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3200.8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274.39999999999998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972.8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2703.2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1430.9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4.8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3.3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1.6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1.5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2.2000000000000002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128.5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138.1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152.4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149.80000000000001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156.30000000000001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100" t="s">
        <v>130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100" t="s">
        <v>131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37.299999999999997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38.700000000000003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41.9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43.4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41.5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0">
        <f>データ!BQ7</f>
        <v>1663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1915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1935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2029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2075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0">
        <f>データ!AZ7</f>
        <v>98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13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2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4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3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-56.4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16.899999999999999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26.4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-1.9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27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0">
        <f>データ!BV7</f>
        <v>1059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2866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4637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4223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4987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100" t="s">
        <v>129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2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2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0">
        <f>データ!DE7</f>
        <v>764.6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72.599999999999994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50.4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32.799999999999997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72.400000000000006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ZpkCT+7IrJt16FoJFXy3TfudbsprBj59fmfE/ejCA66oD6u2spJ1ikd864/JRBVkVBpKF3bNH4RNgqseZs3a7A==" saltValue="irFFnuwVm5/MvUhxxoz46g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100</v>
      </c>
      <c r="AL5" s="47" t="s">
        <v>90</v>
      </c>
      <c r="AM5" s="47" t="s">
        <v>101</v>
      </c>
      <c r="AN5" s="47" t="s">
        <v>102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99</v>
      </c>
      <c r="AV5" s="47" t="s">
        <v>100</v>
      </c>
      <c r="AW5" s="47" t="s">
        <v>90</v>
      </c>
      <c r="AX5" s="47" t="s">
        <v>101</v>
      </c>
      <c r="AY5" s="47" t="s">
        <v>103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99</v>
      </c>
      <c r="BG5" s="47" t="s">
        <v>89</v>
      </c>
      <c r="BH5" s="47" t="s">
        <v>104</v>
      </c>
      <c r="BI5" s="47" t="s">
        <v>101</v>
      </c>
      <c r="BJ5" s="47" t="s">
        <v>102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88</v>
      </c>
      <c r="BR5" s="47" t="s">
        <v>89</v>
      </c>
      <c r="BS5" s="47" t="s">
        <v>104</v>
      </c>
      <c r="BT5" s="47" t="s">
        <v>101</v>
      </c>
      <c r="BU5" s="47" t="s">
        <v>103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99</v>
      </c>
      <c r="CC5" s="47" t="s">
        <v>89</v>
      </c>
      <c r="CD5" s="47" t="s">
        <v>90</v>
      </c>
      <c r="CE5" s="47" t="s">
        <v>105</v>
      </c>
      <c r="CF5" s="47" t="s">
        <v>103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88</v>
      </c>
      <c r="CP5" s="47" t="s">
        <v>100</v>
      </c>
      <c r="CQ5" s="47" t="s">
        <v>90</v>
      </c>
      <c r="CR5" s="47" t="s">
        <v>91</v>
      </c>
      <c r="CS5" s="47" t="s">
        <v>103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88</v>
      </c>
      <c r="DA5" s="47" t="s">
        <v>100</v>
      </c>
      <c r="DB5" s="47" t="s">
        <v>90</v>
      </c>
      <c r="DC5" s="47" t="s">
        <v>101</v>
      </c>
      <c r="DD5" s="47" t="s">
        <v>102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88</v>
      </c>
      <c r="DL5" s="47" t="s">
        <v>100</v>
      </c>
      <c r="DM5" s="47" t="s">
        <v>90</v>
      </c>
      <c r="DN5" s="47" t="s">
        <v>91</v>
      </c>
      <c r="DO5" s="47" t="s">
        <v>103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15">
      <c r="A6" s="37" t="s">
        <v>106</v>
      </c>
      <c r="B6" s="48">
        <f>B8</f>
        <v>2024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8</v>
      </c>
      <c r="H6" s="48" t="str">
        <f>SUBSTITUTE(H8,"　","")</f>
        <v>愛媛県松山市</v>
      </c>
      <c r="I6" s="48" t="str">
        <f t="shared" si="1"/>
        <v>高架下駐車場（保免）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39</v>
      </c>
      <c r="S6" s="50" t="str">
        <f t="shared" si="1"/>
        <v>無</v>
      </c>
      <c r="T6" s="50" t="str">
        <f t="shared" si="1"/>
        <v>無</v>
      </c>
      <c r="U6" s="51">
        <f t="shared" si="1"/>
        <v>1108</v>
      </c>
      <c r="V6" s="51">
        <f t="shared" si="1"/>
        <v>45</v>
      </c>
      <c r="W6" s="51">
        <f t="shared" si="1"/>
        <v>0</v>
      </c>
      <c r="X6" s="50" t="str">
        <f t="shared" si="1"/>
        <v>利用料金制</v>
      </c>
      <c r="Y6" s="52">
        <f>IF(Y8="-",NA(),Y8)</f>
        <v>159.5</v>
      </c>
      <c r="Z6" s="52">
        <f t="shared" ref="Z6:AH6" si="2">IF(Z8="-",NA(),Z8)</f>
        <v>163.19999999999999</v>
      </c>
      <c r="AA6" s="52">
        <f t="shared" si="2"/>
        <v>172</v>
      </c>
      <c r="AB6" s="52">
        <f t="shared" si="2"/>
        <v>176.6</v>
      </c>
      <c r="AC6" s="52">
        <f t="shared" si="2"/>
        <v>170.8</v>
      </c>
      <c r="AD6" s="52">
        <f t="shared" si="2"/>
        <v>3200.8</v>
      </c>
      <c r="AE6" s="52">
        <f t="shared" si="2"/>
        <v>274.39999999999998</v>
      </c>
      <c r="AF6" s="52">
        <f t="shared" si="2"/>
        <v>972.8</v>
      </c>
      <c r="AG6" s="52">
        <f t="shared" si="2"/>
        <v>2703.2</v>
      </c>
      <c r="AH6" s="52">
        <f t="shared" si="2"/>
        <v>1430.9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4.8</v>
      </c>
      <c r="AP6" s="52">
        <f t="shared" si="3"/>
        <v>3.3</v>
      </c>
      <c r="AQ6" s="52">
        <f t="shared" si="3"/>
        <v>1.6</v>
      </c>
      <c r="AR6" s="52">
        <f t="shared" si="3"/>
        <v>1.5</v>
      </c>
      <c r="AS6" s="52">
        <f t="shared" si="3"/>
        <v>2.2000000000000002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98</v>
      </c>
      <c r="BA6" s="53">
        <f t="shared" si="4"/>
        <v>13</v>
      </c>
      <c r="BB6" s="53">
        <f t="shared" si="4"/>
        <v>2</v>
      </c>
      <c r="BC6" s="53">
        <f t="shared" si="4"/>
        <v>4</v>
      </c>
      <c r="BD6" s="53">
        <f t="shared" si="4"/>
        <v>3</v>
      </c>
      <c r="BE6" s="51" t="str">
        <f>IF(BE8="-","",IF(BE8="-","【-】","【"&amp;SUBSTITUTE(TEXT(BE8,"#,##0"),"-","△")&amp;"】"))</f>
        <v>【39】</v>
      </c>
      <c r="BF6" s="52">
        <f>IF(BF8="-",NA(),BF8)</f>
        <v>37.299999999999997</v>
      </c>
      <c r="BG6" s="52">
        <f t="shared" ref="BG6:BO6" si="5">IF(BG8="-",NA(),BG8)</f>
        <v>38.700000000000003</v>
      </c>
      <c r="BH6" s="52">
        <f t="shared" si="5"/>
        <v>41.9</v>
      </c>
      <c r="BI6" s="52">
        <f t="shared" si="5"/>
        <v>43.4</v>
      </c>
      <c r="BJ6" s="52">
        <f t="shared" si="5"/>
        <v>41.5</v>
      </c>
      <c r="BK6" s="52">
        <f t="shared" si="5"/>
        <v>-56.4</v>
      </c>
      <c r="BL6" s="52">
        <f t="shared" si="5"/>
        <v>16.899999999999999</v>
      </c>
      <c r="BM6" s="52">
        <f t="shared" si="5"/>
        <v>26.4</v>
      </c>
      <c r="BN6" s="52">
        <f t="shared" si="5"/>
        <v>-1.9</v>
      </c>
      <c r="BO6" s="52">
        <f t="shared" si="5"/>
        <v>27</v>
      </c>
      <c r="BP6" s="49" t="str">
        <f>IF(BP8="-","",IF(BP8="-","【-】","【"&amp;SUBSTITUTE(TEXT(BP8,"#,##0.0"),"-","△")&amp;"】"))</f>
        <v>【2.0】</v>
      </c>
      <c r="BQ6" s="53">
        <f>IF(BQ8="-",NA(),BQ8)</f>
        <v>1663</v>
      </c>
      <c r="BR6" s="53">
        <f t="shared" ref="BR6:BZ6" si="6">IF(BR8="-",NA(),BR8)</f>
        <v>1915</v>
      </c>
      <c r="BS6" s="53">
        <f t="shared" si="6"/>
        <v>1935</v>
      </c>
      <c r="BT6" s="53">
        <f t="shared" si="6"/>
        <v>2029</v>
      </c>
      <c r="BU6" s="53">
        <f t="shared" si="6"/>
        <v>2075</v>
      </c>
      <c r="BV6" s="53">
        <f t="shared" si="6"/>
        <v>1059</v>
      </c>
      <c r="BW6" s="53">
        <f t="shared" si="6"/>
        <v>2866</v>
      </c>
      <c r="BX6" s="53">
        <f t="shared" si="6"/>
        <v>4637</v>
      </c>
      <c r="BY6" s="53">
        <f t="shared" si="6"/>
        <v>4223</v>
      </c>
      <c r="BZ6" s="53">
        <f t="shared" si="6"/>
        <v>4987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107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107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764.6</v>
      </c>
      <c r="DF6" s="52">
        <f t="shared" si="8"/>
        <v>72.599999999999994</v>
      </c>
      <c r="DG6" s="52">
        <f t="shared" si="8"/>
        <v>50.4</v>
      </c>
      <c r="DH6" s="52">
        <f t="shared" si="8"/>
        <v>32.799999999999997</v>
      </c>
      <c r="DI6" s="52">
        <f t="shared" si="8"/>
        <v>72.400000000000006</v>
      </c>
      <c r="DJ6" s="49" t="str">
        <f>IF(DJ8="-","",IF(DJ8="-","【-】","【"&amp;SUBSTITUTE(TEXT(DJ8,"#,##0.0"),"-","△")&amp;"】"))</f>
        <v>【73.4】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128.5</v>
      </c>
      <c r="DQ6" s="52">
        <f t="shared" si="9"/>
        <v>138.1</v>
      </c>
      <c r="DR6" s="52">
        <f t="shared" si="9"/>
        <v>152.4</v>
      </c>
      <c r="DS6" s="52">
        <f t="shared" si="9"/>
        <v>149.80000000000001</v>
      </c>
      <c r="DT6" s="52">
        <f t="shared" si="9"/>
        <v>156.30000000000001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108</v>
      </c>
      <c r="B7" s="48">
        <f t="shared" ref="B7:X7" si="10">B8</f>
        <v>2024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8</v>
      </c>
      <c r="H7" s="48" t="str">
        <f t="shared" si="10"/>
        <v>愛媛県　松山市</v>
      </c>
      <c r="I7" s="48" t="str">
        <f t="shared" si="10"/>
        <v>高架下駐車場（保免）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39</v>
      </c>
      <c r="S7" s="50" t="str">
        <f t="shared" si="10"/>
        <v>無</v>
      </c>
      <c r="T7" s="50" t="str">
        <f t="shared" si="10"/>
        <v>無</v>
      </c>
      <c r="U7" s="51">
        <f t="shared" si="10"/>
        <v>1108</v>
      </c>
      <c r="V7" s="51">
        <f t="shared" si="10"/>
        <v>45</v>
      </c>
      <c r="W7" s="51">
        <f t="shared" si="10"/>
        <v>0</v>
      </c>
      <c r="X7" s="50" t="str">
        <f t="shared" si="10"/>
        <v>利用料金制</v>
      </c>
      <c r="Y7" s="52">
        <f>Y8</f>
        <v>159.5</v>
      </c>
      <c r="Z7" s="52">
        <f t="shared" ref="Z7:AH7" si="11">Z8</f>
        <v>163.19999999999999</v>
      </c>
      <c r="AA7" s="52">
        <f t="shared" si="11"/>
        <v>172</v>
      </c>
      <c r="AB7" s="52">
        <f t="shared" si="11"/>
        <v>176.6</v>
      </c>
      <c r="AC7" s="52">
        <f t="shared" si="11"/>
        <v>170.8</v>
      </c>
      <c r="AD7" s="52">
        <f t="shared" si="11"/>
        <v>3200.8</v>
      </c>
      <c r="AE7" s="52">
        <f t="shared" si="11"/>
        <v>274.39999999999998</v>
      </c>
      <c r="AF7" s="52">
        <f t="shared" si="11"/>
        <v>972.8</v>
      </c>
      <c r="AG7" s="52">
        <f t="shared" si="11"/>
        <v>2703.2</v>
      </c>
      <c r="AH7" s="52">
        <f t="shared" si="11"/>
        <v>1430.9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4.8</v>
      </c>
      <c r="AP7" s="52">
        <f t="shared" si="12"/>
        <v>3.3</v>
      </c>
      <c r="AQ7" s="52">
        <f t="shared" si="12"/>
        <v>1.6</v>
      </c>
      <c r="AR7" s="52">
        <f t="shared" si="12"/>
        <v>1.5</v>
      </c>
      <c r="AS7" s="52">
        <f t="shared" si="12"/>
        <v>2.2000000000000002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98</v>
      </c>
      <c r="BA7" s="53">
        <f t="shared" si="13"/>
        <v>13</v>
      </c>
      <c r="BB7" s="53">
        <f t="shared" si="13"/>
        <v>2</v>
      </c>
      <c r="BC7" s="53">
        <f t="shared" si="13"/>
        <v>4</v>
      </c>
      <c r="BD7" s="53">
        <f t="shared" si="13"/>
        <v>3</v>
      </c>
      <c r="BE7" s="51"/>
      <c r="BF7" s="52">
        <f>BF8</f>
        <v>37.299999999999997</v>
      </c>
      <c r="BG7" s="52">
        <f t="shared" ref="BG7:BO7" si="14">BG8</f>
        <v>38.700000000000003</v>
      </c>
      <c r="BH7" s="52">
        <f t="shared" si="14"/>
        <v>41.9</v>
      </c>
      <c r="BI7" s="52">
        <f t="shared" si="14"/>
        <v>43.4</v>
      </c>
      <c r="BJ7" s="52">
        <f t="shared" si="14"/>
        <v>41.5</v>
      </c>
      <c r="BK7" s="52">
        <f t="shared" si="14"/>
        <v>-56.4</v>
      </c>
      <c r="BL7" s="52">
        <f t="shared" si="14"/>
        <v>16.899999999999999</v>
      </c>
      <c r="BM7" s="52">
        <f t="shared" si="14"/>
        <v>26.4</v>
      </c>
      <c r="BN7" s="52">
        <f t="shared" si="14"/>
        <v>-1.9</v>
      </c>
      <c r="BO7" s="52">
        <f t="shared" si="14"/>
        <v>27</v>
      </c>
      <c r="BP7" s="49"/>
      <c r="BQ7" s="53">
        <f>BQ8</f>
        <v>1663</v>
      </c>
      <c r="BR7" s="53">
        <f t="shared" ref="BR7:BZ7" si="15">BR8</f>
        <v>1915</v>
      </c>
      <c r="BS7" s="53">
        <f t="shared" si="15"/>
        <v>1935</v>
      </c>
      <c r="BT7" s="53">
        <f t="shared" si="15"/>
        <v>2029</v>
      </c>
      <c r="BU7" s="53">
        <f t="shared" si="15"/>
        <v>2075</v>
      </c>
      <c r="BV7" s="53">
        <f t="shared" si="15"/>
        <v>1059</v>
      </c>
      <c r="BW7" s="53">
        <f t="shared" si="15"/>
        <v>2866</v>
      </c>
      <c r="BX7" s="53">
        <f t="shared" si="15"/>
        <v>4637</v>
      </c>
      <c r="BY7" s="53">
        <f t="shared" si="15"/>
        <v>4223</v>
      </c>
      <c r="BZ7" s="53">
        <f t="shared" si="15"/>
        <v>4987</v>
      </c>
      <c r="CA7" s="51"/>
      <c r="CB7" s="52" t="s">
        <v>109</v>
      </c>
      <c r="CC7" s="52" t="s">
        <v>109</v>
      </c>
      <c r="CD7" s="52" t="s">
        <v>109</v>
      </c>
      <c r="CE7" s="52" t="s">
        <v>109</v>
      </c>
      <c r="CF7" s="52" t="s">
        <v>109</v>
      </c>
      <c r="CG7" s="52" t="s">
        <v>109</v>
      </c>
      <c r="CH7" s="52" t="s">
        <v>109</v>
      </c>
      <c r="CI7" s="52" t="s">
        <v>109</v>
      </c>
      <c r="CJ7" s="52" t="s">
        <v>109</v>
      </c>
      <c r="CK7" s="52" t="s">
        <v>110</v>
      </c>
      <c r="CL7" s="49"/>
      <c r="CM7" s="51">
        <f>CM8</f>
        <v>0</v>
      </c>
      <c r="CN7" s="51">
        <f>CN8</f>
        <v>0</v>
      </c>
      <c r="CO7" s="52" t="s">
        <v>109</v>
      </c>
      <c r="CP7" s="52" t="s">
        <v>109</v>
      </c>
      <c r="CQ7" s="52" t="s">
        <v>109</v>
      </c>
      <c r="CR7" s="52" t="s">
        <v>109</v>
      </c>
      <c r="CS7" s="52" t="s">
        <v>109</v>
      </c>
      <c r="CT7" s="52" t="s">
        <v>109</v>
      </c>
      <c r="CU7" s="52" t="s">
        <v>109</v>
      </c>
      <c r="CV7" s="52" t="s">
        <v>109</v>
      </c>
      <c r="CW7" s="52" t="s">
        <v>109</v>
      </c>
      <c r="CX7" s="52" t="s">
        <v>107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764.6</v>
      </c>
      <c r="DF7" s="52">
        <f t="shared" si="16"/>
        <v>72.599999999999994</v>
      </c>
      <c r="DG7" s="52">
        <f t="shared" si="16"/>
        <v>50.4</v>
      </c>
      <c r="DH7" s="52">
        <f t="shared" si="16"/>
        <v>32.799999999999997</v>
      </c>
      <c r="DI7" s="52">
        <f t="shared" si="16"/>
        <v>72.400000000000006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128.5</v>
      </c>
      <c r="DQ7" s="52">
        <f t="shared" si="17"/>
        <v>138.1</v>
      </c>
      <c r="DR7" s="52">
        <f t="shared" si="17"/>
        <v>152.4</v>
      </c>
      <c r="DS7" s="52">
        <f t="shared" si="17"/>
        <v>149.80000000000001</v>
      </c>
      <c r="DT7" s="52">
        <f t="shared" si="17"/>
        <v>156.30000000000001</v>
      </c>
      <c r="DU7" s="49"/>
    </row>
    <row r="8" spans="1:125" s="54" customFormat="1" x14ac:dyDescent="0.15">
      <c r="A8" s="37"/>
      <c r="B8" s="55">
        <v>2024</v>
      </c>
      <c r="C8" s="55">
        <v>382019</v>
      </c>
      <c r="D8" s="55">
        <v>47</v>
      </c>
      <c r="E8" s="55">
        <v>14</v>
      </c>
      <c r="F8" s="55">
        <v>0</v>
      </c>
      <c r="G8" s="55">
        <v>8</v>
      </c>
      <c r="H8" s="55" t="s">
        <v>111</v>
      </c>
      <c r="I8" s="55" t="s">
        <v>112</v>
      </c>
      <c r="J8" s="55" t="s">
        <v>113</v>
      </c>
      <c r="K8" s="55" t="s">
        <v>114</v>
      </c>
      <c r="L8" s="55" t="s">
        <v>115</v>
      </c>
      <c r="M8" s="55" t="s">
        <v>116</v>
      </c>
      <c r="N8" s="55" t="s">
        <v>117</v>
      </c>
      <c r="O8" s="56" t="s">
        <v>118</v>
      </c>
      <c r="P8" s="57" t="s">
        <v>119</v>
      </c>
      <c r="Q8" s="57" t="s">
        <v>120</v>
      </c>
      <c r="R8" s="58">
        <v>39</v>
      </c>
      <c r="S8" s="57" t="s">
        <v>121</v>
      </c>
      <c r="T8" s="57" t="s">
        <v>121</v>
      </c>
      <c r="U8" s="58">
        <v>1108</v>
      </c>
      <c r="V8" s="58">
        <v>45</v>
      </c>
      <c r="W8" s="58">
        <v>0</v>
      </c>
      <c r="X8" s="57" t="s">
        <v>122</v>
      </c>
      <c r="Y8" s="59">
        <v>159.5</v>
      </c>
      <c r="Z8" s="59">
        <v>163.19999999999999</v>
      </c>
      <c r="AA8" s="59">
        <v>172</v>
      </c>
      <c r="AB8" s="59">
        <v>176.6</v>
      </c>
      <c r="AC8" s="59">
        <v>170.8</v>
      </c>
      <c r="AD8" s="59">
        <v>3200.8</v>
      </c>
      <c r="AE8" s="59">
        <v>274.39999999999998</v>
      </c>
      <c r="AF8" s="59">
        <v>972.8</v>
      </c>
      <c r="AG8" s="59">
        <v>2703.2</v>
      </c>
      <c r="AH8" s="59">
        <v>1430.9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4.8</v>
      </c>
      <c r="AP8" s="59">
        <v>3.3</v>
      </c>
      <c r="AQ8" s="59">
        <v>1.6</v>
      </c>
      <c r="AR8" s="59">
        <v>1.5</v>
      </c>
      <c r="AS8" s="59">
        <v>2.2000000000000002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98</v>
      </c>
      <c r="BA8" s="60">
        <v>13</v>
      </c>
      <c r="BB8" s="60">
        <v>2</v>
      </c>
      <c r="BC8" s="60">
        <v>4</v>
      </c>
      <c r="BD8" s="60">
        <v>3</v>
      </c>
      <c r="BE8" s="60">
        <v>39</v>
      </c>
      <c r="BF8" s="59">
        <v>37.299999999999997</v>
      </c>
      <c r="BG8" s="59">
        <v>38.700000000000003</v>
      </c>
      <c r="BH8" s="59">
        <v>41.9</v>
      </c>
      <c r="BI8" s="59">
        <v>43.4</v>
      </c>
      <c r="BJ8" s="59">
        <v>41.5</v>
      </c>
      <c r="BK8" s="59">
        <v>-56.4</v>
      </c>
      <c r="BL8" s="59">
        <v>16.899999999999999</v>
      </c>
      <c r="BM8" s="59">
        <v>26.4</v>
      </c>
      <c r="BN8" s="59">
        <v>-1.9</v>
      </c>
      <c r="BO8" s="59">
        <v>27</v>
      </c>
      <c r="BP8" s="56">
        <v>2</v>
      </c>
      <c r="BQ8" s="60">
        <v>1663</v>
      </c>
      <c r="BR8" s="60">
        <v>1915</v>
      </c>
      <c r="BS8" s="60">
        <v>1935</v>
      </c>
      <c r="BT8" s="61">
        <v>2029</v>
      </c>
      <c r="BU8" s="61">
        <v>2075</v>
      </c>
      <c r="BV8" s="60">
        <v>1059</v>
      </c>
      <c r="BW8" s="60">
        <v>2866</v>
      </c>
      <c r="BX8" s="60">
        <v>4637</v>
      </c>
      <c r="BY8" s="60">
        <v>4223</v>
      </c>
      <c r="BZ8" s="60">
        <v>4987</v>
      </c>
      <c r="CA8" s="58">
        <v>10905</v>
      </c>
      <c r="CB8" s="59" t="s">
        <v>115</v>
      </c>
      <c r="CC8" s="59" t="s">
        <v>115</v>
      </c>
      <c r="CD8" s="59" t="s">
        <v>115</v>
      </c>
      <c r="CE8" s="59" t="s">
        <v>115</v>
      </c>
      <c r="CF8" s="59" t="s">
        <v>115</v>
      </c>
      <c r="CG8" s="59" t="s">
        <v>115</v>
      </c>
      <c r="CH8" s="59" t="s">
        <v>115</v>
      </c>
      <c r="CI8" s="59" t="s">
        <v>115</v>
      </c>
      <c r="CJ8" s="59" t="s">
        <v>115</v>
      </c>
      <c r="CK8" s="59" t="s">
        <v>115</v>
      </c>
      <c r="CL8" s="56" t="s">
        <v>115</v>
      </c>
      <c r="CM8" s="58">
        <v>0</v>
      </c>
      <c r="CN8" s="58">
        <v>0</v>
      </c>
      <c r="CO8" s="59" t="s">
        <v>115</v>
      </c>
      <c r="CP8" s="59" t="s">
        <v>115</v>
      </c>
      <c r="CQ8" s="59" t="s">
        <v>115</v>
      </c>
      <c r="CR8" s="59" t="s">
        <v>115</v>
      </c>
      <c r="CS8" s="59" t="s">
        <v>115</v>
      </c>
      <c r="CT8" s="59" t="s">
        <v>115</v>
      </c>
      <c r="CU8" s="59" t="s">
        <v>115</v>
      </c>
      <c r="CV8" s="59" t="s">
        <v>115</v>
      </c>
      <c r="CW8" s="59" t="s">
        <v>115</v>
      </c>
      <c r="CX8" s="59" t="s">
        <v>115</v>
      </c>
      <c r="CY8" s="56" t="s">
        <v>115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764.6</v>
      </c>
      <c r="DF8" s="59">
        <v>72.599999999999994</v>
      </c>
      <c r="DG8" s="59">
        <v>50.4</v>
      </c>
      <c r="DH8" s="59">
        <v>32.799999999999997</v>
      </c>
      <c r="DI8" s="59">
        <v>72.400000000000006</v>
      </c>
      <c r="DJ8" s="56">
        <v>73.400000000000006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128.5</v>
      </c>
      <c r="DQ8" s="59">
        <v>138.1</v>
      </c>
      <c r="DR8" s="59">
        <v>152.4</v>
      </c>
      <c r="DS8" s="59">
        <v>149.80000000000001</v>
      </c>
      <c r="DT8" s="59">
        <v>156.30000000000001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123</v>
      </c>
      <c r="C10" s="64" t="s">
        <v>124</v>
      </c>
      <c r="D10" s="64" t="s">
        <v>125</v>
      </c>
      <c r="E10" s="64" t="s">
        <v>126</v>
      </c>
      <c r="F10" s="64" t="s">
        <v>127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安岡 徹</cp:lastModifiedBy>
  <dcterms:created xsi:type="dcterms:W3CDTF">2025-12-12T09:33:13Z</dcterms:created>
  <dcterms:modified xsi:type="dcterms:W3CDTF">2026-02-18T01:55:43Z</dcterms:modified>
  <cp:category/>
</cp:coreProperties>
</file>