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R6決算（R7実施）\19_20260210〆【安】【】 【2_10〆】公営企業に係る経営比較分析表（令和６年度決算）の分析等について（照会）\09_HP用\"/>
    </mc:Choice>
  </mc:AlternateContent>
  <xr:revisionPtr revIDLastSave="0" documentId="13_ncr:1_{BCCB4058-3368-4F51-8659-317EFDF62813}" xr6:coauthVersionLast="47" xr6:coauthVersionMax="47" xr10:uidLastSave="{00000000-0000-0000-0000-000000000000}"/>
  <workbookProtection workbookAlgorithmName="SHA-512" workbookHashValue="t2IDTnBF1UADCc4y3QfXGevNQ4Gg3yfslTx+l8pgiY9wELqkqdAXlKB4NYuTshErpvpQEcAMkOoKRKhJXwdMBw==" workbookSaltValue="wogm8DMNpeHytMN6TCGRKA==" workbookSpinCount="100000" lockStructure="1"/>
  <bookViews>
    <workbookView xWindow="20370" yWindow="-246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JV31" i="4" s="1"/>
  <c r="DK7" i="5"/>
  <c r="DI7" i="5"/>
  <c r="DH7" i="5"/>
  <c r="DG7" i="5"/>
  <c r="LE78" i="4" s="1"/>
  <c r="DF7" i="5"/>
  <c r="DE7" i="5"/>
  <c r="DD7" i="5"/>
  <c r="DC7" i="5"/>
  <c r="LT77" i="4" s="1"/>
  <c r="DB7" i="5"/>
  <c r="DA7" i="5"/>
  <c r="CZ7" i="5"/>
  <c r="CN7" i="5"/>
  <c r="CV76" i="4" s="1"/>
  <c r="CM7" i="5"/>
  <c r="BZ7" i="5"/>
  <c r="BY7" i="5"/>
  <c r="BX7" i="5"/>
  <c r="KO53" i="4" s="1"/>
  <c r="BW7" i="5"/>
  <c r="BV7" i="5"/>
  <c r="BU7" i="5"/>
  <c r="BT7" i="5"/>
  <c r="LH52" i="4" s="1"/>
  <c r="BS7" i="5"/>
  <c r="BR7" i="5"/>
  <c r="BQ7" i="5"/>
  <c r="JC52" i="4" s="1"/>
  <c r="BO7" i="5"/>
  <c r="HJ53" i="4" s="1"/>
  <c r="BN7" i="5"/>
  <c r="BM7" i="5"/>
  <c r="BL7" i="5"/>
  <c r="BK7" i="5"/>
  <c r="EL53" i="4" s="1"/>
  <c r="BJ7" i="5"/>
  <c r="BI7" i="5"/>
  <c r="BH7" i="5"/>
  <c r="FX52" i="4" s="1"/>
  <c r="BG7" i="5"/>
  <c r="FE52" i="4" s="1"/>
  <c r="BF7" i="5"/>
  <c r="BD7" i="5"/>
  <c r="BC7" i="5"/>
  <c r="BB7" i="5"/>
  <c r="BA7" i="5"/>
  <c r="AZ7" i="5"/>
  <c r="AY7" i="5"/>
  <c r="AX7" i="5"/>
  <c r="BZ52" i="4" s="1"/>
  <c r="AW7" i="5"/>
  <c r="AV7" i="5"/>
  <c r="AU7" i="5"/>
  <c r="AS7" i="5"/>
  <c r="HJ32" i="4" s="1"/>
  <c r="AR7" i="5"/>
  <c r="AQ7" i="5"/>
  <c r="AP7" i="5"/>
  <c r="AO7" i="5"/>
  <c r="EL32" i="4" s="1"/>
  <c r="AN7" i="5"/>
  <c r="AM7" i="5"/>
  <c r="AL7" i="5"/>
  <c r="AK7" i="5"/>
  <c r="FE31" i="4" s="1"/>
  <c r="AJ7" i="5"/>
  <c r="AH7" i="5"/>
  <c r="AG7" i="5"/>
  <c r="AF7" i="5"/>
  <c r="BG32" i="4" s="1"/>
  <c r="AE7" i="5"/>
  <c r="AD7" i="5"/>
  <c r="AC7" i="5"/>
  <c r="AB7" i="5"/>
  <c r="BZ31" i="4" s="1"/>
  <c r="AA7" i="5"/>
  <c r="Z7" i="5"/>
  <c r="Y7" i="5"/>
  <c r="X7" i="5"/>
  <c r="LJ10" i="4" s="1"/>
  <c r="W7" i="5"/>
  <c r="V7" i="5"/>
  <c r="U7" i="5"/>
  <c r="T7" i="5"/>
  <c r="JQ8" i="4" s="1"/>
  <c r="S7" i="5"/>
  <c r="R7" i="5"/>
  <c r="Q7" i="5"/>
  <c r="P7" i="5"/>
  <c r="O7" i="5"/>
  <c r="N7" i="5"/>
  <c r="M7" i="5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F88" i="4"/>
  <c r="B88" i="4"/>
  <c r="MI78" i="4"/>
  <c r="LT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JV53" i="4"/>
  <c r="JC53" i="4"/>
  <c r="GQ53" i="4"/>
  <c r="FX53" i="4"/>
  <c r="FE53" i="4"/>
  <c r="CS53" i="4"/>
  <c r="BZ53" i="4"/>
  <c r="BG53" i="4"/>
  <c r="AN53" i="4"/>
  <c r="U53" i="4"/>
  <c r="MA52" i="4"/>
  <c r="KO52" i="4"/>
  <c r="JV52" i="4"/>
  <c r="HJ52" i="4"/>
  <c r="GQ52" i="4"/>
  <c r="EL52" i="4"/>
  <c r="CS52" i="4"/>
  <c r="BG52" i="4"/>
  <c r="AN52" i="4"/>
  <c r="U52" i="4"/>
  <c r="LH32" i="4"/>
  <c r="KO32" i="4"/>
  <c r="JV32" i="4"/>
  <c r="GQ32" i="4"/>
  <c r="FX32" i="4"/>
  <c r="FE32" i="4"/>
  <c r="CS32" i="4"/>
  <c r="BZ32" i="4"/>
  <c r="AN32" i="4"/>
  <c r="U32" i="4"/>
  <c r="MA31" i="4"/>
  <c r="LH31" i="4"/>
  <c r="KO31" i="4"/>
  <c r="JC31" i="4"/>
  <c r="HJ31" i="4"/>
  <c r="GQ31" i="4"/>
  <c r="FX31" i="4"/>
  <c r="EL31" i="4"/>
  <c r="CS31" i="4"/>
  <c r="BG31" i="4"/>
  <c r="AN31" i="4"/>
  <c r="U31" i="4"/>
  <c r="JQ10" i="4"/>
  <c r="HX10" i="4"/>
  <c r="DU10" i="4"/>
  <c r="CF10" i="4"/>
  <c r="B10" i="4"/>
  <c r="LJ8" i="4"/>
  <c r="HX8" i="4"/>
  <c r="FJ8" i="4"/>
  <c r="DU8" i="4"/>
  <c r="AQ8" i="4"/>
  <c r="B8" i="4"/>
  <c r="CS30" i="4" l="1"/>
  <c r="BZ76" i="4"/>
  <c r="MA51" i="4"/>
  <c r="MI76" i="4"/>
  <c r="HJ51" i="4"/>
  <c r="MA30" i="4"/>
  <c r="IT76" i="4"/>
  <c r="CS51" i="4"/>
  <c r="HJ30" i="4"/>
  <c r="C11" i="5"/>
  <c r="D11" i="5"/>
  <c r="E11" i="5"/>
  <c r="B11" i="5"/>
  <c r="LT76" i="4" l="1"/>
  <c r="IE76" i="4"/>
  <c r="BZ51" i="4"/>
  <c r="GQ30" i="4"/>
  <c r="BZ30" i="4"/>
  <c r="BK76" i="4"/>
  <c r="LH51" i="4"/>
  <c r="GQ51" i="4"/>
  <c r="LH30" i="4"/>
  <c r="LE76" i="4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<sst xmlns="http://schemas.openxmlformats.org/spreadsheetml/2006/main" count="278" uniqueCount="131">
  <si>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</si>
  <si>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</si>
  <si>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</si>
  <si>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</si>
  <si>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</si>
  <si>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</si>
  <si>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</si>
  <si>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</si>
  <si>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</si>
  <si>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</si>
  <si>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</si>
  <si>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</si>
  <si>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</si>
  <si>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</si>
  <si>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</si>
  <si>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</si>
  <si>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</si>
  <si>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</si>
  <si>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</si>
  <si>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</si>
  <si>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</si>
  <si>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</si>
  <si>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</si>
  <si>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</si>
  <si>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</si>
  <si>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</si>
  <si>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</si>
  <si>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</si>
  <si>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</si>
  <si>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</si>
  <si>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</si>
  <si>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</si>
  <si>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</si>
  <si>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</si>
  <si>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</si>
  <si>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</si>
  <si>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</si>
  <si>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</si>
  <si>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</si>
  <si>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</si>
  <si>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</si>
  <si>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</si>
  <si>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</si>
  <si>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</si>
  <si>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</si>
  <si>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</si>
  <si>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</si>
  <si>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</si>
  <si>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</si>
  <si>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</si>
  <si>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</si>
  <si>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</si>
  <si>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</si>
  <si>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</si>
  <si>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</si>
  <si>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</si>
  <si>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</si>
  <si>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</si>
  <si>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</si>
  <si>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</si>
  <si>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</si>
  <si>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</si>
  <si>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</si>
  <si>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</si>
  <si>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</si>
  <si>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</si>
  <si>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</si>
  <si>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</si>
  <si>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</si>
  <si>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</si>
  <si>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</si>
  <si>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</si>
  <si>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</si>
  <si>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</si>
  <si>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</si>
  <si>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</si>
  <si>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</si>
  <si>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</si>
  <si>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</si>
  <si>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</si>
  <si>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</si>
  <si>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</si>
  <si>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</si>
  <si>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</si>
  <si>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</si>
  <si>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</si>
  <si>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</si>
  <si>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</si>
  <si>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</si>
  <si>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</si>
  <si>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</si>
  <si>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</si>
  <si>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</si>
  <si>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</si>
  <si>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</si>
  <si>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</si>
  <si>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</si>
  <si>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</si>
  <si>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</si>
  <si>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</si>
  <si>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</si>
  <si>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</si>
  <si>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</si>
  <si>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</si>
  <si>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</si>
  <si>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</si>
  <si>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</si>
  <si>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</si>
  <si>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</si>
  <si>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</si>
  <si>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</si>
  <si>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高架下駐車場（中村）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</si>
  <si>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</si>
  <si>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</si>
  <si>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</si>
  <si>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</si>
  <si>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</si>
  <si>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</si>
  <si>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</si>
  <si>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</si>
  <si>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</si>
  <si>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</si>
  <si>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</si>
  <si>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</si>
  <si>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</si>
  <si>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</si>
  <si>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</si>
  <si>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平成２７年度から指定管理者による利用料金制を導入したことにより、収支が改善し、安定した運営が行われている。
　今後も指定管理者と協力し、収益確保を継続するための検討をしていく。
　</t>
    <phoneticPr fontId="5"/>
  </si>
  <si>
    <t>　指定管理者と協力しながら、継続的な利用者の確保及び維持管理に努めていく必要がある。</t>
    <phoneticPr fontId="5"/>
  </si>
  <si>
    <t>　他会計からの繰入は必要ない状況であり、収支も安定している。
　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</si>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</sst>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156.6</c:v>
                </c:pt>
                <c:pt idx="1">
                  <c:v>159.69999999999999</c:v>
                </c:pt>
                <c:pt idx="2">
                  <c:v>169</c:v>
                </c:pt>
                <c:pt idx="3">
                  <c:v>174.7</c:v>
                </c:pt>
                <c:pt idx="4">
                  <c:v>168.8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4-4BD3-B357-3D2C23582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4-4BD3-B357-3D2C23582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5-4429-B85D-4DBC6E33A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5-4429-B85D-4DBC6E33A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523-426E-97EA-F40F1911D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3-426E-97EA-F40F1911D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4DC-468B-B7B4-FB05BFCB4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C-468B-B7B4-FB05BFCB4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B-4C19-98BF-4408E63A4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B-4C19-98BF-4408E63A4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D-46A9-9E65-57EBB86B9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D-46A9-9E65-57EBB86B9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C-4738-B916-3887424A9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C-4738-B916-3887424A9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36.1</c:v>
                </c:pt>
                <c:pt idx="1">
                  <c:v>37.4</c:v>
                </c:pt>
                <c:pt idx="2">
                  <c:v>40.799999999999997</c:v>
                </c:pt>
                <c:pt idx="3">
                  <c:v>42.7</c:v>
                </c:pt>
                <c:pt idx="4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6-4FD6-94E5-821963118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6-4FD6-94E5-821963118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769</c:v>
                </c:pt>
                <c:pt idx="1">
                  <c:v>753</c:v>
                </c:pt>
                <c:pt idx="2">
                  <c:v>807</c:v>
                </c:pt>
                <c:pt idx="3">
                  <c:v>881</c:v>
                </c:pt>
                <c:pt idx="4">
                  <c:v>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3-4A2C-8B4A-3DD69F1EF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3-4A2C-8B4A-3DD69F1EF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70" zoomScaleNormal="7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愛媛県松山市　高架下駐車場（中村）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無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606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118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40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18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127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156.6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159.69999999999999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169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174.7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168.8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3200.8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274.39999999999998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972.8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2703.2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1430.9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4.8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3.3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1.5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2.2000000000000002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129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130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36.1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37.4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40.799999999999997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42.7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40.799999999999997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769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753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807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881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827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98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13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2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-56.4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16.899999999999999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26.4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-1.9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1059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2866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4637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4223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4987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128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wn2QiqlJpsa/D6uGy5bitJTewnXoavoO1siKxN9f9ej16/vyl0oS5X4oiZbUERLhFRzp8QaW841m34aSKaBtEw==" saltValue="s68dHJ3d47nlLpWH5clRb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99</v>
      </c>
      <c r="AM5" s="47" t="s">
        <v>100</v>
      </c>
      <c r="AN5" s="47" t="s">
        <v>101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102</v>
      </c>
      <c r="AV5" s="47" t="s">
        <v>89</v>
      </c>
      <c r="AW5" s="47" t="s">
        <v>90</v>
      </c>
      <c r="AX5" s="47" t="s">
        <v>91</v>
      </c>
      <c r="AY5" s="47" t="s">
        <v>103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102</v>
      </c>
      <c r="BG5" s="47" t="s">
        <v>104</v>
      </c>
      <c r="BH5" s="47" t="s">
        <v>90</v>
      </c>
      <c r="BI5" s="47" t="s">
        <v>91</v>
      </c>
      <c r="BJ5" s="47" t="s">
        <v>103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102</v>
      </c>
      <c r="BR5" s="47" t="s">
        <v>89</v>
      </c>
      <c r="BS5" s="47" t="s">
        <v>99</v>
      </c>
      <c r="BT5" s="47" t="s">
        <v>91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102</v>
      </c>
      <c r="CC5" s="47" t="s">
        <v>104</v>
      </c>
      <c r="CD5" s="47" t="s">
        <v>99</v>
      </c>
      <c r="CE5" s="47" t="s">
        <v>100</v>
      </c>
      <c r="CF5" s="47" t="s">
        <v>103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104</v>
      </c>
      <c r="CQ5" s="47" t="s">
        <v>90</v>
      </c>
      <c r="CR5" s="47" t="s">
        <v>91</v>
      </c>
      <c r="CS5" s="47" t="s">
        <v>103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89</v>
      </c>
      <c r="DB5" s="47" t="s">
        <v>99</v>
      </c>
      <c r="DC5" s="47" t="s">
        <v>100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102</v>
      </c>
      <c r="DL5" s="47" t="s">
        <v>89</v>
      </c>
      <c r="DM5" s="47" t="s">
        <v>99</v>
      </c>
      <c r="DN5" s="47" t="s">
        <v>100</v>
      </c>
      <c r="DO5" s="47" t="s">
        <v>103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105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7</v>
      </c>
      <c r="H6" s="48" t="str">
        <f>SUBSTITUTE(H8,"　","")</f>
        <v>愛媛県松山市</v>
      </c>
      <c r="I6" s="48" t="str">
        <f t="shared" si="1"/>
        <v>高架下駐車場（中村）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40</v>
      </c>
      <c r="S6" s="50" t="str">
        <f t="shared" si="1"/>
        <v>無</v>
      </c>
      <c r="T6" s="50" t="str">
        <f t="shared" si="1"/>
        <v>無</v>
      </c>
      <c r="U6" s="51">
        <f t="shared" si="1"/>
        <v>606</v>
      </c>
      <c r="V6" s="51">
        <f t="shared" si="1"/>
        <v>18</v>
      </c>
      <c r="W6" s="51">
        <f t="shared" si="1"/>
        <v>0</v>
      </c>
      <c r="X6" s="50" t="str">
        <f t="shared" si="1"/>
        <v>利用料金制</v>
      </c>
      <c r="Y6" s="52">
        <f>IF(Y8="-",NA(),Y8)</f>
        <v>156.6</v>
      </c>
      <c r="Z6" s="52">
        <f t="shared" ref="Z6:AH6" si="2">IF(Z8="-",NA(),Z8)</f>
        <v>159.69999999999999</v>
      </c>
      <c r="AA6" s="52">
        <f t="shared" si="2"/>
        <v>169</v>
      </c>
      <c r="AB6" s="52">
        <f t="shared" si="2"/>
        <v>174.7</v>
      </c>
      <c r="AC6" s="52">
        <f t="shared" si="2"/>
        <v>168.8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36.1</v>
      </c>
      <c r="BG6" s="52">
        <f t="shared" ref="BG6:BO6" si="5">IF(BG8="-",NA(),BG8)</f>
        <v>37.4</v>
      </c>
      <c r="BH6" s="52">
        <f t="shared" si="5"/>
        <v>40.799999999999997</v>
      </c>
      <c r="BI6" s="52">
        <f t="shared" si="5"/>
        <v>42.7</v>
      </c>
      <c r="BJ6" s="52">
        <f t="shared" si="5"/>
        <v>40.799999999999997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769</v>
      </c>
      <c r="BR6" s="53">
        <f t="shared" ref="BR6:BZ6" si="6">IF(BR8="-",NA(),BR8)</f>
        <v>753</v>
      </c>
      <c r="BS6" s="53">
        <f t="shared" si="6"/>
        <v>807</v>
      </c>
      <c r="BT6" s="53">
        <f t="shared" si="6"/>
        <v>881</v>
      </c>
      <c r="BU6" s="53">
        <f t="shared" si="6"/>
        <v>827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107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108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7</v>
      </c>
      <c r="H7" s="48" t="str">
        <f t="shared" si="10"/>
        <v>愛媛県　松山市</v>
      </c>
      <c r="I7" s="48" t="str">
        <f t="shared" si="10"/>
        <v>高架下駐車場（中村）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40</v>
      </c>
      <c r="S7" s="50" t="str">
        <f t="shared" si="10"/>
        <v>無</v>
      </c>
      <c r="T7" s="50" t="str">
        <f t="shared" si="10"/>
        <v>無</v>
      </c>
      <c r="U7" s="51">
        <f t="shared" si="10"/>
        <v>606</v>
      </c>
      <c r="V7" s="51">
        <f t="shared" si="10"/>
        <v>18</v>
      </c>
      <c r="W7" s="51">
        <f t="shared" si="10"/>
        <v>0</v>
      </c>
      <c r="X7" s="50" t="str">
        <f t="shared" si="10"/>
        <v>利用料金制</v>
      </c>
      <c r="Y7" s="52">
        <f>Y8</f>
        <v>156.6</v>
      </c>
      <c r="Z7" s="52">
        <f t="shared" ref="Z7:AH7" si="11">Z8</f>
        <v>159.69999999999999</v>
      </c>
      <c r="AA7" s="52">
        <f t="shared" si="11"/>
        <v>169</v>
      </c>
      <c r="AB7" s="52">
        <f t="shared" si="11"/>
        <v>174.7</v>
      </c>
      <c r="AC7" s="52">
        <f t="shared" si="11"/>
        <v>168.8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36.1</v>
      </c>
      <c r="BG7" s="52">
        <f t="shared" ref="BG7:BO7" si="14">BG8</f>
        <v>37.4</v>
      </c>
      <c r="BH7" s="52">
        <f t="shared" si="14"/>
        <v>40.799999999999997</v>
      </c>
      <c r="BI7" s="52">
        <f t="shared" si="14"/>
        <v>42.7</v>
      </c>
      <c r="BJ7" s="52">
        <f t="shared" si="14"/>
        <v>40.799999999999997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769</v>
      </c>
      <c r="BR7" s="53">
        <f t="shared" ref="BR7:BZ7" si="15">BR8</f>
        <v>753</v>
      </c>
      <c r="BS7" s="53">
        <f t="shared" si="15"/>
        <v>807</v>
      </c>
      <c r="BT7" s="53">
        <f t="shared" si="15"/>
        <v>881</v>
      </c>
      <c r="BU7" s="53">
        <f t="shared" si="15"/>
        <v>827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109</v>
      </c>
      <c r="CC7" s="52" t="s">
        <v>109</v>
      </c>
      <c r="CD7" s="52" t="s">
        <v>109</v>
      </c>
      <c r="CE7" s="52" t="s">
        <v>109</v>
      </c>
      <c r="CF7" s="52" t="s">
        <v>109</v>
      </c>
      <c r="CG7" s="52" t="s">
        <v>109</v>
      </c>
      <c r="CH7" s="52" t="s">
        <v>109</v>
      </c>
      <c r="CI7" s="52" t="s">
        <v>109</v>
      </c>
      <c r="CJ7" s="52" t="s">
        <v>109</v>
      </c>
      <c r="CK7" s="52" t="s">
        <v>106</v>
      </c>
      <c r="CL7" s="49"/>
      <c r="CM7" s="51">
        <f>CM8</f>
        <v>0</v>
      </c>
      <c r="CN7" s="51">
        <f>CN8</f>
        <v>0</v>
      </c>
      <c r="CO7" s="52" t="s">
        <v>109</v>
      </c>
      <c r="CP7" s="52" t="s">
        <v>109</v>
      </c>
      <c r="CQ7" s="52" t="s">
        <v>109</v>
      </c>
      <c r="CR7" s="52" t="s">
        <v>109</v>
      </c>
      <c r="CS7" s="52" t="s">
        <v>109</v>
      </c>
      <c r="CT7" s="52" t="s">
        <v>109</v>
      </c>
      <c r="CU7" s="52" t="s">
        <v>109</v>
      </c>
      <c r="CV7" s="52" t="s">
        <v>109</v>
      </c>
      <c r="CW7" s="52" t="s">
        <v>109</v>
      </c>
      <c r="CX7" s="52" t="s">
        <v>106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7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40</v>
      </c>
      <c r="S8" s="57" t="s">
        <v>120</v>
      </c>
      <c r="T8" s="57" t="s">
        <v>120</v>
      </c>
      <c r="U8" s="58">
        <v>606</v>
      </c>
      <c r="V8" s="58">
        <v>18</v>
      </c>
      <c r="W8" s="58">
        <v>0</v>
      </c>
      <c r="X8" s="57" t="s">
        <v>121</v>
      </c>
      <c r="Y8" s="59">
        <v>156.6</v>
      </c>
      <c r="Z8" s="59">
        <v>159.69999999999999</v>
      </c>
      <c r="AA8" s="59">
        <v>169</v>
      </c>
      <c r="AB8" s="59">
        <v>174.7</v>
      </c>
      <c r="AC8" s="59">
        <v>168.8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36.1</v>
      </c>
      <c r="BG8" s="59">
        <v>37.4</v>
      </c>
      <c r="BH8" s="59">
        <v>40.799999999999997</v>
      </c>
      <c r="BI8" s="59">
        <v>42.7</v>
      </c>
      <c r="BJ8" s="59">
        <v>40.799999999999997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769</v>
      </c>
      <c r="BR8" s="60">
        <v>753</v>
      </c>
      <c r="BS8" s="60">
        <v>807</v>
      </c>
      <c r="BT8" s="61">
        <v>881</v>
      </c>
      <c r="BU8" s="61">
        <v>827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0</v>
      </c>
      <c r="CN8" s="58">
        <v>0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122</v>
      </c>
      <c r="C10" s="64" t="s">
        <v>123</v>
      </c>
      <c r="D10" s="64" t="s">
        <v>124</v>
      </c>
      <c r="E10" s="64" t="s">
        <v>125</v>
      </c>
      <c r="F10" s="64" t="s">
        <v>126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安岡 徹</cp:lastModifiedBy>
  <dcterms:created xsi:type="dcterms:W3CDTF">2025-12-12T09:33:12Z</dcterms:created>
  <dcterms:modified xsi:type="dcterms:W3CDTF">2026-02-18T01:55:31Z</dcterms:modified>
  <cp:category/>
</cp:coreProperties>
</file>