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都市整備部\用地課\▲駐車・駐輪担当\02 駐車\06 決算、予算、駐車場収入明細\01 決算\R3決算（R4作業）\02公営企業決算\04 【1_31〆】公営企業に係る経営比較分析表（令和３年度決\回答\"/>
    </mc:Choice>
  </mc:AlternateContent>
  <xr:revisionPtr revIDLastSave="0" documentId="13_ncr:1_{012A581C-BC66-430C-8B42-AE42819743ED}" xr6:coauthVersionLast="45" xr6:coauthVersionMax="45" xr10:uidLastSave="{00000000-0000-0000-0000-000000000000}"/>
  <workbookProtection workbookAlgorithmName="SHA-512" workbookHashValue="HMQl0OEocmh3MWoiJctTdek628XYXdCuKQImw8d/9fXvJ7BqOeJuFsjpG6Qc4q9tggqCaEOjjUe+yBdKfxh1hQ==" workbookSaltValue="x9e6xTPCn5n6n6G/g9Lrcg==" workbookSpinCount="100000" lockStructure="1"/>
  <bookViews>
    <workbookView xWindow="-110" yWindow="-110" windowWidth="19420" windowHeight="1042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T7" i="5"/>
  <c r="S7" i="5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D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GQ52" i="4"/>
  <c r="FX52" i="4"/>
  <c r="FE52" i="4"/>
  <c r="EL52" i="4"/>
  <c r="BZ52" i="4"/>
  <c r="AN52" i="4"/>
  <c r="MA32" i="4"/>
  <c r="KO32" i="4"/>
  <c r="JC32" i="4"/>
  <c r="HJ32" i="4"/>
  <c r="GQ32" i="4"/>
  <c r="FX32" i="4"/>
  <c r="FE32" i="4"/>
  <c r="EL32" i="4"/>
  <c r="CS32" i="4"/>
  <c r="BG32" i="4"/>
  <c r="U32" i="4"/>
  <c r="LH31" i="4"/>
  <c r="JV31" i="4"/>
  <c r="HJ31" i="4"/>
  <c r="GQ31" i="4"/>
  <c r="FX31" i="4"/>
  <c r="FE31" i="4"/>
  <c r="EL31" i="4"/>
  <c r="BZ31" i="4"/>
  <c r="AN31" i="4"/>
  <c r="LJ10" i="4"/>
  <c r="HX10" i="4"/>
  <c r="DU10" i="4"/>
  <c r="CF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CS30" i="4"/>
  <c r="IT76" i="4"/>
  <c r="CS51" i="4"/>
  <c r="HJ30" i="4"/>
  <c r="C11" i="5"/>
  <c r="D11" i="5"/>
  <c r="E11" i="5"/>
  <c r="B11" i="5"/>
  <c r="BZ30" i="4" l="1"/>
  <c r="BK76" i="4"/>
  <c r="LH51" i="4"/>
  <c r="LT76" i="4"/>
  <c r="GQ51" i="4"/>
  <c r="LH30" i="4"/>
  <c r="GQ30" i="4"/>
  <c r="IE76" i="4"/>
  <c r="BZ51" i="4"/>
  <c r="HP76" i="4"/>
  <c r="BG51" i="4"/>
  <c r="FX30" i="4"/>
  <c r="BG30" i="4"/>
  <c r="LE76" i="4"/>
  <c r="FX51" i="4"/>
  <c r="AV76" i="4"/>
  <c r="KO51" i="4"/>
  <c r="KO30" i="4"/>
  <c r="KP76" i="4"/>
  <c r="FE51" i="4"/>
  <c r="JV30" i="4"/>
  <c r="HA76" i="4"/>
  <c r="AN51" i="4"/>
  <c r="FE30" i="4"/>
  <c r="AG76" i="4"/>
  <c r="JV51" i="4"/>
  <c r="AN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<sst xmlns="http://schemas.openxmlformats.org/spreadsheetml/2006/main" count="279" uniqueCount="133">
  <si>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</si>
  <si>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</si>
  <si>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</si>
  <si>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</si>
  <si>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</si>
  <si>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</si>
  <si>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</si>
  <si>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</si>
  <si>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</si>
  <si>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</si>
  <si>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</si>
  <si>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</si>
  <si>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</si>
  <si>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</si>
  <si>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</si>
  <si>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</si>
  <si>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</si>
  <si>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</si>
  <si>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</si>
  <si>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</si>
  <si>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</si>
  <si>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</si>
  <si>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</si>
  <si>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</si>
  <si>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</si>
  <si>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</si>
  <si>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</si>
  <si>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</si>
  <si>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</si>
  <si>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</si>
  <si>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</si>
  <si>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</si>
  <si>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</si>
  <si>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</si>
  <si>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</si>
  <si>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</si>
  <si>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</si>
  <si>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</si>
  <si>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</si>
  <si>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</si>
  <si>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</si>
  <si>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</si>
  <si>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</si>
  <si>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</si>
  <si>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</si>
  <si>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</si>
  <si>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</si>
  <si>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</si>
  <si>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</si>
  <si>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</si>
  <si>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</si>
  <si>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</si>
  <si>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</si>
  <si>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</si>
  <si>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</si>
  <si>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</si>
  <si>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</si>
  <si>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</si>
  <si>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</si>
  <si>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</si>
  <si>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</si>
  <si>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</si>
  <si>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</si>
  <si>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</si>
  <si>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</si>
  <si>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</si>
  <si>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</si>
  <si>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</si>
  <si>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</si>
  <si>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</si>
  <si>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</si>
  <si>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</si>
  <si>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</si>
  <si>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</si>
  <si>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</si>
  <si>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</si>
  <si>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</si>
  <si>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</si>
  <si>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</si>
  <si>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</si>
  <si>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</si>
  <si>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</si>
  <si>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</si>
  <si>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</si>
  <si>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</si>
  <si>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</si>
  <si>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</si>
  <si>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</si>
  <si>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</si>
  <si>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</si>
  <si>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</si>
  <si>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</si>
  <si>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</si>
  <si>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</si>
  <si>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</si>
  <si>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</si>
  <si>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</si>
  <si>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</si>
  <si>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</si>
  <si>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</si>
  <si>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</si>
  <si>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</si>
  <si>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</si>
  <si>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当該値(N-1)</t>
    <phoneticPr fontId="5"/>
  </si>
  <si>
    <t>当該値(N-3)</t>
    <phoneticPr fontId="5"/>
  </si>
  <si>
    <t>当該値(N)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</si>
  <si>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</si>
  <si>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</si>
  <si>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</si>
  <si>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</si>
  <si>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</si>
  <si>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</si>
  <si>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</si>
  <si>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</si>
  <si>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高架下駐車場（中村）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</si>
  <si>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</si>
  <si>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</si>
  <si>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</si>
  <si>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</si>
  <si>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</si>
  <si>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</si>
  <si>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</si>
  <si>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</si>
  <si>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</si>
  <si>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</si>
  <si>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</si>
  <si>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</si>
  <si>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</si>
  <si>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</si>
  <si>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</si>
  <si>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</si>
  <si>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指定管理者と協力しながら、継続的な利用者の確保及び維持管理に努めていく必要がある。</t>
    <phoneticPr fontId="5"/>
  </si>
  <si>
    <t>　平成27年度から、指定管理者による利用料金制の導入により、収支が改善し、安定した運営が行われている。
　今後も、指定管理者と協力し、収益確保を継続するための検討をしていく。</t>
    <rPh sb="37" eb="39">
      <t>アンテイ</t>
    </rPh>
    <rPh sb="41" eb="43">
      <t>ウンエイ</t>
    </rPh>
    <rPh sb="44" eb="45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</si>
</sst>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164.4</c:v>
                </c:pt>
                <c:pt idx="1">
                  <c:v>165.7</c:v>
                </c:pt>
                <c:pt idx="2">
                  <c:v>171.2</c:v>
                </c:pt>
                <c:pt idx="3">
                  <c:v>156.6</c:v>
                </c:pt>
                <c:pt idx="4">
                  <c:v>159.69999999999999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6-4DA8-9737-AD41BC91F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96-4DA8-9737-AD41BC91F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0-46F8-BA11-2B1ADE7AA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10-46F8-BA11-2B1ADE7AA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34E-4207-80B5-418751D6D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E-4207-80B5-418751D6D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DF9-4D0B-8F59-C9B98C240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F9-4D0B-8F59-C9B98C240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1-4098-9E33-82AC9A3E6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1-4098-9E33-82AC9A3E6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6-4DCA-902D-6ED75EBC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6-4DCA-902D-6ED75EBC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7-460A-861E-99BD75622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7-460A-861E-99BD75622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39.200000000000003</c:v>
                </c:pt>
                <c:pt idx="1">
                  <c:v>39.6</c:v>
                </c:pt>
                <c:pt idx="2">
                  <c:v>41.6</c:v>
                </c:pt>
                <c:pt idx="3">
                  <c:v>36.1</c:v>
                </c:pt>
                <c:pt idx="4">
                  <c:v>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2-42A7-931E-3BDB6C81A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2-42A7-931E-3BDB6C81A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801</c:v>
                </c:pt>
                <c:pt idx="1">
                  <c:v>790</c:v>
                </c:pt>
                <c:pt idx="2">
                  <c:v>797</c:v>
                </c:pt>
                <c:pt idx="3">
                  <c:v>769</c:v>
                </c:pt>
                <c:pt idx="4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C-464F-BB5D-42B0960D3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C-464F-BB5D-42B0960D3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FY7" zoomScaleNormal="100" zoomScaleSheetLayoutView="70" workbookViewId="0">
      <selection activeCell="ND15" sqref="ND15:NR30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愛媛県松山市　高架下駐車場（中村）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Ａ３Ｂ２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無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606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121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37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18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利用料金制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164.4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165.7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171.2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156.6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159.69999999999999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0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0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0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0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0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241.9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465.2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1736.5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3200.8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274.39999999999998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2.2999999999999998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9.6999999999999993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1.3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4.8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3.3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151.19999999999999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159.69999999999999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159.6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128.5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138.1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 t="str">
        <f>データ!AU7</f>
        <v>-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39.200000000000003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39.6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41.6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36.1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37.4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801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790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797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769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753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33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98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13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19.8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33.700000000000003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28.9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-56.4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16.899999999999999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8624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6546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8262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1059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2866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59.6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51.7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51.5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764.6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72.599999999999994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CGa4s1W+fRHUBYpuCHO8ZItP/wBBuZRSAf3lI+D43SkYFqYPQhBoNAAosS9VhEjKE8w1lq6OeGQ7r0CdrWVhzQ==" saltValue="6IW771HdvCCqkDX+FDrwG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99</v>
      </c>
      <c r="AL5" s="47" t="s">
        <v>100</v>
      </c>
      <c r="AM5" s="47" t="s">
        <v>101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102</v>
      </c>
      <c r="AV5" s="47" t="s">
        <v>89</v>
      </c>
      <c r="AW5" s="47" t="s">
        <v>90</v>
      </c>
      <c r="AX5" s="47" t="s">
        <v>103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104</v>
      </c>
      <c r="BH5" s="47" t="s">
        <v>90</v>
      </c>
      <c r="BI5" s="47" t="s">
        <v>103</v>
      </c>
      <c r="BJ5" s="47" t="s">
        <v>105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89</v>
      </c>
      <c r="BS5" s="47" t="s">
        <v>90</v>
      </c>
      <c r="BT5" s="47" t="s">
        <v>103</v>
      </c>
      <c r="BU5" s="47" t="s">
        <v>105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104</v>
      </c>
      <c r="CD5" s="47" t="s">
        <v>100</v>
      </c>
      <c r="CE5" s="47" t="s">
        <v>103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102</v>
      </c>
      <c r="CP5" s="47" t="s">
        <v>104</v>
      </c>
      <c r="CQ5" s="47" t="s">
        <v>106</v>
      </c>
      <c r="CR5" s="47" t="s">
        <v>101</v>
      </c>
      <c r="CS5" s="47" t="s">
        <v>107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102</v>
      </c>
      <c r="DA5" s="47" t="s">
        <v>89</v>
      </c>
      <c r="DB5" s="47" t="s">
        <v>100</v>
      </c>
      <c r="DC5" s="47" t="s">
        <v>103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104</v>
      </c>
      <c r="DM5" s="47" t="s">
        <v>90</v>
      </c>
      <c r="DN5" s="47" t="s">
        <v>103</v>
      </c>
      <c r="DO5" s="47" t="s">
        <v>107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108</v>
      </c>
      <c r="B6" s="48">
        <f>B8</f>
        <v>2021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7</v>
      </c>
      <c r="H6" s="48" t="str">
        <f>SUBSTITUTE(H8,"　","")</f>
        <v>愛媛県松山市</v>
      </c>
      <c r="I6" s="48" t="str">
        <f t="shared" si="1"/>
        <v>高架下駐車場（中村）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37</v>
      </c>
      <c r="S6" s="50" t="str">
        <f t="shared" si="1"/>
        <v>無</v>
      </c>
      <c r="T6" s="50" t="str">
        <f t="shared" si="1"/>
        <v>無</v>
      </c>
      <c r="U6" s="51">
        <f t="shared" si="1"/>
        <v>606</v>
      </c>
      <c r="V6" s="51">
        <f t="shared" si="1"/>
        <v>18</v>
      </c>
      <c r="W6" s="51">
        <f t="shared" si="1"/>
        <v>0</v>
      </c>
      <c r="X6" s="50" t="str">
        <f t="shared" si="1"/>
        <v>利用料金制</v>
      </c>
      <c r="Y6" s="52">
        <f>IF(Y8="-",NA(),Y8)</f>
        <v>164.4</v>
      </c>
      <c r="Z6" s="52">
        <f t="shared" ref="Z6:AH6" si="2">IF(Z8="-",NA(),Z8)</f>
        <v>165.7</v>
      </c>
      <c r="AA6" s="52">
        <f t="shared" si="2"/>
        <v>171.2</v>
      </c>
      <c r="AB6" s="52">
        <f t="shared" si="2"/>
        <v>156.6</v>
      </c>
      <c r="AC6" s="52">
        <f t="shared" si="2"/>
        <v>159.69999999999999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39.200000000000003</v>
      </c>
      <c r="BG6" s="52">
        <f t="shared" ref="BG6:BO6" si="5">IF(BG8="-",NA(),BG8)</f>
        <v>39.6</v>
      </c>
      <c r="BH6" s="52">
        <f t="shared" si="5"/>
        <v>41.6</v>
      </c>
      <c r="BI6" s="52">
        <f t="shared" si="5"/>
        <v>36.1</v>
      </c>
      <c r="BJ6" s="52">
        <f t="shared" si="5"/>
        <v>37.4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801</v>
      </c>
      <c r="BR6" s="53">
        <f t="shared" ref="BR6:BZ6" si="6">IF(BR8="-",NA(),BR8)</f>
        <v>790</v>
      </c>
      <c r="BS6" s="53">
        <f t="shared" si="6"/>
        <v>797</v>
      </c>
      <c r="BT6" s="53">
        <f t="shared" si="6"/>
        <v>769</v>
      </c>
      <c r="BU6" s="53">
        <f t="shared" si="6"/>
        <v>753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110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111</v>
      </c>
      <c r="B7" s="48">
        <f t="shared" ref="B7:X7" si="10">B8</f>
        <v>2021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7</v>
      </c>
      <c r="H7" s="48" t="str">
        <f t="shared" si="10"/>
        <v>愛媛県　松山市</v>
      </c>
      <c r="I7" s="48" t="str">
        <f t="shared" si="10"/>
        <v>高架下駐車場（中村）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37</v>
      </c>
      <c r="S7" s="50" t="str">
        <f t="shared" si="10"/>
        <v>無</v>
      </c>
      <c r="T7" s="50" t="str">
        <f t="shared" si="10"/>
        <v>無</v>
      </c>
      <c r="U7" s="51">
        <f t="shared" si="10"/>
        <v>606</v>
      </c>
      <c r="V7" s="51">
        <f t="shared" si="10"/>
        <v>18</v>
      </c>
      <c r="W7" s="51">
        <f t="shared" si="10"/>
        <v>0</v>
      </c>
      <c r="X7" s="50" t="str">
        <f t="shared" si="10"/>
        <v>利用料金制</v>
      </c>
      <c r="Y7" s="52">
        <f>Y8</f>
        <v>164.4</v>
      </c>
      <c r="Z7" s="52">
        <f t="shared" ref="Z7:AH7" si="11">Z8</f>
        <v>165.7</v>
      </c>
      <c r="AA7" s="52">
        <f t="shared" si="11"/>
        <v>171.2</v>
      </c>
      <c r="AB7" s="52">
        <f t="shared" si="11"/>
        <v>156.6</v>
      </c>
      <c r="AC7" s="52">
        <f t="shared" si="11"/>
        <v>159.69999999999999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 t="str">
        <f>AU8</f>
        <v>-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39.200000000000003</v>
      </c>
      <c r="BG7" s="52">
        <f t="shared" ref="BG7:BO7" si="14">BG8</f>
        <v>39.6</v>
      </c>
      <c r="BH7" s="52">
        <f t="shared" si="14"/>
        <v>41.6</v>
      </c>
      <c r="BI7" s="52">
        <f t="shared" si="14"/>
        <v>36.1</v>
      </c>
      <c r="BJ7" s="52">
        <f t="shared" si="14"/>
        <v>37.4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801</v>
      </c>
      <c r="BR7" s="53">
        <f t="shared" ref="BR7:BZ7" si="15">BR8</f>
        <v>790</v>
      </c>
      <c r="BS7" s="53">
        <f t="shared" si="15"/>
        <v>797</v>
      </c>
      <c r="BT7" s="53">
        <f t="shared" si="15"/>
        <v>769</v>
      </c>
      <c r="BU7" s="53">
        <f t="shared" si="15"/>
        <v>753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112</v>
      </c>
      <c r="CC7" s="52" t="s">
        <v>112</v>
      </c>
      <c r="CD7" s="52" t="s">
        <v>112</v>
      </c>
      <c r="CE7" s="52" t="s">
        <v>112</v>
      </c>
      <c r="CF7" s="52" t="s">
        <v>112</v>
      </c>
      <c r="CG7" s="52" t="s">
        <v>112</v>
      </c>
      <c r="CH7" s="52" t="s">
        <v>112</v>
      </c>
      <c r="CI7" s="52" t="s">
        <v>112</v>
      </c>
      <c r="CJ7" s="52" t="s">
        <v>112</v>
      </c>
      <c r="CK7" s="52" t="s">
        <v>110</v>
      </c>
      <c r="CL7" s="49"/>
      <c r="CM7" s="51">
        <f>CM8</f>
        <v>0</v>
      </c>
      <c r="CN7" s="51">
        <f>CN8</f>
        <v>0</v>
      </c>
      <c r="CO7" s="52" t="s">
        <v>112</v>
      </c>
      <c r="CP7" s="52" t="s">
        <v>112</v>
      </c>
      <c r="CQ7" s="52" t="s">
        <v>112</v>
      </c>
      <c r="CR7" s="52" t="s">
        <v>112</v>
      </c>
      <c r="CS7" s="52" t="s">
        <v>112</v>
      </c>
      <c r="CT7" s="52" t="s">
        <v>112</v>
      </c>
      <c r="CU7" s="52" t="s">
        <v>112</v>
      </c>
      <c r="CV7" s="52" t="s">
        <v>112</v>
      </c>
      <c r="CW7" s="52" t="s">
        <v>112</v>
      </c>
      <c r="CX7" s="52" t="s">
        <v>110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2">
      <c r="A8" s="37"/>
      <c r="B8" s="55">
        <v>2021</v>
      </c>
      <c r="C8" s="55">
        <v>382019</v>
      </c>
      <c r="D8" s="55">
        <v>47</v>
      </c>
      <c r="E8" s="55">
        <v>14</v>
      </c>
      <c r="F8" s="55">
        <v>0</v>
      </c>
      <c r="G8" s="55">
        <v>7</v>
      </c>
      <c r="H8" s="55" t="s">
        <v>113</v>
      </c>
      <c r="I8" s="55" t="s">
        <v>114</v>
      </c>
      <c r="J8" s="55" t="s">
        <v>115</v>
      </c>
      <c r="K8" s="55" t="s">
        <v>116</v>
      </c>
      <c r="L8" s="55" t="s">
        <v>117</v>
      </c>
      <c r="M8" s="55" t="s">
        <v>118</v>
      </c>
      <c r="N8" s="55" t="s">
        <v>119</v>
      </c>
      <c r="O8" s="56" t="s">
        <v>120</v>
      </c>
      <c r="P8" s="57" t="s">
        <v>121</v>
      </c>
      <c r="Q8" s="57" t="s">
        <v>122</v>
      </c>
      <c r="R8" s="58">
        <v>37</v>
      </c>
      <c r="S8" s="57" t="s">
        <v>123</v>
      </c>
      <c r="T8" s="57" t="s">
        <v>123</v>
      </c>
      <c r="U8" s="58">
        <v>606</v>
      </c>
      <c r="V8" s="58">
        <v>18</v>
      </c>
      <c r="W8" s="58">
        <v>0</v>
      </c>
      <c r="X8" s="57" t="s">
        <v>124</v>
      </c>
      <c r="Y8" s="59">
        <v>164.4</v>
      </c>
      <c r="Z8" s="59">
        <v>165.7</v>
      </c>
      <c r="AA8" s="59">
        <v>171.2</v>
      </c>
      <c r="AB8" s="59">
        <v>156.6</v>
      </c>
      <c r="AC8" s="59">
        <v>159.69999999999999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 t="s">
        <v>117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39.200000000000003</v>
      </c>
      <c r="BG8" s="59">
        <v>39.6</v>
      </c>
      <c r="BH8" s="59">
        <v>41.6</v>
      </c>
      <c r="BI8" s="59">
        <v>36.1</v>
      </c>
      <c r="BJ8" s="59">
        <v>37.4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801</v>
      </c>
      <c r="BR8" s="60">
        <v>790</v>
      </c>
      <c r="BS8" s="60">
        <v>797</v>
      </c>
      <c r="BT8" s="61">
        <v>769</v>
      </c>
      <c r="BU8" s="61">
        <v>753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117</v>
      </c>
      <c r="CC8" s="59" t="s">
        <v>117</v>
      </c>
      <c r="CD8" s="59" t="s">
        <v>117</v>
      </c>
      <c r="CE8" s="59" t="s">
        <v>117</v>
      </c>
      <c r="CF8" s="59" t="s">
        <v>117</v>
      </c>
      <c r="CG8" s="59" t="s">
        <v>117</v>
      </c>
      <c r="CH8" s="59" t="s">
        <v>117</v>
      </c>
      <c r="CI8" s="59" t="s">
        <v>117</v>
      </c>
      <c r="CJ8" s="59" t="s">
        <v>117</v>
      </c>
      <c r="CK8" s="59" t="s">
        <v>117</v>
      </c>
      <c r="CL8" s="56" t="s">
        <v>117</v>
      </c>
      <c r="CM8" s="58">
        <v>0</v>
      </c>
      <c r="CN8" s="58">
        <v>0</v>
      </c>
      <c r="CO8" s="59" t="s">
        <v>117</v>
      </c>
      <c r="CP8" s="59" t="s">
        <v>117</v>
      </c>
      <c r="CQ8" s="59" t="s">
        <v>117</v>
      </c>
      <c r="CR8" s="59" t="s">
        <v>117</v>
      </c>
      <c r="CS8" s="59" t="s">
        <v>117</v>
      </c>
      <c r="CT8" s="59" t="s">
        <v>117</v>
      </c>
      <c r="CU8" s="59" t="s">
        <v>117</v>
      </c>
      <c r="CV8" s="59" t="s">
        <v>117</v>
      </c>
      <c r="CW8" s="59" t="s">
        <v>117</v>
      </c>
      <c r="CX8" s="59" t="s">
        <v>117</v>
      </c>
      <c r="CY8" s="56" t="s">
        <v>117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125</v>
      </c>
      <c r="C10" s="64" t="s">
        <v>126</v>
      </c>
      <c r="D10" s="64" t="s">
        <v>127</v>
      </c>
      <c r="E10" s="64" t="s">
        <v>128</v>
      </c>
      <c r="F10" s="64" t="s">
        <v>129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nt128041</cp:lastModifiedBy>
  <dcterms:created xsi:type="dcterms:W3CDTF">2022-12-09T03:31:18Z</dcterms:created>
  <dcterms:modified xsi:type="dcterms:W3CDTF">2023-01-18T02:12:45Z</dcterms:modified>
  <cp:category/>
</cp:coreProperties>
</file>