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nt042026\Desktop\Fw_ 【照会】公営企業に係る経営比較分析表（平成３０年度決算）の分\01松山市\"/>
    </mc:Choice>
  </mc:AlternateContent>
  <xr:revisionPtr revIDLastSave="0" documentId="13_ncr:1_{7F817DA1-EE48-44D5-B443-63DE06ADFA18}" xr6:coauthVersionLast="36" xr6:coauthVersionMax="36" xr10:uidLastSave="{00000000-0000-0000-0000-000000000000}"/>
  <workbookProtection workbookAlgorithmName="SHA-512" workbookHashValue="4pDQmHk3aUaEb4vnH1bCYNWFvUtzwa5B4P9IKgtjriA0vj6FfeSjIP8F2lm275igbdTwQv9OHWfj4ZtD3MgYig==" workbookSaltValue="AO9M9lI+AGG+Rj3n4eEQpw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Z76" i="4" l="1"/>
  <c r="MA51" i="4"/>
  <c r="MI76" i="4"/>
  <c r="HJ51" i="4"/>
  <c r="IT76" i="4"/>
  <c r="CS51" i="4"/>
  <c r="HJ30" i="4"/>
  <c r="CS30" i="4"/>
  <c r="MA30" i="4"/>
  <c r="C11" i="5"/>
  <c r="D11" i="5"/>
  <c r="E11" i="5"/>
  <c r="B11" i="5"/>
  <c r="BK76" i="4" l="1"/>
  <c r="LH51" i="4"/>
  <c r="LT76" i="4"/>
  <c r="GQ51" i="4"/>
  <c r="LH30" i="4"/>
  <c r="IE76" i="4"/>
  <c r="BZ51" i="4"/>
  <c r="BZ30" i="4"/>
  <c r="GQ30" i="4"/>
  <c r="BG30" i="4"/>
  <c r="AV76" i="4"/>
  <c r="KO51" i="4"/>
  <c r="KO30" i="4"/>
  <c r="BG51" i="4"/>
  <c r="LE76" i="4"/>
  <c r="FX51" i="4"/>
  <c r="HP76" i="4"/>
  <c r="FX30" i="4"/>
  <c r="KP76" i="4"/>
  <c r="FE51" i="4"/>
  <c r="HA76" i="4"/>
  <c r="AN51" i="4"/>
  <c r="AN30" i="4"/>
  <c r="JV30" i="4"/>
  <c r="FE30" i="4"/>
  <c r="AG76" i="4"/>
  <c r="JV51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<sst xmlns="http://schemas.openxmlformats.org/spreadsheetml/2006/main" count="283" uniqueCount="132">
  <si>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</si>
  <si>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</si>
  <si>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</si>
  <si>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</si>
  <si>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</si>
  <si>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</si>
  <si>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</si>
  <si>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</si>
  <si>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</si>
  <si>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</si>
  <si>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</si>
  <si>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</si>
  <si>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</si>
  <si>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</si>
  <si>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</si>
  <si>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</si>
  <si>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</si>
  <si>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</si>
  <si>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</si>
  <si>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</si>
  <si>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</si>
  <si>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</si>
  <si>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</si>
  <si>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</si>
  <si>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</si>
  <si>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</si>
  <si>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</si>
  <si>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</si>
  <si>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</si>
  <si>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</si>
  <si>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</si>
  <si>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</si>
  <si>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</si>
  <si>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</si>
  <si>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</si>
  <si>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</si>
  <si>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</si>
  <si>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</si>
  <si>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</si>
  <si>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</si>
  <si>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</si>
  <si>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</si>
  <si>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</si>
  <si>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</si>
  <si>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</si>
  <si>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</si>
  <si>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</si>
  <si>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</si>
  <si>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</si>
  <si>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</si>
  <si>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</si>
  <si>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</si>
  <si>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</si>
  <si>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</si>
  <si>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</si>
  <si>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</si>
  <si>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</si>
  <si>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</si>
  <si>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</si>
  <si>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</si>
  <si>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</si>
  <si>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</si>
  <si>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</si>
  <si>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</si>
  <si>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</si>
  <si>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</si>
  <si>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</si>
  <si>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</si>
  <si>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</si>
  <si>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</si>
  <si>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</si>
  <si>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</si>
  <si>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</si>
  <si>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</si>
  <si>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</si>
  <si>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</si>
  <si>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</si>
  <si>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</si>
  <si>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</si>
  <si>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</si>
  <si>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</si>
  <si>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</si>
  <si>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</si>
  <si>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</si>
  <si>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</si>
  <si>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</si>
  <si>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</si>
  <si>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</si>
  <si>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</si>
  <si>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</si>
  <si>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</si>
  <si>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</si>
  <si>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</si>
  <si>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</si>
  <si>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</si>
  <si>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</si>
  <si>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</si>
  <si>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</si>
  <si>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</si>
  <si>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</si>
  <si>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</si>
  <si>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</si>
  <si>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</si>
  <si>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</si>
  <si>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</si>
  <si>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</si>
  <si>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</si>
  <si>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</si>
  <si>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</si>
  <si>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</si>
  <si>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</si>
  <si>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</si>
  <si>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高架下駐車場（美沢）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</si>
  <si>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</si>
  <si>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</si>
  <si>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</si>
  <si>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</si>
  <si>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</si>
  <si>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</si>
  <si>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</si>
  <si>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</si>
  <si>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</si>
  <si>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</si>
  <si>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</si>
  <si>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</si>
  <si>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</si>
  <si>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</si>
  <si>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</si>
  <si>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</si>
  <si>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</si>
  <si>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</si>
  <si>
    <t>平成27年度から、指定管理者による利用料金制の導入により、収支が改善した。（平成29年度以降は、指定管理者の決算を合わせたため、収益等の状況が下がったように見えている。）
　国道高架の耐震補強工事に伴い平成29年度に営業を休止した影響で、当該施設の大口利用者が移転し利用再開につながっていない。
　今後も、指定管理者と協力し、収益性を向上するための検討をしていく。</t>
    <rPh sb="44" eb="46">
      <t>イコウ</t>
    </rPh>
    <rPh sb="105" eb="106">
      <t>ネン</t>
    </rPh>
    <rPh sb="106" eb="107">
      <t>ド</t>
    </rPh>
    <rPh sb="115" eb="117">
      <t>エイキョウ</t>
    </rPh>
    <rPh sb="119" eb="121">
      <t>トウガイ</t>
    </rPh>
    <rPh sb="121" eb="123">
      <t>シセツ</t>
    </rPh>
    <rPh sb="124" eb="126">
      <t>オオグチ</t>
    </rPh>
    <rPh sb="126" eb="129">
      <t>リヨウシャ</t>
    </rPh>
    <rPh sb="130" eb="132">
      <t>イテン</t>
    </rPh>
    <rPh sb="133" eb="135">
      <t>リヨウ</t>
    </rPh>
    <rPh sb="135" eb="137">
      <t>サイカイ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</si>
</sst>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813.1</c:v>
                </c:pt>
                <c:pt idx="1">
                  <c:v>2630.6</c:v>
                </c:pt>
                <c:pt idx="2">
                  <c:v>1617.5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F7-451B-AB76-A6E7447E4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7-451B-AB76-A6E7447E4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4-45C0-9CCB-4970E5529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4-45C0-9CCB-4970E5529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C99-4727-A40C-B0E18F3E9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99-4727-A40C-B0E18F3E9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D45-42AF-A905-F60515298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45-42AF-A905-F60515298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3-4757-A974-73BCFF59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E3-4757-A974-73BCFF59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4-4A0A-A132-7DBE32467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4-4A0A-A132-7DBE32467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B-42DA-BE00-D69032622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B-42DA-BE00-D69032622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87.7</c:v>
                </c:pt>
                <c:pt idx="1">
                  <c:v>96.2</c:v>
                </c:pt>
                <c:pt idx="2">
                  <c:v>93.8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3-4E8C-9D8A-8B9528CBE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83-4E8C-9D8A-8B9528CBE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1469</c:v>
                </c:pt>
                <c:pt idx="1">
                  <c:v>911</c:v>
                </c:pt>
                <c:pt idx="2">
                  <c:v>956</c:v>
                </c:pt>
                <c:pt idx="3">
                  <c:v>-7</c:v>
                </c:pt>
                <c:pt idx="4">
                  <c:v>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7-4055-BF16-9011F9161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07-4055-BF16-9011F9161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B1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愛媛県松山市　高架下駐車場（美沢）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632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119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24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9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131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813.1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2630.6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1617.5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0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0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277.8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443.6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355.6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358.6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298.39999999999998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2.2999999999999998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2.7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2.2999999999999998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9.6999999999999993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149.5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154.1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151.6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151.19999999999999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153.80000000000001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128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129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 t="str">
        <f>データ!AV7</f>
        <v>-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 t="str">
        <f>データ!AW7</f>
        <v>-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 t="str">
        <f>データ!AX7</f>
        <v>-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87.7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96.2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93.8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0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0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1469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911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956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-7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-9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48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54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32.299999999999997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33.4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32.299999999999997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22.3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27.1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9663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9019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8406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9239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130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45.6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85.4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69.900000000000006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KteFSu4AAexvevjKA5qWq0CSMfHy7CR1L5Z1st1DOeE8nD50BfxVqH8ICKCtgI2C6tGvfY9YpaAFUkhMhJK/bg==" saltValue="+tzQurZqA2FY71+JFeyct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91</v>
      </c>
      <c r="AM5" s="59" t="s">
        <v>102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90</v>
      </c>
      <c r="AW5" s="59" t="s">
        <v>103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101</v>
      </c>
      <c r="BS5" s="59" t="s">
        <v>103</v>
      </c>
      <c r="BT5" s="59" t="s">
        <v>102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101</v>
      </c>
      <c r="CD5" s="59" t="s">
        <v>103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104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101</v>
      </c>
      <c r="DB5" s="59" t="s">
        <v>103</v>
      </c>
      <c r="DC5" s="59" t="s">
        <v>102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101</v>
      </c>
      <c r="DM5" s="59" t="s">
        <v>105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106</v>
      </c>
      <c r="B6" s="60">
        <f>B8</f>
        <v>2018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10</v>
      </c>
      <c r="H6" s="60" t="str">
        <f>SUBSTITUTE(H8,"　","")</f>
        <v>愛媛県松山市</v>
      </c>
      <c r="I6" s="60" t="str">
        <f t="shared" si="1"/>
        <v>高架下駐車場（美沢）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24</v>
      </c>
      <c r="S6" s="62" t="str">
        <f t="shared" si="1"/>
        <v>無</v>
      </c>
      <c r="T6" s="62" t="str">
        <f t="shared" si="1"/>
        <v>無</v>
      </c>
      <c r="U6" s="63">
        <f t="shared" si="1"/>
        <v>632</v>
      </c>
      <c r="V6" s="63">
        <f t="shared" si="1"/>
        <v>9</v>
      </c>
      <c r="W6" s="63">
        <f t="shared" si="1"/>
        <v>0</v>
      </c>
      <c r="X6" s="62" t="str">
        <f t="shared" si="1"/>
        <v>利用料金制</v>
      </c>
      <c r="Y6" s="64">
        <f>IF(Y8="-",NA(),Y8)</f>
        <v>813.1</v>
      </c>
      <c r="Z6" s="64">
        <f t="shared" ref="Z6:AH6" si="2">IF(Z8="-",NA(),Z8)</f>
        <v>2630.6</v>
      </c>
      <c r="AA6" s="64">
        <f t="shared" si="2"/>
        <v>1617.5</v>
      </c>
      <c r="AB6" s="64">
        <f t="shared" si="2"/>
        <v>0</v>
      </c>
      <c r="AC6" s="64">
        <f t="shared" si="2"/>
        <v>0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 t="e">
        <f t="shared" si="4"/>
        <v>#N/A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87.7</v>
      </c>
      <c r="BG6" s="64">
        <f t="shared" ref="BG6:BO6" si="5">IF(BG8="-",NA(),BG8)</f>
        <v>96.2</v>
      </c>
      <c r="BH6" s="64">
        <f t="shared" si="5"/>
        <v>93.8</v>
      </c>
      <c r="BI6" s="64">
        <f t="shared" si="5"/>
        <v>0</v>
      </c>
      <c r="BJ6" s="64">
        <f t="shared" si="5"/>
        <v>0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1469</v>
      </c>
      <c r="BR6" s="65">
        <f t="shared" ref="BR6:BZ6" si="6">IF(BR8="-",NA(),BR8)</f>
        <v>911</v>
      </c>
      <c r="BS6" s="65">
        <f t="shared" si="6"/>
        <v>956</v>
      </c>
      <c r="BT6" s="65">
        <f t="shared" si="6"/>
        <v>-7</v>
      </c>
      <c r="BU6" s="65">
        <f t="shared" si="6"/>
        <v>-9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107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108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109</v>
      </c>
      <c r="B7" s="60">
        <f t="shared" ref="B7:X7" si="10">B8</f>
        <v>2018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10</v>
      </c>
      <c r="H7" s="60" t="str">
        <f t="shared" si="10"/>
        <v>愛媛県　松山市</v>
      </c>
      <c r="I7" s="60" t="str">
        <f t="shared" si="10"/>
        <v>高架下駐車場（美沢）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24</v>
      </c>
      <c r="S7" s="62" t="str">
        <f t="shared" si="10"/>
        <v>無</v>
      </c>
      <c r="T7" s="62" t="str">
        <f t="shared" si="10"/>
        <v>無</v>
      </c>
      <c r="U7" s="63">
        <f t="shared" si="10"/>
        <v>632</v>
      </c>
      <c r="V7" s="63">
        <f t="shared" si="10"/>
        <v>9</v>
      </c>
      <c r="W7" s="63">
        <f t="shared" si="10"/>
        <v>0</v>
      </c>
      <c r="X7" s="62" t="str">
        <f t="shared" si="10"/>
        <v>利用料金制</v>
      </c>
      <c r="Y7" s="64">
        <f>Y8</f>
        <v>813.1</v>
      </c>
      <c r="Z7" s="64">
        <f t="shared" ref="Z7:AH7" si="11">Z8</f>
        <v>2630.6</v>
      </c>
      <c r="AA7" s="64">
        <f t="shared" si="11"/>
        <v>1617.5</v>
      </c>
      <c r="AB7" s="64">
        <f t="shared" si="11"/>
        <v>0</v>
      </c>
      <c r="AC7" s="64">
        <f t="shared" si="11"/>
        <v>0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 t="str">
        <f t="shared" si="13"/>
        <v>-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87.7</v>
      </c>
      <c r="BG7" s="64">
        <f t="shared" ref="BG7:BO7" si="14">BG8</f>
        <v>96.2</v>
      </c>
      <c r="BH7" s="64">
        <f t="shared" si="14"/>
        <v>93.8</v>
      </c>
      <c r="BI7" s="64">
        <f t="shared" si="14"/>
        <v>0</v>
      </c>
      <c r="BJ7" s="64">
        <f t="shared" si="14"/>
        <v>0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1469</v>
      </c>
      <c r="BR7" s="65">
        <f t="shared" ref="BR7:BZ7" si="15">BR8</f>
        <v>911</v>
      </c>
      <c r="BS7" s="65">
        <f t="shared" si="15"/>
        <v>956</v>
      </c>
      <c r="BT7" s="65">
        <f t="shared" si="15"/>
        <v>-7</v>
      </c>
      <c r="BU7" s="65">
        <f t="shared" si="15"/>
        <v>-9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110</v>
      </c>
      <c r="CC7" s="64" t="s">
        <v>110</v>
      </c>
      <c r="CD7" s="64" t="s">
        <v>110</v>
      </c>
      <c r="CE7" s="64" t="s">
        <v>110</v>
      </c>
      <c r="CF7" s="64" t="s">
        <v>110</v>
      </c>
      <c r="CG7" s="64" t="s">
        <v>110</v>
      </c>
      <c r="CH7" s="64" t="s">
        <v>110</v>
      </c>
      <c r="CI7" s="64" t="s">
        <v>110</v>
      </c>
      <c r="CJ7" s="64" t="s">
        <v>110</v>
      </c>
      <c r="CK7" s="64" t="s">
        <v>108</v>
      </c>
      <c r="CL7" s="61"/>
      <c r="CM7" s="63">
        <f>CM8</f>
        <v>0</v>
      </c>
      <c r="CN7" s="63" t="str">
        <f>CN8</f>
        <v>-</v>
      </c>
      <c r="CO7" s="64" t="s">
        <v>110</v>
      </c>
      <c r="CP7" s="64" t="s">
        <v>110</v>
      </c>
      <c r="CQ7" s="64" t="s">
        <v>110</v>
      </c>
      <c r="CR7" s="64" t="s">
        <v>110</v>
      </c>
      <c r="CS7" s="64" t="s">
        <v>110</v>
      </c>
      <c r="CT7" s="64" t="s">
        <v>110</v>
      </c>
      <c r="CU7" s="64" t="s">
        <v>110</v>
      </c>
      <c r="CV7" s="64" t="s">
        <v>110</v>
      </c>
      <c r="CW7" s="64" t="s">
        <v>110</v>
      </c>
      <c r="CX7" s="64" t="s">
        <v>108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382019</v>
      </c>
      <c r="D8" s="67">
        <v>47</v>
      </c>
      <c r="E8" s="67">
        <v>14</v>
      </c>
      <c r="F8" s="67">
        <v>0</v>
      </c>
      <c r="G8" s="67">
        <v>10</v>
      </c>
      <c r="H8" s="67" t="s">
        <v>111</v>
      </c>
      <c r="I8" s="67" t="s">
        <v>112</v>
      </c>
      <c r="J8" s="67" t="s">
        <v>113</v>
      </c>
      <c r="K8" s="67" t="s">
        <v>114</v>
      </c>
      <c r="L8" s="67" t="s">
        <v>115</v>
      </c>
      <c r="M8" s="67" t="s">
        <v>116</v>
      </c>
      <c r="N8" s="67" t="s">
        <v>117</v>
      </c>
      <c r="O8" s="68" t="s">
        <v>118</v>
      </c>
      <c r="P8" s="69" t="s">
        <v>119</v>
      </c>
      <c r="Q8" s="69" t="s">
        <v>120</v>
      </c>
      <c r="R8" s="70">
        <v>24</v>
      </c>
      <c r="S8" s="69" t="s">
        <v>121</v>
      </c>
      <c r="T8" s="69" t="s">
        <v>121</v>
      </c>
      <c r="U8" s="70">
        <v>632</v>
      </c>
      <c r="V8" s="70">
        <v>9</v>
      </c>
      <c r="W8" s="70">
        <v>0</v>
      </c>
      <c r="X8" s="69" t="s">
        <v>122</v>
      </c>
      <c r="Y8" s="71">
        <v>813.1</v>
      </c>
      <c r="Z8" s="71">
        <v>2630.6</v>
      </c>
      <c r="AA8" s="71">
        <v>1617.5</v>
      </c>
      <c r="AB8" s="71">
        <v>0</v>
      </c>
      <c r="AC8" s="71">
        <v>0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 t="s">
        <v>115</v>
      </c>
      <c r="AV8" s="72" t="s">
        <v>115</v>
      </c>
      <c r="AW8" s="72" t="s">
        <v>115</v>
      </c>
      <c r="AX8" s="72" t="s">
        <v>115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87.7</v>
      </c>
      <c r="BG8" s="71">
        <v>96.2</v>
      </c>
      <c r="BH8" s="71">
        <v>93.8</v>
      </c>
      <c r="BI8" s="71">
        <v>0</v>
      </c>
      <c r="BJ8" s="71">
        <v>0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1469</v>
      </c>
      <c r="BR8" s="72">
        <v>911</v>
      </c>
      <c r="BS8" s="72">
        <v>956</v>
      </c>
      <c r="BT8" s="73">
        <v>-7</v>
      </c>
      <c r="BU8" s="73">
        <v>-9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115</v>
      </c>
      <c r="CC8" s="71" t="s">
        <v>115</v>
      </c>
      <c r="CD8" s="71" t="s">
        <v>115</v>
      </c>
      <c r="CE8" s="71" t="s">
        <v>115</v>
      </c>
      <c r="CF8" s="71" t="s">
        <v>115</v>
      </c>
      <c r="CG8" s="71" t="s">
        <v>115</v>
      </c>
      <c r="CH8" s="71" t="s">
        <v>115</v>
      </c>
      <c r="CI8" s="71" t="s">
        <v>115</v>
      </c>
      <c r="CJ8" s="71" t="s">
        <v>115</v>
      </c>
      <c r="CK8" s="71" t="s">
        <v>115</v>
      </c>
      <c r="CL8" s="68" t="s">
        <v>115</v>
      </c>
      <c r="CM8" s="70">
        <v>0</v>
      </c>
      <c r="CN8" s="70" t="s">
        <v>115</v>
      </c>
      <c r="CO8" s="71" t="s">
        <v>115</v>
      </c>
      <c r="CP8" s="71" t="s">
        <v>115</v>
      </c>
      <c r="CQ8" s="71" t="s">
        <v>115</v>
      </c>
      <c r="CR8" s="71" t="s">
        <v>115</v>
      </c>
      <c r="CS8" s="71" t="s">
        <v>115</v>
      </c>
      <c r="CT8" s="71" t="s">
        <v>115</v>
      </c>
      <c r="CU8" s="71" t="s">
        <v>115</v>
      </c>
      <c r="CV8" s="71" t="s">
        <v>115</v>
      </c>
      <c r="CW8" s="71" t="s">
        <v>115</v>
      </c>
      <c r="CX8" s="71" t="s">
        <v>115</v>
      </c>
      <c r="CY8" s="68" t="s">
        <v>115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123</v>
      </c>
      <c r="C10" s="78" t="s">
        <v>124</v>
      </c>
      <c r="D10" s="78" t="s">
        <v>125</v>
      </c>
      <c r="E10" s="78" t="s">
        <v>126</v>
      </c>
      <c r="F10" s="78" t="s">
        <v>127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武智　昭文-1</cp:lastModifiedBy>
  <dcterms:created xsi:type="dcterms:W3CDTF">2019-12-05T07:28:30Z</dcterms:created>
  <dcterms:modified xsi:type="dcterms:W3CDTF">2020-01-27T06:01:40Z</dcterms:modified>
  <cp:category/>
</cp:coreProperties>
</file>