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共有\■■印刷用\Fw_ 【照会】公営企業に係る経営比較分析表（平成３０年度決算）の分\01松山市\"/>
    </mc:Choice>
  </mc:AlternateContent>
  <xr:revisionPtr revIDLastSave="0" documentId="13_ncr:1_{950FC5C7-F353-4421-82B4-FF8A32085488}" xr6:coauthVersionLast="36" xr6:coauthVersionMax="36" xr10:uidLastSave="{00000000-0000-0000-0000-000000000000}"/>
  <workbookProtection workbookAlgorithmName="SHA-512" workbookHashValue="w6/nAJnd2WAUmR6n739j/DXH3WDg7kF0Xm1a7IcqBDroaGPgO5p+GR6iX2fiSBL9GenCQ9xiG7rCdRZS6gWU9g==" workbookSaltValue="H8mstsxVZ5xBkWYIgtJXCA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JQ8" i="4"/>
  <c r="HX8" i="4"/>
  <c r="FJ8" i="4"/>
  <c r="CF8" i="4"/>
  <c r="AQ8" i="4"/>
  <c r="B8" i="4"/>
  <c r="B6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K76" i="4" l="1"/>
  <c r="LH51" i="4"/>
  <c r="GQ30" i="4"/>
  <c r="BZ30" i="4"/>
  <c r="LT76" i="4"/>
  <c r="GQ51" i="4"/>
  <c r="LH30" i="4"/>
  <c r="IE76" i="4"/>
  <c r="BZ51" i="4"/>
  <c r="FX30" i="4"/>
  <c r="BG30" i="4"/>
  <c r="AV76" i="4"/>
  <c r="KO51" i="4"/>
  <c r="LE76" i="4"/>
  <c r="FX51" i="4"/>
  <c r="KO30" i="4"/>
  <c r="HP76" i="4"/>
  <c r="BG51" i="4"/>
  <c r="HA76" i="4"/>
  <c r="AN51" i="4"/>
  <c r="FE30" i="4"/>
  <c r="FE51" i="4"/>
  <c r="AN30" i="4"/>
  <c r="AG76" i="4"/>
  <c r="JV51" i="4"/>
  <c r="KP76" i="4"/>
  <c r="JV30" i="4"/>
  <c r="JC51" i="4"/>
  <c r="KA76" i="4"/>
  <c r="EL51" i="4"/>
  <c r="JC30" i="4"/>
  <c r="GL76" i="4"/>
  <c r="U51" i="4"/>
  <c r="EL30" i="4"/>
  <c r="R76" i="4"/>
  <c r="U30" i="4"/>
</calcChain>
</file>

<file path=xl/sharedStrings.xml><?xml version="1.0" encoding="utf-8"?>
<sst xmlns="http://schemas.openxmlformats.org/spreadsheetml/2006/main" count="283" uniqueCount="127">
  <si>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</si>
  <si>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</si>
  <si>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</si>
  <si>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</si>
  <si>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</si>
  <si>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</si>
  <si>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</si>
  <si>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</si>
  <si>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</si>
  <si>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</si>
  <si>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</si>
  <si>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</si>
  <si>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</si>
  <si>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</si>
  <si>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</si>
  <si>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</si>
  <si>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</si>
  <si>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</si>
  <si>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</si>
  <si>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</si>
  <si>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</si>
  <si>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</si>
  <si>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</si>
  <si>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</si>
  <si>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</si>
  <si>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</si>
  <si>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</si>
  <si>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</si>
  <si>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</si>
  <si>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</si>
  <si>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</si>
  <si>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</si>
  <si>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</si>
  <si>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</si>
  <si>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</si>
  <si>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</si>
  <si>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</si>
  <si>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</si>
  <si>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</si>
  <si>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</si>
  <si>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</si>
  <si>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</si>
  <si>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</si>
  <si>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</si>
  <si>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</si>
  <si>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</si>
  <si>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</si>
  <si>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</si>
  <si>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</si>
  <si>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</si>
  <si>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</si>
  <si>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</si>
  <si>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</si>
  <si>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</si>
  <si>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</si>
  <si>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</si>
  <si>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</si>
  <si>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</si>
  <si>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</si>
  <si>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</si>
  <si>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</si>
  <si>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</si>
  <si>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</si>
  <si>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</si>
  <si>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</si>
  <si>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</si>
  <si>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</si>
  <si>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</si>
  <si>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</si>
  <si>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</si>
  <si>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</si>
  <si>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</si>
  <si>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</si>
  <si>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</si>
  <si>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</si>
  <si>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</si>
  <si>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</si>
  <si>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</si>
  <si>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</si>
  <si>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</si>
  <si>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</si>
  <si>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</si>
  <si>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</si>
  <si>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</si>
  <si>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</si>
  <si>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</si>
  <si>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</si>
  <si>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</si>
  <si>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</si>
  <si>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</si>
  <si>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</si>
  <si>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</si>
  <si>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</si>
  <si>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</si>
  <si>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</si>
  <si>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</si>
  <si>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</si>
  <si>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</si>
  <si>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</si>
  <si>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</si>
  <si>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</si>
  <si>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</si>
  <si>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</si>
  <si>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</si>
  <si>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</si>
  <si>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</si>
  <si>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</si>
  <si>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高架下駐車場（中村）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</si>
  <si>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</si>
  <si>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</si>
  <si>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</si>
  <si>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</si>
  <si>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</si>
  <si>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</si>
  <si>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</si>
  <si>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</si>
  <si>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</si>
  <si>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</si>
  <si>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</si>
  <si>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</si>
  <si>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</si>
  <si>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</si>
  <si>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</si>
  <si>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</si>
  <si>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 xml:space="preserve"> 当駐車場は定期のみの駐車場であり、稼働率は算定していない。今後は指定管理者と協力しながら、継続的な利用者の確保に努めていく必要がある。</t>
    <phoneticPr fontId="5"/>
  </si>
  <si>
    <t xml:space="preserve"> 指定管理者と協力しながら、継続的な利用者の確保及び維持管理に努めていく必要がある。</t>
    <phoneticPr fontId="5"/>
  </si>
  <si>
    <t>　平成27年度から、指定管理者による利用料金制の導入により、収支が改善した。（平成29年度以降は、指定管理者の決算を合わせたため、収益等の状況が下がったように見えている。）
　今後も、指定管理者と協力し、収益性を向上するための検討をしていく。</t>
    <rPh sb="45" eb="47">
      <t>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</si>
</sst>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492.7</c:v>
                </c:pt>
                <c:pt idx="1">
                  <c:v>2577.8000000000002</c:v>
                </c:pt>
                <c:pt idx="2">
                  <c:v>1631.9</c:v>
                </c:pt>
                <c:pt idx="3">
                  <c:v>164.4</c:v>
                </c:pt>
                <c:pt idx="4">
                  <c:v>165.7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3-4842-8799-0B4D0507D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B3-4842-8799-0B4D0507D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4-4BA7-B83A-58986DF84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B4-4BA7-B83A-58986DF84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47F-4837-82F2-780ED430F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7F-4837-82F2-780ED430F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BB5-419E-A4BB-F99CEC42B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B5-419E-A4BB-F99CEC42B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0-48FC-AF57-F747D00C9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70-48FC-AF57-F747D00C9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5-411E-A77F-67F7CBA73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65-411E-A77F-67F7CBA73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4-46AC-BA6F-42336B49B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B4-46AC-BA6F-42336B49B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79.7</c:v>
                </c:pt>
                <c:pt idx="1">
                  <c:v>96.1</c:v>
                </c:pt>
                <c:pt idx="2">
                  <c:v>93.9</c:v>
                </c:pt>
                <c:pt idx="3">
                  <c:v>39.200000000000003</c:v>
                </c:pt>
                <c:pt idx="4">
                  <c:v>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3-42FF-997C-B011547A7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D3-42FF-997C-B011547A7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1025</c:v>
                </c:pt>
                <c:pt idx="1">
                  <c:v>669</c:v>
                </c:pt>
                <c:pt idx="2">
                  <c:v>720</c:v>
                </c:pt>
                <c:pt idx="3">
                  <c:v>801</c:v>
                </c:pt>
                <c:pt idx="4">
                  <c:v>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B-4673-8909-7E8402DFA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5B-4673-8909-7E8402DFA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FI56" zoomScaleNormal="100" zoomScaleSheetLayoutView="70" workbookViewId="0">
      <selection activeCell="ND31" sqref="ND31:NR3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愛媛県松山市　高架下駐車場（中村）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606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114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34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18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126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492.7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2577.8000000000002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1631.9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164.4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165.7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277.8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443.6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355.6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358.6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298.39999999999998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2.2999999999999998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2.7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2.2999999999999998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9.6999999999999993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149.5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154.1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151.6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151.19999999999999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153.80000000000001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123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124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 t="str">
        <f>データ!AU7</f>
        <v>-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 t="str">
        <f>データ!AV7</f>
        <v>-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 t="str">
        <f>データ!AW7</f>
        <v>-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 t="str">
        <f>データ!AX7</f>
        <v>-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79.7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96.1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93.9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39.200000000000003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39.6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1025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669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720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801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790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48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54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32.299999999999997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33.4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32.299999999999997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22.3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27.1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9663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9019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8406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9239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125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 t="str">
        <f>データ!CN7</f>
        <v>-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45.6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85.4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69.900000000000006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51.8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+uX/ECv1v/hB+vUrPuUiqO1FSABapiObUqIUquZiO3iS7W2b5wbeLbKoROkTwNbxjd78YD0DN9mTZ0cv2GKgJA==" saltValue="uu1JaKdUMrFWFKcmfx/mB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100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101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102</v>
      </c>
      <c r="B6" s="60">
        <f>B8</f>
        <v>2018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7</v>
      </c>
      <c r="H6" s="60" t="str">
        <f>SUBSTITUTE(H8,"　","")</f>
        <v>愛媛県松山市</v>
      </c>
      <c r="I6" s="60" t="str">
        <f t="shared" si="1"/>
        <v>高架下駐車場（中村）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34</v>
      </c>
      <c r="S6" s="62" t="str">
        <f t="shared" si="1"/>
        <v>無</v>
      </c>
      <c r="T6" s="62" t="str">
        <f t="shared" si="1"/>
        <v>無</v>
      </c>
      <c r="U6" s="63">
        <f t="shared" si="1"/>
        <v>606</v>
      </c>
      <c r="V6" s="63">
        <f t="shared" si="1"/>
        <v>18</v>
      </c>
      <c r="W6" s="63">
        <f t="shared" si="1"/>
        <v>0</v>
      </c>
      <c r="X6" s="62" t="str">
        <f t="shared" si="1"/>
        <v>利用料金制</v>
      </c>
      <c r="Y6" s="64">
        <f>IF(Y8="-",NA(),Y8)</f>
        <v>492.7</v>
      </c>
      <c r="Z6" s="64">
        <f t="shared" ref="Z6:AH6" si="2">IF(Z8="-",NA(),Z8)</f>
        <v>2577.8000000000002</v>
      </c>
      <c r="AA6" s="64">
        <f t="shared" si="2"/>
        <v>1631.9</v>
      </c>
      <c r="AB6" s="64">
        <f t="shared" si="2"/>
        <v>164.4</v>
      </c>
      <c r="AC6" s="64">
        <f t="shared" si="2"/>
        <v>165.7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 t="e">
        <f t="shared" si="4"/>
        <v>#N/A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79.7</v>
      </c>
      <c r="BG6" s="64">
        <f t="shared" ref="BG6:BO6" si="5">IF(BG8="-",NA(),BG8)</f>
        <v>96.1</v>
      </c>
      <c r="BH6" s="64">
        <f t="shared" si="5"/>
        <v>93.9</v>
      </c>
      <c r="BI6" s="64">
        <f t="shared" si="5"/>
        <v>39.200000000000003</v>
      </c>
      <c r="BJ6" s="64">
        <f t="shared" si="5"/>
        <v>39.6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1025</v>
      </c>
      <c r="BR6" s="65">
        <f t="shared" ref="BR6:BZ6" si="6">IF(BR8="-",NA(),BR8)</f>
        <v>669</v>
      </c>
      <c r="BS6" s="65">
        <f t="shared" si="6"/>
        <v>720</v>
      </c>
      <c r="BT6" s="65">
        <f t="shared" si="6"/>
        <v>801</v>
      </c>
      <c r="BU6" s="65">
        <f t="shared" si="6"/>
        <v>790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103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103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104</v>
      </c>
      <c r="B7" s="60">
        <f t="shared" ref="B7:X7" si="10">B8</f>
        <v>2018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7</v>
      </c>
      <c r="H7" s="60" t="str">
        <f t="shared" si="10"/>
        <v>愛媛県　松山市</v>
      </c>
      <c r="I7" s="60" t="str">
        <f t="shared" si="10"/>
        <v>高架下駐車場（中村）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34</v>
      </c>
      <c r="S7" s="62" t="str">
        <f t="shared" si="10"/>
        <v>無</v>
      </c>
      <c r="T7" s="62" t="str">
        <f t="shared" si="10"/>
        <v>無</v>
      </c>
      <c r="U7" s="63">
        <f t="shared" si="10"/>
        <v>606</v>
      </c>
      <c r="V7" s="63">
        <f t="shared" si="10"/>
        <v>18</v>
      </c>
      <c r="W7" s="63">
        <f t="shared" si="10"/>
        <v>0</v>
      </c>
      <c r="X7" s="62" t="str">
        <f t="shared" si="10"/>
        <v>利用料金制</v>
      </c>
      <c r="Y7" s="64">
        <f>Y8</f>
        <v>492.7</v>
      </c>
      <c r="Z7" s="64">
        <f t="shared" ref="Z7:AH7" si="11">Z8</f>
        <v>2577.8000000000002</v>
      </c>
      <c r="AA7" s="64">
        <f t="shared" si="11"/>
        <v>1631.9</v>
      </c>
      <c r="AB7" s="64">
        <f t="shared" si="11"/>
        <v>164.4</v>
      </c>
      <c r="AC7" s="64">
        <f t="shared" si="11"/>
        <v>165.7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 t="str">
        <f t="shared" si="13"/>
        <v>-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79.7</v>
      </c>
      <c r="BG7" s="64">
        <f t="shared" ref="BG7:BO7" si="14">BG8</f>
        <v>96.1</v>
      </c>
      <c r="BH7" s="64">
        <f t="shared" si="14"/>
        <v>93.9</v>
      </c>
      <c r="BI7" s="64">
        <f t="shared" si="14"/>
        <v>39.200000000000003</v>
      </c>
      <c r="BJ7" s="64">
        <f t="shared" si="14"/>
        <v>39.6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1025</v>
      </c>
      <c r="BR7" s="65">
        <f t="shared" ref="BR7:BZ7" si="15">BR8</f>
        <v>669</v>
      </c>
      <c r="BS7" s="65">
        <f t="shared" si="15"/>
        <v>720</v>
      </c>
      <c r="BT7" s="65">
        <f t="shared" si="15"/>
        <v>801</v>
      </c>
      <c r="BU7" s="65">
        <f t="shared" si="15"/>
        <v>790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105</v>
      </c>
      <c r="CC7" s="64" t="s">
        <v>105</v>
      </c>
      <c r="CD7" s="64" t="s">
        <v>105</v>
      </c>
      <c r="CE7" s="64" t="s">
        <v>105</v>
      </c>
      <c r="CF7" s="64" t="s">
        <v>105</v>
      </c>
      <c r="CG7" s="64" t="s">
        <v>105</v>
      </c>
      <c r="CH7" s="64" t="s">
        <v>105</v>
      </c>
      <c r="CI7" s="64" t="s">
        <v>105</v>
      </c>
      <c r="CJ7" s="64" t="s">
        <v>105</v>
      </c>
      <c r="CK7" s="64" t="s">
        <v>103</v>
      </c>
      <c r="CL7" s="61"/>
      <c r="CM7" s="63">
        <f>CM8</f>
        <v>0</v>
      </c>
      <c r="CN7" s="63" t="str">
        <f>CN8</f>
        <v>-</v>
      </c>
      <c r="CO7" s="64" t="s">
        <v>105</v>
      </c>
      <c r="CP7" s="64" t="s">
        <v>105</v>
      </c>
      <c r="CQ7" s="64" t="s">
        <v>105</v>
      </c>
      <c r="CR7" s="64" t="s">
        <v>105</v>
      </c>
      <c r="CS7" s="64" t="s">
        <v>105</v>
      </c>
      <c r="CT7" s="64" t="s">
        <v>105</v>
      </c>
      <c r="CU7" s="64" t="s">
        <v>105</v>
      </c>
      <c r="CV7" s="64" t="s">
        <v>105</v>
      </c>
      <c r="CW7" s="64" t="s">
        <v>105</v>
      </c>
      <c r="CX7" s="64" t="s">
        <v>103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382019</v>
      </c>
      <c r="D8" s="67">
        <v>47</v>
      </c>
      <c r="E8" s="67">
        <v>14</v>
      </c>
      <c r="F8" s="67">
        <v>0</v>
      </c>
      <c r="G8" s="67">
        <v>7</v>
      </c>
      <c r="H8" s="67" t="s">
        <v>106</v>
      </c>
      <c r="I8" s="67" t="s">
        <v>107</v>
      </c>
      <c r="J8" s="67" t="s">
        <v>108</v>
      </c>
      <c r="K8" s="67" t="s">
        <v>109</v>
      </c>
      <c r="L8" s="67" t="s">
        <v>110</v>
      </c>
      <c r="M8" s="67" t="s">
        <v>111</v>
      </c>
      <c r="N8" s="67" t="s">
        <v>112</v>
      </c>
      <c r="O8" s="68" t="s">
        <v>113</v>
      </c>
      <c r="P8" s="69" t="s">
        <v>114</v>
      </c>
      <c r="Q8" s="69" t="s">
        <v>115</v>
      </c>
      <c r="R8" s="70">
        <v>34</v>
      </c>
      <c r="S8" s="69" t="s">
        <v>116</v>
      </c>
      <c r="T8" s="69" t="s">
        <v>116</v>
      </c>
      <c r="U8" s="70">
        <v>606</v>
      </c>
      <c r="V8" s="70">
        <v>18</v>
      </c>
      <c r="W8" s="70">
        <v>0</v>
      </c>
      <c r="X8" s="69" t="s">
        <v>117</v>
      </c>
      <c r="Y8" s="71">
        <v>492.7</v>
      </c>
      <c r="Z8" s="71">
        <v>2577.8000000000002</v>
      </c>
      <c r="AA8" s="71">
        <v>1631.9</v>
      </c>
      <c r="AB8" s="71">
        <v>164.4</v>
      </c>
      <c r="AC8" s="71">
        <v>165.7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 t="s">
        <v>110</v>
      </c>
      <c r="AV8" s="72" t="s">
        <v>110</v>
      </c>
      <c r="AW8" s="72" t="s">
        <v>110</v>
      </c>
      <c r="AX8" s="72" t="s">
        <v>110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79.7</v>
      </c>
      <c r="BG8" s="71">
        <v>96.1</v>
      </c>
      <c r="BH8" s="71">
        <v>93.9</v>
      </c>
      <c r="BI8" s="71">
        <v>39.200000000000003</v>
      </c>
      <c r="BJ8" s="71">
        <v>39.6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1025</v>
      </c>
      <c r="BR8" s="72">
        <v>669</v>
      </c>
      <c r="BS8" s="72">
        <v>720</v>
      </c>
      <c r="BT8" s="73">
        <v>801</v>
      </c>
      <c r="BU8" s="73">
        <v>790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110</v>
      </c>
      <c r="CC8" s="71" t="s">
        <v>110</v>
      </c>
      <c r="CD8" s="71" t="s">
        <v>110</v>
      </c>
      <c r="CE8" s="71" t="s">
        <v>110</v>
      </c>
      <c r="CF8" s="71" t="s">
        <v>110</v>
      </c>
      <c r="CG8" s="71" t="s">
        <v>110</v>
      </c>
      <c r="CH8" s="71" t="s">
        <v>110</v>
      </c>
      <c r="CI8" s="71" t="s">
        <v>110</v>
      </c>
      <c r="CJ8" s="71" t="s">
        <v>110</v>
      </c>
      <c r="CK8" s="71" t="s">
        <v>110</v>
      </c>
      <c r="CL8" s="68" t="s">
        <v>110</v>
      </c>
      <c r="CM8" s="70">
        <v>0</v>
      </c>
      <c r="CN8" s="70" t="s">
        <v>110</v>
      </c>
      <c r="CO8" s="71" t="s">
        <v>110</v>
      </c>
      <c r="CP8" s="71" t="s">
        <v>110</v>
      </c>
      <c r="CQ8" s="71" t="s">
        <v>110</v>
      </c>
      <c r="CR8" s="71" t="s">
        <v>110</v>
      </c>
      <c r="CS8" s="71" t="s">
        <v>110</v>
      </c>
      <c r="CT8" s="71" t="s">
        <v>110</v>
      </c>
      <c r="CU8" s="71" t="s">
        <v>110</v>
      </c>
      <c r="CV8" s="71" t="s">
        <v>110</v>
      </c>
      <c r="CW8" s="71" t="s">
        <v>110</v>
      </c>
      <c r="CX8" s="71" t="s">
        <v>110</v>
      </c>
      <c r="CY8" s="68" t="s">
        <v>110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118</v>
      </c>
      <c r="C10" s="78" t="s">
        <v>119</v>
      </c>
      <c r="D10" s="78" t="s">
        <v>120</v>
      </c>
      <c r="E10" s="78" t="s">
        <v>121</v>
      </c>
      <c r="F10" s="78" t="s">
        <v>122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武智　昭文-1</cp:lastModifiedBy>
  <dcterms:created xsi:type="dcterms:W3CDTF">2019-12-05T07:28:27Z</dcterms:created>
  <dcterms:modified xsi:type="dcterms:W3CDTF">2020-01-27T06:05:40Z</dcterms:modified>
  <cp:category/>
</cp:coreProperties>
</file>