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9決算（H30実施）\02 その他照会・通知\31.2.8〆（照会）公営企業に係る経営比較分析表（平\05_県へ回答\駐車場（回答分）\"/>
    </mc:Choice>
  </mc:AlternateContent>
  <workbookProtection workbookAlgorithmName="SHA-512" workbookHashValue="++9dIcCR+hci9zmak/XNZUSqZb5jDdfaK64CU1BFkaDbBmNH+V9LyEMxXnSo87HSFf6GFRCQIOdT+A4OPbC9ZQ==" workbookSaltValue="tLEaGbGLZY+aWPcx9TDCZ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IT76" i="4"/>
  <c r="CS51" i="4"/>
  <c r="HJ30" i="4"/>
  <c r="BZ76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BG30" i="4"/>
  <c r="FX51" i="4"/>
  <c r="AV76" i="4"/>
  <c r="KO51" i="4"/>
  <c r="FX30" i="4"/>
  <c r="LE76" i="4"/>
  <c r="KO30" i="4"/>
  <c r="HP76" i="4"/>
  <c r="BG51" i="4"/>
  <c r="HA76" i="4"/>
  <c r="AN51" i="4"/>
  <c r="FE30" i="4"/>
  <c r="JV51" i="4"/>
  <c r="FE51" i="4"/>
  <c r="AN30" i="4"/>
  <c r="AG76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<sst xmlns="http://schemas.openxmlformats.org/spreadsheetml/2006/main" count="295" uniqueCount="133">
  <si>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</si>
  <si>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</si>
  <si>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</si>
  <si>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</si>
  <si>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</si>
  <si>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</si>
  <si>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</si>
  <si>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</si>
  <si>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</si>
  <si>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</si>
  <si>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</si>
  <si>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</si>
  <si>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</si>
  <si>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</si>
  <si>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</si>
  <si>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</si>
  <si>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</si>
  <si>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</si>
  <si>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</si>
  <si>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</si>
  <si>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</si>
  <si>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</si>
  <si>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</si>
  <si>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</si>
  <si>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</si>
  <si>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</si>
  <si>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</si>
  <si>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</si>
  <si>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</si>
  <si>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</si>
  <si>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</si>
  <si>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</si>
  <si>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</si>
  <si>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</si>
  <si>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</si>
  <si>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</si>
  <si>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</si>
  <si>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</si>
  <si>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</si>
  <si>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</si>
  <si>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</si>
  <si>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</si>
  <si>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</si>
  <si>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</si>
  <si>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</si>
  <si>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</si>
  <si>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</si>
  <si>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</si>
  <si>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</si>
  <si>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</si>
  <si>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</si>
  <si>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</si>
  <si>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</si>
  <si>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</si>
  <si>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</si>
  <si>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</si>
  <si>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</si>
  <si>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</si>
  <si>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</si>
  <si>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</si>
  <si>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</si>
  <si>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</si>
  <si>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</si>
  <si>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</si>
  <si>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</si>
  <si>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</si>
  <si>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</si>
  <si>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</si>
  <si>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</si>
  <si>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</si>
  <si>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</si>
  <si>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</si>
  <si>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</si>
  <si>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</si>
  <si>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</si>
  <si>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</si>
  <si>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</si>
  <si>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</si>
  <si>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</si>
  <si>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</si>
  <si>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</si>
  <si>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</si>
  <si>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</si>
  <si>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</si>
  <si>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</si>
  <si>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</si>
  <si>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</si>
  <si>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</si>
  <si>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</si>
  <si>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</si>
  <si>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</si>
  <si>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</si>
  <si>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</si>
  <si>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</si>
  <si>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</si>
  <si>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</si>
  <si>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</si>
  <si>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</si>
  <si>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</si>
  <si>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</si>
  <si>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</si>
  <si>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</si>
  <si>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</si>
  <si>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</si>
  <si>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</si>
  <si>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</si>
  <si>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</si>
  <si>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</si>
  <si>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</si>
  <si>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</si>
  <si>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</si>
  <si>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</si>
  <si>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</si>
  <si>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</si>
  <si>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</si>
  <si>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</si>
  <si>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</si>
  <si>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</si>
  <si>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</si>
  <si>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</si>
  <si>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</si>
  <si>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</si>
  <si>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</si>
  <si>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</si>
  <si>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</si>
  <si>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</si>
  <si>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</si>
  <si>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</si>
  <si>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</si>
  <si>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15"/>
  </si>
  <si>
    <t>　国道高架の耐震補強工事に伴い、9カ月間(平成29年4月1日～平成29年12月31日)営業を休止したため、営業再開後に利用者が減少した。
　今後は指定管理者と協力しながら、利用率の向上に努めていく必要がある。</t>
    <rPh sb="18" eb="20">
      <t>ゲツカン</t>
    </rPh>
    <phoneticPr fontId="15"/>
  </si>
  <si>
    <t>　当駐車場は定期のみの駐車場であり、稼働率は算定していない。国道高架の耐震補強工事に伴い、9ヵ月間(平成29年4月1日～平成29年12月31日)営業を休止したため、営業再開後に利用者が減少した。今後は指定管理者と協力しながら、利用率の向上に努めていく必要がある。</t>
    <rPh sb="47" eb="48">
      <t>ゲツ</t>
    </rPh>
    <rPh sb="92" eb="94">
      <t>ゲンショウ</t>
    </rPh>
    <phoneticPr fontId="15"/>
  </si>
  <si>
    <r>
      <t>　平成27年度から、指定管理者による利用料金制の導入により、収支が改善した。</t>
    </r>
    <r>
      <rPr>
        <sz val="11"/>
        <rFont val="ＭＳ ゴシック"/>
        <family val="3"/>
        <charset val="128"/>
      </rPr>
      <t>（平成29年度については、指定管理者の決算を合わせたため、収益等の状況が下がったように見えている。）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</si>
</sst>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585.29999999999995</c:v>
                </c:pt>
                <c:pt idx="1">
                  <c:v>487.2</c:v>
                </c:pt>
                <c:pt idx="2">
                  <c:v>2608.8000000000002</c:v>
                </c:pt>
                <c:pt idx="3">
                  <c:v>1616.9</c:v>
                </c:pt>
                <c:pt idx="4">
                  <c:v>58.2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69-4888-A4A1-30335B46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806328"/>
        <c:axId val="29948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69-4888-A4A1-30335B46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806328"/>
        <c:axId val="299484640"/>
      </c:lineChart>
      <c:dateAx>
        <c:axId val="299806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84640"/>
        <c:crosses val="autoZero"/>
        <c:auto val="1"/>
        <c:lblOffset val="100"/>
        <c:baseTimeUnit val="years"/>
      </c:dateAx>
      <c:valAx>
        <c:axId val="29948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806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9-4F38-90A9-85AD86BA9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85816"/>
        <c:axId val="29948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69-4F38-90A9-85AD86BA9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85816"/>
        <c:axId val="299487776"/>
      </c:lineChart>
      <c:dateAx>
        <c:axId val="29948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87776"/>
        <c:crosses val="autoZero"/>
        <c:auto val="1"/>
        <c:lblOffset val="100"/>
        <c:baseTimeUnit val="years"/>
      </c:dateAx>
      <c:valAx>
        <c:axId val="29948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485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CA-4B97-B3AD-B2F80B81D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83856"/>
        <c:axId val="29948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CA-4B97-B3AD-B2F80B81D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83856"/>
        <c:axId val="299488168"/>
      </c:lineChart>
      <c:dateAx>
        <c:axId val="29948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88168"/>
        <c:crosses val="autoZero"/>
        <c:auto val="1"/>
        <c:lblOffset val="100"/>
        <c:baseTimeUnit val="years"/>
      </c:dateAx>
      <c:valAx>
        <c:axId val="29948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483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69-4FF6-B033-71219362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88560"/>
        <c:axId val="29948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9-4FF6-B033-71219362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88560"/>
        <c:axId val="299488952"/>
      </c:lineChart>
      <c:dateAx>
        <c:axId val="29948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88952"/>
        <c:crosses val="autoZero"/>
        <c:auto val="1"/>
        <c:lblOffset val="100"/>
        <c:baseTimeUnit val="years"/>
      </c:dateAx>
      <c:valAx>
        <c:axId val="299488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488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7-4C70-A7A3-D5DA17E5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0840"/>
        <c:axId val="30091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7-4C70-A7A3-D5DA17E5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0840"/>
        <c:axId val="300915936"/>
      </c:lineChart>
      <c:dateAx>
        <c:axId val="300910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15936"/>
        <c:crosses val="autoZero"/>
        <c:auto val="1"/>
        <c:lblOffset val="100"/>
        <c:baseTimeUnit val="years"/>
      </c:dateAx>
      <c:valAx>
        <c:axId val="30091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910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DC-45AE-A612-9A1C3CFF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5152"/>
        <c:axId val="30091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DC-45AE-A612-9A1C3CFF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5152"/>
        <c:axId val="300911624"/>
      </c:lineChart>
      <c:dateAx>
        <c:axId val="30091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11624"/>
        <c:crosses val="autoZero"/>
        <c:auto val="1"/>
        <c:lblOffset val="100"/>
        <c:baseTimeUnit val="years"/>
      </c:dateAx>
      <c:valAx>
        <c:axId val="30091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091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8-4996-8F81-1EB7F4E3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3976"/>
        <c:axId val="30090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D8-4996-8F81-1EB7F4E3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3976"/>
        <c:axId val="300908880"/>
      </c:lineChart>
      <c:dateAx>
        <c:axId val="300913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08880"/>
        <c:crosses val="autoZero"/>
        <c:auto val="1"/>
        <c:lblOffset val="100"/>
        <c:baseTimeUnit val="years"/>
      </c:dateAx>
      <c:valAx>
        <c:axId val="30090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913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82.9</c:v>
                </c:pt>
                <c:pt idx="1">
                  <c:v>79.5</c:v>
                </c:pt>
                <c:pt idx="2">
                  <c:v>96.2</c:v>
                </c:pt>
                <c:pt idx="3">
                  <c:v>93.8</c:v>
                </c:pt>
                <c:pt idx="4">
                  <c:v>-72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9-44D2-9842-BCEB275A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1232"/>
        <c:axId val="30091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29-44D2-9842-BCEB275A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1232"/>
        <c:axId val="300910056"/>
      </c:lineChart>
      <c:dateAx>
        <c:axId val="30091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10056"/>
        <c:crosses val="autoZero"/>
        <c:auto val="1"/>
        <c:lblOffset val="100"/>
        <c:baseTimeUnit val="years"/>
      </c:dateAx>
      <c:valAx>
        <c:axId val="30091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091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2815</c:v>
                </c:pt>
                <c:pt idx="1">
                  <c:v>2501</c:v>
                </c:pt>
                <c:pt idx="2">
                  <c:v>1706</c:v>
                </c:pt>
                <c:pt idx="3">
                  <c:v>1790</c:v>
                </c:pt>
                <c:pt idx="4">
                  <c:v>-516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DD-457D-AA90-16E7FD38C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14368"/>
        <c:axId val="3009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DD-457D-AA90-16E7FD38C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4368"/>
        <c:axId val="300912800"/>
      </c:lineChart>
      <c:dateAx>
        <c:axId val="30091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12800"/>
        <c:crosses val="autoZero"/>
        <c:auto val="1"/>
        <c:lblOffset val="100"/>
        <c:baseTimeUnit val="years"/>
      </c:dateAx>
      <c:valAx>
        <c:axId val="3009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0914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O6" zoomScaleNormal="100" zoomScaleSheetLayoutView="70" workbookViewId="0">
      <selection activeCell="OD20" sqref="OD2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高架下駐車場（保免）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1108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585.29999999999995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487.2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2608.8000000000002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1616.9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58.2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 t="str">
        <f>データ!AU7</f>
        <v>-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 t="str">
        <f>データ!AV7</f>
        <v>-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 t="str">
        <f>データ!AW7</f>
        <v>-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 t="str">
        <f>データ!AX7</f>
        <v>-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 t="str">
        <f>データ!AY7</f>
        <v>-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82.9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79.5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96.2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93.8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-72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2815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2501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1706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1790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-516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 t="str">
        <f>データ!CN7</f>
        <v>-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DEEqtU2Xl46A8Zpmyo6wfq5yxrB+NBwdCZ5xEqWm2uhi202lSMqgnSaBZbY/Z+4GRL65DVzeblYwNOaPjq/Ig==" saltValue="srp41Axbqq22ZPwWPA+3c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99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99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98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99</v>
      </c>
      <c r="BT5" s="59" t="s">
        <v>100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99</v>
      </c>
      <c r="CR5" s="59" t="s">
        <v>100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98</v>
      </c>
      <c r="DB5" s="59" t="s">
        <v>99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108</v>
      </c>
      <c r="B6" s="60">
        <f>B8</f>
        <v>2017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愛媛県松山市</v>
      </c>
      <c r="I6" s="60" t="str">
        <f t="shared" si="1"/>
        <v>高架下駐車場（保免）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32</v>
      </c>
      <c r="S6" s="62" t="str">
        <f t="shared" si="1"/>
        <v>無</v>
      </c>
      <c r="T6" s="62" t="str">
        <f t="shared" si="1"/>
        <v>無</v>
      </c>
      <c r="U6" s="63">
        <f t="shared" si="1"/>
        <v>1108</v>
      </c>
      <c r="V6" s="63">
        <f t="shared" si="1"/>
        <v>45</v>
      </c>
      <c r="W6" s="63" t="str">
        <f t="shared" si="1"/>
        <v>-</v>
      </c>
      <c r="X6" s="62" t="str">
        <f t="shared" si="1"/>
        <v>利用料金制</v>
      </c>
      <c r="Y6" s="64">
        <f>IF(Y8="-",NA(),Y8)</f>
        <v>585.29999999999995</v>
      </c>
      <c r="Z6" s="64">
        <f t="shared" ref="Z6:AH6" si="2">IF(Z8="-",NA(),Z8)</f>
        <v>487.2</v>
      </c>
      <c r="AA6" s="64">
        <f t="shared" si="2"/>
        <v>2608.8000000000002</v>
      </c>
      <c r="AB6" s="64">
        <f t="shared" si="2"/>
        <v>1616.9</v>
      </c>
      <c r="AC6" s="64">
        <f t="shared" si="2"/>
        <v>58.2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 t="e">
        <f t="shared" si="4"/>
        <v>#N/A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82.9</v>
      </c>
      <c r="BG6" s="64">
        <f t="shared" ref="BG6:BO6" si="5">IF(BG8="-",NA(),BG8)</f>
        <v>79.5</v>
      </c>
      <c r="BH6" s="64">
        <f t="shared" si="5"/>
        <v>96.2</v>
      </c>
      <c r="BI6" s="64">
        <f t="shared" si="5"/>
        <v>93.8</v>
      </c>
      <c r="BJ6" s="64">
        <f t="shared" si="5"/>
        <v>-72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2815</v>
      </c>
      <c r="BR6" s="65">
        <f t="shared" ref="BR6:BZ6" si="6">IF(BR8="-",NA(),BR8)</f>
        <v>2501</v>
      </c>
      <c r="BS6" s="65">
        <f t="shared" si="6"/>
        <v>1706</v>
      </c>
      <c r="BT6" s="65">
        <f t="shared" si="6"/>
        <v>1790</v>
      </c>
      <c r="BU6" s="65">
        <f t="shared" si="6"/>
        <v>-516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 t="str">
        <f t="shared" ref="CM6:CN6" si="7">CM8</f>
        <v>-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110</v>
      </c>
      <c r="B7" s="60">
        <f t="shared" ref="B7:X7" si="10">B8</f>
        <v>2017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松山市</v>
      </c>
      <c r="I7" s="60" t="str">
        <f t="shared" si="10"/>
        <v>高架下駐車場（保免）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32</v>
      </c>
      <c r="S7" s="62" t="str">
        <f t="shared" si="10"/>
        <v>無</v>
      </c>
      <c r="T7" s="62" t="str">
        <f t="shared" si="10"/>
        <v>無</v>
      </c>
      <c r="U7" s="63">
        <f t="shared" si="10"/>
        <v>1108</v>
      </c>
      <c r="V7" s="63">
        <f t="shared" si="10"/>
        <v>45</v>
      </c>
      <c r="W7" s="63" t="str">
        <f t="shared" si="10"/>
        <v>-</v>
      </c>
      <c r="X7" s="62" t="str">
        <f t="shared" si="10"/>
        <v>利用料金制</v>
      </c>
      <c r="Y7" s="64">
        <f>Y8</f>
        <v>585.29999999999995</v>
      </c>
      <c r="Z7" s="64">
        <f t="shared" ref="Z7:AH7" si="11">Z8</f>
        <v>487.2</v>
      </c>
      <c r="AA7" s="64">
        <f t="shared" si="11"/>
        <v>2608.8000000000002</v>
      </c>
      <c r="AB7" s="64">
        <f t="shared" si="11"/>
        <v>1616.9</v>
      </c>
      <c r="AC7" s="64">
        <f t="shared" si="11"/>
        <v>58.2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 t="str">
        <f t="shared" si="13"/>
        <v>-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82.9</v>
      </c>
      <c r="BG7" s="64">
        <f t="shared" ref="BG7:BO7" si="14">BG8</f>
        <v>79.5</v>
      </c>
      <c r="BH7" s="64">
        <f t="shared" si="14"/>
        <v>96.2</v>
      </c>
      <c r="BI7" s="64">
        <f t="shared" si="14"/>
        <v>93.8</v>
      </c>
      <c r="BJ7" s="64">
        <f t="shared" si="14"/>
        <v>-72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2815</v>
      </c>
      <c r="BR7" s="65">
        <f t="shared" ref="BR7:BZ7" si="15">BR8</f>
        <v>2501</v>
      </c>
      <c r="BS7" s="65">
        <f t="shared" si="15"/>
        <v>1706</v>
      </c>
      <c r="BT7" s="65">
        <f t="shared" si="15"/>
        <v>1790</v>
      </c>
      <c r="BU7" s="65">
        <f t="shared" si="15"/>
        <v>-516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 t="str">
        <f>CM8</f>
        <v>-</v>
      </c>
      <c r="CN7" s="63" t="str">
        <f>CN8</f>
        <v>-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382019</v>
      </c>
      <c r="D8" s="67">
        <v>47</v>
      </c>
      <c r="E8" s="67">
        <v>14</v>
      </c>
      <c r="F8" s="67">
        <v>0</v>
      </c>
      <c r="G8" s="67">
        <v>8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32</v>
      </c>
      <c r="S8" s="69" t="s">
        <v>122</v>
      </c>
      <c r="T8" s="69" t="s">
        <v>122</v>
      </c>
      <c r="U8" s="70">
        <v>1108</v>
      </c>
      <c r="V8" s="70">
        <v>45</v>
      </c>
      <c r="W8" s="70" t="s">
        <v>116</v>
      </c>
      <c r="X8" s="69" t="s">
        <v>123</v>
      </c>
      <c r="Y8" s="71">
        <v>585.29999999999995</v>
      </c>
      <c r="Z8" s="71">
        <v>487.2</v>
      </c>
      <c r="AA8" s="71">
        <v>2608.8000000000002</v>
      </c>
      <c r="AB8" s="71">
        <v>1616.9</v>
      </c>
      <c r="AC8" s="71">
        <v>58.2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 t="s">
        <v>116</v>
      </c>
      <c r="AV8" s="72" t="s">
        <v>116</v>
      </c>
      <c r="AW8" s="72" t="s">
        <v>116</v>
      </c>
      <c r="AX8" s="72" t="s">
        <v>116</v>
      </c>
      <c r="AY8" s="72" t="s">
        <v>116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82.9</v>
      </c>
      <c r="BG8" s="71">
        <v>79.5</v>
      </c>
      <c r="BH8" s="71">
        <v>96.2</v>
      </c>
      <c r="BI8" s="71">
        <v>93.8</v>
      </c>
      <c r="BJ8" s="71">
        <v>-72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2815</v>
      </c>
      <c r="BR8" s="72">
        <v>2501</v>
      </c>
      <c r="BS8" s="72">
        <v>1706</v>
      </c>
      <c r="BT8" s="73">
        <v>1790</v>
      </c>
      <c r="BU8" s="73">
        <v>-516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 t="s">
        <v>116</v>
      </c>
      <c r="CN8" s="70" t="s">
        <v>116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2019-02-05T01:16:54Z</cp:lastPrinted>
  <dcterms:created xsi:type="dcterms:W3CDTF">2018-12-07T10:36:10Z</dcterms:created>
  <dcterms:modified xsi:type="dcterms:W3CDTF">2019-02-07T23:36:12Z</dcterms:modified>
  <cp:category/>
</cp:coreProperties>
</file>