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H28決算（H29実施）\02 その他照会・通知\愛媛県\30.03.16〆_★ 【公営企業】平成28年度決算「経営比較分析表」の分析等について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JV31" i="4" s="1"/>
  <c r="DK7" i="5"/>
  <c r="DI7" i="5"/>
  <c r="DH7" i="5"/>
  <c r="DG7" i="5"/>
  <c r="LE78" i="4" s="1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U7" i="5"/>
  <c r="AS7" i="5"/>
  <c r="AR7" i="5"/>
  <c r="AQ7" i="5"/>
  <c r="AP7" i="5"/>
  <c r="AO7" i="5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BZ31" i="4" s="1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MI78" i="4"/>
  <c r="LT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HJ32" i="4"/>
  <c r="GQ32" i="4"/>
  <c r="FX32" i="4"/>
  <c r="FE32" i="4"/>
  <c r="EL32" i="4"/>
  <c r="CS32" i="4"/>
  <c r="BZ32" i="4"/>
  <c r="AN32" i="4"/>
  <c r="U32" i="4"/>
  <c r="MA31" i="4"/>
  <c r="LH31" i="4"/>
  <c r="KO31" i="4"/>
  <c r="JC31" i="4"/>
  <c r="HJ31" i="4"/>
  <c r="GQ31" i="4"/>
  <c r="FX31" i="4"/>
  <c r="EL31" i="4"/>
  <c r="CS31" i="4"/>
  <c r="BG31" i="4"/>
  <c r="AN31" i="4"/>
  <c r="U31" i="4"/>
  <c r="JQ10" i="4"/>
  <c r="HX10" i="4"/>
  <c r="DU10" i="4"/>
  <c r="CF10" i="4"/>
  <c r="B10" i="4"/>
  <c r="LJ8" i="4"/>
  <c r="HX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IE76" i="4"/>
  <c r="BZ30" i="4"/>
  <c r="LT76" i="4"/>
  <c r="GQ51" i="4"/>
  <c r="LH30" i="4"/>
  <c r="BZ51" i="4"/>
  <c r="GQ30" i="4"/>
  <c r="HP76" i="4"/>
  <c r="FX30" i="4"/>
  <c r="BG30" i="4"/>
  <c r="LE76" i="4"/>
  <c r="BG51" i="4"/>
  <c r="AV76" i="4"/>
  <c r="KO51" i="4"/>
  <c r="FX51" i="4"/>
  <c r="KO30" i="4"/>
  <c r="HA76" i="4"/>
  <c r="AN51" i="4"/>
  <c r="FE30" i="4"/>
  <c r="AG76" i="4"/>
  <c r="JV51" i="4"/>
  <c r="AN30" i="4"/>
  <c r="KP76" i="4"/>
  <c r="FE51" i="4"/>
  <c r="JV30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<sst xmlns="http://schemas.openxmlformats.org/spreadsheetml/2006/main" count="288" uniqueCount="136">
  <si>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</si>
  <si>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</si>
  <si>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</si>
  <si>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</si>
  <si>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</si>
  <si>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</si>
  <si>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</si>
  <si>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</si>
  <si>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</si>
  <si>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</si>
  <si>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</si>
  <si>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</si>
  <si>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</si>
  <si>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</si>
  <si>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</si>
  <si>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</si>
  <si>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</si>
  <si>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</si>
  <si>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</si>
  <si>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</si>
  <si>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</si>
  <si>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</si>
  <si>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</si>
  <si>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</si>
  <si>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</si>
  <si>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</si>
  <si>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</si>
  <si>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</si>
  <si>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</si>
  <si>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</si>
  <si>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</si>
  <si>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</si>
  <si>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</si>
  <si>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</si>
  <si>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</si>
  <si>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</si>
  <si>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</si>
  <si>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</si>
  <si>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</si>
  <si>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</si>
  <si>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</si>
  <si>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</si>
  <si>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</si>
  <si>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</si>
  <si>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</si>
  <si>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</si>
  <si>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</si>
  <si>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</si>
  <si>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</si>
  <si>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</si>
  <si>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</si>
  <si>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</si>
  <si>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</si>
  <si>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</si>
  <si>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</si>
  <si>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</si>
  <si>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</si>
  <si>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</si>
  <si>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</si>
  <si>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</si>
  <si>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</si>
  <si>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</si>
  <si>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</si>
  <si>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</si>
  <si>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</si>
  <si>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</si>
  <si>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</si>
  <si>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</si>
  <si>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</si>
  <si>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</si>
  <si>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</si>
  <si>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</si>
  <si>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</si>
  <si>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</si>
  <si>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</si>
  <si>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</si>
  <si>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</si>
  <si>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</si>
  <si>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</si>
  <si>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</si>
  <si>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</si>
  <si>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</si>
  <si>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</si>
  <si>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</si>
  <si>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</si>
  <si>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</si>
  <si>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</si>
  <si>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</si>
  <si>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</si>
  <si>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</si>
  <si>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</si>
  <si>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</si>
  <si>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</si>
  <si>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</si>
  <si>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</si>
  <si>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</si>
  <si>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</si>
  <si>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</si>
  <si>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</si>
  <si>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</si>
  <si>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</si>
  <si>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</si>
  <si>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</si>
  <si>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</si>
  <si>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</si>
  <si>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</si>
  <si>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</si>
  <si>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</si>
  <si>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</si>
  <si>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</si>
  <si>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</si>
  <si>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</si>
  <si>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</si>
  <si>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</si>
  <si>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</si>
  <si>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愛媛県　松山市</t>
  </si>
  <si>
    <t>高架下駐車場（保免）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</si>
  <si>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</si>
  <si>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</si>
  <si>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</si>
  <si>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</si>
  <si>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</si>
  <si>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</si>
  <si>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</si>
  <si>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</si>
  <si>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</si>
  <si>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</si>
  <si>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</si>
  <si>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</si>
  <si>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</si>
  <si>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</si>
  <si>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平成27年度から、指定管理者による利用料金制の導入により、収支が改善した。
　今後も、指定管理者と協力し、収益性を向上するための検討をしていく。</t>
    <phoneticPr fontId="6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</si>
  <si>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6"/>
  </si>
  <si>
    <t>その他</t>
    <rPh sb="2" eb="3">
      <t>タ</t>
    </rPh>
    <phoneticPr fontId="6"/>
  </si>
  <si>
    <t>　当駐車場は定期のみの駐車場であり、稼働率は算定していない。平成28年度からの国道高架の耐震補強工事に伴い、9ヵ月間(平成29年4月1日～平成29年12月31日)営業を休止したため、営業再開後に利用者が減少している。今後は指定管理者と協力しながら、利用率の向上に努めていく必要がある。</t>
    <rPh sb="56" eb="57">
      <t>ゲツ</t>
    </rPh>
    <rPh sb="101" eb="103">
      <t>ゲンショウ</t>
    </rPh>
    <phoneticPr fontId="6"/>
  </si>
  <si>
    <t>　平成28年度からの国道高架の耐震補強工事に伴い、9カ月間(平成29年4月1日～平成29年12月31日)営業を休止したため、営業再開後に利用者が減少している。
　今後は指定管理者と協力しながら、利用率の向上に努めていく必要がある。</t>
    <rPh sb="27" eb="29">
      <t>ゲツカン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</si>
</sst>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616.70000000000005</c:v>
                </c:pt>
                <c:pt idx="1">
                  <c:v>585.29999999999995</c:v>
                </c:pt>
                <c:pt idx="2">
                  <c:v>487.2</c:v>
                </c:pt>
                <c:pt idx="3">
                  <c:v>2608.8000000000002</c:v>
                </c:pt>
                <c:pt idx="4">
                  <c:v>1616.9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925384"/>
        <c:axId val="311630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925384"/>
        <c:axId val="311630072"/>
      </c:lineChart>
      <c:dateAx>
        <c:axId val="309925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630072"/>
        <c:crosses val="autoZero"/>
        <c:auto val="1"/>
        <c:lblOffset val="100"/>
        <c:baseTimeUnit val="years"/>
      </c:dateAx>
      <c:valAx>
        <c:axId val="311630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9925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953432"/>
        <c:axId val="31097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53432"/>
        <c:axId val="310977816"/>
      </c:lineChart>
      <c:dateAx>
        <c:axId val="31095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977816"/>
        <c:crosses val="autoZero"/>
        <c:auto val="1"/>
        <c:lblOffset val="100"/>
        <c:baseTimeUnit val="years"/>
      </c:dateAx>
      <c:valAx>
        <c:axId val="310977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0953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979384"/>
        <c:axId val="31097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79384"/>
        <c:axId val="310978600"/>
      </c:lineChart>
      <c:dateAx>
        <c:axId val="310979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978600"/>
        <c:crosses val="autoZero"/>
        <c:auto val="1"/>
        <c:lblOffset val="100"/>
        <c:baseTimeUnit val="years"/>
      </c:dateAx>
      <c:valAx>
        <c:axId val="31097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0979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979776"/>
        <c:axId val="31098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79776"/>
        <c:axId val="310980560"/>
      </c:lineChart>
      <c:dateAx>
        <c:axId val="31097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980560"/>
        <c:crosses val="autoZero"/>
        <c:auto val="1"/>
        <c:lblOffset val="100"/>
        <c:baseTimeUnit val="years"/>
      </c:dateAx>
      <c:valAx>
        <c:axId val="31098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0979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977424"/>
        <c:axId val="31097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77424"/>
        <c:axId val="310978208"/>
      </c:lineChart>
      <c:dateAx>
        <c:axId val="31097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978208"/>
        <c:crosses val="autoZero"/>
        <c:auto val="1"/>
        <c:lblOffset val="100"/>
        <c:baseTimeUnit val="years"/>
      </c:dateAx>
      <c:valAx>
        <c:axId val="31097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0977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93760"/>
        <c:axId val="311492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93760"/>
        <c:axId val="311492584"/>
      </c:lineChart>
      <c:dateAx>
        <c:axId val="31149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92584"/>
        <c:crosses val="autoZero"/>
        <c:auto val="1"/>
        <c:lblOffset val="100"/>
        <c:baseTimeUnit val="years"/>
      </c:dateAx>
      <c:valAx>
        <c:axId val="311492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1493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91408"/>
        <c:axId val="31149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91408"/>
        <c:axId val="311496112"/>
      </c:lineChart>
      <c:dateAx>
        <c:axId val="31149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96112"/>
        <c:crosses val="autoZero"/>
        <c:auto val="1"/>
        <c:lblOffset val="100"/>
        <c:baseTimeUnit val="years"/>
      </c:dateAx>
      <c:valAx>
        <c:axId val="31149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1491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82.9</c:v>
                </c:pt>
                <c:pt idx="2">
                  <c:v>79.5</c:v>
                </c:pt>
                <c:pt idx="3">
                  <c:v>96.2</c:v>
                </c:pt>
                <c:pt idx="4">
                  <c:v>93.8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94544"/>
        <c:axId val="311494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94544"/>
        <c:axId val="311494936"/>
      </c:lineChart>
      <c:dateAx>
        <c:axId val="31149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94936"/>
        <c:crosses val="autoZero"/>
        <c:auto val="1"/>
        <c:lblOffset val="100"/>
        <c:baseTimeUnit val="years"/>
      </c:dateAx>
      <c:valAx>
        <c:axId val="311494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1494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2811</c:v>
                </c:pt>
                <c:pt idx="1">
                  <c:v>2815</c:v>
                </c:pt>
                <c:pt idx="2">
                  <c:v>2501</c:v>
                </c:pt>
                <c:pt idx="3">
                  <c:v>1706</c:v>
                </c:pt>
                <c:pt idx="4">
                  <c:v>1790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95328"/>
        <c:axId val="31149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95328"/>
        <c:axId val="311496504"/>
      </c:lineChart>
      <c:dateAx>
        <c:axId val="31149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96504"/>
        <c:crosses val="autoZero"/>
        <c:auto val="1"/>
        <c:lblOffset val="100"/>
        <c:baseTimeUnit val="years"/>
      </c:dateAx>
      <c:valAx>
        <c:axId val="31149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149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D55" zoomScale="70" zoomScaleNormal="70" zoomScaleSheetLayoutView="70" workbookViewId="0">
      <selection activeCell="ND66" sqref="ND66:NR82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愛媛県松山市　高架下駐車場（保免）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133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無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1108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31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45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 t="str">
        <f>データ!W7</f>
        <v>-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利用料金制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131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616.70000000000005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585.29999999999995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487.2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2608.8000000000002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1616.9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0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0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0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0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132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134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83.8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82.9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79.5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96.2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93.8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2811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2815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2501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1706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1790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135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382019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8</v>
      </c>
      <c r="H6" s="61" t="str">
        <f>SUBSTITUTE(H8,"　","")</f>
        <v>愛媛県松山市</v>
      </c>
      <c r="I6" s="61" t="str">
        <f t="shared" si="1"/>
        <v>高架下駐車場（保免）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31</v>
      </c>
      <c r="S6" s="63" t="str">
        <f t="shared" si="1"/>
        <v>無</v>
      </c>
      <c r="T6" s="63" t="str">
        <f t="shared" si="1"/>
        <v>無</v>
      </c>
      <c r="U6" s="64">
        <f t="shared" si="1"/>
        <v>1108</v>
      </c>
      <c r="V6" s="64">
        <f t="shared" si="1"/>
        <v>45</v>
      </c>
      <c r="W6" s="64" t="str">
        <f t="shared" si="1"/>
        <v>-</v>
      </c>
      <c r="X6" s="63" t="str">
        <f t="shared" si="1"/>
        <v>利用料金制</v>
      </c>
      <c r="Y6" s="65">
        <f>IF(Y8="-",NA(),Y8)</f>
        <v>616.70000000000005</v>
      </c>
      <c r="Z6" s="65">
        <f t="shared" ref="Z6:AH6" si="2">IF(Z8="-",NA(),Z8)</f>
        <v>585.29999999999995</v>
      </c>
      <c r="AA6" s="65">
        <f t="shared" si="2"/>
        <v>487.2</v>
      </c>
      <c r="AB6" s="65">
        <f t="shared" si="2"/>
        <v>2608.8000000000002</v>
      </c>
      <c r="AC6" s="65">
        <f t="shared" si="2"/>
        <v>1616.9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83.8</v>
      </c>
      <c r="BG6" s="65">
        <f t="shared" ref="BG6:BO6" si="5">IF(BG8="-",NA(),BG8)</f>
        <v>82.9</v>
      </c>
      <c r="BH6" s="65">
        <f t="shared" si="5"/>
        <v>79.5</v>
      </c>
      <c r="BI6" s="65">
        <f t="shared" si="5"/>
        <v>96.2</v>
      </c>
      <c r="BJ6" s="65">
        <f t="shared" si="5"/>
        <v>93.8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2811</v>
      </c>
      <c r="BR6" s="66">
        <f t="shared" ref="BR6:BZ6" si="6">IF(BR8="-",NA(),BR8)</f>
        <v>2815</v>
      </c>
      <c r="BS6" s="66">
        <f t="shared" si="6"/>
        <v>2501</v>
      </c>
      <c r="BT6" s="66">
        <f t="shared" si="6"/>
        <v>1706</v>
      </c>
      <c r="BU6" s="66">
        <f t="shared" si="6"/>
        <v>1790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 t="str">
        <f t="shared" si="7"/>
        <v>-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0</v>
      </c>
      <c r="DL6" s="65">
        <f t="shared" ref="DL6:DT6" si="9">IF(DL8="-",NA(),DL8)</f>
        <v>0</v>
      </c>
      <c r="DM6" s="65">
        <f t="shared" si="9"/>
        <v>0</v>
      </c>
      <c r="DN6" s="65">
        <f t="shared" si="9"/>
        <v>0</v>
      </c>
      <c r="DO6" s="65">
        <f t="shared" si="9"/>
        <v>0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382019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8</v>
      </c>
      <c r="H7" s="61" t="str">
        <f t="shared" si="10"/>
        <v>愛媛県　松山市</v>
      </c>
      <c r="I7" s="61" t="str">
        <f t="shared" si="10"/>
        <v>高架下駐車場（保免）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31</v>
      </c>
      <c r="S7" s="63" t="str">
        <f t="shared" si="10"/>
        <v>無</v>
      </c>
      <c r="T7" s="63" t="str">
        <f t="shared" si="10"/>
        <v>無</v>
      </c>
      <c r="U7" s="64">
        <f t="shared" si="10"/>
        <v>1108</v>
      </c>
      <c r="V7" s="64">
        <f t="shared" si="10"/>
        <v>45</v>
      </c>
      <c r="W7" s="64" t="str">
        <f t="shared" si="10"/>
        <v>-</v>
      </c>
      <c r="X7" s="63" t="str">
        <f t="shared" si="10"/>
        <v>利用料金制</v>
      </c>
      <c r="Y7" s="65">
        <f>Y8</f>
        <v>616.70000000000005</v>
      </c>
      <c r="Z7" s="65">
        <f t="shared" ref="Z7:AH7" si="11">Z8</f>
        <v>585.29999999999995</v>
      </c>
      <c r="AA7" s="65">
        <f t="shared" si="11"/>
        <v>487.2</v>
      </c>
      <c r="AB7" s="65">
        <f t="shared" si="11"/>
        <v>2608.8000000000002</v>
      </c>
      <c r="AC7" s="65">
        <f t="shared" si="11"/>
        <v>1616.9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83.8</v>
      </c>
      <c r="BG7" s="65">
        <f t="shared" ref="BG7:BO7" si="14">BG8</f>
        <v>82.9</v>
      </c>
      <c r="BH7" s="65">
        <f t="shared" si="14"/>
        <v>79.5</v>
      </c>
      <c r="BI7" s="65">
        <f t="shared" si="14"/>
        <v>96.2</v>
      </c>
      <c r="BJ7" s="65">
        <f t="shared" si="14"/>
        <v>93.8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2811</v>
      </c>
      <c r="BR7" s="66">
        <f t="shared" ref="BR7:BZ7" si="15">BR8</f>
        <v>2815</v>
      </c>
      <c r="BS7" s="66">
        <f t="shared" si="15"/>
        <v>2501</v>
      </c>
      <c r="BT7" s="66">
        <f t="shared" si="15"/>
        <v>1706</v>
      </c>
      <c r="BU7" s="66">
        <f t="shared" si="15"/>
        <v>1790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114</v>
      </c>
      <c r="CL7" s="62"/>
      <c r="CM7" s="64">
        <f>CM8</f>
        <v>0</v>
      </c>
      <c r="CN7" s="64" t="str">
        <f>CN8</f>
        <v>-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114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0</v>
      </c>
      <c r="DL7" s="65">
        <f t="shared" ref="DL7:DT7" si="17">DL8</f>
        <v>0</v>
      </c>
      <c r="DM7" s="65">
        <f t="shared" si="17"/>
        <v>0</v>
      </c>
      <c r="DN7" s="65">
        <f t="shared" si="17"/>
        <v>0</v>
      </c>
      <c r="DO7" s="65">
        <f t="shared" si="17"/>
        <v>0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382019</v>
      </c>
      <c r="D8" s="68">
        <v>47</v>
      </c>
      <c r="E8" s="68">
        <v>14</v>
      </c>
      <c r="F8" s="68">
        <v>0</v>
      </c>
      <c r="G8" s="68">
        <v>8</v>
      </c>
      <c r="H8" s="68" t="s">
        <v>115</v>
      </c>
      <c r="I8" s="68" t="s">
        <v>116</v>
      </c>
      <c r="J8" s="68" t="s">
        <v>117</v>
      </c>
      <c r="K8" s="68" t="s">
        <v>118</v>
      </c>
      <c r="L8" s="68" t="s">
        <v>119</v>
      </c>
      <c r="M8" s="68" t="s">
        <v>120</v>
      </c>
      <c r="N8" s="68"/>
      <c r="O8" s="69" t="s">
        <v>121</v>
      </c>
      <c r="P8" s="70" t="s">
        <v>122</v>
      </c>
      <c r="Q8" s="70" t="s">
        <v>123</v>
      </c>
      <c r="R8" s="71">
        <v>31</v>
      </c>
      <c r="S8" s="70" t="s">
        <v>124</v>
      </c>
      <c r="T8" s="70" t="s">
        <v>124</v>
      </c>
      <c r="U8" s="71">
        <v>1108</v>
      </c>
      <c r="V8" s="71">
        <v>45</v>
      </c>
      <c r="W8" s="71" t="s">
        <v>119</v>
      </c>
      <c r="X8" s="70" t="s">
        <v>125</v>
      </c>
      <c r="Y8" s="72">
        <v>616.70000000000005</v>
      </c>
      <c r="Z8" s="72">
        <v>585.29999999999995</v>
      </c>
      <c r="AA8" s="72">
        <v>487.2</v>
      </c>
      <c r="AB8" s="72">
        <v>2608.8000000000002</v>
      </c>
      <c r="AC8" s="72">
        <v>1616.9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83.8</v>
      </c>
      <c r="BG8" s="72">
        <v>82.9</v>
      </c>
      <c r="BH8" s="72">
        <v>79.5</v>
      </c>
      <c r="BI8" s="72">
        <v>96.2</v>
      </c>
      <c r="BJ8" s="72">
        <v>93.8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2811</v>
      </c>
      <c r="BR8" s="73">
        <v>2815</v>
      </c>
      <c r="BS8" s="73">
        <v>2501</v>
      </c>
      <c r="BT8" s="74">
        <v>1706</v>
      </c>
      <c r="BU8" s="74">
        <v>1790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119</v>
      </c>
      <c r="CC8" s="72" t="s">
        <v>119</v>
      </c>
      <c r="CD8" s="72" t="s">
        <v>119</v>
      </c>
      <c r="CE8" s="72" t="s">
        <v>119</v>
      </c>
      <c r="CF8" s="72" t="s">
        <v>119</v>
      </c>
      <c r="CG8" s="72" t="s">
        <v>119</v>
      </c>
      <c r="CH8" s="72" t="s">
        <v>119</v>
      </c>
      <c r="CI8" s="72" t="s">
        <v>119</v>
      </c>
      <c r="CJ8" s="72" t="s">
        <v>119</v>
      </c>
      <c r="CK8" s="72" t="s">
        <v>119</v>
      </c>
      <c r="CL8" s="69" t="s">
        <v>119</v>
      </c>
      <c r="CM8" s="71">
        <v>0</v>
      </c>
      <c r="CN8" s="71" t="s">
        <v>119</v>
      </c>
      <c r="CO8" s="72" t="s">
        <v>119</v>
      </c>
      <c r="CP8" s="72" t="s">
        <v>119</v>
      </c>
      <c r="CQ8" s="72" t="s">
        <v>119</v>
      </c>
      <c r="CR8" s="72" t="s">
        <v>119</v>
      </c>
      <c r="CS8" s="72" t="s">
        <v>119</v>
      </c>
      <c r="CT8" s="72" t="s">
        <v>119</v>
      </c>
      <c r="CU8" s="72" t="s">
        <v>119</v>
      </c>
      <c r="CV8" s="72" t="s">
        <v>119</v>
      </c>
      <c r="CW8" s="72" t="s">
        <v>119</v>
      </c>
      <c r="CX8" s="72" t="s">
        <v>119</v>
      </c>
      <c r="CY8" s="69" t="s">
        <v>119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0</v>
      </c>
      <c r="DL8" s="72">
        <v>0</v>
      </c>
      <c r="DM8" s="72">
        <v>0</v>
      </c>
      <c r="DN8" s="72">
        <v>0</v>
      </c>
      <c r="DO8" s="72">
        <v>0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nt025113</cp:lastModifiedBy>
  <cp:lastPrinted>2018-03-12T01:01:56Z</cp:lastPrinted>
  <dcterms:created xsi:type="dcterms:W3CDTF">2018-02-09T01:53:08Z</dcterms:created>
  <dcterms:modified xsi:type="dcterms:W3CDTF">2018-03-12T04:00:40Z</dcterms:modified>
  <cp:category/>
</cp:coreProperties>
</file>