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nnsfe25\ファイルサーバ\本庁\理財部\財政課\11_公会計\01_財務書類作成作業\R6（R7作業）\10_公表用資料\04_(R6決算)ホームページ公表用\"/>
    </mc:Choice>
  </mc:AlternateContent>
  <xr:revisionPtr revIDLastSave="0" documentId="13_ncr:1_{1B2D1648-06D4-408E-85CA-ACD2D032CD8B}" xr6:coauthVersionLast="47" xr6:coauthVersionMax="47" xr10:uidLastSave="{00000000-0000-0000-0000-000000000000}"/>
  <bookViews>
    <workbookView xWindow="-120" yWindow="-120" windowWidth="19440" windowHeight="14880" tabRatio="792" xr2:uid="{00000000-000D-0000-FFFF-FFFF00000000}"/>
  </bookViews>
  <sheets>
    <sheet name="1(1)①②有形固定資産（一般会計等）" sheetId="54" r:id="rId1"/>
    <sheet name="1(1)①有形固定資産（全体）" sheetId="55" r:id="rId2"/>
    <sheet name="1(1)①有形固定資産（連結）" sheetId="56" r:id="rId3"/>
    <sheet name="1(1)③増減の明細" sheetId="37" r:id="rId4"/>
    <sheet name="1(1)④基金" sheetId="38" r:id="rId5"/>
    <sheet name="1(1)⑤貸付金" sheetId="39" r:id="rId6"/>
    <sheet name="1(1)⑥⑦未収金及び長期延滞債権" sheetId="40" r:id="rId7"/>
    <sheet name="1(2)①地方債（借入先別）" sheetId="41" r:id="rId8"/>
    <sheet name="1(2)②③④地方債（利率別など）" sheetId="42" r:id="rId9"/>
    <sheet name="1(2)⑤引当金" sheetId="43" r:id="rId10"/>
    <sheet name="2(1)補助金" sheetId="45" r:id="rId11"/>
    <sheet name="3(1)財源明細" sheetId="46" r:id="rId12"/>
    <sheet name="3(2)財源情報明細" sheetId="47" r:id="rId13"/>
    <sheet name="4(1)資金明細" sheetId="18" r:id="rId14"/>
  </sheets>
  <definedNames>
    <definedName name="_xlnm.Print_Area" localSheetId="0">'1(1)①②有形固定資産（一般会計等）'!$A$1:$T$51</definedName>
    <definedName name="_xlnm.Print_Area" localSheetId="1">'1(1)①有形固定資産（全体）'!$A$1:$T$27</definedName>
    <definedName name="_xlnm.Print_Area" localSheetId="2">'1(1)①有形固定資産（連結）'!$A$1:$T$27</definedName>
    <definedName name="_xlnm.Print_Area" localSheetId="3">'1(1)③増減の明細'!$A$1:$M$41</definedName>
    <definedName name="_xlnm.Print_Area" localSheetId="4">'1(1)④基金'!$A$1:$J$28</definedName>
    <definedName name="_xlnm.Print_Area" localSheetId="5">'1(1)⑤貸付金'!$A$1:$H$16</definedName>
    <definedName name="_xlnm.Print_Area" localSheetId="6">'1(1)⑥⑦未収金及び長期延滞債権'!$A$1:$I$18</definedName>
    <definedName name="_xlnm.Print_Area" localSheetId="7">'1(2)①地方債（借入先別）'!$A$1:$M$19</definedName>
    <definedName name="_xlnm.Print_Area" localSheetId="8">'1(2)②③④地方債（利率別など）'!$A$1:$J$17</definedName>
    <definedName name="_xlnm.Print_Area" localSheetId="9">'1(2)⑤引当金'!$A$1:$H$16</definedName>
    <definedName name="_xlnm.Print_Area" localSheetId="10">'2(1)補助金'!$A$1:$H$22</definedName>
    <definedName name="_xlnm.Print_Area" localSheetId="11">'3(1)財源明細'!$A$1:$G$15</definedName>
    <definedName name="_xlnm.Print_Area" localSheetId="12">'3(2)財源情報明細'!$A$1:$H$9</definedName>
    <definedName name="_xlnm.Print_Area" localSheetId="13">'4(1)資金明細'!$A$1:$D$6</definedName>
    <definedName name="_xlnm.Print_Titles" localSheetId="3">'1(1)③増減の明細'!$20:$21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47" l="1"/>
  <c r="F15" i="46"/>
  <c r="F20" i="45"/>
  <c r="F19" i="45" s="1"/>
  <c r="G15" i="43"/>
  <c r="E15" i="43"/>
  <c r="D15" i="43"/>
  <c r="C15" i="43"/>
  <c r="H12" i="40"/>
  <c r="G5" i="40"/>
  <c r="C7" i="40"/>
  <c r="C6" i="40"/>
  <c r="C5" i="40"/>
  <c r="G40" i="37"/>
  <c r="F40" i="37"/>
  <c r="E40" i="37"/>
  <c r="D40" i="37"/>
  <c r="C40" i="37"/>
  <c r="I40" i="37"/>
  <c r="G15" i="39" l="1"/>
  <c r="G8" i="39"/>
  <c r="G7" i="39"/>
  <c r="F11" i="45"/>
  <c r="K18" i="37" l="1"/>
  <c r="D18" i="37"/>
  <c r="E18" i="37"/>
  <c r="F18" i="37"/>
  <c r="G18" i="37"/>
  <c r="J18" i="37"/>
  <c r="C18" i="37"/>
  <c r="G5" i="38"/>
  <c r="D23" i="38"/>
  <c r="H23" i="38"/>
  <c r="C23" i="38"/>
  <c r="B18" i="41"/>
  <c r="J40" i="37"/>
  <c r="L40" i="37"/>
  <c r="K40" i="37"/>
  <c r="I9" i="37"/>
  <c r="D5" i="47" l="1"/>
  <c r="F7" i="47" l="1"/>
  <c r="E5" i="47"/>
  <c r="F5" i="47" s="1"/>
  <c r="G8" i="47"/>
  <c r="F10" i="46"/>
  <c r="F8" i="47" l="1"/>
  <c r="F6" i="47"/>
  <c r="G22" i="38"/>
  <c r="G18" i="38"/>
  <c r="G21" i="38" l="1"/>
  <c r="H16" i="37" l="1"/>
  <c r="G19" i="38" l="1"/>
  <c r="G8" i="38"/>
  <c r="G6" i="38"/>
  <c r="G7" i="38"/>
  <c r="G9" i="38"/>
  <c r="G10" i="38"/>
  <c r="G11" i="38"/>
  <c r="G12" i="38"/>
  <c r="G13" i="38"/>
  <c r="G14" i="38"/>
  <c r="G15" i="38"/>
  <c r="G16" i="38"/>
  <c r="G17" i="38"/>
  <c r="G20" i="38"/>
  <c r="G23" i="38" l="1"/>
  <c r="B5" i="42"/>
  <c r="B11" i="42" s="1"/>
  <c r="I11" i="42" s="1"/>
  <c r="H39" i="37" l="1"/>
  <c r="H23" i="37"/>
  <c r="H24" i="37"/>
  <c r="H25" i="37"/>
  <c r="H26" i="37"/>
  <c r="H27" i="37"/>
  <c r="H28" i="37"/>
  <c r="H29" i="37"/>
  <c r="H30" i="37"/>
  <c r="H31" i="37"/>
  <c r="H32" i="37"/>
  <c r="H33" i="37"/>
  <c r="H34" i="37"/>
  <c r="H35" i="37"/>
  <c r="H36" i="37"/>
  <c r="H37" i="37"/>
  <c r="H38" i="37"/>
  <c r="H22" i="37"/>
  <c r="E18" i="41" l="1"/>
  <c r="F18" i="41"/>
  <c r="G18" i="41"/>
  <c r="H18" i="41"/>
  <c r="L18" i="41"/>
  <c r="D18" i="41"/>
  <c r="C18" i="41"/>
  <c r="I10" i="37" l="1"/>
  <c r="I11" i="37"/>
  <c r="I12" i="37"/>
  <c r="I13" i="37"/>
  <c r="I14" i="37"/>
  <c r="I18" i="37" l="1"/>
  <c r="C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 authorId="0" shapeId="0" xr:uid="{7C11DF92-3267-497F-AFF3-871B8A319C28}">
      <text>
        <r>
          <rPr>
            <b/>
            <sz val="9"/>
            <color indexed="10"/>
            <rFont val="BIZ UDゴシック"/>
            <family val="3"/>
            <charset val="128"/>
          </rPr>
          <t>四捨五入の関係で合計金額が1百万円合わないため、貸付金計で調整。</t>
        </r>
      </text>
    </comment>
    <comment ref="G7" authorId="0" shapeId="0" xr:uid="{AAA23150-44A8-44F4-AD0E-03899D7AAC5C}">
      <text>
        <r>
          <rPr>
            <sz val="9"/>
            <color indexed="81"/>
            <rFont val="MS P ゴシック"/>
            <family val="3"/>
            <charset val="128"/>
          </rPr>
          <t xml:space="preserve">端数調整＋1,000,000
</t>
        </r>
      </text>
    </comment>
    <comment ref="G8" authorId="0" shapeId="0" xr:uid="{BBDC57BD-F362-434C-82F8-285CC4B72E55}">
      <text>
        <r>
          <rPr>
            <sz val="9"/>
            <color indexed="81"/>
            <rFont val="MS P ゴシック"/>
            <family val="3"/>
            <charset val="128"/>
          </rPr>
          <t>端数調整＋1,000,000</t>
        </r>
      </text>
    </comment>
    <comment ref="G15" authorId="0" shapeId="0" xr:uid="{CE6F7150-6083-415D-A9C0-4FEF7E2A4B6C}">
      <text>
        <r>
          <rPr>
            <sz val="9"/>
            <color indexed="81"/>
            <rFont val="MS P ゴシック"/>
            <family val="3"/>
            <charset val="128"/>
          </rPr>
          <t>端数調整＋2,000,000円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3" authorId="0" shapeId="0" xr:uid="{CB8B87F4-BDCC-4A67-A236-0D26A7195E0A}">
      <text>
        <r>
          <rPr>
            <b/>
            <sz val="9"/>
            <color indexed="12"/>
            <rFont val="BIZ UDゴシック"/>
            <family val="3"/>
            <charset val="128"/>
          </rPr>
          <t>円単位で入力し、百万円単位で表示しているが、四捨五入の関係で、表示されている金額の合計額と「合計」欄の額が一致しない。
そのため、表示されている金額を合わせるため、市民税・固定資産税で調整。
※円単位の合計額が一致しない。
→R7は市民税が228,372,990でそもそも切り下げだったため、軽自動車税33,988,311を33に切り下げて調整</t>
        </r>
      </text>
    </comment>
    <comment ref="D3" authorId="0" shapeId="0" xr:uid="{D571886C-4592-4EBD-BB8B-3C5F6DA4918C}">
      <text>
        <r>
          <rPr>
            <b/>
            <sz val="9"/>
            <color indexed="12"/>
            <rFont val="BIZ UDゴシック"/>
            <family val="3"/>
            <charset val="128"/>
          </rPr>
          <t>円単位で入力し、百万円単位で表示しているが、四捨五入の関係で、表示されている金額の合計額と「合計」欄の額が一致しない。
そのため、表示されている金額を合わせるため、軽自動車税で調整。
※円単位の合計額が一致しない。
→R7は一致したため調整なし</t>
        </r>
      </text>
    </comment>
    <comment ref="G3" authorId="0" shapeId="0" xr:uid="{7520AB9F-3418-4101-B426-AFCC68313AA0}">
      <text>
        <r>
          <rPr>
            <b/>
            <sz val="9"/>
            <color indexed="12"/>
            <rFont val="BIZ UDゴシック"/>
            <family val="3"/>
            <charset val="128"/>
          </rPr>
          <t xml:space="preserve">円単位で入力し、百万円単位で表示しているが、四捨五入の関係で、表示されている金額の合計額と「合計」欄の額が一致しない。
そのため、表示されている金額を合わせるため、市民税で調整。（R7）
※円単位の合計額が一致しない。
</t>
        </r>
      </text>
    </comment>
    <comment ref="H3" authorId="0" shapeId="0" xr:uid="{7FDFF62F-6A1D-4413-8D40-4E1F9DBDD0B3}">
      <text>
        <r>
          <rPr>
            <b/>
            <sz val="9"/>
            <color indexed="12"/>
            <rFont val="BIZ UDゴシック"/>
            <family val="3"/>
            <charset val="128"/>
          </rPr>
          <t xml:space="preserve">円単位で入力し、百万円単位で表示しているが、四捨五入の関係で、表示されている金額の合計額と「合計」欄の額が一致しない。
そのため、表示されている金額を合わせるため、貸付金で調整。（R7）
※円単位の合計額が一致しない。
</t>
        </r>
      </text>
    </comment>
    <comment ref="G5" authorId="0" shapeId="0" xr:uid="{51A60C9F-C4C2-40A5-9E23-3FD5842BF329}">
      <text>
        <r>
          <rPr>
            <sz val="9"/>
            <color indexed="81"/>
            <rFont val="MS P ゴシック"/>
            <family val="3"/>
            <charset val="128"/>
          </rPr>
          <t>端数調整△1,000,000</t>
        </r>
      </text>
    </comment>
    <comment ref="C6" authorId="0" shapeId="0" xr:uid="{D3F4F9FC-7938-48EB-B677-07E513D17486}">
      <text>
        <r>
          <rPr>
            <sz val="9"/>
            <color indexed="81"/>
            <rFont val="MS P ゴシック"/>
            <family val="3"/>
            <charset val="128"/>
          </rPr>
          <t xml:space="preserve">端数調整△1,000,000
</t>
        </r>
      </text>
    </comment>
    <comment ref="C7" authorId="0" shapeId="0" xr:uid="{A5433E44-C76E-407A-9647-5523024531E8}">
      <text>
        <r>
          <rPr>
            <sz val="9"/>
            <color indexed="81"/>
            <rFont val="MS P ゴシック"/>
            <family val="3"/>
            <charset val="128"/>
          </rPr>
          <t xml:space="preserve">端数調整△1,000,000
</t>
        </r>
      </text>
    </comment>
    <comment ref="H12" authorId="0" shapeId="0" xr:uid="{3EC2591F-46FE-4B4C-B866-9CA4E959680D}">
      <text>
        <r>
          <rPr>
            <sz val="9"/>
            <color indexed="81"/>
            <rFont val="MS P ゴシック"/>
            <family val="3"/>
            <charset val="128"/>
          </rPr>
          <t xml:space="preserve">端数調整＋1,000,000
</t>
        </r>
      </text>
    </comment>
  </commentList>
</comments>
</file>

<file path=xl/sharedStrings.xml><?xml version="1.0" encoding="utf-8"?>
<sst xmlns="http://schemas.openxmlformats.org/spreadsheetml/2006/main" count="661" uniqueCount="303">
  <si>
    <t>金額</t>
    <rPh sb="0" eb="2">
      <t>キンガク</t>
    </rPh>
    <phoneticPr fontId="3"/>
  </si>
  <si>
    <t>その他</t>
    <rPh sb="2" eb="3">
      <t>タ</t>
    </rPh>
    <phoneticPr fontId="3"/>
  </si>
  <si>
    <t>土地</t>
    <rPh sb="0" eb="2">
      <t>トチ</t>
    </rPh>
    <phoneticPr fontId="3"/>
  </si>
  <si>
    <t>その他</t>
    <rPh sb="2" eb="3">
      <t>ホカ</t>
    </rPh>
    <phoneticPr fontId="3"/>
  </si>
  <si>
    <t>有価証券</t>
    <rPh sb="0" eb="2">
      <t>ユウカ</t>
    </rPh>
    <rPh sb="2" eb="4">
      <t>ショウケン</t>
    </rPh>
    <phoneticPr fontId="3"/>
  </si>
  <si>
    <t>長期貸付金</t>
    <rPh sb="0" eb="2">
      <t>チョウキ</t>
    </rPh>
    <rPh sb="2" eb="5">
      <t>カシツケキン</t>
    </rPh>
    <phoneticPr fontId="3"/>
  </si>
  <si>
    <t>現金預金</t>
    <rPh sb="0" eb="2">
      <t>ゲンキン</t>
    </rPh>
    <rPh sb="2" eb="4">
      <t>ヨキン</t>
    </rPh>
    <phoneticPr fontId="3"/>
  </si>
  <si>
    <t>短期貸付金</t>
    <rPh sb="0" eb="2">
      <t>タンキ</t>
    </rPh>
    <rPh sb="2" eb="5">
      <t>カシツケキン</t>
    </rPh>
    <phoneticPr fontId="3"/>
  </si>
  <si>
    <t>合計</t>
    <rPh sb="0" eb="2">
      <t>ゴウケイ</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</si>
  <si>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</si>
  <si>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</si>
  <si>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【様式第５号】</t>
    <rPh sb="1" eb="3">
      <t>ヨウシキ</t>
    </rPh>
    <rPh sb="3" eb="4">
      <t>ダイ</t>
    </rPh>
    <rPh sb="5" eb="6">
      <t>ゴウ</t>
    </rPh>
    <phoneticPr fontId="9"/>
  </si>
  <si>
    <t>（１）資産項目の明細</t>
    <rPh sb="3" eb="5">
      <t>シサン</t>
    </rPh>
    <rPh sb="5" eb="7">
      <t>コウモク</t>
    </rPh>
    <rPh sb="8" eb="10">
      <t>メイサイ</t>
    </rPh>
    <phoneticPr fontId="9"/>
  </si>
  <si>
    <t>①有形固定資産の明細</t>
    <rPh sb="1" eb="3">
      <t>ユウケイ</t>
    </rPh>
    <rPh sb="3" eb="5">
      <t>コテイ</t>
    </rPh>
    <rPh sb="5" eb="7">
      <t>シサン</t>
    </rPh>
    <rPh sb="8" eb="10">
      <t>メイサイ</t>
    </rPh>
    <phoneticPr fontId="9"/>
  </si>
  <si>
    <t>区分</t>
    <rPh sb="0" eb="2">
      <t>クブン</t>
    </rPh>
    <phoneticPr fontId="9"/>
  </si>
  <si>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</si>
  <si>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</si>
  <si>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</si>
  <si>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</si>
  <si>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</si>
  <si>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</si>
  <si>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9"/>
  </si>
  <si>
    <t xml:space="preserve"> 事業用資産</t>
    <rPh sb="1" eb="4">
      <t>ジギョウヨウ</t>
    </rPh>
    <rPh sb="4" eb="6">
      <t>シサン</t>
    </rPh>
    <phoneticPr fontId="9"/>
  </si>
  <si>
    <t>　  土地</t>
    <rPh sb="3" eb="5">
      <t>トチ</t>
    </rPh>
    <phoneticPr fontId="3"/>
  </si>
  <si>
    <t>　　立木竹</t>
    <rPh sb="2" eb="4">
      <t>タチキ</t>
    </rPh>
    <rPh sb="4" eb="5">
      <t>タケ</t>
    </rPh>
    <phoneticPr fontId="9"/>
  </si>
  <si>
    <t>　　建物</t>
    <rPh sb="2" eb="4">
      <t>タテモノ</t>
    </rPh>
    <phoneticPr fontId="3"/>
  </si>
  <si>
    <t>　　工作物</t>
    <rPh sb="2" eb="5">
      <t>コウサクブツ</t>
    </rPh>
    <phoneticPr fontId="3"/>
  </si>
  <si>
    <t>　　船舶</t>
    <rPh sb="2" eb="4">
      <t>センパク</t>
    </rPh>
    <phoneticPr fontId="9"/>
  </si>
  <si>
    <t>　　浮標等</t>
    <rPh sb="2" eb="4">
      <t>フヒョウ</t>
    </rPh>
    <rPh sb="4" eb="5">
      <t>ナド</t>
    </rPh>
    <phoneticPr fontId="9"/>
  </si>
  <si>
    <t>　　航空機</t>
    <rPh sb="2" eb="5">
      <t>コウクウキ</t>
    </rPh>
    <phoneticPr fontId="9"/>
  </si>
  <si>
    <t>　　その他</t>
    <rPh sb="4" eb="5">
      <t>タ</t>
    </rPh>
    <phoneticPr fontId="3"/>
  </si>
  <si>
    <t>　　建設仮勘定</t>
    <rPh sb="2" eb="4">
      <t>ケンセツ</t>
    </rPh>
    <rPh sb="4" eb="7">
      <t>カリカンジョウ</t>
    </rPh>
    <phoneticPr fontId="9"/>
  </si>
  <si>
    <t xml:space="preserve"> インフラ資産</t>
    <rPh sb="5" eb="7">
      <t>シサン</t>
    </rPh>
    <phoneticPr fontId="9"/>
  </si>
  <si>
    <t>　　土地</t>
    <rPh sb="2" eb="4">
      <t>トチ</t>
    </rPh>
    <phoneticPr fontId="3"/>
  </si>
  <si>
    <t>　　建物</t>
    <rPh sb="2" eb="4">
      <t>タテモノ</t>
    </rPh>
    <phoneticPr fontId="9"/>
  </si>
  <si>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</si>
  <si>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</si>
  <si>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9"/>
  </si>
  <si>
    <t>福祉</t>
    <rPh sb="0" eb="2">
      <t>フクシ</t>
    </rPh>
    <phoneticPr fontId="9"/>
  </si>
  <si>
    <t>環境衛生</t>
    <rPh sb="0" eb="2">
      <t>カンキョウ</t>
    </rPh>
    <rPh sb="2" eb="4">
      <t>エイセイ</t>
    </rPh>
    <phoneticPr fontId="9"/>
  </si>
  <si>
    <t>産業振興</t>
    <rPh sb="0" eb="2">
      <t>サンギョウ</t>
    </rPh>
    <rPh sb="2" eb="4">
      <t>シンコウ</t>
    </rPh>
    <phoneticPr fontId="9"/>
  </si>
  <si>
    <t>消防</t>
    <rPh sb="0" eb="2">
      <t>ショウボウ</t>
    </rPh>
    <phoneticPr fontId="9"/>
  </si>
  <si>
    <t>総務</t>
    <rPh sb="0" eb="2">
      <t>ソウム</t>
    </rPh>
    <phoneticPr fontId="9"/>
  </si>
  <si>
    <t>合計</t>
    <rPh sb="0" eb="2">
      <t>ゴウケイ</t>
    </rPh>
    <phoneticPr fontId="9"/>
  </si>
  <si>
    <t>③投資及び出資金の明細</t>
    <phoneticPr fontId="9"/>
  </si>
  <si>
    <t>市場価格のあるもの</t>
    <rPh sb="0" eb="2">
      <t>シジョウ</t>
    </rPh>
    <rPh sb="2" eb="4">
      <t>カカク</t>
    </rPh>
    <phoneticPr fontId="9"/>
  </si>
  <si>
    <t>銘柄名</t>
    <rPh sb="0" eb="2">
      <t>メイガラ</t>
    </rPh>
    <rPh sb="2" eb="3">
      <t>メイ</t>
    </rPh>
    <phoneticPr fontId="3"/>
  </si>
  <si>
    <t>貸借対照表計上額
（A）×（B)
（C)</t>
    <rPh sb="0" eb="2">
      <t>タイシャク</t>
    </rPh>
    <rPh sb="2" eb="5">
      <t>タイショウヒョウ</t>
    </rPh>
    <rPh sb="5" eb="8">
      <t>ケイジョウガク</t>
    </rPh>
    <phoneticPr fontId="3"/>
  </si>
  <si>
    <t>取得原価
（A）×（D)
（E)</t>
    <rPh sb="0" eb="2">
      <t>シュトク</t>
    </rPh>
    <rPh sb="2" eb="4">
      <t>ゲンカ</t>
    </rPh>
    <phoneticPr fontId="9"/>
  </si>
  <si>
    <t>評価差額
（C）－（E)
（F)</t>
    <rPh sb="0" eb="2">
      <t>ヒョウカ</t>
    </rPh>
    <rPh sb="2" eb="4">
      <t>サガク</t>
    </rPh>
    <phoneticPr fontId="9"/>
  </si>
  <si>
    <t>（参考）財産に関する
調書記載額</t>
    <rPh sb="1" eb="3">
      <t>サンコウ</t>
    </rPh>
    <rPh sb="4" eb="6">
      <t>ザイサン</t>
    </rPh>
    <rPh sb="7" eb="8">
      <t>カン</t>
    </rPh>
    <rPh sb="11" eb="13">
      <t>チョウショ</t>
    </rPh>
    <rPh sb="13" eb="15">
      <t>キサイ</t>
    </rPh>
    <rPh sb="15" eb="16">
      <t>ガク</t>
    </rPh>
    <phoneticPr fontId="9"/>
  </si>
  <si>
    <t>相手先名</t>
    <rPh sb="0" eb="3">
      <t>アイテサキ</t>
    </rPh>
    <rPh sb="3" eb="4">
      <t>メイ</t>
    </rPh>
    <phoneticPr fontId="3"/>
  </si>
  <si>
    <t>出資金額
（貸借対照表計上額）
（A)</t>
    <rPh sb="0" eb="2">
      <t>シュッシ</t>
    </rPh>
    <rPh sb="2" eb="4">
      <t>キンガク</t>
    </rPh>
    <rPh sb="6" eb="8">
      <t>タイシャク</t>
    </rPh>
    <rPh sb="8" eb="11">
      <t>タイショウヒョウ</t>
    </rPh>
    <rPh sb="11" eb="14">
      <t>ケイジョウガク</t>
    </rPh>
    <phoneticPr fontId="3"/>
  </si>
  <si>
    <t>純資産額
（B）－（C)
（D)</t>
    <rPh sb="0" eb="3">
      <t>ジュンシサン</t>
    </rPh>
    <rPh sb="3" eb="4">
      <t>ガク</t>
    </rPh>
    <phoneticPr fontId="3"/>
  </si>
  <si>
    <t>実質価額
（D)×（F)
（G)</t>
    <rPh sb="0" eb="2">
      <t>ジッシツ</t>
    </rPh>
    <rPh sb="2" eb="4">
      <t>カガク</t>
    </rPh>
    <phoneticPr fontId="9"/>
  </si>
  <si>
    <t>投資損失引当金
計上額
（H)</t>
    <rPh sb="0" eb="2">
      <t>トウシ</t>
    </rPh>
    <rPh sb="2" eb="4">
      <t>ソンシツ</t>
    </rPh>
    <rPh sb="4" eb="7">
      <t>ヒキアテキン</t>
    </rPh>
    <rPh sb="8" eb="11">
      <t>ケイジョウガク</t>
    </rPh>
    <phoneticPr fontId="9"/>
  </si>
  <si>
    <t>貸借対照表計上額
（Ａ）－（Ｈ）
（Ｉ）</t>
    <rPh sb="0" eb="2">
      <t>タイシャク</t>
    </rPh>
    <rPh sb="2" eb="5">
      <t>タイショウヒョウ</t>
    </rPh>
    <rPh sb="5" eb="8">
      <t>ケイジョウガク</t>
    </rPh>
    <phoneticPr fontId="9"/>
  </si>
  <si>
    <t>種類</t>
    <rPh sb="0" eb="2">
      <t>シュルイ</t>
    </rPh>
    <phoneticPr fontId="3"/>
  </si>
  <si>
    <t>(参考)財産に関する
調書記載額</t>
    <rPh sb="1" eb="3">
      <t>サンコウ</t>
    </rPh>
    <rPh sb="4" eb="6">
      <t>ザイサン</t>
    </rPh>
    <rPh sb="7" eb="8">
      <t>カン</t>
    </rPh>
    <rPh sb="11" eb="13">
      <t>チョウショ</t>
    </rPh>
    <rPh sb="13" eb="15">
      <t>キサイ</t>
    </rPh>
    <rPh sb="15" eb="16">
      <t>ガク</t>
    </rPh>
    <phoneticPr fontId="3"/>
  </si>
  <si>
    <t>相手先名または種別</t>
    <rPh sb="0" eb="3">
      <t>アイテサキ</t>
    </rPh>
    <rPh sb="3" eb="4">
      <t>メイ</t>
    </rPh>
    <rPh sb="7" eb="9">
      <t>シュベツ</t>
    </rPh>
    <phoneticPr fontId="3"/>
  </si>
  <si>
    <t>貸借対照表計上額</t>
    <rPh sb="0" eb="2">
      <t>タイシャク</t>
    </rPh>
    <rPh sb="2" eb="5">
      <t>タイショウヒョウ</t>
    </rPh>
    <rPh sb="5" eb="8">
      <t>ケイジョウガク</t>
    </rPh>
    <phoneticPr fontId="9"/>
  </si>
  <si>
    <t>徴収不能引当金
計上額</t>
    <rPh sb="0" eb="2">
      <t>チョウシュウ</t>
    </rPh>
    <rPh sb="2" eb="4">
      <t>フノウ</t>
    </rPh>
    <rPh sb="4" eb="7">
      <t>ヒキアテキン</t>
    </rPh>
    <rPh sb="8" eb="11">
      <t>ケイジョウガク</t>
    </rPh>
    <phoneticPr fontId="9"/>
  </si>
  <si>
    <t>⑥長期延滞債権の明細</t>
    <rPh sb="1" eb="3">
      <t>チョウキ</t>
    </rPh>
    <rPh sb="3" eb="5">
      <t>エンタイ</t>
    </rPh>
    <rPh sb="5" eb="7">
      <t>サイケン</t>
    </rPh>
    <rPh sb="8" eb="10">
      <t>メイサイ</t>
    </rPh>
    <phoneticPr fontId="9"/>
  </si>
  <si>
    <t>⑦未収金の明細</t>
    <rPh sb="1" eb="4">
      <t>ミシュウキン</t>
    </rPh>
    <rPh sb="5" eb="7">
      <t>メイサイ</t>
    </rPh>
    <phoneticPr fontId="9"/>
  </si>
  <si>
    <t>貸借対照表計上額</t>
    <rPh sb="0" eb="2">
      <t>タイシャク</t>
    </rPh>
    <rPh sb="2" eb="5">
      <t>タイショウヒョウ</t>
    </rPh>
    <rPh sb="5" eb="8">
      <t>ケイジョウガク</t>
    </rPh>
    <phoneticPr fontId="3"/>
  </si>
  <si>
    <t>徴収不能引当金計上額</t>
    <rPh sb="0" eb="2">
      <t>チョウシュウ</t>
    </rPh>
    <rPh sb="2" eb="4">
      <t>フノウ</t>
    </rPh>
    <rPh sb="4" eb="7">
      <t>ヒキアテキン</t>
    </rPh>
    <rPh sb="7" eb="10">
      <t>ケイジョウガク</t>
    </rPh>
    <phoneticPr fontId="3"/>
  </si>
  <si>
    <t>税等未収金</t>
    <rPh sb="0" eb="1">
      <t>ゼイ</t>
    </rPh>
    <rPh sb="1" eb="2">
      <t>ナド</t>
    </rPh>
    <rPh sb="2" eb="5">
      <t>ミシュウキン</t>
    </rPh>
    <phoneticPr fontId="9"/>
  </si>
  <si>
    <t>その他の未収金</t>
    <rPh sb="2" eb="3">
      <t>タ</t>
    </rPh>
    <rPh sb="4" eb="7">
      <t>ミシュウキン</t>
    </rPh>
    <phoneticPr fontId="9"/>
  </si>
  <si>
    <t>　　使用料・手数料</t>
    <rPh sb="2" eb="5">
      <t>シヨウリョウ</t>
    </rPh>
    <rPh sb="6" eb="9">
      <t>テスウリョウ</t>
    </rPh>
    <phoneticPr fontId="9"/>
  </si>
  <si>
    <t>（２）負債項目の明細</t>
    <rPh sb="3" eb="5">
      <t>フサイ</t>
    </rPh>
    <rPh sb="5" eb="7">
      <t>コウモク</t>
    </rPh>
    <rPh sb="8" eb="10">
      <t>メイサイ</t>
    </rPh>
    <phoneticPr fontId="9"/>
  </si>
  <si>
    <t>①地方債（借入先別）の明細</t>
    <rPh sb="1" eb="4">
      <t>チホウサイ</t>
    </rPh>
    <rPh sb="5" eb="8">
      <t>カリイレサキ</t>
    </rPh>
    <rPh sb="8" eb="9">
      <t>ベツ</t>
    </rPh>
    <rPh sb="11" eb="13">
      <t>メイサイ</t>
    </rPh>
    <phoneticPr fontId="9"/>
  </si>
  <si>
    <t>地方債残高</t>
    <rPh sb="0" eb="3">
      <t>チホウサイ</t>
    </rPh>
    <rPh sb="3" eb="5">
      <t>ザンダカ</t>
    </rPh>
    <phoneticPr fontId="11"/>
  </si>
  <si>
    <t>政府資金</t>
    <rPh sb="0" eb="2">
      <t>セイフ</t>
    </rPh>
    <rPh sb="2" eb="4">
      <t>シキン</t>
    </rPh>
    <phoneticPr fontId="11"/>
  </si>
  <si>
    <t>市中銀行</t>
    <rPh sb="0" eb="2">
      <t>シチュウ</t>
    </rPh>
    <rPh sb="2" eb="4">
      <t>ギンコウ</t>
    </rPh>
    <phoneticPr fontId="11"/>
  </si>
  <si>
    <t>市場公募債</t>
    <rPh sb="0" eb="2">
      <t>シジョウ</t>
    </rPh>
    <rPh sb="2" eb="5">
      <t>コウボサイ</t>
    </rPh>
    <phoneticPr fontId="11"/>
  </si>
  <si>
    <t>その他</t>
    <rPh sb="2" eb="3">
      <t>タ</t>
    </rPh>
    <phoneticPr fontId="11"/>
  </si>
  <si>
    <t>【通常分】</t>
    <rPh sb="1" eb="3">
      <t>ツウジョウ</t>
    </rPh>
    <rPh sb="3" eb="4">
      <t>ブン</t>
    </rPh>
    <phoneticPr fontId="9"/>
  </si>
  <si>
    <t>　　一般公共事業</t>
    <rPh sb="2" eb="4">
      <t>イッパン</t>
    </rPh>
    <rPh sb="4" eb="6">
      <t>コウキョウ</t>
    </rPh>
    <rPh sb="6" eb="8">
      <t>ジギョウ</t>
    </rPh>
    <phoneticPr fontId="9"/>
  </si>
  <si>
    <t>　　公営住宅建設</t>
    <rPh sb="2" eb="4">
      <t>コウエイ</t>
    </rPh>
    <rPh sb="4" eb="6">
      <t>ジュウタク</t>
    </rPh>
    <rPh sb="6" eb="8">
      <t>ケンセツ</t>
    </rPh>
    <phoneticPr fontId="9"/>
  </si>
  <si>
    <t>　　災害復旧</t>
    <rPh sb="2" eb="4">
      <t>サイガイ</t>
    </rPh>
    <rPh sb="4" eb="6">
      <t>フッキュウ</t>
    </rPh>
    <phoneticPr fontId="9"/>
  </si>
  <si>
    <t>　　教育・福祉施設</t>
    <rPh sb="2" eb="4">
      <t>キョウイク</t>
    </rPh>
    <rPh sb="5" eb="7">
      <t>フクシ</t>
    </rPh>
    <rPh sb="7" eb="9">
      <t>シセツ</t>
    </rPh>
    <phoneticPr fontId="9"/>
  </si>
  <si>
    <t>　　一般単独事業</t>
    <rPh sb="2" eb="4">
      <t>イッパン</t>
    </rPh>
    <rPh sb="4" eb="6">
      <t>タンドク</t>
    </rPh>
    <rPh sb="6" eb="8">
      <t>ジギョウ</t>
    </rPh>
    <phoneticPr fontId="9"/>
  </si>
  <si>
    <t>　　その他</t>
    <rPh sb="4" eb="5">
      <t>ホカ</t>
    </rPh>
    <phoneticPr fontId="9"/>
  </si>
  <si>
    <t>【特別分】</t>
    <rPh sb="1" eb="3">
      <t>トクベツ</t>
    </rPh>
    <rPh sb="3" eb="4">
      <t>ブン</t>
    </rPh>
    <phoneticPr fontId="9"/>
  </si>
  <si>
    <t>　　臨時財政対策債</t>
    <rPh sb="2" eb="4">
      <t>リンジ</t>
    </rPh>
    <rPh sb="4" eb="6">
      <t>ザイセイ</t>
    </rPh>
    <rPh sb="6" eb="8">
      <t>タイサク</t>
    </rPh>
    <rPh sb="8" eb="9">
      <t>サイ</t>
    </rPh>
    <phoneticPr fontId="12"/>
  </si>
  <si>
    <t>　　減税補てん債</t>
    <rPh sb="2" eb="4">
      <t>ゲンゼイ</t>
    </rPh>
    <rPh sb="4" eb="5">
      <t>ホ</t>
    </rPh>
    <rPh sb="7" eb="8">
      <t>サイ</t>
    </rPh>
    <phoneticPr fontId="12"/>
  </si>
  <si>
    <t>　　退職手当債</t>
    <rPh sb="2" eb="4">
      <t>タイショク</t>
    </rPh>
    <rPh sb="4" eb="6">
      <t>テアテ</t>
    </rPh>
    <rPh sb="6" eb="7">
      <t>サイ</t>
    </rPh>
    <phoneticPr fontId="12"/>
  </si>
  <si>
    <t>　　その他</t>
    <rPh sb="4" eb="5">
      <t>タ</t>
    </rPh>
    <phoneticPr fontId="12"/>
  </si>
  <si>
    <t>②地方債（利率別）の明細</t>
    <rPh sb="1" eb="4">
      <t>チホウサイ</t>
    </rPh>
    <rPh sb="5" eb="7">
      <t>リリツ</t>
    </rPh>
    <rPh sb="7" eb="8">
      <t>ベツ</t>
    </rPh>
    <rPh sb="10" eb="12">
      <t>メイサイ</t>
    </rPh>
    <phoneticPr fontId="3"/>
  </si>
  <si>
    <t>1.5％以下</t>
    <rPh sb="4" eb="6">
      <t>イカ</t>
    </rPh>
    <phoneticPr fontId="11"/>
  </si>
  <si>
    <t>1.5％超
2.0％以下</t>
    <rPh sb="4" eb="5">
      <t>チョウ</t>
    </rPh>
    <rPh sb="10" eb="12">
      <t>イカ</t>
    </rPh>
    <phoneticPr fontId="11"/>
  </si>
  <si>
    <t>2.0％超
2.5％以下</t>
    <rPh sb="4" eb="5">
      <t>チョウ</t>
    </rPh>
    <rPh sb="10" eb="12">
      <t>イカ</t>
    </rPh>
    <phoneticPr fontId="11"/>
  </si>
  <si>
    <t>2.5％超
3.0％以下</t>
    <rPh sb="4" eb="5">
      <t>チョウ</t>
    </rPh>
    <rPh sb="10" eb="12">
      <t>イカ</t>
    </rPh>
    <phoneticPr fontId="11"/>
  </si>
  <si>
    <t>3.0％超
3.5％以下</t>
    <rPh sb="4" eb="5">
      <t>チョウ</t>
    </rPh>
    <rPh sb="10" eb="12">
      <t>イカ</t>
    </rPh>
    <phoneticPr fontId="11"/>
  </si>
  <si>
    <t>3.5％超
4.0％以下</t>
    <rPh sb="4" eb="5">
      <t>チョウ</t>
    </rPh>
    <rPh sb="10" eb="12">
      <t>イカ</t>
    </rPh>
    <phoneticPr fontId="11"/>
  </si>
  <si>
    <t>4.0％超</t>
    <rPh sb="4" eb="5">
      <t>チョウ</t>
    </rPh>
    <phoneticPr fontId="11"/>
  </si>
  <si>
    <t>③地方債（返済期間別）の明細</t>
    <rPh sb="1" eb="4">
      <t>チホウサイ</t>
    </rPh>
    <rPh sb="5" eb="7">
      <t>ヘンサイ</t>
    </rPh>
    <rPh sb="7" eb="9">
      <t>キカン</t>
    </rPh>
    <rPh sb="9" eb="10">
      <t>ベツ</t>
    </rPh>
    <rPh sb="12" eb="14">
      <t>メイサイ</t>
    </rPh>
    <phoneticPr fontId="3"/>
  </si>
  <si>
    <t>１年以内</t>
    <rPh sb="1" eb="2">
      <t>ネン</t>
    </rPh>
    <rPh sb="2" eb="4">
      <t>イナイ</t>
    </rPh>
    <phoneticPr fontId="3"/>
  </si>
  <si>
    <t>１年超
２年以内</t>
    <rPh sb="1" eb="2">
      <t>ネン</t>
    </rPh>
    <rPh sb="2" eb="3">
      <t>チョウ</t>
    </rPh>
    <rPh sb="5" eb="6">
      <t>ネン</t>
    </rPh>
    <rPh sb="6" eb="8">
      <t>イナイ</t>
    </rPh>
    <phoneticPr fontId="3"/>
  </si>
  <si>
    <t>２年超
３年以内</t>
    <rPh sb="1" eb="2">
      <t>ネン</t>
    </rPh>
    <rPh sb="2" eb="3">
      <t>チョウ</t>
    </rPh>
    <rPh sb="5" eb="6">
      <t>ネン</t>
    </rPh>
    <rPh sb="6" eb="8">
      <t>イナイ</t>
    </rPh>
    <phoneticPr fontId="3"/>
  </si>
  <si>
    <t>３年超
４年以内</t>
    <rPh sb="1" eb="2">
      <t>ネン</t>
    </rPh>
    <rPh sb="2" eb="3">
      <t>チョウ</t>
    </rPh>
    <rPh sb="5" eb="6">
      <t>ネン</t>
    </rPh>
    <rPh sb="6" eb="8">
      <t>イナイ</t>
    </rPh>
    <phoneticPr fontId="3"/>
  </si>
  <si>
    <t>４年超
５年以内</t>
    <rPh sb="1" eb="2">
      <t>ネン</t>
    </rPh>
    <rPh sb="2" eb="3">
      <t>チョウ</t>
    </rPh>
    <rPh sb="5" eb="6">
      <t>ネン</t>
    </rPh>
    <rPh sb="6" eb="8">
      <t>イナイ</t>
    </rPh>
    <phoneticPr fontId="3"/>
  </si>
  <si>
    <t>５年超
10年以内</t>
    <rPh sb="1" eb="2">
      <t>ネン</t>
    </rPh>
    <rPh sb="2" eb="3">
      <t>チョウ</t>
    </rPh>
    <rPh sb="6" eb="7">
      <t>ネン</t>
    </rPh>
    <rPh sb="7" eb="9">
      <t>イナイ</t>
    </rPh>
    <phoneticPr fontId="3"/>
  </si>
  <si>
    <t>⑤引当金の明細</t>
    <rPh sb="1" eb="4">
      <t>ヒキアテキン</t>
    </rPh>
    <rPh sb="5" eb="7">
      <t>メイサイ</t>
    </rPh>
    <phoneticPr fontId="9"/>
  </si>
  <si>
    <t>区分</t>
    <rPh sb="0" eb="2">
      <t>クブン</t>
    </rPh>
    <phoneticPr fontId="3"/>
  </si>
  <si>
    <t>前年度末残高</t>
    <rPh sb="0" eb="3">
      <t>ゼンネンド</t>
    </rPh>
    <rPh sb="3" eb="4">
      <t>マツ</t>
    </rPh>
    <rPh sb="4" eb="6">
      <t>ザンダカ</t>
    </rPh>
    <phoneticPr fontId="3"/>
  </si>
  <si>
    <t>本年度増加額</t>
    <rPh sb="0" eb="3">
      <t>ホンネンド</t>
    </rPh>
    <rPh sb="3" eb="5">
      <t>ゾウカ</t>
    </rPh>
    <rPh sb="5" eb="6">
      <t>ガク</t>
    </rPh>
    <phoneticPr fontId="3"/>
  </si>
  <si>
    <t>本年度減少額</t>
    <rPh sb="0" eb="3">
      <t>ホンネンド</t>
    </rPh>
    <rPh sb="3" eb="6">
      <t>ゲンショウガク</t>
    </rPh>
    <phoneticPr fontId="3"/>
  </si>
  <si>
    <t>本年度末残高</t>
    <rPh sb="0" eb="3">
      <t>ホンネンド</t>
    </rPh>
    <rPh sb="3" eb="4">
      <t>マツ</t>
    </rPh>
    <rPh sb="4" eb="6">
      <t>ザンダカ</t>
    </rPh>
    <phoneticPr fontId="3"/>
  </si>
  <si>
    <t>２．行政コスト計算書の内容に関する明細</t>
    <rPh sb="2" eb="4">
      <t>ギョウセイ</t>
    </rPh>
    <rPh sb="7" eb="10">
      <t>ケイサンショ</t>
    </rPh>
    <rPh sb="11" eb="13">
      <t>ナイヨウ</t>
    </rPh>
    <rPh sb="14" eb="15">
      <t>カン</t>
    </rPh>
    <rPh sb="17" eb="19">
      <t>メイサイ</t>
    </rPh>
    <phoneticPr fontId="9"/>
  </si>
  <si>
    <t>（１）補助金等の明細</t>
    <rPh sb="3" eb="7">
      <t>ホジョキンナド</t>
    </rPh>
    <rPh sb="8" eb="10">
      <t>メイサイ</t>
    </rPh>
    <phoneticPr fontId="9"/>
  </si>
  <si>
    <t>名称</t>
    <rPh sb="0" eb="2">
      <t>メイショウ</t>
    </rPh>
    <phoneticPr fontId="9"/>
  </si>
  <si>
    <t>相手先</t>
    <rPh sb="0" eb="3">
      <t>アイテサキ</t>
    </rPh>
    <phoneticPr fontId="9"/>
  </si>
  <si>
    <t>金額</t>
    <rPh sb="0" eb="2">
      <t>キンガク</t>
    </rPh>
    <phoneticPr fontId="9"/>
  </si>
  <si>
    <t>支出目的</t>
    <rPh sb="0" eb="2">
      <t>シシュツ</t>
    </rPh>
    <rPh sb="2" eb="4">
      <t>モクテキ</t>
    </rPh>
    <phoneticPr fontId="9"/>
  </si>
  <si>
    <t>計</t>
    <rPh sb="0" eb="1">
      <t>ケイ</t>
    </rPh>
    <phoneticPr fontId="9"/>
  </si>
  <si>
    <t>その他の補助金等</t>
    <rPh sb="2" eb="3">
      <t>タ</t>
    </rPh>
    <rPh sb="4" eb="7">
      <t>ホジョキン</t>
    </rPh>
    <rPh sb="7" eb="8">
      <t>ナド</t>
    </rPh>
    <phoneticPr fontId="9"/>
  </si>
  <si>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9"/>
  </si>
  <si>
    <t>（１）財源の明細</t>
    <rPh sb="3" eb="5">
      <t>ザイゲン</t>
    </rPh>
    <rPh sb="6" eb="8">
      <t>メイサイ</t>
    </rPh>
    <phoneticPr fontId="9"/>
  </si>
  <si>
    <t>会計</t>
    <rPh sb="0" eb="2">
      <t>カイケイ</t>
    </rPh>
    <phoneticPr fontId="3"/>
  </si>
  <si>
    <t>財源の内容</t>
    <rPh sb="0" eb="2">
      <t>ザイゲン</t>
    </rPh>
    <rPh sb="3" eb="5">
      <t>ナイヨウ</t>
    </rPh>
    <phoneticPr fontId="3"/>
  </si>
  <si>
    <t>一般会計</t>
    <rPh sb="0" eb="2">
      <t>イッパン</t>
    </rPh>
    <rPh sb="2" eb="4">
      <t>カイケイ</t>
    </rPh>
    <phoneticPr fontId="3"/>
  </si>
  <si>
    <t>地方税</t>
    <rPh sb="0" eb="3">
      <t>チホウゼイ</t>
    </rPh>
    <phoneticPr fontId="3"/>
  </si>
  <si>
    <t>地方交付税</t>
    <rPh sb="0" eb="2">
      <t>チホウ</t>
    </rPh>
    <rPh sb="2" eb="5">
      <t>コウフゼイ</t>
    </rPh>
    <phoneticPr fontId="3"/>
  </si>
  <si>
    <t>地方譲与税</t>
    <rPh sb="0" eb="2">
      <t>チホウ</t>
    </rPh>
    <rPh sb="2" eb="4">
      <t>ジョウヨ</t>
    </rPh>
    <rPh sb="4" eb="5">
      <t>ゼイ</t>
    </rPh>
    <phoneticPr fontId="3"/>
  </si>
  <si>
    <t>小計</t>
    <rPh sb="0" eb="2">
      <t>ショウケイ</t>
    </rPh>
    <phoneticPr fontId="3"/>
  </si>
  <si>
    <t>（２）財源情報の明細</t>
    <rPh sb="3" eb="5">
      <t>ザイゲン</t>
    </rPh>
    <rPh sb="5" eb="7">
      <t>ジョウホウ</t>
    </rPh>
    <rPh sb="8" eb="10">
      <t>メイサイ</t>
    </rPh>
    <phoneticPr fontId="9"/>
  </si>
  <si>
    <t>内訳</t>
    <rPh sb="0" eb="2">
      <t>ウチワケ</t>
    </rPh>
    <phoneticPr fontId="9"/>
  </si>
  <si>
    <t>国県等補助金</t>
    <rPh sb="0" eb="1">
      <t>クニ</t>
    </rPh>
    <rPh sb="1" eb="2">
      <t>ケン</t>
    </rPh>
    <rPh sb="2" eb="3">
      <t>ナド</t>
    </rPh>
    <rPh sb="3" eb="6">
      <t>ホジョキン</t>
    </rPh>
    <phoneticPr fontId="9"/>
  </si>
  <si>
    <t>地方債</t>
    <rPh sb="0" eb="3">
      <t>チホウサイ</t>
    </rPh>
    <phoneticPr fontId="9"/>
  </si>
  <si>
    <t>税収等</t>
    <rPh sb="0" eb="3">
      <t>ゼイシュウナド</t>
    </rPh>
    <phoneticPr fontId="9"/>
  </si>
  <si>
    <t>その他</t>
    <rPh sb="2" eb="3">
      <t>ホカ</t>
    </rPh>
    <phoneticPr fontId="9"/>
  </si>
  <si>
    <t>純行政コスト</t>
    <rPh sb="0" eb="1">
      <t>ジュン</t>
    </rPh>
    <rPh sb="1" eb="3">
      <t>ギョウセイ</t>
    </rPh>
    <phoneticPr fontId="9"/>
  </si>
  <si>
    <t>有形固定資産等の増加</t>
    <rPh sb="0" eb="2">
      <t>ユウケイ</t>
    </rPh>
    <rPh sb="2" eb="4">
      <t>コテイ</t>
    </rPh>
    <rPh sb="4" eb="6">
      <t>シサン</t>
    </rPh>
    <rPh sb="6" eb="7">
      <t>ナド</t>
    </rPh>
    <rPh sb="8" eb="10">
      <t>ゾウカ</t>
    </rPh>
    <phoneticPr fontId="9"/>
  </si>
  <si>
    <t>貸付金・基金等の増加</t>
    <rPh sb="0" eb="3">
      <t>カシツケキン</t>
    </rPh>
    <rPh sb="4" eb="6">
      <t>キキン</t>
    </rPh>
    <rPh sb="6" eb="7">
      <t>ナド</t>
    </rPh>
    <rPh sb="8" eb="10">
      <t>ゾウカ</t>
    </rPh>
    <phoneticPr fontId="9"/>
  </si>
  <si>
    <t>４．資金収支計算書の内容に関する明細</t>
    <rPh sb="2" eb="4">
      <t>シキン</t>
    </rPh>
    <rPh sb="4" eb="6">
      <t>シュウシ</t>
    </rPh>
    <rPh sb="6" eb="9">
      <t>ケイサンショ</t>
    </rPh>
    <rPh sb="10" eb="12">
      <t>ナイヨウ</t>
    </rPh>
    <rPh sb="13" eb="14">
      <t>カン</t>
    </rPh>
    <rPh sb="16" eb="18">
      <t>メイサイ</t>
    </rPh>
    <phoneticPr fontId="9"/>
  </si>
  <si>
    <t>（１）資金の明細</t>
    <rPh sb="3" eb="5">
      <t>シキン</t>
    </rPh>
    <rPh sb="6" eb="8">
      <t>メイサイ</t>
    </rPh>
    <phoneticPr fontId="9"/>
  </si>
  <si>
    <t>現金</t>
    <rPh sb="0" eb="2">
      <t>ゲンキン</t>
    </rPh>
    <phoneticPr fontId="3"/>
  </si>
  <si>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9"/>
  </si>
  <si>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9"/>
  </si>
  <si>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9"/>
  </si>
  <si>
    <t>松山市水道事業</t>
    <rPh sb="0" eb="3">
      <t>マツヤマシ</t>
    </rPh>
    <rPh sb="3" eb="5">
      <t>スイドウ</t>
    </rPh>
    <rPh sb="5" eb="7">
      <t>ジギョウ</t>
    </rPh>
    <phoneticPr fontId="3"/>
  </si>
  <si>
    <t>松山市簡易水道事業</t>
    <rPh sb="0" eb="3">
      <t>マツヤマシ</t>
    </rPh>
    <rPh sb="3" eb="5">
      <t>カンイ</t>
    </rPh>
    <rPh sb="5" eb="7">
      <t>スイドウ</t>
    </rPh>
    <rPh sb="7" eb="9">
      <t>ジギョウ</t>
    </rPh>
    <phoneticPr fontId="3"/>
  </si>
  <si>
    <t>松山市社会福祉事業団</t>
    <rPh sb="0" eb="3">
      <t>マツヤマシ</t>
    </rPh>
    <rPh sb="3" eb="5">
      <t>シャカイ</t>
    </rPh>
    <rPh sb="5" eb="7">
      <t>フクシ</t>
    </rPh>
    <rPh sb="7" eb="10">
      <t>ジギョウダン</t>
    </rPh>
    <phoneticPr fontId="4"/>
  </si>
  <si>
    <t>松山市文化スポーツ振興財団</t>
    <rPh sb="0" eb="2">
      <t>マツヤマ</t>
    </rPh>
    <rPh sb="2" eb="3">
      <t>シ</t>
    </rPh>
    <rPh sb="3" eb="5">
      <t>ブンカ</t>
    </rPh>
    <rPh sb="9" eb="11">
      <t>シンコウ</t>
    </rPh>
    <rPh sb="11" eb="13">
      <t>ザイダン</t>
    </rPh>
    <phoneticPr fontId="4"/>
  </si>
  <si>
    <t>松山国際交流協会</t>
    <rPh sb="0" eb="2">
      <t>マツヤマ</t>
    </rPh>
    <rPh sb="2" eb="4">
      <t>コクサイ</t>
    </rPh>
    <rPh sb="4" eb="6">
      <t>コウリュウ</t>
    </rPh>
    <rPh sb="6" eb="8">
      <t>キョウカイ</t>
    </rPh>
    <phoneticPr fontId="4"/>
  </si>
  <si>
    <t>松山市男女共同参画推進財団</t>
    <rPh sb="0" eb="3">
      <t>マツヤマシ</t>
    </rPh>
    <rPh sb="3" eb="5">
      <t>ダンジョ</t>
    </rPh>
    <rPh sb="5" eb="7">
      <t>キョウドウ</t>
    </rPh>
    <rPh sb="7" eb="9">
      <t>サンカク</t>
    </rPh>
    <rPh sb="9" eb="11">
      <t>スイシン</t>
    </rPh>
    <rPh sb="11" eb="13">
      <t>ザイダン</t>
    </rPh>
    <phoneticPr fontId="4"/>
  </si>
  <si>
    <t>松山観光コンベンション協会</t>
    <rPh sb="0" eb="2">
      <t>マツヤマ</t>
    </rPh>
    <rPh sb="2" eb="4">
      <t>カンコウ</t>
    </rPh>
    <rPh sb="11" eb="13">
      <t>キョウカイ</t>
    </rPh>
    <phoneticPr fontId="4"/>
  </si>
  <si>
    <t>母子父子寡婦福祉資金貸付事業特別会計</t>
    <rPh sb="0" eb="2">
      <t>ボシ</t>
    </rPh>
    <rPh sb="2" eb="4">
      <t>フシ</t>
    </rPh>
    <rPh sb="4" eb="6">
      <t>カフ</t>
    </rPh>
    <rPh sb="6" eb="8">
      <t>フクシ</t>
    </rPh>
    <rPh sb="8" eb="10">
      <t>シキン</t>
    </rPh>
    <rPh sb="10" eb="12">
      <t>カシツケ</t>
    </rPh>
    <rPh sb="12" eb="14">
      <t>ジギョウ</t>
    </rPh>
    <rPh sb="14" eb="16">
      <t>トクベツ</t>
    </rPh>
    <rPh sb="16" eb="18">
      <t>カイケイ</t>
    </rPh>
    <phoneticPr fontId="3"/>
  </si>
  <si>
    <t>奨学資金貸付事業</t>
    <rPh sb="0" eb="2">
      <t>ショウガク</t>
    </rPh>
    <rPh sb="2" eb="4">
      <t>シキン</t>
    </rPh>
    <rPh sb="4" eb="6">
      <t>カシツケ</t>
    </rPh>
    <rPh sb="6" eb="8">
      <t>ジギョウ</t>
    </rPh>
    <phoneticPr fontId="3"/>
  </si>
  <si>
    <t>各団体の出資
（出えん）総額
（E)</t>
    <rPh sb="0" eb="3">
      <t>カクダンタイ</t>
    </rPh>
    <rPh sb="4" eb="6">
      <t>シュッシ</t>
    </rPh>
    <rPh sb="8" eb="9">
      <t>デ</t>
    </rPh>
    <rPh sb="12" eb="14">
      <t>ソウガク</t>
    </rPh>
    <phoneticPr fontId="3"/>
  </si>
  <si>
    <t>愛媛県農業信用基金協会</t>
    <rPh sb="0" eb="3">
      <t>エヒメケン</t>
    </rPh>
    <rPh sb="3" eb="5">
      <t>ノウギョウ</t>
    </rPh>
    <rPh sb="5" eb="7">
      <t>シンヨウ</t>
    </rPh>
    <rPh sb="7" eb="9">
      <t>キキン</t>
    </rPh>
    <rPh sb="9" eb="11">
      <t>キョウカイ</t>
    </rPh>
    <phoneticPr fontId="5"/>
  </si>
  <si>
    <t>松山流域森林組合</t>
    <rPh sb="0" eb="2">
      <t>マツヤマ</t>
    </rPh>
    <rPh sb="2" eb="4">
      <t>リュウイキ</t>
    </rPh>
    <rPh sb="4" eb="6">
      <t>シンリン</t>
    </rPh>
    <rPh sb="6" eb="8">
      <t>クミアイ</t>
    </rPh>
    <phoneticPr fontId="5"/>
  </si>
  <si>
    <t>えひめ海づくり基金</t>
    <rPh sb="3" eb="4">
      <t>ウミ</t>
    </rPh>
    <rPh sb="7" eb="9">
      <t>キキン</t>
    </rPh>
    <phoneticPr fontId="2"/>
  </si>
  <si>
    <t>えひめ産業振興財団</t>
    <rPh sb="3" eb="5">
      <t>サンギョウ</t>
    </rPh>
    <rPh sb="5" eb="7">
      <t>シンコウ</t>
    </rPh>
    <rPh sb="7" eb="9">
      <t>ザイダン</t>
    </rPh>
    <phoneticPr fontId="5"/>
  </si>
  <si>
    <t>愛媛県スポーツ振興事業団</t>
    <rPh sb="0" eb="3">
      <t>エヒメケン</t>
    </rPh>
    <rPh sb="7" eb="9">
      <t>シンコウ</t>
    </rPh>
    <rPh sb="9" eb="12">
      <t>ジギョウダン</t>
    </rPh>
    <phoneticPr fontId="5"/>
  </si>
  <si>
    <t>愛媛県信用保証協会</t>
    <rPh sb="0" eb="3">
      <t>エヒメケン</t>
    </rPh>
    <rPh sb="3" eb="5">
      <t>シンヨウ</t>
    </rPh>
    <rPh sb="5" eb="7">
      <t>ホショウ</t>
    </rPh>
    <rPh sb="7" eb="9">
      <t>キョウカイ</t>
    </rPh>
    <phoneticPr fontId="5"/>
  </si>
  <si>
    <t>社会福祉協議会福祉振興基金</t>
    <rPh sb="0" eb="2">
      <t>シャカイ</t>
    </rPh>
    <rPh sb="2" eb="4">
      <t>フクシ</t>
    </rPh>
    <rPh sb="4" eb="7">
      <t>キョウギカイ</t>
    </rPh>
    <rPh sb="7" eb="9">
      <t>フクシ</t>
    </rPh>
    <rPh sb="9" eb="11">
      <t>シンコウ</t>
    </rPh>
    <rPh sb="11" eb="13">
      <t>キキン</t>
    </rPh>
    <phoneticPr fontId="5"/>
  </si>
  <si>
    <t>地方公共団体金融機構</t>
    <rPh sb="0" eb="2">
      <t>チホウ</t>
    </rPh>
    <rPh sb="2" eb="4">
      <t>コウキョウ</t>
    </rPh>
    <rPh sb="4" eb="6">
      <t>ダンタイ</t>
    </rPh>
    <rPh sb="6" eb="8">
      <t>キンユウ</t>
    </rPh>
    <rPh sb="8" eb="10">
      <t>キコウ</t>
    </rPh>
    <phoneticPr fontId="5"/>
  </si>
  <si>
    <t>出資金額
（A)</t>
    <rPh sb="0" eb="2">
      <t>シュッシ</t>
    </rPh>
    <rPh sb="2" eb="4">
      <t>キンガク</t>
    </rPh>
    <phoneticPr fontId="3"/>
  </si>
  <si>
    <t>資産
（B)</t>
    <rPh sb="0" eb="2">
      <t>シサン</t>
    </rPh>
    <phoneticPr fontId="3"/>
  </si>
  <si>
    <t>負債
（C)</t>
    <rPh sb="0" eb="2">
      <t>フサイ</t>
    </rPh>
    <phoneticPr fontId="3"/>
  </si>
  <si>
    <t>強制評価減
（H)</t>
    <rPh sb="0" eb="2">
      <t>キョウセイ</t>
    </rPh>
    <rPh sb="2" eb="4">
      <t>ヒョウカ</t>
    </rPh>
    <rPh sb="4" eb="5">
      <t>ゲン</t>
    </rPh>
    <phoneticPr fontId="9"/>
  </si>
  <si>
    <t>株数・口数など
（A）</t>
    <rPh sb="0" eb="2">
      <t>カブスウ</t>
    </rPh>
    <rPh sb="3" eb="4">
      <t>クチ</t>
    </rPh>
    <rPh sb="4" eb="5">
      <t>スウ</t>
    </rPh>
    <phoneticPr fontId="3"/>
  </si>
  <si>
    <t>時価単価
（B）</t>
    <rPh sb="0" eb="2">
      <t>ジカ</t>
    </rPh>
    <rPh sb="2" eb="4">
      <t>タンカ</t>
    </rPh>
    <phoneticPr fontId="3"/>
  </si>
  <si>
    <t>取得単価
（D)</t>
    <rPh sb="0" eb="2">
      <t>シュトク</t>
    </rPh>
    <rPh sb="2" eb="4">
      <t>タンカ</t>
    </rPh>
    <phoneticPr fontId="3"/>
  </si>
  <si>
    <t>-</t>
  </si>
  <si>
    <t>21世紀松山創造基金</t>
    <phoneticPr fontId="3"/>
  </si>
  <si>
    <t>（単位：円）</t>
    <rPh sb="1" eb="3">
      <t>タンイ</t>
    </rPh>
    <rPh sb="4" eb="5">
      <t>エン</t>
    </rPh>
    <phoneticPr fontId="3"/>
  </si>
  <si>
    <t>松山市財政調整基金</t>
    <rPh sb="0" eb="3">
      <t>マツヤマシ</t>
    </rPh>
    <rPh sb="3" eb="5">
      <t>ザイセイ</t>
    </rPh>
    <rPh sb="5" eb="7">
      <t>チョウセイ</t>
    </rPh>
    <rPh sb="7" eb="9">
      <t>キキン</t>
    </rPh>
    <phoneticPr fontId="3"/>
  </si>
  <si>
    <t>松山市競輪収益積立金</t>
    <rPh sb="3" eb="5">
      <t>ケイリン</t>
    </rPh>
    <rPh sb="5" eb="7">
      <t>シュウエキ</t>
    </rPh>
    <rPh sb="7" eb="9">
      <t>ツミタテ</t>
    </rPh>
    <rPh sb="9" eb="10">
      <t>キン</t>
    </rPh>
    <phoneticPr fontId="3"/>
  </si>
  <si>
    <t>松山市市民活動推進基金</t>
    <rPh sb="3" eb="5">
      <t>シミン</t>
    </rPh>
    <rPh sb="5" eb="7">
      <t>カツドウ</t>
    </rPh>
    <rPh sb="7" eb="9">
      <t>スイシン</t>
    </rPh>
    <rPh sb="9" eb="11">
      <t>キキン</t>
    </rPh>
    <phoneticPr fontId="3"/>
  </si>
  <si>
    <t>松山市都市緑化基金</t>
    <rPh sb="3" eb="5">
      <t>トシ</t>
    </rPh>
    <rPh sb="5" eb="7">
      <t>リョクカ</t>
    </rPh>
    <rPh sb="7" eb="9">
      <t>キキン</t>
    </rPh>
    <phoneticPr fontId="3"/>
  </si>
  <si>
    <t>松山市合併振興基金</t>
    <rPh sb="3" eb="5">
      <t>ガッペイ</t>
    </rPh>
    <rPh sb="5" eb="7">
      <t>シンコウ</t>
    </rPh>
    <rPh sb="7" eb="9">
      <t>キキン</t>
    </rPh>
    <phoneticPr fontId="3"/>
  </si>
  <si>
    <t>松山市教育文化施設資料購入基金</t>
    <rPh sb="3" eb="5">
      <t>キョウイク</t>
    </rPh>
    <rPh sb="5" eb="7">
      <t>ブンカ</t>
    </rPh>
    <rPh sb="7" eb="9">
      <t>シセツ</t>
    </rPh>
    <rPh sb="9" eb="11">
      <t>シリョウ</t>
    </rPh>
    <rPh sb="11" eb="13">
      <t>コウニュウ</t>
    </rPh>
    <rPh sb="13" eb="15">
      <t>キキン</t>
    </rPh>
    <phoneticPr fontId="3"/>
  </si>
  <si>
    <t>　　固定資産税</t>
    <phoneticPr fontId="3"/>
  </si>
  <si>
    <t>　　市民税</t>
    <rPh sb="2" eb="5">
      <t>シミンゼイ</t>
    </rPh>
    <phoneticPr fontId="9"/>
  </si>
  <si>
    <t>　　軽自動車税</t>
    <rPh sb="2" eb="3">
      <t>ケイ</t>
    </rPh>
    <rPh sb="3" eb="6">
      <t>ジドウシャ</t>
    </rPh>
    <rPh sb="6" eb="7">
      <t>ゼイ</t>
    </rPh>
    <phoneticPr fontId="3"/>
  </si>
  <si>
    <t>　　事業所税</t>
    <rPh sb="2" eb="5">
      <t>ジギョウショ</t>
    </rPh>
    <rPh sb="5" eb="6">
      <t>ゼイ</t>
    </rPh>
    <phoneticPr fontId="3"/>
  </si>
  <si>
    <t>　　その他（経常収益）</t>
    <rPh sb="4" eb="5">
      <t>タ</t>
    </rPh>
    <rPh sb="6" eb="8">
      <t>ケイジョウ</t>
    </rPh>
    <rPh sb="8" eb="10">
      <t>シュウエキ</t>
    </rPh>
    <phoneticPr fontId="9"/>
  </si>
  <si>
    <t>　　貸付金</t>
    <rPh sb="2" eb="4">
      <t>カシツケ</t>
    </rPh>
    <rPh sb="4" eb="5">
      <t>キン</t>
    </rPh>
    <phoneticPr fontId="3"/>
  </si>
  <si>
    <t>　　母子父子寡婦福祉
　　資金貸付金</t>
    <rPh sb="17" eb="18">
      <t>キン</t>
    </rPh>
    <phoneticPr fontId="3"/>
  </si>
  <si>
    <t>　　母子父子寡婦福祉
　　資金貸付金
　　その他（経常収益）</t>
    <rPh sb="17" eb="18">
      <t>キン</t>
    </rPh>
    <phoneticPr fontId="3"/>
  </si>
  <si>
    <t>固定資産</t>
    <rPh sb="0" eb="2">
      <t>コテイ</t>
    </rPh>
    <rPh sb="2" eb="4">
      <t>シサン</t>
    </rPh>
    <phoneticPr fontId="3"/>
  </si>
  <si>
    <t>流動資産</t>
    <rPh sb="0" eb="2">
      <t>リュウドウ</t>
    </rPh>
    <rPh sb="2" eb="4">
      <t>シサン</t>
    </rPh>
    <phoneticPr fontId="3"/>
  </si>
  <si>
    <t>固定負債</t>
    <rPh sb="0" eb="2">
      <t>コテイ</t>
    </rPh>
    <rPh sb="2" eb="4">
      <t>フサイ</t>
    </rPh>
    <phoneticPr fontId="3"/>
  </si>
  <si>
    <t>流動負債</t>
    <rPh sb="0" eb="2">
      <t>リュウドウ</t>
    </rPh>
    <rPh sb="2" eb="4">
      <t>フサイ</t>
    </rPh>
    <phoneticPr fontId="3"/>
  </si>
  <si>
    <t>　投資損失引当金</t>
    <rPh sb="1" eb="3">
      <t>トウシ</t>
    </rPh>
    <rPh sb="3" eb="5">
      <t>ソンシツ</t>
    </rPh>
    <rPh sb="5" eb="7">
      <t>ヒキアテ</t>
    </rPh>
    <rPh sb="7" eb="8">
      <t>キン</t>
    </rPh>
    <phoneticPr fontId="3"/>
  </si>
  <si>
    <t>　徴収不能引当金</t>
    <rPh sb="1" eb="3">
      <t>チョウシュウ</t>
    </rPh>
    <rPh sb="3" eb="5">
      <t>フノウ</t>
    </rPh>
    <rPh sb="5" eb="7">
      <t>ヒキアテ</t>
    </rPh>
    <rPh sb="7" eb="8">
      <t>キン</t>
    </rPh>
    <phoneticPr fontId="3"/>
  </si>
  <si>
    <t>　退職手当引当金</t>
    <rPh sb="1" eb="3">
      <t>タイショク</t>
    </rPh>
    <rPh sb="3" eb="5">
      <t>テアテ</t>
    </rPh>
    <rPh sb="5" eb="7">
      <t>ヒキアテ</t>
    </rPh>
    <rPh sb="7" eb="8">
      <t>キン</t>
    </rPh>
    <phoneticPr fontId="3"/>
  </si>
  <si>
    <t>　損失補償等引当金</t>
    <rPh sb="1" eb="3">
      <t>ソンシツ</t>
    </rPh>
    <rPh sb="3" eb="5">
      <t>ホショウ</t>
    </rPh>
    <rPh sb="5" eb="6">
      <t>トウ</t>
    </rPh>
    <rPh sb="6" eb="8">
      <t>ヒキアテ</t>
    </rPh>
    <rPh sb="8" eb="9">
      <t>キン</t>
    </rPh>
    <phoneticPr fontId="3"/>
  </si>
  <si>
    <t>　賞与等引当金</t>
    <rPh sb="1" eb="3">
      <t>ショウヨ</t>
    </rPh>
    <rPh sb="3" eb="4">
      <t>トウ</t>
    </rPh>
    <rPh sb="4" eb="6">
      <t>ヒキアテ</t>
    </rPh>
    <rPh sb="6" eb="7">
      <t>キン</t>
    </rPh>
    <phoneticPr fontId="3"/>
  </si>
  <si>
    <t>愛媛県</t>
    <rPh sb="0" eb="3">
      <t>エヒメケン</t>
    </rPh>
    <phoneticPr fontId="3"/>
  </si>
  <si>
    <t>本市内で愛媛県が行う街路整備事業等に対する負担金</t>
    <rPh sb="0" eb="1">
      <t>ホン</t>
    </rPh>
    <phoneticPr fontId="3"/>
  </si>
  <si>
    <t>10年超</t>
    <rPh sb="2" eb="3">
      <t>ネン</t>
    </rPh>
    <rPh sb="3" eb="4">
      <t>チョウ</t>
    </rPh>
    <phoneticPr fontId="3"/>
  </si>
  <si>
    <t>松山市減債基金（固定資産）</t>
    <rPh sb="3" eb="5">
      <t>ゲンサイ</t>
    </rPh>
    <rPh sb="5" eb="7">
      <t>キキン</t>
    </rPh>
    <phoneticPr fontId="3"/>
  </si>
  <si>
    <t>松山市減債基金（流動資産）</t>
    <rPh sb="3" eb="5">
      <t>ゲンサイ</t>
    </rPh>
    <rPh sb="5" eb="7">
      <t>キキン</t>
    </rPh>
    <phoneticPr fontId="3"/>
  </si>
  <si>
    <t>※1　貸借対照表の額は、出納整理期間中の増減を加味しているため、「(参考)財産に関する調書記載額」と一致しない場合があります。</t>
    <rPh sb="3" eb="5">
      <t>タイシャク</t>
    </rPh>
    <rPh sb="5" eb="7">
      <t>タイショウ</t>
    </rPh>
    <rPh sb="7" eb="8">
      <t>ヒョウ</t>
    </rPh>
    <rPh sb="9" eb="10">
      <t>ガク</t>
    </rPh>
    <rPh sb="12" eb="14">
      <t>スイトウ</t>
    </rPh>
    <rPh sb="14" eb="16">
      <t>セイリ</t>
    </rPh>
    <rPh sb="16" eb="18">
      <t>キカン</t>
    </rPh>
    <rPh sb="18" eb="19">
      <t>ナカ</t>
    </rPh>
    <rPh sb="20" eb="22">
      <t>ゾウゲン</t>
    </rPh>
    <rPh sb="23" eb="25">
      <t>カミ</t>
    </rPh>
    <rPh sb="50" eb="52">
      <t>イッチ</t>
    </rPh>
    <rPh sb="55" eb="57">
      <t>バアイ</t>
    </rPh>
    <phoneticPr fontId="3"/>
  </si>
  <si>
    <t>※2　松山市減債基金の「(参考)財産に関する調書記載額」は、固定資産の欄に全額を記載しました。</t>
    <rPh sb="3" eb="6">
      <t>マツヤマシ</t>
    </rPh>
    <rPh sb="6" eb="8">
      <t>ゲンサイ</t>
    </rPh>
    <rPh sb="8" eb="10">
      <t>キキン</t>
    </rPh>
    <rPh sb="30" eb="32">
      <t>コテイ</t>
    </rPh>
    <rPh sb="32" eb="34">
      <t>シサン</t>
    </rPh>
    <rPh sb="35" eb="36">
      <t>ラン</t>
    </rPh>
    <rPh sb="37" eb="39">
      <t>ゼンガク</t>
    </rPh>
    <rPh sb="40" eb="42">
      <t>キサイ</t>
    </rPh>
    <phoneticPr fontId="3"/>
  </si>
  <si>
    <t>地方消費税交付金</t>
    <rPh sb="0" eb="2">
      <t>チホウ</t>
    </rPh>
    <rPh sb="2" eb="5">
      <t>ショウヒゼイ</t>
    </rPh>
    <rPh sb="5" eb="8">
      <t>コウフキン</t>
    </rPh>
    <phoneticPr fontId="3"/>
  </si>
  <si>
    <t>分担金及び負担金</t>
    <rPh sb="0" eb="3">
      <t>ブンタンキン</t>
    </rPh>
    <rPh sb="3" eb="4">
      <t>オヨ</t>
    </rPh>
    <rPh sb="5" eb="8">
      <t>フタンキン</t>
    </rPh>
    <phoneticPr fontId="3"/>
  </si>
  <si>
    <t>資本的補助金</t>
    <rPh sb="0" eb="3">
      <t>シホンテキ</t>
    </rPh>
    <rPh sb="3" eb="6">
      <t>ホジョキン</t>
    </rPh>
    <phoneticPr fontId="9"/>
  </si>
  <si>
    <t>経常的補助金</t>
    <rPh sb="0" eb="3">
      <t>ケイジョウテキ</t>
    </rPh>
    <rPh sb="3" eb="6">
      <t>ホジョキン</t>
    </rPh>
    <phoneticPr fontId="9"/>
  </si>
  <si>
    <t>地方公共団体
金融機構等</t>
    <rPh sb="0" eb="2">
      <t>チホウ</t>
    </rPh>
    <rPh sb="2" eb="4">
      <t>コウキョウ</t>
    </rPh>
    <rPh sb="4" eb="6">
      <t>ダンタイ</t>
    </rPh>
    <rPh sb="7" eb="9">
      <t>キンユウ</t>
    </rPh>
    <rPh sb="9" eb="11">
      <t>キコウ</t>
    </rPh>
    <rPh sb="11" eb="12">
      <t>トウ</t>
    </rPh>
    <phoneticPr fontId="11"/>
  </si>
  <si>
    <t>その他の金融機関</t>
    <rPh sb="2" eb="3">
      <t>タ</t>
    </rPh>
    <rPh sb="4" eb="6">
      <t>キンユウ</t>
    </rPh>
    <rPh sb="6" eb="8">
      <t>キカン</t>
    </rPh>
    <phoneticPr fontId="3"/>
  </si>
  <si>
    <t>保険会社等</t>
    <rPh sb="0" eb="2">
      <t>ホケン</t>
    </rPh>
    <rPh sb="2" eb="4">
      <t>ガイシャ</t>
    </rPh>
    <rPh sb="4" eb="5">
      <t>トウ</t>
    </rPh>
    <phoneticPr fontId="11"/>
  </si>
  <si>
    <t>共済等</t>
    <rPh sb="0" eb="2">
      <t>キョウサイ</t>
    </rPh>
    <rPh sb="2" eb="3">
      <t>トウ</t>
    </rPh>
    <phoneticPr fontId="3"/>
  </si>
  <si>
    <t>松山空港ビル㈱</t>
    <rPh sb="0" eb="2">
      <t>マツヤマ</t>
    </rPh>
    <rPh sb="2" eb="4">
      <t>クウコウ</t>
    </rPh>
    <phoneticPr fontId="5"/>
  </si>
  <si>
    <t>㈱愛媛CATV</t>
    <rPh sb="1" eb="3">
      <t>エヒメ</t>
    </rPh>
    <phoneticPr fontId="5"/>
  </si>
  <si>
    <t>松山市駅前地下街㈱</t>
    <rPh sb="0" eb="3">
      <t>マツヤマシ</t>
    </rPh>
    <rPh sb="3" eb="5">
      <t>エキマエ</t>
    </rPh>
    <rPh sb="5" eb="8">
      <t>チカガイ</t>
    </rPh>
    <phoneticPr fontId="5"/>
  </si>
  <si>
    <t>㈱エフエム愛媛</t>
    <rPh sb="5" eb="7">
      <t>エヒメ</t>
    </rPh>
    <phoneticPr fontId="5"/>
  </si>
  <si>
    <t>愛媛エフ・エー・ゼット㈱</t>
    <rPh sb="0" eb="2">
      <t>エヒメ</t>
    </rPh>
    <phoneticPr fontId="5"/>
  </si>
  <si>
    <t>松山観光港ターミナル㈱</t>
    <rPh sb="0" eb="2">
      <t>マツヤマ</t>
    </rPh>
    <rPh sb="2" eb="4">
      <t>カンコウ</t>
    </rPh>
    <rPh sb="4" eb="5">
      <t>コウ</t>
    </rPh>
    <phoneticPr fontId="5"/>
  </si>
  <si>
    <t>(財)愛媛の森林基金</t>
    <rPh sb="1" eb="2">
      <t>ザイ</t>
    </rPh>
    <phoneticPr fontId="2"/>
  </si>
  <si>
    <t>(財)愛媛県国際交流協会</t>
    <rPh sb="1" eb="2">
      <t>ザイ</t>
    </rPh>
    <rPh sb="3" eb="4">
      <t>アイ</t>
    </rPh>
    <rPh sb="4" eb="5">
      <t>ヒメ</t>
    </rPh>
    <rPh sb="5" eb="6">
      <t>ケン</t>
    </rPh>
    <rPh sb="6" eb="7">
      <t>クニ</t>
    </rPh>
    <rPh sb="7" eb="8">
      <t>サイ</t>
    </rPh>
    <rPh sb="8" eb="9">
      <t>コウ</t>
    </rPh>
    <rPh sb="9" eb="10">
      <t>ナガレ</t>
    </rPh>
    <rPh sb="10" eb="11">
      <t>キョウ</t>
    </rPh>
    <rPh sb="11" eb="12">
      <t>カイ</t>
    </rPh>
    <phoneticPr fontId="2"/>
  </si>
  <si>
    <t>(財)愛媛県暴力追放推進センター</t>
    <rPh sb="1" eb="2">
      <t>ザイ</t>
    </rPh>
    <rPh sb="3" eb="6">
      <t>エヒメケン</t>
    </rPh>
    <rPh sb="6" eb="8">
      <t>ボウリョク</t>
    </rPh>
    <rPh sb="8" eb="10">
      <t>ツイホウ</t>
    </rPh>
    <rPh sb="10" eb="12">
      <t>スイシン</t>
    </rPh>
    <phoneticPr fontId="2"/>
  </si>
  <si>
    <t>(公財)えひめ農林漁業振興機構</t>
    <rPh sb="1" eb="2">
      <t>コウ</t>
    </rPh>
    <rPh sb="7" eb="9">
      <t>ノウリン</t>
    </rPh>
    <rPh sb="9" eb="11">
      <t>ギョギョウ</t>
    </rPh>
    <rPh sb="11" eb="13">
      <t>シンコウ</t>
    </rPh>
    <rPh sb="13" eb="15">
      <t>キコウ</t>
    </rPh>
    <phoneticPr fontId="7"/>
  </si>
  <si>
    <t>相手先または種別</t>
    <rPh sb="0" eb="3">
      <t>アイテサキ</t>
    </rPh>
    <rPh sb="6" eb="8">
      <t>シュベツ</t>
    </rPh>
    <phoneticPr fontId="3"/>
  </si>
  <si>
    <t>（参考）
貸付金計</t>
    <rPh sb="1" eb="3">
      <t>サンコウ</t>
    </rPh>
    <rPh sb="5" eb="7">
      <t>カシツケ</t>
    </rPh>
    <rPh sb="7" eb="8">
      <t>キン</t>
    </rPh>
    <rPh sb="8" eb="9">
      <t>ケイ</t>
    </rPh>
    <phoneticPr fontId="3"/>
  </si>
  <si>
    <t>④特定の契約条項が付された地方債の概要</t>
    <rPh sb="1" eb="3">
      <t>トクテイ</t>
    </rPh>
    <rPh sb="4" eb="6">
      <t>ケイヤク</t>
    </rPh>
    <rPh sb="6" eb="8">
      <t>ジョウコウ</t>
    </rPh>
    <rPh sb="9" eb="10">
      <t>フ</t>
    </rPh>
    <rPh sb="13" eb="16">
      <t>チホウサイ</t>
    </rPh>
    <rPh sb="17" eb="19">
      <t>ガイヨウ</t>
    </rPh>
    <phoneticPr fontId="3"/>
  </si>
  <si>
    <t>特定の契約条項が
付された地方債残高</t>
    <rPh sb="0" eb="2">
      <t>トクテイ</t>
    </rPh>
    <rPh sb="3" eb="5">
      <t>ケイヤク</t>
    </rPh>
    <rPh sb="5" eb="7">
      <t>ジョウコウ</t>
    </rPh>
    <rPh sb="9" eb="10">
      <t>フ</t>
    </rPh>
    <rPh sb="13" eb="16">
      <t>チホウサイ</t>
    </rPh>
    <rPh sb="16" eb="18">
      <t>ザンダカ</t>
    </rPh>
    <phoneticPr fontId="11"/>
  </si>
  <si>
    <t>契約条項の概要</t>
    <rPh sb="0" eb="2">
      <t>ケイヤク</t>
    </rPh>
    <rPh sb="2" eb="4">
      <t>ジョウコウ</t>
    </rPh>
    <rPh sb="5" eb="7">
      <t>ガイヨウ</t>
    </rPh>
    <phoneticPr fontId="11"/>
  </si>
  <si>
    <t>該当なし</t>
    <rPh sb="0" eb="2">
      <t>ガイトウ</t>
    </rPh>
    <phoneticPr fontId="3"/>
  </si>
  <si>
    <t>目的使用</t>
    <rPh sb="0" eb="2">
      <t>モクテキ</t>
    </rPh>
    <rPh sb="2" eb="4">
      <t>シヨウ</t>
    </rPh>
    <phoneticPr fontId="3"/>
  </si>
  <si>
    <t>うち共同発行債</t>
    <rPh sb="2" eb="4">
      <t>キョウドウ</t>
    </rPh>
    <rPh sb="4" eb="6">
      <t>ハッコウ</t>
    </rPh>
    <rPh sb="6" eb="7">
      <t>サイ</t>
    </rPh>
    <phoneticPr fontId="3"/>
  </si>
  <si>
    <t>うち住民公募債</t>
    <rPh sb="2" eb="4">
      <t>ジュウミン</t>
    </rPh>
    <rPh sb="4" eb="6">
      <t>コウボ</t>
    </rPh>
    <rPh sb="6" eb="7">
      <t>サイ</t>
    </rPh>
    <phoneticPr fontId="3"/>
  </si>
  <si>
    <t>-</t>
    <phoneticPr fontId="3"/>
  </si>
  <si>
    <t>（単位：百万円）</t>
    <rPh sb="1" eb="3">
      <t>タンイ</t>
    </rPh>
    <rPh sb="4" eb="6">
      <t>ヒャクマン</t>
    </rPh>
    <rPh sb="6" eb="7">
      <t>エン</t>
    </rPh>
    <phoneticPr fontId="9"/>
  </si>
  <si>
    <t>（単位：百万円）</t>
    <phoneticPr fontId="9"/>
  </si>
  <si>
    <t>（単位：百万円）</t>
    <phoneticPr fontId="10"/>
  </si>
  <si>
    <t>　　勤労者福祉サービ
　　スセンター事業
　　その他（経常収益）</t>
    <rPh sb="2" eb="5">
      <t>キンロウシャ</t>
    </rPh>
    <rPh sb="5" eb="7">
      <t>フクシ</t>
    </rPh>
    <rPh sb="18" eb="20">
      <t>ジギョウ</t>
    </rPh>
    <rPh sb="25" eb="26">
      <t>タ</t>
    </rPh>
    <rPh sb="27" eb="28">
      <t>キョウ</t>
    </rPh>
    <rPh sb="28" eb="29">
      <t>トコ</t>
    </rPh>
    <rPh sb="29" eb="30">
      <t>シュウ</t>
    </rPh>
    <rPh sb="30" eb="31">
      <t>エキ</t>
    </rPh>
    <phoneticPr fontId="3"/>
  </si>
  <si>
    <t>他団体への公共施設等整備
補助金等(所有外資産分)</t>
    <rPh sb="0" eb="3">
      <t>タダンタイ</t>
    </rPh>
    <rPh sb="5" eb="7">
      <t>コウキョウ</t>
    </rPh>
    <rPh sb="7" eb="9">
      <t>シセツ</t>
    </rPh>
    <rPh sb="9" eb="10">
      <t>ナド</t>
    </rPh>
    <rPh sb="10" eb="12">
      <t>セイビ</t>
    </rPh>
    <rPh sb="13" eb="16">
      <t>ホジョキン</t>
    </rPh>
    <rPh sb="16" eb="17">
      <t>ナド</t>
    </rPh>
    <rPh sb="18" eb="20">
      <t>ショユウ</t>
    </rPh>
    <rPh sb="20" eb="21">
      <t>ガイ</t>
    </rPh>
    <rPh sb="21" eb="23">
      <t>シサン</t>
    </rPh>
    <rPh sb="23" eb="24">
      <t>ブン</t>
    </rPh>
    <phoneticPr fontId="9"/>
  </si>
  <si>
    <t>（単位：百万円）</t>
    <rPh sb="1" eb="3">
      <t>タンイ</t>
    </rPh>
    <rPh sb="6" eb="7">
      <t>エン</t>
    </rPh>
    <phoneticPr fontId="9"/>
  </si>
  <si>
    <t>④基金の明細</t>
    <phoneticPr fontId="9"/>
  </si>
  <si>
    <t>（単位：百万円）</t>
    <phoneticPr fontId="3"/>
  </si>
  <si>
    <t>（単位：百万円）</t>
    <phoneticPr fontId="3"/>
  </si>
  <si>
    <t>-</t>
    <phoneticPr fontId="3"/>
  </si>
  <si>
    <t>-</t>
    <phoneticPr fontId="3"/>
  </si>
  <si>
    <t>消防基金</t>
    <phoneticPr fontId="3"/>
  </si>
  <si>
    <t>松山市水源の森基金</t>
    <phoneticPr fontId="3"/>
  </si>
  <si>
    <t>松山市のびのび教育推進基金</t>
    <phoneticPr fontId="3"/>
  </si>
  <si>
    <t>城山公園整備基金</t>
    <phoneticPr fontId="3"/>
  </si>
  <si>
    <t>松山市観光開発等産業活性化基金</t>
    <phoneticPr fontId="3"/>
  </si>
  <si>
    <t>松山市土地開発基金</t>
    <phoneticPr fontId="3"/>
  </si>
  <si>
    <t>⑤貸付金の明細</t>
    <phoneticPr fontId="9"/>
  </si>
  <si>
    <t>（単位：百万円）</t>
    <phoneticPr fontId="9"/>
  </si>
  <si>
    <t>地域総合整備資金融資制度</t>
    <phoneticPr fontId="3"/>
  </si>
  <si>
    <t>（単位：百万円）</t>
    <phoneticPr fontId="9"/>
  </si>
  <si>
    <t>（単位：百万円）</t>
    <phoneticPr fontId="9"/>
  </si>
  <si>
    <t>出資割合（％）
（F)</t>
    <rPh sb="0" eb="2">
      <t>シュッシ</t>
    </rPh>
    <rPh sb="2" eb="4">
      <t>ワリアイ</t>
    </rPh>
    <phoneticPr fontId="3"/>
  </si>
  <si>
    <t>-</t>
    <phoneticPr fontId="3"/>
  </si>
  <si>
    <t>豪雨災害被災者援護資金貸付</t>
    <rPh sb="0" eb="2">
      <t>ゴウウ</t>
    </rPh>
    <rPh sb="2" eb="4">
      <t>サイガイ</t>
    </rPh>
    <rPh sb="4" eb="7">
      <t>ヒサイシャ</t>
    </rPh>
    <rPh sb="7" eb="9">
      <t>エンゴ</t>
    </rPh>
    <rPh sb="9" eb="11">
      <t>シキン</t>
    </rPh>
    <rPh sb="11" eb="13">
      <t>カシツケ</t>
    </rPh>
    <phoneticPr fontId="2"/>
  </si>
  <si>
    <t>-</t>
    <phoneticPr fontId="3"/>
  </si>
  <si>
    <t>　　入湯税</t>
    <rPh sb="2" eb="4">
      <t>ニュウトウ</t>
    </rPh>
    <rPh sb="4" eb="5">
      <t>ゼイ</t>
    </rPh>
    <phoneticPr fontId="3"/>
  </si>
  <si>
    <t>計</t>
    <rPh sb="0" eb="1">
      <t>ケイ</t>
    </rPh>
    <phoneticPr fontId="3"/>
  </si>
  <si>
    <t>１．貸借対照表の内容に関する明細</t>
    <rPh sb="2" eb="4">
      <t>タイシャク</t>
    </rPh>
    <rPh sb="4" eb="7">
      <t>タイショウヒョウ</t>
    </rPh>
    <rPh sb="8" eb="10">
      <t>ナイヨウ</t>
    </rPh>
    <rPh sb="11" eb="12">
      <t>カン</t>
    </rPh>
    <rPh sb="14" eb="16">
      <t>メイサイ</t>
    </rPh>
    <phoneticPr fontId="9"/>
  </si>
  <si>
    <t>-</t>
    <phoneticPr fontId="3"/>
  </si>
  <si>
    <t>森林環境整備基金</t>
    <rPh sb="0" eb="2">
      <t>シンリン</t>
    </rPh>
    <rPh sb="2" eb="4">
      <t>カンキョウ</t>
    </rPh>
    <rPh sb="4" eb="6">
      <t>セイビ</t>
    </rPh>
    <rPh sb="6" eb="8">
      <t>キキン</t>
    </rPh>
    <phoneticPr fontId="3"/>
  </si>
  <si>
    <t>※2</t>
    <phoneticPr fontId="3"/>
  </si>
  <si>
    <t>附属明細書（一般会計等）</t>
    <rPh sb="0" eb="2">
      <t>フゾク</t>
    </rPh>
    <rPh sb="2" eb="5">
      <t>メイサイショ</t>
    </rPh>
    <rPh sb="6" eb="8">
      <t>イッパン</t>
    </rPh>
    <rPh sb="8" eb="10">
      <t>カイケイ</t>
    </rPh>
    <rPh sb="10" eb="11">
      <t>トウ</t>
    </rPh>
    <phoneticPr fontId="9"/>
  </si>
  <si>
    <t>附属明細書（全体）</t>
    <rPh sb="0" eb="2">
      <t>フゾク</t>
    </rPh>
    <rPh sb="2" eb="5">
      <t>メイサイショ</t>
    </rPh>
    <rPh sb="6" eb="8">
      <t>ゼンタイ</t>
    </rPh>
    <phoneticPr fontId="9"/>
  </si>
  <si>
    <t>附属明細書（連結）</t>
    <rPh sb="0" eb="2">
      <t>フゾク</t>
    </rPh>
    <rPh sb="2" eb="5">
      <t>メイサイショ</t>
    </rPh>
    <rPh sb="6" eb="8">
      <t>レンケツ</t>
    </rPh>
    <phoneticPr fontId="9"/>
  </si>
  <si>
    <t>個人事業主等支援資金貸付（新型コロナウイルス緊急対策事業）</t>
    <rPh sb="0" eb="2">
      <t>コジン</t>
    </rPh>
    <rPh sb="2" eb="5">
      <t>ジギョウヌシ</t>
    </rPh>
    <rPh sb="5" eb="6">
      <t>トウ</t>
    </rPh>
    <rPh sb="6" eb="8">
      <t>シエン</t>
    </rPh>
    <rPh sb="8" eb="10">
      <t>シキン</t>
    </rPh>
    <rPh sb="10" eb="12">
      <t>カシツケ</t>
    </rPh>
    <rPh sb="13" eb="15">
      <t>シンガタ</t>
    </rPh>
    <rPh sb="22" eb="24">
      <t>キンキュウ</t>
    </rPh>
    <rPh sb="24" eb="26">
      <t>タイサク</t>
    </rPh>
    <rPh sb="26" eb="28">
      <t>ジギョウ</t>
    </rPh>
    <phoneticPr fontId="3"/>
  </si>
  <si>
    <t>奨学資金貸付（新型コロナウイルス対策緊急学生支援事業）</t>
    <rPh sb="0" eb="2">
      <t>ショウガク</t>
    </rPh>
    <rPh sb="2" eb="4">
      <t>シキン</t>
    </rPh>
    <rPh sb="4" eb="6">
      <t>カシツケ</t>
    </rPh>
    <rPh sb="7" eb="9">
      <t>シンガタ</t>
    </rPh>
    <rPh sb="16" eb="18">
      <t>タイサク</t>
    </rPh>
    <rPh sb="18" eb="20">
      <t>キンキュウ</t>
    </rPh>
    <rPh sb="20" eb="22">
      <t>ガクセイ</t>
    </rPh>
    <rPh sb="22" eb="24">
      <t>シエン</t>
    </rPh>
    <rPh sb="24" eb="26">
      <t>ジギョウ</t>
    </rPh>
    <phoneticPr fontId="3"/>
  </si>
  <si>
    <t>給付対象者</t>
    <rPh sb="0" eb="2">
      <t>キュウフ</t>
    </rPh>
    <rPh sb="2" eb="4">
      <t>タイショウ</t>
    </rPh>
    <rPh sb="4" eb="5">
      <t>シャ</t>
    </rPh>
    <phoneticPr fontId="3"/>
  </si>
  <si>
    <t>幼児教育・保育の無償化に対する負担金</t>
    <rPh sb="0" eb="2">
      <t>ヨウジ</t>
    </rPh>
    <rPh sb="2" eb="4">
      <t>キョウイク</t>
    </rPh>
    <rPh sb="5" eb="7">
      <t>ホイク</t>
    </rPh>
    <rPh sb="8" eb="11">
      <t>ムショウカ</t>
    </rPh>
    <rPh sb="12" eb="13">
      <t>タイ</t>
    </rPh>
    <rPh sb="15" eb="18">
      <t>フタンキン</t>
    </rPh>
    <phoneticPr fontId="3"/>
  </si>
  <si>
    <t>松山市新型コロナウイルス感染症対策利子補給基金</t>
  </si>
  <si>
    <t>協議会</t>
    <rPh sb="0" eb="3">
      <t>キョウギカイ</t>
    </rPh>
    <phoneticPr fontId="3"/>
  </si>
  <si>
    <t>消費喚起等を目的としたプレミアム付商品券の発行に対する負担金</t>
    <rPh sb="4" eb="5">
      <t>トウ</t>
    </rPh>
    <rPh sb="24" eb="25">
      <t>タイ</t>
    </rPh>
    <rPh sb="27" eb="30">
      <t>フタンキン</t>
    </rPh>
    <phoneticPr fontId="3"/>
  </si>
  <si>
    <t>施設設置者</t>
    <rPh sb="2" eb="4">
      <t>セッチ</t>
    </rPh>
    <rPh sb="4" eb="5">
      <t>シャ</t>
    </rPh>
    <phoneticPr fontId="3"/>
  </si>
  <si>
    <t>本市内で愛媛県が行う港湾等整備に対する負担金</t>
    <rPh sb="0" eb="1">
      <t>ホン</t>
    </rPh>
    <rPh sb="10" eb="12">
      <t>コウワン</t>
    </rPh>
    <rPh sb="12" eb="13">
      <t>トウ</t>
    </rPh>
    <rPh sb="13" eb="15">
      <t>セイビ</t>
    </rPh>
    <phoneticPr fontId="3"/>
  </si>
  <si>
    <t>本市内で愛媛県が行う土地改良事業に対する負担金</t>
    <rPh sb="0" eb="1">
      <t>ホン</t>
    </rPh>
    <rPh sb="10" eb="14">
      <t>トチカイリョウ</t>
    </rPh>
    <rPh sb="14" eb="16">
      <t>ジギョウ</t>
    </rPh>
    <phoneticPr fontId="3"/>
  </si>
  <si>
    <t>給付対象者</t>
    <phoneticPr fontId="3"/>
  </si>
  <si>
    <t>国の出産・子育て応援金給付金にかかる補助金等</t>
    <rPh sb="0" eb="1">
      <t>クニ</t>
    </rPh>
    <rPh sb="2" eb="4">
      <t>シュッサン</t>
    </rPh>
    <rPh sb="5" eb="7">
      <t>コソダ</t>
    </rPh>
    <rPh sb="8" eb="11">
      <t>オウエンキン</t>
    </rPh>
    <rPh sb="11" eb="14">
      <t>キュウフキン</t>
    </rPh>
    <rPh sb="18" eb="22">
      <t>ホジョキントウ</t>
    </rPh>
    <phoneticPr fontId="3"/>
  </si>
  <si>
    <t>松山市学校給食会</t>
  </si>
  <si>
    <t>動物愛護基金</t>
    <phoneticPr fontId="3"/>
  </si>
  <si>
    <t>松山市下水道事業</t>
    <rPh sb="0" eb="3">
      <t>マツヤマシ</t>
    </rPh>
    <phoneticPr fontId="3"/>
  </si>
  <si>
    <t>豪雨災害被災農林漁業者援護資金貸付</t>
    <rPh sb="0" eb="4">
      <t>ゴウウサイガイ</t>
    </rPh>
    <rPh sb="4" eb="6">
      <t>ヒサイ</t>
    </rPh>
    <rPh sb="6" eb="11">
      <t>ノウリンギョギョウシャ</t>
    </rPh>
    <rPh sb="11" eb="17">
      <t>エンゴシキンカシツケ</t>
    </rPh>
    <phoneticPr fontId="3"/>
  </si>
  <si>
    <t>豪雨災害被災商工者特別援護資金貸付</t>
    <rPh sb="0" eb="2">
      <t>ゴウウ</t>
    </rPh>
    <rPh sb="2" eb="4">
      <t>サイガイ</t>
    </rPh>
    <rPh sb="4" eb="6">
      <t>ヒサイ</t>
    </rPh>
    <rPh sb="6" eb="8">
      <t>ショウコウ</t>
    </rPh>
    <rPh sb="8" eb="9">
      <t>シャ</t>
    </rPh>
    <rPh sb="9" eb="11">
      <t>トクベツ</t>
    </rPh>
    <rPh sb="11" eb="13">
      <t>エンゴ</t>
    </rPh>
    <rPh sb="13" eb="15">
      <t>シキン</t>
    </rPh>
    <rPh sb="15" eb="17">
      <t>カシツケ</t>
    </rPh>
    <phoneticPr fontId="3"/>
  </si>
  <si>
    <t>災害援護事業</t>
    <rPh sb="0" eb="6">
      <t>サイガイエンゴジギョウ</t>
    </rPh>
    <phoneticPr fontId="3"/>
  </si>
  <si>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3"/>
  </si>
  <si>
    <t>愛媛県土木建設負担金（街路）事業</t>
  </si>
  <si>
    <t>市営住宅建替事業</t>
  </si>
  <si>
    <t>愛媛県と共同で行う市営住宅の建替に対する負担金</t>
    <rPh sb="0" eb="3">
      <t>エヒメケン</t>
    </rPh>
    <rPh sb="4" eb="6">
      <t>キョウドウ</t>
    </rPh>
    <rPh sb="7" eb="8">
      <t>オコナ</t>
    </rPh>
    <rPh sb="9" eb="13">
      <t>シエイジュウタク</t>
    </rPh>
    <rPh sb="14" eb="16">
      <t>タテカ</t>
    </rPh>
    <rPh sb="17" eb="18">
      <t>タイ</t>
    </rPh>
    <rPh sb="20" eb="23">
      <t>フタンキン</t>
    </rPh>
    <phoneticPr fontId="3"/>
  </si>
  <si>
    <t>松山市プレミアム付商品券事業（第２弾）</t>
  </si>
  <si>
    <t>保育所等</t>
    <rPh sb="0" eb="3">
      <t>ホイクショ</t>
    </rPh>
    <rPh sb="3" eb="4">
      <t>トウ</t>
    </rPh>
    <phoneticPr fontId="3"/>
  </si>
  <si>
    <t>職員の加配等を行った保育所に対する負担金</t>
    <rPh sb="0" eb="2">
      <t>ショクイン</t>
    </rPh>
    <rPh sb="3" eb="5">
      <t>カハイ</t>
    </rPh>
    <rPh sb="5" eb="6">
      <t>ナド</t>
    </rPh>
    <rPh sb="7" eb="8">
      <t>オコナ</t>
    </rPh>
    <rPh sb="10" eb="13">
      <t>ホイクショ</t>
    </rPh>
    <rPh sb="14" eb="15">
      <t>タイ</t>
    </rPh>
    <rPh sb="17" eb="20">
      <t>フタンキン</t>
    </rPh>
    <phoneticPr fontId="3"/>
  </si>
  <si>
    <t>個人事業主等支援資金融資事業</t>
    <phoneticPr fontId="3"/>
  </si>
  <si>
    <t>私立保育施設等耐震化整備事業</t>
  </si>
  <si>
    <t>施設設置者が行う保育施設等の耐震化整備に対する補助金</t>
    <rPh sb="0" eb="2">
      <t>シセツ</t>
    </rPh>
    <rPh sb="2" eb="4">
      <t>セッチ</t>
    </rPh>
    <rPh sb="4" eb="5">
      <t>シャ</t>
    </rPh>
    <rPh sb="6" eb="7">
      <t>オコナ</t>
    </rPh>
    <rPh sb="8" eb="12">
      <t>ホイクシセツ</t>
    </rPh>
    <rPh sb="12" eb="13">
      <t>トウ</t>
    </rPh>
    <rPh sb="14" eb="17">
      <t>タイシンカ</t>
    </rPh>
    <rPh sb="17" eb="19">
      <t>セイビ</t>
    </rPh>
    <rPh sb="20" eb="21">
      <t>タイ</t>
    </rPh>
    <rPh sb="23" eb="26">
      <t>ホジョキン</t>
    </rPh>
    <phoneticPr fontId="3"/>
  </si>
  <si>
    <t>県営港湾・海岸整備事業地元負担金</t>
  </si>
  <si>
    <t>県営事業地元負担金事業</t>
  </si>
  <si>
    <t>共同給水施設補助事業</t>
  </si>
  <si>
    <t>施設設置者が行う共同給水施設の改良に対する補助金</t>
    <rPh sb="0" eb="2">
      <t>シセツ</t>
    </rPh>
    <rPh sb="2" eb="5">
      <t>セッチシャ</t>
    </rPh>
    <rPh sb="6" eb="7">
      <t>オコナ</t>
    </rPh>
    <rPh sb="8" eb="10">
      <t>キョウドウ</t>
    </rPh>
    <rPh sb="10" eb="12">
      <t>キュウスイ</t>
    </rPh>
    <rPh sb="12" eb="14">
      <t>シセツ</t>
    </rPh>
    <rPh sb="15" eb="17">
      <t>カイリョウ</t>
    </rPh>
    <rPh sb="18" eb="19">
      <t>タイ</t>
    </rPh>
    <rPh sb="21" eb="24">
      <t>ホジョキン</t>
    </rPh>
    <phoneticPr fontId="3"/>
  </si>
  <si>
    <t>子育てのための施設等利用給付事業</t>
  </si>
  <si>
    <t>国際観光客誘致促進事業</t>
  </si>
  <si>
    <t>愛媛県等と連携して行うインバウンドの誘客促進等に対する負担金</t>
    <rPh sb="0" eb="3">
      <t>エヒメケン</t>
    </rPh>
    <rPh sb="3" eb="4">
      <t>トウ</t>
    </rPh>
    <rPh sb="5" eb="7">
      <t>レンケイ</t>
    </rPh>
    <rPh sb="9" eb="10">
      <t>オコナ</t>
    </rPh>
    <rPh sb="18" eb="23">
      <t>ユウキャクソクシントウ</t>
    </rPh>
    <rPh sb="24" eb="25">
      <t>タイ</t>
    </rPh>
    <rPh sb="27" eb="30">
      <t>フタンキン</t>
    </rPh>
    <phoneticPr fontId="3"/>
  </si>
  <si>
    <t>待機児童対策・保育の質向上事業</t>
  </si>
  <si>
    <t>妊娠・出産支援事業</t>
  </si>
  <si>
    <t>出産世帯応援事業</t>
  </si>
  <si>
    <t>育児用品等の購入費用に対する補助金</t>
    <rPh sb="11" eb="12">
      <t>タイ</t>
    </rPh>
    <rPh sb="14" eb="17">
      <t>ホジョキン</t>
    </rPh>
    <phoneticPr fontId="3"/>
  </si>
  <si>
    <t>←純資産変動計算書（第３号）から転記</t>
    <rPh sb="1" eb="4">
      <t>ジュンシサン</t>
    </rPh>
    <rPh sb="4" eb="6">
      <t>ヘンドウ</t>
    </rPh>
    <rPh sb="6" eb="9">
      <t>ケイサンショ</t>
    </rPh>
    <rPh sb="10" eb="11">
      <t>ダイ</t>
    </rPh>
    <rPh sb="12" eb="13">
      <t>ゴウ</t>
    </rPh>
    <rPh sb="16" eb="18">
      <t>テンキ</t>
    </rPh>
    <phoneticPr fontId="3"/>
  </si>
  <si>
    <t>←資金収支計算書（第４号）から転記</t>
    <rPh sb="1" eb="3">
      <t>シキン</t>
    </rPh>
    <rPh sb="3" eb="8">
      <t>シュウシケイサンショ</t>
    </rPh>
    <rPh sb="9" eb="10">
      <t>ダイ</t>
    </rPh>
    <rPh sb="11" eb="12">
      <t>ゴウ</t>
    </rPh>
    <rPh sb="15" eb="17">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</si>
</sst>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 "/>
    <numFmt numFmtId="178" formatCode="0.0%"/>
    <numFmt numFmtId="179" formatCode="#,##0,,"/>
    <numFmt numFmtId="180" formatCode="_ * #,##0;_ * \-#,##0;_ * &quot;-&quot;_ ;_ @_ "/>
    <numFmt numFmtId="181" formatCode="#,##0.000000,,"/>
    <numFmt numFmtId="182" formatCode="0_);[Red]\(0\)"/>
  </numFmts>
  <fonts count="29">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2"/>
      <charset val="128"/>
      <scheme val="minor"/>
    </font>
    <font>
      <sz val="10"/>
      <color theme="1"/>
      <name val="ＭＳ Ｐゴシック"/>
      <family val="3"/>
      <charset val="128"/>
      <scheme val="minor"/>
    </font>
    <font>
      <b/>
      <sz val="10"/>
      <color indexed="12"/>
      <name val="ＭＳ 明朝"/>
      <family val="1"/>
      <charset val="128"/>
    </font>
    <font>
      <sz val="8"/>
      <color theme="1"/>
      <name val="ＭＳ Ｐゴシック"/>
      <family val="2"/>
      <charset val="128"/>
      <scheme val="minor"/>
    </font>
    <font>
      <sz val="12"/>
      <color theme="1"/>
      <name val="ＭＳ Ｐゴシック"/>
      <family val="3"/>
      <charset val="128"/>
    </font>
    <font>
      <sz val="14"/>
      <name val="ＭＳ Ｐゴシック"/>
      <family val="3"/>
      <charset val="128"/>
    </font>
    <font>
      <sz val="9"/>
      <color theme="1"/>
      <name val="ＭＳ Ｐゴシック"/>
      <family val="3"/>
      <charset val="128"/>
    </font>
    <font>
      <sz val="11"/>
      <color theme="1"/>
      <name val="ＭＳ Ｐゴシック"/>
      <family val="2"/>
      <charset val="128"/>
    </font>
    <font>
      <sz val="11"/>
      <color theme="1"/>
      <name val="ＭＳ Ｐゴシック"/>
      <family val="2"/>
      <scheme val="minor"/>
    </font>
    <font>
      <sz val="8"/>
      <name val="ＭＳ Ｐゴシック"/>
      <family val="3"/>
      <charset val="128"/>
    </font>
    <font>
      <b/>
      <sz val="9"/>
      <color indexed="10"/>
      <name val="BIZ UDゴシック"/>
      <family val="3"/>
      <charset val="128"/>
    </font>
    <font>
      <b/>
      <sz val="9"/>
      <color indexed="12"/>
      <name val="BIZ UDゴシック"/>
      <family val="3"/>
      <charset val="128"/>
    </font>
    <font>
      <sz val="9"/>
      <color indexed="81"/>
      <name val="MS P ゴシック"/>
      <family val="3"/>
      <charset val="128"/>
    </font>
    <font>
      <u/>
      <sz val="18"/>
      <name val="ＭＳ Ｐゴシック"/>
      <family val="3"/>
      <charset val="128"/>
    </font>
    <font>
      <sz val="18"/>
      <name val="ＭＳ Ｐゴシック"/>
      <family val="3"/>
      <charset val="128"/>
    </font>
    <font>
      <sz val="7"/>
      <color theme="1"/>
      <name val="ＭＳ Ｐゴシック"/>
      <family val="3"/>
      <charset val="128"/>
    </font>
    <font>
      <sz val="14"/>
      <color theme="1"/>
      <name val="ＭＳ Ｐゴシック"/>
      <family val="3"/>
      <charset val="128"/>
    </font>
    <font>
      <u/>
      <sz val="18"/>
      <color theme="1"/>
      <name val="ＭＳ Ｐゴシック"/>
      <family val="3"/>
      <charset val="128"/>
    </font>
    <font>
      <sz val="18"/>
      <color theme="1"/>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8" fillId="0" borderId="20">
      <alignment horizontal="center" vertical="center"/>
    </xf>
    <xf numFmtId="38" fontId="1" fillId="0" borderId="0" applyFont="0" applyFill="0" applyBorder="0" applyAlignment="0" applyProtection="0"/>
    <xf numFmtId="0" fontId="1" fillId="0" borderId="0">
      <alignment vertical="center"/>
    </xf>
    <xf numFmtId="0" fontId="1" fillId="0" borderId="0"/>
    <xf numFmtId="0" fontId="5" fillId="0" borderId="0"/>
    <xf numFmtId="0" fontId="16" fillId="0" borderId="0">
      <alignment vertical="center"/>
    </xf>
    <xf numFmtId="0" fontId="17" fillId="0" borderId="0"/>
  </cellStyleXfs>
  <cellXfs count="224">
    <xf numFmtId="0" fontId="0" fillId="0" borderId="0" xfId="0">
      <alignment vertical="center"/>
    </xf>
    <xf numFmtId="38" fontId="0" fillId="0" borderId="0" xfId="1" applyFont="1">
      <alignment vertical="center"/>
    </xf>
    <xf numFmtId="38" fontId="0" fillId="0" borderId="0" xfId="1" applyFont="1" applyBorder="1">
      <alignment vertical="center"/>
    </xf>
    <xf numFmtId="0" fontId="6" fillId="0" borderId="0" xfId="0" applyFont="1">
      <alignment vertical="center"/>
    </xf>
    <xf numFmtId="0" fontId="13" fillId="0" borderId="0" xfId="0" applyFont="1">
      <alignment vertical="center"/>
    </xf>
    <xf numFmtId="0" fontId="7" fillId="0" borderId="0" xfId="0" applyFont="1">
      <alignment vertical="center"/>
    </xf>
    <xf numFmtId="0" fontId="7" fillId="0" borderId="15" xfId="0" applyFont="1" applyBorder="1" applyAlignment="1">
      <alignment horizontal="center" vertical="center"/>
    </xf>
    <xf numFmtId="0" fontId="7" fillId="0" borderId="15" xfId="0" applyFont="1" applyBorder="1" applyAlignment="1">
      <alignment horizontal="center" vertical="center" wrapText="1"/>
    </xf>
    <xf numFmtId="0" fontId="7" fillId="0" borderId="0" xfId="0" applyFont="1" applyAlignment="1">
      <alignment horizontal="center" vertical="center"/>
    </xf>
    <xf numFmtId="0" fontId="6" fillId="0" borderId="4" xfId="0" applyFont="1" applyBorder="1" applyAlignment="1">
      <alignment vertical="center" shrinkToFit="1"/>
    </xf>
    <xf numFmtId="0" fontId="6" fillId="0" borderId="15" xfId="0" applyFont="1" applyBorder="1" applyAlignment="1">
      <alignment vertical="center" shrinkToFit="1"/>
    </xf>
    <xf numFmtId="0" fontId="6" fillId="0" borderId="15" xfId="0" applyFont="1" applyBorder="1" applyAlignment="1">
      <alignment horizontal="center" vertical="center"/>
    </xf>
    <xf numFmtId="0" fontId="6" fillId="0" borderId="15" xfId="0" applyFont="1" applyBorder="1" applyAlignment="1">
      <alignment horizontal="center" vertical="center" shrinkToFit="1"/>
    </xf>
    <xf numFmtId="0" fontId="0" fillId="0" borderId="0" xfId="2" applyFont="1">
      <alignment vertical="center"/>
    </xf>
    <xf numFmtId="179" fontId="0" fillId="0" borderId="15" xfId="1" applyNumberFormat="1" applyFont="1" applyFill="1" applyBorder="1" applyAlignment="1">
      <alignment horizontal="right" vertical="center"/>
    </xf>
    <xf numFmtId="179" fontId="0" fillId="0" borderId="15" xfId="1" applyNumberFormat="1" applyFont="1" applyFill="1" applyBorder="1">
      <alignment vertical="center"/>
    </xf>
    <xf numFmtId="0" fontId="0" fillId="0" borderId="15" xfId="3" applyFont="1" applyBorder="1" applyAlignment="1">
      <alignment horizontal="center" vertical="center"/>
    </xf>
    <xf numFmtId="0" fontId="0" fillId="0" borderId="15" xfId="3" applyFont="1" applyBorder="1" applyAlignment="1">
      <alignment horizontal="centerContinuous" vertical="center" wrapText="1"/>
    </xf>
    <xf numFmtId="0" fontId="0" fillId="0" borderId="15" xfId="3" applyFont="1" applyBorder="1" applyAlignment="1">
      <alignment horizontal="center" vertical="center" wrapText="1"/>
    </xf>
    <xf numFmtId="0" fontId="0" fillId="0" borderId="3" xfId="3" applyFont="1" applyBorder="1" applyAlignment="1">
      <alignment vertical="center"/>
    </xf>
    <xf numFmtId="0" fontId="0" fillId="0" borderId="13" xfId="3" applyFont="1" applyBorder="1" applyAlignment="1">
      <alignment vertical="center"/>
    </xf>
    <xf numFmtId="0" fontId="0" fillId="0" borderId="3" xfId="2" applyFont="1" applyBorder="1">
      <alignment vertical="center"/>
    </xf>
    <xf numFmtId="0" fontId="0" fillId="0" borderId="15" xfId="2" applyFont="1" applyBorder="1" applyAlignment="1">
      <alignment horizontal="center" vertical="center" wrapText="1"/>
    </xf>
    <xf numFmtId="0" fontId="0" fillId="0" borderId="15" xfId="2" applyFont="1" applyBorder="1" applyAlignment="1">
      <alignment horizontal="center" vertical="center"/>
    </xf>
    <xf numFmtId="0" fontId="6" fillId="0" borderId="0" xfId="0" applyFont="1" applyAlignment="1">
      <alignment vertical="center" shrinkToFit="1"/>
    </xf>
    <xf numFmtId="179" fontId="0" fillId="0" borderId="15" xfId="1" applyNumberFormat="1" applyFont="1" applyFill="1" applyBorder="1" applyAlignment="1">
      <alignment horizontal="center" vertical="center"/>
    </xf>
    <xf numFmtId="179" fontId="0" fillId="0" borderId="15" xfId="1" applyNumberFormat="1" applyFont="1" applyFill="1" applyBorder="1" applyAlignment="1">
      <alignment vertical="center"/>
    </xf>
    <xf numFmtId="38" fontId="0" fillId="0" borderId="15" xfId="1" applyFont="1" applyFill="1" applyBorder="1" applyAlignment="1">
      <alignment horizontal="right" vertical="center" wrapText="1"/>
    </xf>
    <xf numFmtId="179" fontId="0" fillId="0" borderId="10" xfId="1" applyNumberFormat="1" applyFont="1" applyFill="1" applyBorder="1" applyAlignment="1">
      <alignment horizontal="right" vertical="center" wrapText="1"/>
    </xf>
    <xf numFmtId="38" fontId="0" fillId="0" borderId="0" xfId="1" applyFont="1" applyFill="1">
      <alignment vertical="center"/>
    </xf>
    <xf numFmtId="38" fontId="0" fillId="0" borderId="0" xfId="1" applyFont="1" applyFill="1" applyBorder="1">
      <alignment vertical="center"/>
    </xf>
    <xf numFmtId="179" fontId="0" fillId="0" borderId="15" xfId="1" applyNumberFormat="1" applyFont="1" applyFill="1" applyBorder="1" applyAlignment="1">
      <alignment horizontal="right" vertical="center" wrapText="1"/>
    </xf>
    <xf numFmtId="179" fontId="0" fillId="0" borderId="15" xfId="1" applyNumberFormat="1" applyFont="1" applyFill="1" applyBorder="1" applyAlignment="1">
      <alignment vertical="center" shrinkToFit="1"/>
    </xf>
    <xf numFmtId="179" fontId="0" fillId="0" borderId="15" xfId="1" applyNumberFormat="1" applyFont="1" applyFill="1" applyBorder="1" applyAlignment="1">
      <alignment horizontal="right" vertical="center" shrinkToFit="1"/>
    </xf>
    <xf numFmtId="179" fontId="0" fillId="0" borderId="15" xfId="1" applyNumberFormat="1" applyFont="1" applyFill="1" applyBorder="1" applyAlignment="1">
      <alignment horizontal="center" vertical="center" shrinkToFit="1"/>
    </xf>
    <xf numFmtId="179" fontId="6" fillId="0" borderId="15" xfId="1" applyNumberFormat="1" applyFont="1" applyFill="1" applyBorder="1" applyAlignment="1">
      <alignment vertical="center" shrinkToFit="1"/>
    </xf>
    <xf numFmtId="178" fontId="6" fillId="0" borderId="15" xfId="0" applyNumberFormat="1" applyFont="1" applyBorder="1" applyAlignment="1">
      <alignment vertical="center" shrinkToFit="1"/>
    </xf>
    <xf numFmtId="179" fontId="6" fillId="0" borderId="15" xfId="1" applyNumberFormat="1" applyFont="1" applyFill="1" applyBorder="1" applyAlignment="1">
      <alignment horizontal="right" vertical="center" shrinkToFit="1"/>
    </xf>
    <xf numFmtId="0" fontId="15" fillId="0" borderId="0" xfId="2" applyFont="1" applyAlignment="1">
      <alignment horizontal="left" vertical="center"/>
    </xf>
    <xf numFmtId="0" fontId="5" fillId="0" borderId="0" xfId="2" applyFont="1" applyAlignment="1">
      <alignment horizontal="center" vertical="center"/>
    </xf>
    <xf numFmtId="0" fontId="5" fillId="0" borderId="0" xfId="2" applyFont="1" applyAlignment="1">
      <alignment horizontal="center" vertical="center" wrapText="1"/>
    </xf>
    <xf numFmtId="0" fontId="5" fillId="0" borderId="0" xfId="2" applyFont="1" applyAlignment="1">
      <alignment horizontal="left" vertical="center"/>
    </xf>
    <xf numFmtId="0" fontId="5" fillId="0" borderId="0" xfId="2" applyFont="1">
      <alignment vertical="center"/>
    </xf>
    <xf numFmtId="0" fontId="4" fillId="0" borderId="5" xfId="2" applyFont="1" applyBorder="1">
      <alignment vertical="center"/>
    </xf>
    <xf numFmtId="0" fontId="14" fillId="0" borderId="5" xfId="2" applyFont="1" applyBorder="1">
      <alignment vertical="center"/>
    </xf>
    <xf numFmtId="0" fontId="8" fillId="0" borderId="0" xfId="2" applyFont="1" applyAlignment="1">
      <alignment horizontal="left" vertical="center"/>
    </xf>
    <xf numFmtId="0" fontId="6" fillId="0" borderId="15" xfId="0" applyFont="1" applyBorder="1" applyAlignment="1">
      <alignment horizontal="center" vertical="center" wrapText="1"/>
    </xf>
    <xf numFmtId="0" fontId="6" fillId="0" borderId="15" xfId="0" applyFont="1" applyBorder="1" applyAlignment="1">
      <alignment horizontal="right" vertical="center" wrapText="1"/>
    </xf>
    <xf numFmtId="177" fontId="6" fillId="0" borderId="15" xfId="0" applyNumberFormat="1" applyFont="1" applyBorder="1" applyAlignment="1">
      <alignment horizontal="right" vertical="center" shrinkToFit="1"/>
    </xf>
    <xf numFmtId="179" fontId="6" fillId="0" borderId="0" xfId="0" applyNumberFormat="1" applyFont="1">
      <alignment vertical="center"/>
    </xf>
    <xf numFmtId="182" fontId="6" fillId="0" borderId="0" xfId="0" applyNumberFormat="1" applyFont="1">
      <alignment vertical="center"/>
    </xf>
    <xf numFmtId="0" fontId="23" fillId="0" borderId="0" xfId="0" applyFont="1" applyAlignment="1">
      <alignment horizontal="center" vertical="center"/>
    </xf>
    <xf numFmtId="0" fontId="0" fillId="0" borderId="0" xfId="0" applyAlignment="1">
      <alignment horizontal="right" vertical="center"/>
    </xf>
    <xf numFmtId="0" fontId="4" fillId="0" borderId="5" xfId="0" applyFont="1" applyBorder="1">
      <alignment vertical="center"/>
    </xf>
    <xf numFmtId="0" fontId="14" fillId="0" borderId="5" xfId="0" applyFont="1" applyBorder="1">
      <alignment vertical="center"/>
    </xf>
    <xf numFmtId="0" fontId="14" fillId="0" borderId="0" xfId="0" applyFont="1" applyAlignment="1">
      <alignment horizontal="center" vertical="center"/>
    </xf>
    <xf numFmtId="0" fontId="5" fillId="0" borderId="0" xfId="0" applyFont="1" applyAlignment="1">
      <alignment horizontal="right" vertical="center"/>
    </xf>
    <xf numFmtId="0" fontId="5" fillId="0" borderId="1" xfId="0" applyFont="1" applyBorder="1" applyAlignment="1">
      <alignment horizontal="center" vertical="center"/>
    </xf>
    <xf numFmtId="180" fontId="5" fillId="0" borderId="3" xfId="6" applyNumberFormat="1" applyFont="1" applyBorder="1" applyAlignment="1">
      <alignment horizontal="right" vertical="center" wrapText="1"/>
    </xf>
    <xf numFmtId="0" fontId="5" fillId="0" borderId="0" xfId="0" applyFont="1" applyAlignment="1">
      <alignment horizontal="center" vertical="center"/>
    </xf>
    <xf numFmtId="176" fontId="5" fillId="0" borderId="1" xfId="6" applyNumberFormat="1" applyFont="1" applyBorder="1" applyAlignment="1">
      <alignment horizontal="right" vertical="center" wrapText="1"/>
    </xf>
    <xf numFmtId="0" fontId="6" fillId="0" borderId="0" xfId="0" applyFont="1" applyAlignment="1">
      <alignment horizontal="left" vertical="center"/>
    </xf>
    <xf numFmtId="0" fontId="6" fillId="0" borderId="0" xfId="0" applyFont="1" applyAlignment="1">
      <alignment horizontal="right" vertical="center"/>
    </xf>
    <xf numFmtId="0" fontId="6" fillId="0" borderId="5" xfId="0" applyFont="1" applyBorder="1" applyAlignment="1">
      <alignment horizontal="left" vertical="center"/>
    </xf>
    <xf numFmtId="0" fontId="6" fillId="0" borderId="5" xfId="0" applyFont="1" applyBorder="1" applyAlignment="1">
      <alignment horizontal="right" vertical="center"/>
    </xf>
    <xf numFmtId="0" fontId="0" fillId="0" borderId="15" xfId="0" applyBorder="1" applyAlignment="1">
      <alignment horizontal="center" vertical="center"/>
    </xf>
    <xf numFmtId="0" fontId="0" fillId="0" borderId="0" xfId="0" applyAlignment="1">
      <alignment horizontal="center" vertical="center"/>
    </xf>
    <xf numFmtId="0" fontId="6" fillId="0" borderId="13" xfId="0" applyFont="1" applyBorder="1" applyAlignment="1">
      <alignment horizontal="center" vertical="center" wrapText="1"/>
    </xf>
    <xf numFmtId="0" fontId="0" fillId="0" borderId="15" xfId="0" applyBorder="1">
      <alignment vertical="center"/>
    </xf>
    <xf numFmtId="0" fontId="0" fillId="0" borderId="10" xfId="0" applyBorder="1" applyAlignment="1">
      <alignment horizontal="center" vertical="center"/>
    </xf>
    <xf numFmtId="38" fontId="6" fillId="0" borderId="0" xfId="1" applyFont="1" applyFill="1" applyAlignment="1">
      <alignment vertical="center" wrapText="1"/>
    </xf>
    <xf numFmtId="38" fontId="6" fillId="0" borderId="0" xfId="1" applyFont="1" applyFill="1">
      <alignment vertical="center"/>
    </xf>
    <xf numFmtId="0" fontId="6" fillId="0" borderId="0" xfId="0" applyFont="1" applyAlignment="1">
      <alignment horizontal="left"/>
    </xf>
    <xf numFmtId="0" fontId="6" fillId="0" borderId="0" xfId="0" applyFont="1" applyAlignment="1">
      <alignment horizontal="right"/>
    </xf>
    <xf numFmtId="38" fontId="6" fillId="0" borderId="15" xfId="1" applyFont="1" applyBorder="1" applyAlignment="1">
      <alignment horizontal="center" vertical="center" wrapText="1"/>
    </xf>
    <xf numFmtId="0" fontId="6" fillId="0" borderId="15" xfId="0" applyFont="1" applyBorder="1" applyAlignment="1">
      <alignment horizontal="left" vertical="center" shrinkToFit="1"/>
    </xf>
    <xf numFmtId="0" fontId="6" fillId="0" borderId="0" xfId="0" applyFont="1" applyAlignment="1">
      <alignment horizontal="left" vertical="center" shrinkToFit="1"/>
    </xf>
    <xf numFmtId="179" fontId="6" fillId="0" borderId="0" xfId="1" applyNumberFormat="1" applyFont="1" applyBorder="1" applyAlignment="1">
      <alignment horizontal="right" vertical="center" wrapText="1"/>
    </xf>
    <xf numFmtId="0" fontId="6" fillId="0" borderId="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9"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7" xfId="0" applyFont="1" applyBorder="1" applyAlignment="1">
      <alignment vertical="center" shrinkToFit="1"/>
    </xf>
    <xf numFmtId="0" fontId="6" fillId="0" borderId="10" xfId="0" applyFont="1" applyBorder="1" applyAlignment="1">
      <alignment horizontal="left" vertical="center" shrinkToFit="1"/>
    </xf>
    <xf numFmtId="179" fontId="6" fillId="0" borderId="0" xfId="1" applyNumberFormat="1" applyFont="1" applyFill="1" applyBorder="1" applyAlignment="1">
      <alignment horizontal="right"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38" fontId="0" fillId="0" borderId="10" xfId="1" applyFont="1" applyFill="1" applyBorder="1" applyAlignment="1">
      <alignment horizontal="right" vertical="center" wrapText="1"/>
    </xf>
    <xf numFmtId="179" fontId="6" fillId="0" borderId="15" xfId="1" applyNumberFormat="1" applyFont="1" applyFill="1" applyBorder="1" applyAlignment="1">
      <alignment horizontal="right" vertical="center"/>
    </xf>
    <xf numFmtId="0" fontId="0" fillId="0" borderId="15" xfId="0" applyBorder="1" applyAlignment="1">
      <alignment horizontal="left" vertical="center"/>
    </xf>
    <xf numFmtId="181" fontId="0" fillId="0" borderId="0" xfId="0" applyNumberFormat="1">
      <alignment vertical="center"/>
    </xf>
    <xf numFmtId="179" fontId="0" fillId="0" borderId="0" xfId="0" applyNumberFormat="1">
      <alignment vertical="center"/>
    </xf>
    <xf numFmtId="0" fontId="4" fillId="0" borderId="0" xfId="0" applyFont="1">
      <alignment vertical="center"/>
    </xf>
    <xf numFmtId="179" fontId="5" fillId="0" borderId="18" xfId="1" applyNumberFormat="1" applyFont="1" applyFill="1" applyBorder="1" applyAlignment="1">
      <alignment horizontal="right" vertical="center" shrinkToFit="1"/>
    </xf>
    <xf numFmtId="179" fontId="5" fillId="0" borderId="3" xfId="1" applyNumberFormat="1" applyFont="1" applyFill="1" applyBorder="1" applyAlignment="1">
      <alignment horizontal="right" vertical="center" shrinkToFit="1"/>
    </xf>
    <xf numFmtId="179" fontId="5" fillId="0" borderId="15" xfId="1" applyNumberFormat="1" applyFont="1" applyFill="1" applyBorder="1" applyAlignment="1">
      <alignment horizontal="right" vertical="center" shrinkToFit="1"/>
    </xf>
    <xf numFmtId="0" fontId="15" fillId="0" borderId="0" xfId="0" applyFont="1">
      <alignment vertical="center"/>
    </xf>
    <xf numFmtId="38" fontId="24" fillId="0" borderId="0" xfId="1" applyFont="1" applyFill="1" applyBorder="1">
      <alignment vertical="center"/>
    </xf>
    <xf numFmtId="179" fontId="15" fillId="0" borderId="1" xfId="1" applyNumberFormat="1" applyFont="1" applyFill="1" applyBorder="1" applyAlignment="1">
      <alignment horizontal="right" vertical="center"/>
    </xf>
    <xf numFmtId="0" fontId="6" fillId="0" borderId="0" xfId="0" applyFont="1" applyAlignment="1">
      <alignment horizontal="center" vertical="center"/>
    </xf>
    <xf numFmtId="0" fontId="0" fillId="0" borderId="15" xfId="0" applyBorder="1" applyAlignment="1">
      <alignment horizontal="center" vertical="center" shrinkToFit="1"/>
    </xf>
    <xf numFmtId="0" fontId="0" fillId="0" borderId="15" xfId="0" applyBorder="1" applyAlignment="1">
      <alignment vertical="center" wrapText="1"/>
    </xf>
    <xf numFmtId="0" fontId="0" fillId="0" borderId="10" xfId="0" applyBorder="1" applyAlignment="1">
      <alignment vertical="center" wrapText="1"/>
    </xf>
    <xf numFmtId="0" fontId="6" fillId="0" borderId="11" xfId="0" applyFont="1" applyBorder="1">
      <alignment vertical="center"/>
    </xf>
    <xf numFmtId="0" fontId="6" fillId="0" borderId="11" xfId="0" applyFont="1" applyBorder="1" applyAlignment="1">
      <alignment horizontal="left" vertical="center"/>
    </xf>
    <xf numFmtId="177" fontId="0" fillId="0" borderId="0" xfId="0" applyNumberFormat="1">
      <alignment vertical="center"/>
    </xf>
    <xf numFmtId="0" fontId="0" fillId="0" borderId="16" xfId="0" applyBorder="1">
      <alignment vertical="center"/>
    </xf>
    <xf numFmtId="0" fontId="0" fillId="0" borderId="10" xfId="0" applyBorder="1">
      <alignment vertical="center"/>
    </xf>
    <xf numFmtId="0" fontId="0" fillId="0" borderId="15" xfId="0" applyBorder="1" applyAlignment="1">
      <alignment horizontal="left" vertical="center" shrinkToFit="1"/>
    </xf>
    <xf numFmtId="0" fontId="0" fillId="0" borderId="17" xfId="0" applyBorder="1">
      <alignment vertical="center"/>
    </xf>
    <xf numFmtId="0" fontId="0" fillId="0" borderId="15" xfId="0" applyBorder="1" applyAlignment="1">
      <alignment vertical="center" shrinkToFit="1"/>
    </xf>
    <xf numFmtId="0" fontId="0" fillId="0" borderId="11" xfId="0" applyBorder="1" applyAlignment="1">
      <alignment horizontal="left" vertical="center"/>
    </xf>
    <xf numFmtId="0" fontId="0" fillId="0" borderId="11" xfId="0" applyBorder="1">
      <alignment vertical="center"/>
    </xf>
    <xf numFmtId="0" fontId="25" fillId="0" borderId="0" xfId="0" applyFont="1">
      <alignment vertical="center"/>
    </xf>
    <xf numFmtId="0" fontId="7" fillId="0" borderId="0" xfId="0" applyFont="1" applyAlignment="1">
      <alignment horizontal="right" vertical="center"/>
    </xf>
    <xf numFmtId="0" fontId="27" fillId="0" borderId="0" xfId="0" applyFont="1" applyAlignment="1">
      <alignment horizontal="center" vertical="center"/>
    </xf>
    <xf numFmtId="0" fontId="13" fillId="0" borderId="5" xfId="0" applyFont="1" applyBorder="1">
      <alignment vertical="center"/>
    </xf>
    <xf numFmtId="0" fontId="25" fillId="0" borderId="5" xfId="0" applyFont="1" applyBorder="1">
      <alignment vertical="center"/>
    </xf>
    <xf numFmtId="0" fontId="25" fillId="0" borderId="0" xfId="0" applyFont="1" applyAlignment="1">
      <alignment horizontal="center" vertical="center"/>
    </xf>
    <xf numFmtId="0" fontId="7" fillId="0" borderId="1" xfId="0" applyFont="1" applyBorder="1" applyAlignment="1">
      <alignment horizontal="center" vertical="center"/>
    </xf>
    <xf numFmtId="38" fontId="5" fillId="0" borderId="13" xfId="1" applyFont="1" applyFill="1" applyBorder="1" applyAlignment="1">
      <alignment horizontal="center" vertical="center" shrinkToFit="1"/>
    </xf>
    <xf numFmtId="38" fontId="5" fillId="0" borderId="15" xfId="1" applyFont="1" applyFill="1" applyBorder="1" applyAlignment="1">
      <alignment horizontal="center" vertical="center" shrinkToFit="1"/>
    </xf>
    <xf numFmtId="38" fontId="5" fillId="0" borderId="2" xfId="1" applyFont="1" applyFill="1" applyBorder="1" applyAlignment="1">
      <alignment horizontal="center" vertical="center" shrinkToFit="1"/>
    </xf>
    <xf numFmtId="0" fontId="7" fillId="0" borderId="15" xfId="0" applyFont="1" applyBorder="1" applyAlignment="1">
      <alignment vertical="center" shrinkToFit="1"/>
    </xf>
    <xf numFmtId="179" fontId="7" fillId="0" borderId="18" xfId="1" applyNumberFormat="1" applyFont="1" applyFill="1" applyBorder="1" applyAlignment="1">
      <alignment vertical="center" shrinkToFit="1"/>
    </xf>
    <xf numFmtId="179" fontId="7" fillId="0" borderId="23" xfId="1" applyNumberFormat="1" applyFont="1" applyFill="1" applyBorder="1" applyAlignment="1">
      <alignment vertical="center" shrinkToFit="1"/>
    </xf>
    <xf numFmtId="179" fontId="7" fillId="0" borderId="15" xfId="1" applyNumberFormat="1" applyFont="1" applyFill="1" applyBorder="1" applyAlignment="1">
      <alignment vertical="center" shrinkToFit="1"/>
    </xf>
    <xf numFmtId="179" fontId="7" fillId="0" borderId="15" xfId="1" applyNumberFormat="1" applyFont="1" applyFill="1" applyBorder="1" applyAlignment="1">
      <alignment horizontal="right" vertical="center" shrinkToFit="1"/>
    </xf>
    <xf numFmtId="179" fontId="7" fillId="0" borderId="18" xfId="1" applyNumberFormat="1" applyFont="1" applyFill="1" applyBorder="1" applyAlignment="1">
      <alignment horizontal="right" vertical="center" shrinkToFit="1"/>
    </xf>
    <xf numFmtId="0" fontId="7" fillId="0" borderId="15" xfId="0" applyFont="1" applyBorder="1" applyAlignment="1">
      <alignment horizontal="center" vertical="center" shrinkToFit="1"/>
    </xf>
    <xf numFmtId="38" fontId="28" fillId="0" borderId="0" xfId="1" applyFont="1" applyFill="1" applyBorder="1" applyAlignment="1">
      <alignment horizontal="right" shrinkToFit="1"/>
    </xf>
    <xf numFmtId="179" fontId="6" fillId="0" borderId="3" xfId="1" applyNumberFormat="1" applyFont="1" applyFill="1" applyBorder="1" applyAlignment="1">
      <alignment horizontal="right" vertical="center" shrinkToFit="1"/>
    </xf>
    <xf numFmtId="0" fontId="6" fillId="0" borderId="5" xfId="0" applyFont="1" applyBorder="1" applyAlignment="1">
      <alignment horizontal="center" vertical="center" shrinkToFit="1"/>
    </xf>
    <xf numFmtId="180" fontId="5" fillId="0" borderId="3" xfId="6" applyNumberFormat="1" applyFont="1" applyBorder="1" applyAlignment="1">
      <alignment horizontal="right" vertical="center" wrapText="1"/>
    </xf>
    <xf numFmtId="180" fontId="5" fillId="0" borderId="13" xfId="6" applyNumberFormat="1" applyFont="1" applyBorder="1" applyAlignment="1">
      <alignment horizontal="right" vertical="center" wrapText="1"/>
    </xf>
    <xf numFmtId="0" fontId="4" fillId="0" borderId="0" xfId="0" applyFont="1" applyAlignment="1">
      <alignment horizontal="left" vertical="center"/>
    </xf>
    <xf numFmtId="0" fontId="2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5" fillId="0" borderId="13"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5" xfId="2" applyFont="1" applyBorder="1" applyAlignment="1">
      <alignment horizontal="left" vertical="center" wrapText="1"/>
    </xf>
    <xf numFmtId="0" fontId="5" fillId="0" borderId="3" xfId="2" applyFont="1" applyBorder="1" applyAlignment="1">
      <alignment horizontal="center" vertical="center" wrapText="1"/>
    </xf>
    <xf numFmtId="0" fontId="5" fillId="0" borderId="15" xfId="2" applyFont="1" applyBorder="1" applyAlignment="1">
      <alignment horizontal="left" vertical="center"/>
    </xf>
    <xf numFmtId="0" fontId="5" fillId="2" borderId="15" xfId="2" applyFont="1" applyFill="1" applyBorder="1" applyAlignment="1">
      <alignment horizontal="left" vertical="center" wrapText="1"/>
    </xf>
    <xf numFmtId="0" fontId="5" fillId="2" borderId="15" xfId="2" applyFont="1" applyFill="1" applyBorder="1" applyAlignment="1">
      <alignment horizontal="left" vertical="center"/>
    </xf>
    <xf numFmtId="0" fontId="5" fillId="0" borderId="15" xfId="0" applyFont="1" applyBorder="1" applyAlignment="1">
      <alignment horizontal="left" vertical="center"/>
    </xf>
    <xf numFmtId="0" fontId="5" fillId="0" borderId="3" xfId="2" applyFont="1" applyBorder="1" applyAlignment="1">
      <alignment horizontal="center" vertical="center"/>
    </xf>
    <xf numFmtId="0" fontId="5" fillId="0" borderId="13" xfId="2" applyFont="1" applyBorder="1" applyAlignment="1">
      <alignment horizontal="center" vertical="center"/>
    </xf>
    <xf numFmtId="0" fontId="5" fillId="0" borderId="3" xfId="2" applyFont="1" applyBorder="1" applyAlignment="1">
      <alignment horizontal="left" vertical="center" wrapText="1"/>
    </xf>
    <xf numFmtId="0" fontId="5" fillId="0" borderId="13" xfId="2" applyFont="1" applyBorder="1" applyAlignment="1">
      <alignment horizontal="left" vertical="center" wrapText="1"/>
    </xf>
    <xf numFmtId="0" fontId="5" fillId="0" borderId="3" xfId="2" applyFont="1" applyBorder="1" applyAlignment="1">
      <alignment horizontal="left" vertical="center"/>
    </xf>
    <xf numFmtId="0" fontId="5" fillId="0" borderId="13" xfId="2" applyFont="1" applyBorder="1" applyAlignment="1">
      <alignment horizontal="left" vertical="center"/>
    </xf>
    <xf numFmtId="0" fontId="5" fillId="0" borderId="15" xfId="2" applyFont="1" applyBorder="1" applyAlignment="1">
      <alignment horizontal="center"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13" fillId="0" borderId="0" xfId="0" applyFont="1" applyAlignment="1">
      <alignment horizontal="left" vertical="center"/>
    </xf>
    <xf numFmtId="0" fontId="26" fillId="0" borderId="0" xfId="0" applyFont="1" applyAlignment="1">
      <alignment horizontal="left" vertical="center"/>
    </xf>
    <xf numFmtId="0" fontId="6" fillId="0" borderId="0" xfId="0" applyFont="1" applyAlignment="1">
      <alignment horizontal="left" vertical="center"/>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38" fontId="5" fillId="0" borderId="15" xfId="1" applyFont="1" applyFill="1" applyBorder="1" applyAlignment="1">
      <alignment horizontal="center" vertical="center" shrinkToFit="1"/>
    </xf>
    <xf numFmtId="38" fontId="7" fillId="0" borderId="15" xfId="1" applyFont="1" applyFill="1" applyBorder="1" applyAlignment="1">
      <alignment horizontal="center" vertical="center" shrinkToFit="1"/>
    </xf>
    <xf numFmtId="38" fontId="5" fillId="0" borderId="3" xfId="1"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38" fontId="5" fillId="0" borderId="18" xfId="1" applyFont="1" applyFill="1" applyBorder="1" applyAlignment="1">
      <alignment horizontal="center" vertical="center" shrinkToFit="1"/>
    </xf>
    <xf numFmtId="38" fontId="7" fillId="0" borderId="18" xfId="1" applyFont="1" applyFill="1" applyBorder="1" applyAlignment="1">
      <alignment horizontal="center" vertical="center" shrinkToFit="1"/>
    </xf>
    <xf numFmtId="38" fontId="5" fillId="0" borderId="13" xfId="1" applyFont="1" applyFill="1" applyBorder="1" applyAlignment="1">
      <alignment horizontal="center" vertical="center" shrinkToFit="1"/>
    </xf>
    <xf numFmtId="38" fontId="7" fillId="0" borderId="13" xfId="1" applyFont="1" applyFill="1" applyBorder="1" applyAlignment="1">
      <alignment horizontal="center" vertical="center" shrinkToFi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6" xfId="0" applyBorder="1" applyAlignment="1">
      <alignment horizontal="center" vertical="center"/>
    </xf>
    <xf numFmtId="0" fontId="5" fillId="0" borderId="16" xfId="0" applyFont="1" applyBorder="1" applyAlignment="1">
      <alignment horizontal="center" vertical="center" wrapText="1"/>
    </xf>
    <xf numFmtId="0" fontId="0" fillId="0" borderId="10" xfId="0" applyBorder="1" applyAlignment="1">
      <alignment horizontal="center" vertical="center"/>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15" xfId="0" applyBorder="1" applyAlignment="1">
      <alignment horizontal="center" vertical="center" wrapText="1"/>
    </xf>
    <xf numFmtId="0" fontId="6" fillId="0" borderId="15" xfId="0" applyFont="1" applyBorder="1" applyAlignment="1">
      <alignment horizontal="center" vertic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0" fillId="0" borderId="16" xfId="3" applyFont="1" applyBorder="1" applyAlignment="1">
      <alignment horizontal="center" vertical="center"/>
    </xf>
    <xf numFmtId="0" fontId="0" fillId="0" borderId="9" xfId="3" applyFont="1" applyBorder="1" applyAlignment="1">
      <alignment horizontal="center" vertical="center"/>
    </xf>
    <xf numFmtId="0" fontId="0" fillId="0" borderId="10" xfId="3" applyFont="1" applyBorder="1" applyAlignment="1">
      <alignment horizontal="center" vertical="center"/>
    </xf>
    <xf numFmtId="0" fontId="0" fillId="0" borderId="16" xfId="3" applyFont="1" applyBorder="1" applyAlignment="1">
      <alignment horizontal="center" vertical="center" shrinkToFit="1"/>
    </xf>
    <xf numFmtId="0" fontId="0" fillId="0" borderId="9" xfId="3" applyFont="1" applyBorder="1" applyAlignment="1">
      <alignment horizontal="center" vertical="center" shrinkToFit="1"/>
    </xf>
    <xf numFmtId="0" fontId="0" fillId="0" borderId="10" xfId="3" applyFont="1" applyBorder="1" applyAlignment="1">
      <alignment horizontal="center" vertical="center" shrinkToFit="1"/>
    </xf>
    <xf numFmtId="0" fontId="0" fillId="0" borderId="3" xfId="3" applyFont="1" applyBorder="1" applyAlignment="1">
      <alignment horizontal="center" vertical="center"/>
    </xf>
    <xf numFmtId="0" fontId="0" fillId="0" borderId="13" xfId="3" applyFont="1" applyBorder="1" applyAlignment="1">
      <alignment horizontal="center" vertical="center"/>
    </xf>
    <xf numFmtId="0" fontId="0" fillId="2" borderId="12" xfId="3" applyFont="1" applyFill="1" applyBorder="1" applyAlignment="1">
      <alignment horizontal="left" vertical="center" wrapText="1"/>
    </xf>
    <xf numFmtId="0" fontId="0" fillId="2" borderId="14" xfId="3" applyFont="1" applyFill="1" applyBorder="1" applyAlignment="1">
      <alignment horizontal="left" vertical="center" wrapText="1"/>
    </xf>
    <xf numFmtId="0" fontId="0" fillId="0" borderId="2" xfId="3" applyFont="1" applyBorder="1" applyAlignment="1">
      <alignment horizontal="center" vertical="center"/>
    </xf>
    <xf numFmtId="0" fontId="0" fillId="0" borderId="5" xfId="0"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right" vertical="center"/>
    </xf>
  </cellXfs>
  <cellStyles count="11">
    <cellStyle name="桁区切り" xfId="1" builtinId="6"/>
    <cellStyle name="桁区切り 2 2" xfId="5" xr:uid="{00000000-0005-0000-0000-000001000000}"/>
    <cellStyle name="標準" xfId="0" builtinId="0"/>
    <cellStyle name="標準 2" xfId="2" xr:uid="{00000000-0005-0000-0000-000003000000}"/>
    <cellStyle name="標準 2 2" xfId="6" xr:uid="{00000000-0005-0000-0000-000004000000}"/>
    <cellStyle name="標準 2 3" xfId="8" xr:uid="{B59192C5-27BB-4EFA-A92B-96BC9156FF60}"/>
    <cellStyle name="標準 3" xfId="10" xr:uid="{DD147AB5-2B70-4286-9FA8-60E2AD231441}"/>
    <cellStyle name="標準 4 3" xfId="9" xr:uid="{2D57DA86-9DA4-453E-8696-43AF97CD6496}"/>
    <cellStyle name="標準 5" xfId="7" xr:uid="{00000000-0005-0000-0000-000005000000}"/>
    <cellStyle name="標準_附属明細表PL・NW・WS　20060423修正版" xfId="3" xr:uid="{00000000-0005-0000-0000-000006000000}"/>
    <cellStyle name="標準１"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12</xdr:col>
      <xdr:colOff>74084</xdr:colOff>
      <xdr:row>27</xdr:row>
      <xdr:rowOff>0</xdr:rowOff>
    </xdr:from>
    <xdr:ext cx="184731" cy="264560"/>
    <xdr:sp macro="" textlink="">
      <xdr:nvSpPr>
        <xdr:cNvPr id="2" name="テキスト ボックス 1">
          <a:extLst>
            <a:ext uri="{FF2B5EF4-FFF2-40B4-BE49-F238E27FC236}">
              <a16:creationId xmlns:a16="http://schemas.microsoft.com/office/drawing/2014/main" id="{B846EE20-D8CF-46BF-8A7B-EF97A0F5824D}"/>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3" name="テキスト ボックス 2">
          <a:extLst>
            <a:ext uri="{FF2B5EF4-FFF2-40B4-BE49-F238E27FC236}">
              <a16:creationId xmlns:a16="http://schemas.microsoft.com/office/drawing/2014/main" id="{35376AA2-1704-4503-AA6B-26404CFB3667}"/>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4" name="テキスト ボックス 3">
          <a:extLst>
            <a:ext uri="{FF2B5EF4-FFF2-40B4-BE49-F238E27FC236}">
              <a16:creationId xmlns:a16="http://schemas.microsoft.com/office/drawing/2014/main" id="{A315891C-ABC6-4F90-99D2-E5BE13E02392}"/>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5" name="テキスト ボックス 4">
          <a:extLst>
            <a:ext uri="{FF2B5EF4-FFF2-40B4-BE49-F238E27FC236}">
              <a16:creationId xmlns:a16="http://schemas.microsoft.com/office/drawing/2014/main" id="{A5AE0086-40B2-424D-82BE-D745832F1874}"/>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6" name="テキスト ボックス 5">
          <a:extLst>
            <a:ext uri="{FF2B5EF4-FFF2-40B4-BE49-F238E27FC236}">
              <a16:creationId xmlns:a16="http://schemas.microsoft.com/office/drawing/2014/main" id="{934D528D-949D-4EBD-BE07-8621C1ACF472}"/>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74084</xdr:colOff>
      <xdr:row>27</xdr:row>
      <xdr:rowOff>0</xdr:rowOff>
    </xdr:from>
    <xdr:ext cx="184731" cy="264560"/>
    <xdr:sp macro="" textlink="">
      <xdr:nvSpPr>
        <xdr:cNvPr id="2" name="テキスト ボックス 1">
          <a:extLst>
            <a:ext uri="{FF2B5EF4-FFF2-40B4-BE49-F238E27FC236}">
              <a16:creationId xmlns:a16="http://schemas.microsoft.com/office/drawing/2014/main" id="{F8D15EC9-A438-4E0D-848B-F341000AE44A}"/>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3" name="テキスト ボックス 2">
          <a:extLst>
            <a:ext uri="{FF2B5EF4-FFF2-40B4-BE49-F238E27FC236}">
              <a16:creationId xmlns:a16="http://schemas.microsoft.com/office/drawing/2014/main" id="{19883B85-AA44-4047-82E7-45288EB345FE}"/>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4" name="テキスト ボックス 3">
          <a:extLst>
            <a:ext uri="{FF2B5EF4-FFF2-40B4-BE49-F238E27FC236}">
              <a16:creationId xmlns:a16="http://schemas.microsoft.com/office/drawing/2014/main" id="{6E046750-9F77-4A66-9CD3-AF55F35C0C8F}"/>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5" name="テキスト ボックス 4">
          <a:extLst>
            <a:ext uri="{FF2B5EF4-FFF2-40B4-BE49-F238E27FC236}">
              <a16:creationId xmlns:a16="http://schemas.microsoft.com/office/drawing/2014/main" id="{BDD3C16A-42DD-450A-B629-6B909F8B57CD}"/>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6" name="テキスト ボックス 5">
          <a:extLst>
            <a:ext uri="{FF2B5EF4-FFF2-40B4-BE49-F238E27FC236}">
              <a16:creationId xmlns:a16="http://schemas.microsoft.com/office/drawing/2014/main" id="{EB3E5347-48AA-448E-B464-1542EE62F6F2}"/>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7" name="テキスト ボックス 6">
          <a:extLst>
            <a:ext uri="{FF2B5EF4-FFF2-40B4-BE49-F238E27FC236}">
              <a16:creationId xmlns:a16="http://schemas.microsoft.com/office/drawing/2014/main" id="{EDBA64D9-BD45-4024-8A2A-6BFD23EB6F11}"/>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8" name="テキスト ボックス 7">
          <a:extLst>
            <a:ext uri="{FF2B5EF4-FFF2-40B4-BE49-F238E27FC236}">
              <a16:creationId xmlns:a16="http://schemas.microsoft.com/office/drawing/2014/main" id="{77BB4CF9-9231-4EB8-84D3-C207F2424255}"/>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9" name="テキスト ボックス 8">
          <a:extLst>
            <a:ext uri="{FF2B5EF4-FFF2-40B4-BE49-F238E27FC236}">
              <a16:creationId xmlns:a16="http://schemas.microsoft.com/office/drawing/2014/main" id="{E663B0DC-C636-41F5-88B5-06B358664FDD}"/>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0" name="テキスト ボックス 9">
          <a:extLst>
            <a:ext uri="{FF2B5EF4-FFF2-40B4-BE49-F238E27FC236}">
              <a16:creationId xmlns:a16="http://schemas.microsoft.com/office/drawing/2014/main" id="{D9BF5967-1999-4DCB-8A88-3D8FBFBA9915}"/>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1" name="テキスト ボックス 10">
          <a:extLst>
            <a:ext uri="{FF2B5EF4-FFF2-40B4-BE49-F238E27FC236}">
              <a16:creationId xmlns:a16="http://schemas.microsoft.com/office/drawing/2014/main" id="{83102C8D-D397-41AE-B6A0-B16739A57114}"/>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2" name="テキスト ボックス 11">
          <a:extLst>
            <a:ext uri="{FF2B5EF4-FFF2-40B4-BE49-F238E27FC236}">
              <a16:creationId xmlns:a16="http://schemas.microsoft.com/office/drawing/2014/main" id="{9A9723D1-1363-4C0E-AB71-A48E38AA6AF1}"/>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3" name="テキスト ボックス 12">
          <a:extLst>
            <a:ext uri="{FF2B5EF4-FFF2-40B4-BE49-F238E27FC236}">
              <a16:creationId xmlns:a16="http://schemas.microsoft.com/office/drawing/2014/main" id="{14D5BE1B-3FA2-43F8-A17F-A5226B7476C6}"/>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4" name="テキスト ボックス 13">
          <a:extLst>
            <a:ext uri="{FF2B5EF4-FFF2-40B4-BE49-F238E27FC236}">
              <a16:creationId xmlns:a16="http://schemas.microsoft.com/office/drawing/2014/main" id="{071DFDA4-1FE5-45CD-AE95-DFC8B1622CD8}"/>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5" name="テキスト ボックス 14">
          <a:extLst>
            <a:ext uri="{FF2B5EF4-FFF2-40B4-BE49-F238E27FC236}">
              <a16:creationId xmlns:a16="http://schemas.microsoft.com/office/drawing/2014/main" id="{3C25319D-BF61-4A8C-B7B1-934B69396845}"/>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6" name="テキスト ボックス 15">
          <a:extLst>
            <a:ext uri="{FF2B5EF4-FFF2-40B4-BE49-F238E27FC236}">
              <a16:creationId xmlns:a16="http://schemas.microsoft.com/office/drawing/2014/main" id="{F1563D07-6596-4721-A149-3CE332F4CF29}"/>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7" name="テキスト ボックス 16">
          <a:extLst>
            <a:ext uri="{FF2B5EF4-FFF2-40B4-BE49-F238E27FC236}">
              <a16:creationId xmlns:a16="http://schemas.microsoft.com/office/drawing/2014/main" id="{72D02FB4-D7D3-4E6E-9B8F-F400E8273B32}"/>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74084</xdr:colOff>
      <xdr:row>27</xdr:row>
      <xdr:rowOff>0</xdr:rowOff>
    </xdr:from>
    <xdr:ext cx="184731" cy="264560"/>
    <xdr:sp macro="" textlink="">
      <xdr:nvSpPr>
        <xdr:cNvPr id="18" name="テキスト ボックス 17">
          <a:extLst>
            <a:ext uri="{FF2B5EF4-FFF2-40B4-BE49-F238E27FC236}">
              <a16:creationId xmlns:a16="http://schemas.microsoft.com/office/drawing/2014/main" id="{E778263D-18D9-444B-98F9-4DCE4D32C19D}"/>
            </a:ext>
          </a:extLst>
        </xdr:cNvPr>
        <xdr:cNvSpPr txBox="1"/>
      </xdr:nvSpPr>
      <xdr:spPr>
        <a:xfrm>
          <a:off x="7532159"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19" name="テキスト ボックス 18">
          <a:extLst>
            <a:ext uri="{FF2B5EF4-FFF2-40B4-BE49-F238E27FC236}">
              <a16:creationId xmlns:a16="http://schemas.microsoft.com/office/drawing/2014/main" id="{052A8BB5-0EA1-4F64-A84A-CCF6E439637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0" name="テキスト ボックス 19">
          <a:extLst>
            <a:ext uri="{FF2B5EF4-FFF2-40B4-BE49-F238E27FC236}">
              <a16:creationId xmlns:a16="http://schemas.microsoft.com/office/drawing/2014/main" id="{68851C5A-ABFE-4A70-B325-4272C86BE2F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1" name="テキスト ボックス 20">
          <a:extLst>
            <a:ext uri="{FF2B5EF4-FFF2-40B4-BE49-F238E27FC236}">
              <a16:creationId xmlns:a16="http://schemas.microsoft.com/office/drawing/2014/main" id="{3BE19A23-8534-483E-B340-17214A2BD7D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2" name="テキスト ボックス 21">
          <a:extLst>
            <a:ext uri="{FF2B5EF4-FFF2-40B4-BE49-F238E27FC236}">
              <a16:creationId xmlns:a16="http://schemas.microsoft.com/office/drawing/2014/main" id="{6FC89FEA-FB0B-4C15-B2CA-3D3D6BCA1CA5}"/>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3" name="テキスト ボックス 22">
          <a:extLst>
            <a:ext uri="{FF2B5EF4-FFF2-40B4-BE49-F238E27FC236}">
              <a16:creationId xmlns:a16="http://schemas.microsoft.com/office/drawing/2014/main" id="{7FCB8B76-EEAD-4FF0-97D1-ED4DF6D1C4F6}"/>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4" name="テキスト ボックス 23">
          <a:extLst>
            <a:ext uri="{FF2B5EF4-FFF2-40B4-BE49-F238E27FC236}">
              <a16:creationId xmlns:a16="http://schemas.microsoft.com/office/drawing/2014/main" id="{476BFBD0-092D-423E-885E-09A15459147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5" name="テキスト ボックス 24">
          <a:extLst>
            <a:ext uri="{FF2B5EF4-FFF2-40B4-BE49-F238E27FC236}">
              <a16:creationId xmlns:a16="http://schemas.microsoft.com/office/drawing/2014/main" id="{B785DC54-96E3-4882-AFFF-E33D642E945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6" name="テキスト ボックス 25">
          <a:extLst>
            <a:ext uri="{FF2B5EF4-FFF2-40B4-BE49-F238E27FC236}">
              <a16:creationId xmlns:a16="http://schemas.microsoft.com/office/drawing/2014/main" id="{75C305A7-7D94-4DC0-B5AE-6A13B0CFBBEC}"/>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7" name="テキスト ボックス 26">
          <a:extLst>
            <a:ext uri="{FF2B5EF4-FFF2-40B4-BE49-F238E27FC236}">
              <a16:creationId xmlns:a16="http://schemas.microsoft.com/office/drawing/2014/main" id="{2164CB4E-B7BA-43C1-8946-837271A181D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8" name="テキスト ボックス 27">
          <a:extLst>
            <a:ext uri="{FF2B5EF4-FFF2-40B4-BE49-F238E27FC236}">
              <a16:creationId xmlns:a16="http://schemas.microsoft.com/office/drawing/2014/main" id="{3D1F61B1-ED71-4ECC-805F-DC127DD801D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29" name="テキスト ボックス 28">
          <a:extLst>
            <a:ext uri="{FF2B5EF4-FFF2-40B4-BE49-F238E27FC236}">
              <a16:creationId xmlns:a16="http://schemas.microsoft.com/office/drawing/2014/main" id="{D5EF1A28-9F4B-4416-A073-C25528C7A0D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0" name="テキスト ボックス 29">
          <a:extLst>
            <a:ext uri="{FF2B5EF4-FFF2-40B4-BE49-F238E27FC236}">
              <a16:creationId xmlns:a16="http://schemas.microsoft.com/office/drawing/2014/main" id="{6C271BA3-4405-4818-B5C5-0FDD1C0FABE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1" name="テキスト ボックス 30">
          <a:extLst>
            <a:ext uri="{FF2B5EF4-FFF2-40B4-BE49-F238E27FC236}">
              <a16:creationId xmlns:a16="http://schemas.microsoft.com/office/drawing/2014/main" id="{09AB5C2A-25C5-455F-9EE9-67DDBC29576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2" name="テキスト ボックス 31">
          <a:extLst>
            <a:ext uri="{FF2B5EF4-FFF2-40B4-BE49-F238E27FC236}">
              <a16:creationId xmlns:a16="http://schemas.microsoft.com/office/drawing/2014/main" id="{4BB693D8-C7A4-43CA-A766-FA5D42F5C25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3" name="テキスト ボックス 32">
          <a:extLst>
            <a:ext uri="{FF2B5EF4-FFF2-40B4-BE49-F238E27FC236}">
              <a16:creationId xmlns:a16="http://schemas.microsoft.com/office/drawing/2014/main" id="{F520EC92-2532-414B-A878-0623B82F4E6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4" name="テキスト ボックス 33">
          <a:extLst>
            <a:ext uri="{FF2B5EF4-FFF2-40B4-BE49-F238E27FC236}">
              <a16:creationId xmlns:a16="http://schemas.microsoft.com/office/drawing/2014/main" id="{7A7E3C32-3752-4C72-A91A-09C7831978CC}"/>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5" name="テキスト ボックス 34">
          <a:extLst>
            <a:ext uri="{FF2B5EF4-FFF2-40B4-BE49-F238E27FC236}">
              <a16:creationId xmlns:a16="http://schemas.microsoft.com/office/drawing/2014/main" id="{EF33045E-00CE-453B-B49D-94C6F1053945}"/>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6" name="テキスト ボックス 35">
          <a:extLst>
            <a:ext uri="{FF2B5EF4-FFF2-40B4-BE49-F238E27FC236}">
              <a16:creationId xmlns:a16="http://schemas.microsoft.com/office/drawing/2014/main" id="{5BD918F8-665A-4B89-885F-4912EAFE0A3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7" name="テキスト ボックス 36">
          <a:extLst>
            <a:ext uri="{FF2B5EF4-FFF2-40B4-BE49-F238E27FC236}">
              <a16:creationId xmlns:a16="http://schemas.microsoft.com/office/drawing/2014/main" id="{E2BFE7C2-7A8D-403F-9443-99B22F080962}"/>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8" name="テキスト ボックス 37">
          <a:extLst>
            <a:ext uri="{FF2B5EF4-FFF2-40B4-BE49-F238E27FC236}">
              <a16:creationId xmlns:a16="http://schemas.microsoft.com/office/drawing/2014/main" id="{32C84CAE-42CA-437E-A666-009C8083AA5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39" name="テキスト ボックス 38">
          <a:extLst>
            <a:ext uri="{FF2B5EF4-FFF2-40B4-BE49-F238E27FC236}">
              <a16:creationId xmlns:a16="http://schemas.microsoft.com/office/drawing/2014/main" id="{A14DCB32-47F1-4E34-B53C-89F9C99B415E}"/>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0" name="テキスト ボックス 39">
          <a:extLst>
            <a:ext uri="{FF2B5EF4-FFF2-40B4-BE49-F238E27FC236}">
              <a16:creationId xmlns:a16="http://schemas.microsoft.com/office/drawing/2014/main" id="{9D5D1281-7150-49F0-83F4-112248A3BCF5}"/>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1" name="テキスト ボックス 40">
          <a:extLst>
            <a:ext uri="{FF2B5EF4-FFF2-40B4-BE49-F238E27FC236}">
              <a16:creationId xmlns:a16="http://schemas.microsoft.com/office/drawing/2014/main" id="{BC396A4F-3B48-4C96-A969-D38DCE569BEB}"/>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2" name="テキスト ボックス 41">
          <a:extLst>
            <a:ext uri="{FF2B5EF4-FFF2-40B4-BE49-F238E27FC236}">
              <a16:creationId xmlns:a16="http://schemas.microsoft.com/office/drawing/2014/main" id="{5E9651F6-A464-4400-8ECC-451BB5F88FF0}"/>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3" name="テキスト ボックス 42">
          <a:extLst>
            <a:ext uri="{FF2B5EF4-FFF2-40B4-BE49-F238E27FC236}">
              <a16:creationId xmlns:a16="http://schemas.microsoft.com/office/drawing/2014/main" id="{2CD59B5B-C828-4325-82B0-9F9283F2EE2B}"/>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4" name="テキスト ボックス 43">
          <a:extLst>
            <a:ext uri="{FF2B5EF4-FFF2-40B4-BE49-F238E27FC236}">
              <a16:creationId xmlns:a16="http://schemas.microsoft.com/office/drawing/2014/main" id="{9EE828C9-B578-4966-954F-D45A1B515206}"/>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5" name="テキスト ボックス 44">
          <a:extLst>
            <a:ext uri="{FF2B5EF4-FFF2-40B4-BE49-F238E27FC236}">
              <a16:creationId xmlns:a16="http://schemas.microsoft.com/office/drawing/2014/main" id="{77D4931D-2179-478A-B223-515FACDB0599}"/>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6" name="テキスト ボックス 45">
          <a:extLst>
            <a:ext uri="{FF2B5EF4-FFF2-40B4-BE49-F238E27FC236}">
              <a16:creationId xmlns:a16="http://schemas.microsoft.com/office/drawing/2014/main" id="{3038ED4E-4BFC-4A86-A4A3-C660EBECDEC9}"/>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7" name="テキスト ボックス 46">
          <a:extLst>
            <a:ext uri="{FF2B5EF4-FFF2-40B4-BE49-F238E27FC236}">
              <a16:creationId xmlns:a16="http://schemas.microsoft.com/office/drawing/2014/main" id="{6BC13085-16FA-4280-A021-01DA0CF9DEE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8" name="テキスト ボックス 47">
          <a:extLst>
            <a:ext uri="{FF2B5EF4-FFF2-40B4-BE49-F238E27FC236}">
              <a16:creationId xmlns:a16="http://schemas.microsoft.com/office/drawing/2014/main" id="{6581F01C-B382-4A9C-914C-85DE7087BEF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49" name="テキスト ボックス 48">
          <a:extLst>
            <a:ext uri="{FF2B5EF4-FFF2-40B4-BE49-F238E27FC236}">
              <a16:creationId xmlns:a16="http://schemas.microsoft.com/office/drawing/2014/main" id="{D45C0FEC-5633-46FA-9B64-ABBC07563D1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0" name="テキスト ボックス 49">
          <a:extLst>
            <a:ext uri="{FF2B5EF4-FFF2-40B4-BE49-F238E27FC236}">
              <a16:creationId xmlns:a16="http://schemas.microsoft.com/office/drawing/2014/main" id="{86790B95-D5EC-4D86-AE65-B504FF51F14B}"/>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1" name="テキスト ボックス 50">
          <a:extLst>
            <a:ext uri="{FF2B5EF4-FFF2-40B4-BE49-F238E27FC236}">
              <a16:creationId xmlns:a16="http://schemas.microsoft.com/office/drawing/2014/main" id="{4A4B46DC-1304-4F10-AF08-4E818DF2705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2" name="テキスト ボックス 51">
          <a:extLst>
            <a:ext uri="{FF2B5EF4-FFF2-40B4-BE49-F238E27FC236}">
              <a16:creationId xmlns:a16="http://schemas.microsoft.com/office/drawing/2014/main" id="{F9331CA6-44A2-485F-9442-FC6E92820FAB}"/>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3" name="テキスト ボックス 52">
          <a:extLst>
            <a:ext uri="{FF2B5EF4-FFF2-40B4-BE49-F238E27FC236}">
              <a16:creationId xmlns:a16="http://schemas.microsoft.com/office/drawing/2014/main" id="{6C326C5E-DBAB-4A58-8E27-72FE3CD95CD4}"/>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4" name="テキスト ボックス 53">
          <a:extLst>
            <a:ext uri="{FF2B5EF4-FFF2-40B4-BE49-F238E27FC236}">
              <a16:creationId xmlns:a16="http://schemas.microsoft.com/office/drawing/2014/main" id="{FA7DC98B-97D5-42FE-84DD-36FE50790307}"/>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5" name="テキスト ボックス 54">
          <a:extLst>
            <a:ext uri="{FF2B5EF4-FFF2-40B4-BE49-F238E27FC236}">
              <a16:creationId xmlns:a16="http://schemas.microsoft.com/office/drawing/2014/main" id="{DD43C6B8-3AFE-4884-9FF6-9A12F87152A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6" name="テキスト ボックス 55">
          <a:extLst>
            <a:ext uri="{FF2B5EF4-FFF2-40B4-BE49-F238E27FC236}">
              <a16:creationId xmlns:a16="http://schemas.microsoft.com/office/drawing/2014/main" id="{379B5595-A1B1-4D79-BC14-301A3F1A22E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7" name="テキスト ボックス 56">
          <a:extLst>
            <a:ext uri="{FF2B5EF4-FFF2-40B4-BE49-F238E27FC236}">
              <a16:creationId xmlns:a16="http://schemas.microsoft.com/office/drawing/2014/main" id="{D51CD070-0EB2-4064-B693-AF90D839361B}"/>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8" name="テキスト ボックス 57">
          <a:extLst>
            <a:ext uri="{FF2B5EF4-FFF2-40B4-BE49-F238E27FC236}">
              <a16:creationId xmlns:a16="http://schemas.microsoft.com/office/drawing/2014/main" id="{D3C43C76-C4F2-4781-9413-4E465F7031C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59" name="テキスト ボックス 58">
          <a:extLst>
            <a:ext uri="{FF2B5EF4-FFF2-40B4-BE49-F238E27FC236}">
              <a16:creationId xmlns:a16="http://schemas.microsoft.com/office/drawing/2014/main" id="{E4D4710C-F76C-4292-A57C-622CFC8F4A26}"/>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0" name="テキスト ボックス 59">
          <a:extLst>
            <a:ext uri="{FF2B5EF4-FFF2-40B4-BE49-F238E27FC236}">
              <a16:creationId xmlns:a16="http://schemas.microsoft.com/office/drawing/2014/main" id="{5DA6C772-8025-465C-AD58-DCEC373A092C}"/>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1" name="テキスト ボックス 60">
          <a:extLst>
            <a:ext uri="{FF2B5EF4-FFF2-40B4-BE49-F238E27FC236}">
              <a16:creationId xmlns:a16="http://schemas.microsoft.com/office/drawing/2014/main" id="{BCA84C1F-0E74-4C42-8ED5-1BCE1137675E}"/>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2" name="テキスト ボックス 61">
          <a:extLst>
            <a:ext uri="{FF2B5EF4-FFF2-40B4-BE49-F238E27FC236}">
              <a16:creationId xmlns:a16="http://schemas.microsoft.com/office/drawing/2014/main" id="{F5F9CA1B-B929-4FBA-BB84-6F6306D6CD56}"/>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3" name="テキスト ボックス 62">
          <a:extLst>
            <a:ext uri="{FF2B5EF4-FFF2-40B4-BE49-F238E27FC236}">
              <a16:creationId xmlns:a16="http://schemas.microsoft.com/office/drawing/2014/main" id="{28CEE4DA-41C7-491C-95F7-4755A5593E41}"/>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4" name="テキスト ボックス 63">
          <a:extLst>
            <a:ext uri="{FF2B5EF4-FFF2-40B4-BE49-F238E27FC236}">
              <a16:creationId xmlns:a16="http://schemas.microsoft.com/office/drawing/2014/main" id="{4A9634AD-8E35-49FE-9515-60BD781732E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5" name="テキスト ボックス 64">
          <a:extLst>
            <a:ext uri="{FF2B5EF4-FFF2-40B4-BE49-F238E27FC236}">
              <a16:creationId xmlns:a16="http://schemas.microsoft.com/office/drawing/2014/main" id="{95210B57-CEAD-4599-AD49-07871660057F}"/>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6" name="テキスト ボックス 65">
          <a:extLst>
            <a:ext uri="{FF2B5EF4-FFF2-40B4-BE49-F238E27FC236}">
              <a16:creationId xmlns:a16="http://schemas.microsoft.com/office/drawing/2014/main" id="{EDEA739D-D434-42F4-9ABD-C22988E52B3C}"/>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7" name="テキスト ボックス 66">
          <a:extLst>
            <a:ext uri="{FF2B5EF4-FFF2-40B4-BE49-F238E27FC236}">
              <a16:creationId xmlns:a16="http://schemas.microsoft.com/office/drawing/2014/main" id="{90EDB514-3319-4E1A-955E-EFCF78C4074E}"/>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8" name="テキスト ボックス 67">
          <a:extLst>
            <a:ext uri="{FF2B5EF4-FFF2-40B4-BE49-F238E27FC236}">
              <a16:creationId xmlns:a16="http://schemas.microsoft.com/office/drawing/2014/main" id="{FF319BBD-986A-4A3D-97E0-AC539DA90934}"/>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69" name="テキスト ボックス 68">
          <a:extLst>
            <a:ext uri="{FF2B5EF4-FFF2-40B4-BE49-F238E27FC236}">
              <a16:creationId xmlns:a16="http://schemas.microsoft.com/office/drawing/2014/main" id="{D45F21E9-9CE5-4D96-AAA6-CE1295E07D29}"/>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0" name="テキスト ボックス 69">
          <a:extLst>
            <a:ext uri="{FF2B5EF4-FFF2-40B4-BE49-F238E27FC236}">
              <a16:creationId xmlns:a16="http://schemas.microsoft.com/office/drawing/2014/main" id="{7B463BC2-A11F-4F49-BEBA-953DF83804F4}"/>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1" name="テキスト ボックス 70">
          <a:extLst>
            <a:ext uri="{FF2B5EF4-FFF2-40B4-BE49-F238E27FC236}">
              <a16:creationId xmlns:a16="http://schemas.microsoft.com/office/drawing/2014/main" id="{A03531C7-BFE0-4498-9386-DA3AB82EC113}"/>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2" name="テキスト ボックス 71">
          <a:extLst>
            <a:ext uri="{FF2B5EF4-FFF2-40B4-BE49-F238E27FC236}">
              <a16:creationId xmlns:a16="http://schemas.microsoft.com/office/drawing/2014/main" id="{05CD9FEC-1D11-4290-A0CD-53777D64A1F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3" name="テキスト ボックス 72">
          <a:extLst>
            <a:ext uri="{FF2B5EF4-FFF2-40B4-BE49-F238E27FC236}">
              <a16:creationId xmlns:a16="http://schemas.microsoft.com/office/drawing/2014/main" id="{2C8414FD-7519-4549-AA46-7A98F761343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4" name="テキスト ボックス 73">
          <a:extLst>
            <a:ext uri="{FF2B5EF4-FFF2-40B4-BE49-F238E27FC236}">
              <a16:creationId xmlns:a16="http://schemas.microsoft.com/office/drawing/2014/main" id="{8A86D05A-622C-4274-A07B-267EDFA3913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5" name="テキスト ボックス 74">
          <a:extLst>
            <a:ext uri="{FF2B5EF4-FFF2-40B4-BE49-F238E27FC236}">
              <a16:creationId xmlns:a16="http://schemas.microsoft.com/office/drawing/2014/main" id="{DF16B7B1-B2A6-4C8C-A3DE-86C7C4E7BCF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6" name="テキスト ボックス 75">
          <a:extLst>
            <a:ext uri="{FF2B5EF4-FFF2-40B4-BE49-F238E27FC236}">
              <a16:creationId xmlns:a16="http://schemas.microsoft.com/office/drawing/2014/main" id="{D17AE045-F385-4354-ACC0-D443BEEB6252}"/>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7" name="テキスト ボックス 76">
          <a:extLst>
            <a:ext uri="{FF2B5EF4-FFF2-40B4-BE49-F238E27FC236}">
              <a16:creationId xmlns:a16="http://schemas.microsoft.com/office/drawing/2014/main" id="{3D3C3E23-F215-4DB6-B96F-6ADD055D2F7D}"/>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8" name="テキスト ボックス 77">
          <a:extLst>
            <a:ext uri="{FF2B5EF4-FFF2-40B4-BE49-F238E27FC236}">
              <a16:creationId xmlns:a16="http://schemas.microsoft.com/office/drawing/2014/main" id="{454CA281-3CDC-4A75-A1E4-7CA25836D3A1}"/>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79" name="テキスト ボックス 78">
          <a:extLst>
            <a:ext uri="{FF2B5EF4-FFF2-40B4-BE49-F238E27FC236}">
              <a16:creationId xmlns:a16="http://schemas.microsoft.com/office/drawing/2014/main" id="{974344D4-92B8-45F7-A48F-CF9F916FBAF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80" name="テキスト ボックス 79">
          <a:extLst>
            <a:ext uri="{FF2B5EF4-FFF2-40B4-BE49-F238E27FC236}">
              <a16:creationId xmlns:a16="http://schemas.microsoft.com/office/drawing/2014/main" id="{B5F59004-E1DC-4EC0-BDCA-EE6CBA43FD5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81" name="テキスト ボックス 80">
          <a:extLst>
            <a:ext uri="{FF2B5EF4-FFF2-40B4-BE49-F238E27FC236}">
              <a16:creationId xmlns:a16="http://schemas.microsoft.com/office/drawing/2014/main" id="{5453F8DE-5041-4324-A458-08B26E17E688}"/>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82" name="テキスト ボックス 81">
          <a:extLst>
            <a:ext uri="{FF2B5EF4-FFF2-40B4-BE49-F238E27FC236}">
              <a16:creationId xmlns:a16="http://schemas.microsoft.com/office/drawing/2014/main" id="{280F40D2-0FB2-4C42-9E33-5D73A2E38467}"/>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0</xdr:colOff>
      <xdr:row>27</xdr:row>
      <xdr:rowOff>0</xdr:rowOff>
    </xdr:from>
    <xdr:ext cx="184731" cy="264560"/>
    <xdr:sp macro="" textlink="">
      <xdr:nvSpPr>
        <xdr:cNvPr id="83" name="テキスト ボックス 82">
          <a:extLst>
            <a:ext uri="{FF2B5EF4-FFF2-40B4-BE49-F238E27FC236}">
              <a16:creationId xmlns:a16="http://schemas.microsoft.com/office/drawing/2014/main" id="{6DC8BBA5-30A8-446B-8E26-A8D1383700DA}"/>
            </a:ext>
          </a:extLst>
        </xdr:cNvPr>
        <xdr:cNvSpPr txBox="1"/>
      </xdr:nvSpPr>
      <xdr:spPr>
        <a:xfrm>
          <a:off x="1201102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6</xdr:row>
      <xdr:rowOff>0</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28575" y="571500"/>
          <a:ext cx="0" cy="13811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xdr:row>
      <xdr:rowOff>0</xdr:rowOff>
    </xdr:from>
    <xdr:to>
      <xdr:col>3</xdr:col>
      <xdr:colOff>0</xdr:colOff>
      <xdr:row>6</xdr:row>
      <xdr:rowOff>0</xdr:rowOff>
    </xdr:to>
    <xdr:cxnSp macro="">
      <xdr:nvCxnSpPr>
        <xdr:cNvPr id="4" name="直線コネクタ 3">
          <a:extLst>
            <a:ext uri="{FF2B5EF4-FFF2-40B4-BE49-F238E27FC236}">
              <a16:creationId xmlns:a16="http://schemas.microsoft.com/office/drawing/2014/main" id="{00000000-0008-0000-0D00-000004000000}"/>
            </a:ext>
          </a:extLst>
        </xdr:cNvPr>
        <xdr:cNvCxnSpPr/>
      </xdr:nvCxnSpPr>
      <xdr:spPr>
        <a:xfrm>
          <a:off x="28575" y="19526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6</xdr:row>
      <xdr:rowOff>0</xdr:rowOff>
    </xdr:to>
    <xdr:cxnSp macro="">
      <xdr:nvCxnSpPr>
        <xdr:cNvPr id="6" name="直線コネクタ 5">
          <a:extLst>
            <a:ext uri="{FF2B5EF4-FFF2-40B4-BE49-F238E27FC236}">
              <a16:creationId xmlns:a16="http://schemas.microsoft.com/office/drawing/2014/main" id="{00000000-0008-0000-0D00-000006000000}"/>
            </a:ext>
          </a:extLst>
        </xdr:cNvPr>
        <xdr:cNvCxnSpPr/>
      </xdr:nvCxnSpPr>
      <xdr:spPr>
        <a:xfrm>
          <a:off x="1600200" y="571500"/>
          <a:ext cx="0" cy="13811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xdr:row>
      <xdr:rowOff>0</xdr:rowOff>
    </xdr:from>
    <xdr:to>
      <xdr:col>3</xdr:col>
      <xdr:colOff>0</xdr:colOff>
      <xdr:row>5</xdr:row>
      <xdr:rowOff>0</xdr:rowOff>
    </xdr:to>
    <xdr:cxnSp macro="">
      <xdr:nvCxnSpPr>
        <xdr:cNvPr id="8" name="直線コネクタ 7">
          <a:extLst>
            <a:ext uri="{FF2B5EF4-FFF2-40B4-BE49-F238E27FC236}">
              <a16:creationId xmlns:a16="http://schemas.microsoft.com/office/drawing/2014/main" id="{00000000-0008-0000-0D00-000008000000}"/>
            </a:ext>
          </a:extLst>
        </xdr:cNvPr>
        <xdr:cNvCxnSpPr/>
      </xdr:nvCxnSpPr>
      <xdr:spPr>
        <a:xfrm>
          <a:off x="28575" y="10001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5</xdr:row>
      <xdr:rowOff>0</xdr:rowOff>
    </xdr:from>
    <xdr:to>
      <xdr:col>3</xdr:col>
      <xdr:colOff>0</xdr:colOff>
      <xdr:row>5</xdr:row>
      <xdr:rowOff>0</xdr:rowOff>
    </xdr:to>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a:off x="32103" y="1190625"/>
          <a:ext cx="237772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xdr:row>
      <xdr:rowOff>0</xdr:rowOff>
    </xdr:from>
    <xdr:to>
      <xdr:col>1</xdr:col>
      <xdr:colOff>0</xdr:colOff>
      <xdr:row>6</xdr:row>
      <xdr:rowOff>0</xdr:rowOff>
    </xdr:to>
    <xdr:cxnSp macro="">
      <xdr:nvCxnSpPr>
        <xdr:cNvPr id="14" name="直線コネクタ 13">
          <a:extLst>
            <a:ext uri="{FF2B5EF4-FFF2-40B4-BE49-F238E27FC236}">
              <a16:creationId xmlns:a16="http://schemas.microsoft.com/office/drawing/2014/main" id="{00000000-0008-0000-0D00-00000E000000}"/>
            </a:ext>
          </a:extLst>
        </xdr:cNvPr>
        <xdr:cNvCxnSpPr/>
      </xdr:nvCxnSpPr>
      <xdr:spPr>
        <a:xfrm>
          <a:off x="28575" y="571500"/>
          <a:ext cx="0" cy="13811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xdr:row>
      <xdr:rowOff>0</xdr:rowOff>
    </xdr:from>
    <xdr:to>
      <xdr:col>3</xdr:col>
      <xdr:colOff>0</xdr:colOff>
      <xdr:row>6</xdr:row>
      <xdr:rowOff>0</xdr:rowOff>
    </xdr:to>
    <xdr:cxnSp macro="">
      <xdr:nvCxnSpPr>
        <xdr:cNvPr id="15" name="直線コネクタ 14">
          <a:extLst>
            <a:ext uri="{FF2B5EF4-FFF2-40B4-BE49-F238E27FC236}">
              <a16:creationId xmlns:a16="http://schemas.microsoft.com/office/drawing/2014/main" id="{00000000-0008-0000-0D00-00000F000000}"/>
            </a:ext>
          </a:extLst>
        </xdr:cNvPr>
        <xdr:cNvCxnSpPr/>
      </xdr:nvCxnSpPr>
      <xdr:spPr>
        <a:xfrm>
          <a:off x="28575" y="19526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6</xdr:row>
      <xdr:rowOff>0</xdr:rowOff>
    </xdr:to>
    <xdr:cxnSp macro="">
      <xdr:nvCxnSpPr>
        <xdr:cNvPr id="17" name="直線コネクタ 16">
          <a:extLst>
            <a:ext uri="{FF2B5EF4-FFF2-40B4-BE49-F238E27FC236}">
              <a16:creationId xmlns:a16="http://schemas.microsoft.com/office/drawing/2014/main" id="{00000000-0008-0000-0D00-000011000000}"/>
            </a:ext>
          </a:extLst>
        </xdr:cNvPr>
        <xdr:cNvCxnSpPr/>
      </xdr:nvCxnSpPr>
      <xdr:spPr>
        <a:xfrm>
          <a:off x="1600200" y="571500"/>
          <a:ext cx="0" cy="13811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xdr:row>
      <xdr:rowOff>0</xdr:rowOff>
    </xdr:from>
    <xdr:to>
      <xdr:col>3</xdr:col>
      <xdr:colOff>0</xdr:colOff>
      <xdr:row>5</xdr:row>
      <xdr:rowOff>0</xdr:rowOff>
    </xdr:to>
    <xdr:cxnSp macro="">
      <xdr:nvCxnSpPr>
        <xdr:cNvPr id="19" name="直線コネクタ 18">
          <a:extLst>
            <a:ext uri="{FF2B5EF4-FFF2-40B4-BE49-F238E27FC236}">
              <a16:creationId xmlns:a16="http://schemas.microsoft.com/office/drawing/2014/main" id="{00000000-0008-0000-0D00-000013000000}"/>
            </a:ext>
          </a:extLst>
        </xdr:cNvPr>
        <xdr:cNvCxnSpPr/>
      </xdr:nvCxnSpPr>
      <xdr:spPr>
        <a:xfrm>
          <a:off x="28575" y="1000125"/>
          <a:ext cx="23812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E2F4D-AF1C-4A4C-BD28-8501C305E721}">
  <sheetPr>
    <pageSetUpPr fitToPage="1"/>
  </sheetPr>
  <dimension ref="A1:S51"/>
  <sheetViews>
    <sheetView tabSelected="1" view="pageBreakPreview" zoomScale="80" zoomScaleNormal="100" zoomScaleSheetLayoutView="80" workbookViewId="0">
      <selection sqref="A1:E1"/>
    </sheetView>
  </sheetViews>
  <sheetFormatPr defaultRowHeight="13.5"/>
  <cols>
    <col min="1" max="1" width="0.875" customWidth="1"/>
    <col min="2" max="2" width="3.75" customWidth="1"/>
    <col min="3" max="3" width="16.75" customWidth="1"/>
    <col min="4" max="17" width="8.5" customWidth="1"/>
    <col min="18" max="18" width="16.25" customWidth="1"/>
    <col min="19" max="19" width="0.625" customWidth="1"/>
    <col min="20" max="20" width="0.375" customWidth="1"/>
  </cols>
  <sheetData>
    <row r="1" spans="1:19" ht="18.75" customHeight="1">
      <c r="A1" s="137" t="s">
        <v>11</v>
      </c>
      <c r="B1" s="137"/>
      <c r="C1" s="137"/>
      <c r="D1" s="137"/>
      <c r="E1" s="137"/>
    </row>
    <row r="2" spans="1:19" ht="24.75" customHeight="1">
      <c r="A2" s="138" t="s">
        <v>259</v>
      </c>
      <c r="B2" s="138"/>
      <c r="C2" s="138"/>
      <c r="D2" s="138"/>
      <c r="E2" s="138"/>
      <c r="F2" s="138"/>
      <c r="G2" s="138"/>
      <c r="H2" s="138"/>
      <c r="I2" s="138"/>
      <c r="J2" s="138"/>
      <c r="K2" s="138"/>
      <c r="L2" s="138"/>
      <c r="M2" s="138"/>
      <c r="N2" s="138"/>
      <c r="O2" s="138"/>
      <c r="P2" s="138"/>
      <c r="Q2" s="138"/>
      <c r="R2" s="138"/>
      <c r="S2" s="138"/>
    </row>
    <row r="3" spans="1:19" ht="19.5" customHeight="1">
      <c r="A3" s="137" t="s">
        <v>255</v>
      </c>
      <c r="B3" s="137"/>
      <c r="C3" s="137"/>
      <c r="D3" s="137"/>
      <c r="E3" s="137"/>
      <c r="F3" s="137"/>
      <c r="G3" s="137"/>
      <c r="H3" s="51"/>
      <c r="I3" s="51"/>
      <c r="J3" s="51"/>
      <c r="K3" s="51"/>
      <c r="L3" s="51"/>
      <c r="M3" s="51"/>
      <c r="N3" s="51"/>
      <c r="O3" s="51"/>
      <c r="P3" s="51"/>
      <c r="Q3" s="51"/>
      <c r="R3" s="51"/>
    </row>
    <row r="4" spans="1:19" ht="17.25" customHeight="1">
      <c r="A4" s="139"/>
      <c r="B4" s="139"/>
      <c r="C4" s="139"/>
      <c r="D4" s="139"/>
      <c r="E4" s="139"/>
      <c r="F4" s="139"/>
      <c r="G4" s="139"/>
      <c r="H4" s="139"/>
      <c r="I4" s="139"/>
      <c r="J4" s="139"/>
      <c r="K4" s="139"/>
      <c r="L4" s="139"/>
      <c r="M4" s="139"/>
      <c r="N4" s="139"/>
      <c r="O4" s="139"/>
      <c r="P4" s="139"/>
      <c r="Q4" s="139"/>
      <c r="R4" s="139"/>
    </row>
    <row r="5" spans="1:19" ht="16.5" customHeight="1">
      <c r="A5" s="137" t="s">
        <v>12</v>
      </c>
      <c r="B5" s="137"/>
      <c r="C5" s="137"/>
      <c r="D5" s="137"/>
      <c r="E5" s="137"/>
      <c r="F5" s="137"/>
      <c r="G5" s="137"/>
      <c r="H5" s="137"/>
      <c r="I5" s="137"/>
      <c r="J5" s="137"/>
      <c r="K5" s="137"/>
      <c r="L5" s="137"/>
      <c r="M5" s="137"/>
      <c r="N5" s="137"/>
      <c r="O5" s="137"/>
      <c r="P5" s="137"/>
      <c r="Q5" s="137"/>
      <c r="R5" s="137"/>
    </row>
    <row r="6" spans="1:19" ht="1.5" customHeight="1">
      <c r="B6" s="140"/>
      <c r="C6" s="140"/>
      <c r="D6" s="140"/>
      <c r="E6" s="140"/>
      <c r="F6" s="140"/>
      <c r="G6" s="140"/>
      <c r="H6" s="140"/>
      <c r="I6" s="140"/>
      <c r="J6" s="140"/>
      <c r="K6" s="140"/>
      <c r="L6" s="140"/>
      <c r="M6" s="140"/>
      <c r="N6" s="140"/>
      <c r="O6" s="140"/>
      <c r="P6" s="140"/>
      <c r="Q6" s="140"/>
      <c r="R6" s="140"/>
    </row>
    <row r="7" spans="1:19" ht="20.25" customHeight="1">
      <c r="B7" s="53" t="s">
        <v>13</v>
      </c>
      <c r="C7" s="54"/>
      <c r="D7" s="55"/>
      <c r="E7" s="55"/>
      <c r="F7" s="55"/>
      <c r="G7" s="55"/>
      <c r="H7" s="55"/>
      <c r="I7" s="55"/>
      <c r="J7" s="55"/>
      <c r="K7" s="55"/>
      <c r="L7" s="55"/>
      <c r="M7" s="55"/>
      <c r="N7" s="55"/>
      <c r="O7" s="55"/>
      <c r="P7" s="55"/>
      <c r="Q7" s="56" t="s">
        <v>227</v>
      </c>
      <c r="R7" s="55"/>
    </row>
    <row r="8" spans="1:19" ht="37.5" customHeight="1">
      <c r="B8" s="142" t="s">
        <v>14</v>
      </c>
      <c r="C8" s="142"/>
      <c r="D8" s="146" t="s">
        <v>15</v>
      </c>
      <c r="E8" s="141"/>
      <c r="F8" s="146" t="s">
        <v>16</v>
      </c>
      <c r="G8" s="141"/>
      <c r="H8" s="146" t="s">
        <v>17</v>
      </c>
      <c r="I8" s="141"/>
      <c r="J8" s="146" t="s">
        <v>18</v>
      </c>
      <c r="K8" s="141"/>
      <c r="L8" s="146" t="s">
        <v>19</v>
      </c>
      <c r="M8" s="141"/>
      <c r="N8" s="141" t="s">
        <v>20</v>
      </c>
      <c r="O8" s="142"/>
      <c r="P8" s="143" t="s">
        <v>21</v>
      </c>
      <c r="Q8" s="144"/>
      <c r="R8" s="57"/>
    </row>
    <row r="9" spans="1:19" ht="14.1" customHeight="1">
      <c r="B9" s="145" t="s">
        <v>22</v>
      </c>
      <c r="C9" s="145"/>
      <c r="D9" s="135">
        <v>414066</v>
      </c>
      <c r="E9" s="136"/>
      <c r="F9" s="135">
        <v>18096</v>
      </c>
      <c r="G9" s="136"/>
      <c r="H9" s="135">
        <v>8093</v>
      </c>
      <c r="I9" s="136"/>
      <c r="J9" s="135">
        <v>424069</v>
      </c>
      <c r="K9" s="136"/>
      <c r="L9" s="135">
        <v>188142</v>
      </c>
      <c r="M9" s="136"/>
      <c r="N9" s="135">
        <v>7020</v>
      </c>
      <c r="O9" s="136"/>
      <c r="P9" s="135">
        <v>235927</v>
      </c>
      <c r="Q9" s="136"/>
      <c r="R9" s="57"/>
    </row>
    <row r="10" spans="1:19" ht="14.1" customHeight="1">
      <c r="B10" s="145" t="s">
        <v>23</v>
      </c>
      <c r="C10" s="145"/>
      <c r="D10" s="135">
        <v>116779</v>
      </c>
      <c r="E10" s="136"/>
      <c r="F10" s="135">
        <v>1</v>
      </c>
      <c r="G10" s="136"/>
      <c r="H10" s="135">
        <v>50</v>
      </c>
      <c r="I10" s="136"/>
      <c r="J10" s="135">
        <v>116731</v>
      </c>
      <c r="K10" s="136"/>
      <c r="L10" s="135">
        <v>0</v>
      </c>
      <c r="M10" s="136"/>
      <c r="N10" s="135">
        <v>0</v>
      </c>
      <c r="O10" s="136"/>
      <c r="P10" s="135">
        <v>116731</v>
      </c>
      <c r="Q10" s="136"/>
      <c r="R10" s="57"/>
    </row>
    <row r="11" spans="1:19" ht="14.1" customHeight="1">
      <c r="B11" s="147" t="s">
        <v>24</v>
      </c>
      <c r="C11" s="147"/>
      <c r="D11" s="135">
        <v>824</v>
      </c>
      <c r="E11" s="136"/>
      <c r="F11" s="135">
        <v>0</v>
      </c>
      <c r="G11" s="136"/>
      <c r="H11" s="135">
        <v>0</v>
      </c>
      <c r="I11" s="136"/>
      <c r="J11" s="135">
        <v>824</v>
      </c>
      <c r="K11" s="136"/>
      <c r="L11" s="135">
        <v>0</v>
      </c>
      <c r="M11" s="136"/>
      <c r="N11" s="135">
        <v>0</v>
      </c>
      <c r="O11" s="136"/>
      <c r="P11" s="135">
        <v>824</v>
      </c>
      <c r="Q11" s="136"/>
      <c r="R11" s="57"/>
    </row>
    <row r="12" spans="1:19" ht="14.1" customHeight="1">
      <c r="B12" s="147" t="s">
        <v>25</v>
      </c>
      <c r="C12" s="147"/>
      <c r="D12" s="135">
        <v>270658</v>
      </c>
      <c r="E12" s="136"/>
      <c r="F12" s="135">
        <v>7043</v>
      </c>
      <c r="G12" s="136"/>
      <c r="H12" s="135">
        <v>0</v>
      </c>
      <c r="I12" s="136"/>
      <c r="J12" s="135">
        <v>277700</v>
      </c>
      <c r="K12" s="136"/>
      <c r="L12" s="135">
        <v>174799</v>
      </c>
      <c r="M12" s="136"/>
      <c r="N12" s="135">
        <v>6146</v>
      </c>
      <c r="O12" s="136"/>
      <c r="P12" s="135">
        <v>102902</v>
      </c>
      <c r="Q12" s="136"/>
      <c r="R12" s="57"/>
    </row>
    <row r="13" spans="1:19" ht="14.1" customHeight="1">
      <c r="B13" s="145" t="s">
        <v>26</v>
      </c>
      <c r="C13" s="145"/>
      <c r="D13" s="135">
        <v>23921</v>
      </c>
      <c r="E13" s="136"/>
      <c r="F13" s="135">
        <v>389</v>
      </c>
      <c r="G13" s="136"/>
      <c r="H13" s="135">
        <v>0</v>
      </c>
      <c r="I13" s="136"/>
      <c r="J13" s="135">
        <v>24309</v>
      </c>
      <c r="K13" s="136"/>
      <c r="L13" s="135">
        <v>13060</v>
      </c>
      <c r="M13" s="136"/>
      <c r="N13" s="135">
        <v>864</v>
      </c>
      <c r="O13" s="136"/>
      <c r="P13" s="135">
        <v>11249</v>
      </c>
      <c r="Q13" s="136"/>
      <c r="R13" s="57"/>
    </row>
    <row r="14" spans="1:19" ht="14.1" customHeight="1">
      <c r="B14" s="149" t="s">
        <v>27</v>
      </c>
      <c r="C14" s="149"/>
      <c r="D14" s="135">
        <v>301</v>
      </c>
      <c r="E14" s="136"/>
      <c r="F14" s="135">
        <v>8</v>
      </c>
      <c r="G14" s="136"/>
      <c r="H14" s="135">
        <v>8</v>
      </c>
      <c r="I14" s="136"/>
      <c r="J14" s="135">
        <v>300</v>
      </c>
      <c r="K14" s="136"/>
      <c r="L14" s="135">
        <v>283</v>
      </c>
      <c r="M14" s="136"/>
      <c r="N14" s="135">
        <v>10</v>
      </c>
      <c r="O14" s="136"/>
      <c r="P14" s="135">
        <v>17</v>
      </c>
      <c r="Q14" s="136"/>
      <c r="R14" s="57"/>
    </row>
    <row r="15" spans="1:19" ht="14.1" customHeight="1">
      <c r="B15" s="148" t="s">
        <v>28</v>
      </c>
      <c r="C15" s="148"/>
      <c r="D15" s="135">
        <v>1</v>
      </c>
      <c r="E15" s="136"/>
      <c r="F15" s="135">
        <v>0</v>
      </c>
      <c r="G15" s="136"/>
      <c r="H15" s="135">
        <v>0</v>
      </c>
      <c r="I15" s="136"/>
      <c r="J15" s="135">
        <v>1</v>
      </c>
      <c r="K15" s="136"/>
      <c r="L15" s="135">
        <v>0</v>
      </c>
      <c r="M15" s="136"/>
      <c r="N15" s="135">
        <v>0</v>
      </c>
      <c r="O15" s="136"/>
      <c r="P15" s="135">
        <v>1</v>
      </c>
      <c r="Q15" s="136"/>
      <c r="R15" s="57"/>
    </row>
    <row r="16" spans="1:19" ht="14.1" customHeight="1">
      <c r="B16" s="149" t="s">
        <v>29</v>
      </c>
      <c r="C16" s="149"/>
      <c r="D16" s="135">
        <v>0</v>
      </c>
      <c r="E16" s="136"/>
      <c r="F16" s="135">
        <v>0</v>
      </c>
      <c r="G16" s="136"/>
      <c r="H16" s="135">
        <v>0</v>
      </c>
      <c r="I16" s="136"/>
      <c r="J16" s="135">
        <v>0</v>
      </c>
      <c r="K16" s="136"/>
      <c r="L16" s="135">
        <v>0</v>
      </c>
      <c r="M16" s="136"/>
      <c r="N16" s="135">
        <v>0</v>
      </c>
      <c r="O16" s="136"/>
      <c r="P16" s="135">
        <v>0</v>
      </c>
      <c r="Q16" s="136"/>
      <c r="R16" s="57"/>
    </row>
    <row r="17" spans="2:19" ht="14.1" customHeight="1">
      <c r="B17" s="147" t="s">
        <v>30</v>
      </c>
      <c r="C17" s="147"/>
      <c r="D17" s="135">
        <v>0</v>
      </c>
      <c r="E17" s="136"/>
      <c r="F17" s="135">
        <v>0</v>
      </c>
      <c r="G17" s="136"/>
      <c r="H17" s="135">
        <v>0</v>
      </c>
      <c r="I17" s="136"/>
      <c r="J17" s="135">
        <v>0</v>
      </c>
      <c r="K17" s="136"/>
      <c r="L17" s="135">
        <v>0</v>
      </c>
      <c r="M17" s="136"/>
      <c r="N17" s="135">
        <v>0</v>
      </c>
      <c r="O17" s="136"/>
      <c r="P17" s="135">
        <v>0</v>
      </c>
      <c r="Q17" s="136"/>
      <c r="R17" s="57"/>
    </row>
    <row r="18" spans="2:19" ht="14.1" customHeight="1">
      <c r="B18" s="147" t="s">
        <v>31</v>
      </c>
      <c r="C18" s="147"/>
      <c r="D18" s="135">
        <v>1583</v>
      </c>
      <c r="E18" s="136"/>
      <c r="F18" s="135">
        <v>10656</v>
      </c>
      <c r="G18" s="136"/>
      <c r="H18" s="135">
        <v>8035</v>
      </c>
      <c r="I18" s="136"/>
      <c r="J18" s="135">
        <v>4203</v>
      </c>
      <c r="K18" s="136"/>
      <c r="L18" s="135">
        <v>0</v>
      </c>
      <c r="M18" s="136"/>
      <c r="N18" s="135">
        <v>0</v>
      </c>
      <c r="O18" s="136"/>
      <c r="P18" s="135">
        <v>4203</v>
      </c>
      <c r="Q18" s="136"/>
      <c r="R18" s="57"/>
    </row>
    <row r="19" spans="2:19" ht="14.1" customHeight="1">
      <c r="B19" s="150" t="s">
        <v>32</v>
      </c>
      <c r="C19" s="150"/>
      <c r="D19" s="135">
        <v>579208</v>
      </c>
      <c r="E19" s="136"/>
      <c r="F19" s="135">
        <v>5942</v>
      </c>
      <c r="G19" s="136"/>
      <c r="H19" s="135">
        <v>2726</v>
      </c>
      <c r="I19" s="136"/>
      <c r="J19" s="135">
        <v>582424</v>
      </c>
      <c r="K19" s="136"/>
      <c r="L19" s="135">
        <v>123342</v>
      </c>
      <c r="M19" s="136"/>
      <c r="N19" s="135">
        <v>2863</v>
      </c>
      <c r="O19" s="136"/>
      <c r="P19" s="135">
        <v>459082</v>
      </c>
      <c r="Q19" s="136"/>
      <c r="R19" s="57"/>
    </row>
    <row r="20" spans="2:19" ht="14.1" customHeight="1">
      <c r="B20" s="145" t="s">
        <v>33</v>
      </c>
      <c r="C20" s="145"/>
      <c r="D20" s="135">
        <v>398696</v>
      </c>
      <c r="E20" s="136"/>
      <c r="F20" s="135">
        <v>322</v>
      </c>
      <c r="G20" s="136"/>
      <c r="H20" s="135">
        <v>0</v>
      </c>
      <c r="I20" s="136"/>
      <c r="J20" s="135">
        <v>399017</v>
      </c>
      <c r="K20" s="136"/>
      <c r="L20" s="135">
        <v>0</v>
      </c>
      <c r="M20" s="136"/>
      <c r="N20" s="135">
        <v>0</v>
      </c>
      <c r="O20" s="136"/>
      <c r="P20" s="135">
        <v>399017</v>
      </c>
      <c r="Q20" s="136"/>
      <c r="R20" s="57"/>
    </row>
    <row r="21" spans="2:19" ht="14.1" customHeight="1">
      <c r="B21" s="147" t="s">
        <v>34</v>
      </c>
      <c r="C21" s="147"/>
      <c r="D21" s="135">
        <v>4226</v>
      </c>
      <c r="E21" s="136"/>
      <c r="F21" s="135">
        <v>30</v>
      </c>
      <c r="G21" s="136"/>
      <c r="H21" s="135">
        <v>0</v>
      </c>
      <c r="I21" s="136"/>
      <c r="J21" s="135">
        <v>4256</v>
      </c>
      <c r="K21" s="136"/>
      <c r="L21" s="135">
        <v>3127</v>
      </c>
      <c r="M21" s="136"/>
      <c r="N21" s="135">
        <v>117</v>
      </c>
      <c r="O21" s="136"/>
      <c r="P21" s="135">
        <v>1129</v>
      </c>
      <c r="Q21" s="136"/>
      <c r="R21" s="57"/>
    </row>
    <row r="22" spans="2:19" ht="14.1" customHeight="1">
      <c r="B22" s="145" t="s">
        <v>26</v>
      </c>
      <c r="C22" s="145"/>
      <c r="D22" s="135">
        <v>174655</v>
      </c>
      <c r="E22" s="136"/>
      <c r="F22" s="135">
        <v>1869</v>
      </c>
      <c r="G22" s="136"/>
      <c r="H22" s="135">
        <v>0</v>
      </c>
      <c r="I22" s="136"/>
      <c r="J22" s="135">
        <v>176524</v>
      </c>
      <c r="K22" s="136"/>
      <c r="L22" s="135">
        <v>120215</v>
      </c>
      <c r="M22" s="136"/>
      <c r="N22" s="135">
        <v>2746</v>
      </c>
      <c r="O22" s="136"/>
      <c r="P22" s="135">
        <v>56310</v>
      </c>
      <c r="Q22" s="136"/>
      <c r="R22" s="57"/>
    </row>
    <row r="23" spans="2:19" ht="14.1" customHeight="1">
      <c r="B23" s="145" t="s">
        <v>30</v>
      </c>
      <c r="C23" s="145"/>
      <c r="D23" s="135">
        <v>0</v>
      </c>
      <c r="E23" s="136"/>
      <c r="F23" s="135">
        <v>0</v>
      </c>
      <c r="G23" s="136"/>
      <c r="H23" s="135">
        <v>0</v>
      </c>
      <c r="I23" s="136"/>
      <c r="J23" s="135">
        <v>0</v>
      </c>
      <c r="K23" s="136"/>
      <c r="L23" s="135">
        <v>0</v>
      </c>
      <c r="M23" s="136"/>
      <c r="N23" s="135">
        <v>0</v>
      </c>
      <c r="O23" s="136"/>
      <c r="P23" s="135">
        <v>0</v>
      </c>
      <c r="Q23" s="136"/>
      <c r="R23" s="57"/>
    </row>
    <row r="24" spans="2:19" ht="14.1" customHeight="1">
      <c r="B24" s="147" t="s">
        <v>31</v>
      </c>
      <c r="C24" s="147"/>
      <c r="D24" s="135">
        <v>1631</v>
      </c>
      <c r="E24" s="136"/>
      <c r="F24" s="135">
        <v>3721</v>
      </c>
      <c r="G24" s="136"/>
      <c r="H24" s="135">
        <v>2726</v>
      </c>
      <c r="I24" s="136"/>
      <c r="J24" s="135">
        <v>2626</v>
      </c>
      <c r="K24" s="136"/>
      <c r="L24" s="135">
        <v>0</v>
      </c>
      <c r="M24" s="136"/>
      <c r="N24" s="135">
        <v>0</v>
      </c>
      <c r="O24" s="136"/>
      <c r="P24" s="135">
        <v>2626</v>
      </c>
      <c r="Q24" s="136"/>
      <c r="R24" s="57"/>
    </row>
    <row r="25" spans="2:19" ht="14.1" customHeight="1">
      <c r="B25" s="145" t="s">
        <v>35</v>
      </c>
      <c r="C25" s="145"/>
      <c r="D25" s="135">
        <v>11325</v>
      </c>
      <c r="E25" s="136"/>
      <c r="F25" s="135">
        <v>1168</v>
      </c>
      <c r="G25" s="136"/>
      <c r="H25" s="135">
        <v>310</v>
      </c>
      <c r="I25" s="136"/>
      <c r="J25" s="135">
        <v>12183</v>
      </c>
      <c r="K25" s="136"/>
      <c r="L25" s="135">
        <v>7418</v>
      </c>
      <c r="M25" s="136"/>
      <c r="N25" s="135">
        <v>448</v>
      </c>
      <c r="O25" s="136"/>
      <c r="P25" s="135">
        <v>4766</v>
      </c>
      <c r="Q25" s="136"/>
      <c r="R25" s="57"/>
    </row>
    <row r="26" spans="2:19" ht="14.1" customHeight="1">
      <c r="B26" s="151" t="s">
        <v>8</v>
      </c>
      <c r="C26" s="152"/>
      <c r="D26" s="135">
        <v>1004599</v>
      </c>
      <c r="E26" s="136"/>
      <c r="F26" s="135">
        <v>25206</v>
      </c>
      <c r="G26" s="136"/>
      <c r="H26" s="135">
        <v>11130</v>
      </c>
      <c r="I26" s="136"/>
      <c r="J26" s="135">
        <v>1018675</v>
      </c>
      <c r="K26" s="136"/>
      <c r="L26" s="135">
        <v>318901</v>
      </c>
      <c r="M26" s="136"/>
      <c r="N26" s="135">
        <v>10331</v>
      </c>
      <c r="O26" s="136"/>
      <c r="P26" s="135">
        <v>699774</v>
      </c>
      <c r="Q26" s="136"/>
      <c r="R26" s="57"/>
    </row>
    <row r="27" spans="2:19" ht="8.4499999999999993" customHeight="1">
      <c r="B27" s="45"/>
      <c r="C27" s="39"/>
      <c r="D27" s="39"/>
      <c r="E27" s="39"/>
      <c r="F27" s="39"/>
      <c r="G27" s="39"/>
      <c r="H27" s="39"/>
      <c r="I27" s="39"/>
      <c r="J27" s="39"/>
      <c r="K27" s="39"/>
      <c r="L27" s="40"/>
      <c r="M27" s="40"/>
      <c r="N27" s="40"/>
      <c r="O27" s="40"/>
      <c r="P27" s="59"/>
      <c r="Q27" s="59"/>
      <c r="R27" s="59"/>
    </row>
    <row r="28" spans="2:19" ht="6.75" customHeight="1">
      <c r="C28" s="41"/>
      <c r="D28" s="42"/>
      <c r="E28" s="42"/>
      <c r="F28" s="42"/>
      <c r="G28" s="42"/>
      <c r="H28" s="42"/>
      <c r="I28" s="42"/>
      <c r="J28" s="42"/>
      <c r="K28" s="42"/>
      <c r="L28" s="42"/>
      <c r="M28" s="42"/>
      <c r="N28" s="42"/>
    </row>
    <row r="29" spans="2:19" ht="20.25" customHeight="1">
      <c r="B29" s="43" t="s">
        <v>138</v>
      </c>
      <c r="C29" s="44"/>
      <c r="D29" s="42"/>
      <c r="E29" s="42"/>
      <c r="F29" s="42"/>
      <c r="G29" s="42"/>
      <c r="H29" s="42"/>
      <c r="I29" s="42"/>
      <c r="J29" s="42"/>
      <c r="K29" s="42"/>
      <c r="L29" s="42"/>
      <c r="M29" s="42"/>
      <c r="N29" s="42"/>
      <c r="R29" s="56" t="s">
        <v>232</v>
      </c>
    </row>
    <row r="30" spans="2:19" ht="12.95" customHeight="1">
      <c r="B30" s="142" t="s">
        <v>14</v>
      </c>
      <c r="C30" s="142"/>
      <c r="D30" s="142" t="s">
        <v>36</v>
      </c>
      <c r="E30" s="142"/>
      <c r="F30" s="142" t="s">
        <v>37</v>
      </c>
      <c r="G30" s="142"/>
      <c r="H30" s="142" t="s">
        <v>38</v>
      </c>
      <c r="I30" s="142"/>
      <c r="J30" s="142" t="s">
        <v>39</v>
      </c>
      <c r="K30" s="142"/>
      <c r="L30" s="142" t="s">
        <v>40</v>
      </c>
      <c r="M30" s="142"/>
      <c r="N30" s="142" t="s">
        <v>41</v>
      </c>
      <c r="O30" s="142"/>
      <c r="P30" s="142" t="s">
        <v>42</v>
      </c>
      <c r="Q30" s="142"/>
      <c r="R30" s="142" t="s">
        <v>43</v>
      </c>
    </row>
    <row r="31" spans="2:19" ht="12.95" customHeight="1">
      <c r="B31" s="142"/>
      <c r="C31" s="142"/>
      <c r="D31" s="142"/>
      <c r="E31" s="142"/>
      <c r="F31" s="142"/>
      <c r="G31" s="142"/>
      <c r="H31" s="142"/>
      <c r="I31" s="142"/>
      <c r="J31" s="142"/>
      <c r="K31" s="142"/>
      <c r="L31" s="142"/>
      <c r="M31" s="142"/>
      <c r="N31" s="142"/>
      <c r="O31" s="142"/>
      <c r="P31" s="142"/>
      <c r="Q31" s="142"/>
      <c r="R31" s="142"/>
    </row>
    <row r="32" spans="2:19" ht="14.1" customHeight="1">
      <c r="B32" s="153" t="s">
        <v>22</v>
      </c>
      <c r="C32" s="154"/>
      <c r="D32" s="135">
        <v>31165</v>
      </c>
      <c r="E32" s="136"/>
      <c r="F32" s="135">
        <v>104825</v>
      </c>
      <c r="G32" s="136"/>
      <c r="H32" s="135">
        <v>11525</v>
      </c>
      <c r="I32" s="136"/>
      <c r="J32" s="135">
        <v>34911</v>
      </c>
      <c r="K32" s="136"/>
      <c r="L32" s="135">
        <v>1895</v>
      </c>
      <c r="M32" s="136"/>
      <c r="N32" s="135">
        <v>7512</v>
      </c>
      <c r="O32" s="136"/>
      <c r="P32" s="135">
        <v>44094</v>
      </c>
      <c r="Q32" s="136"/>
      <c r="R32" s="58">
        <v>235927</v>
      </c>
      <c r="S32" s="60"/>
    </row>
    <row r="33" spans="2:19" ht="14.1" customHeight="1">
      <c r="B33" s="147" t="s">
        <v>33</v>
      </c>
      <c r="C33" s="147"/>
      <c r="D33" s="135">
        <v>16212</v>
      </c>
      <c r="E33" s="136"/>
      <c r="F33" s="135">
        <v>60078</v>
      </c>
      <c r="G33" s="136"/>
      <c r="H33" s="135">
        <v>6042</v>
      </c>
      <c r="I33" s="136"/>
      <c r="J33" s="135">
        <v>6264</v>
      </c>
      <c r="K33" s="136"/>
      <c r="L33" s="135">
        <v>1608</v>
      </c>
      <c r="M33" s="136"/>
      <c r="N33" s="135">
        <v>3032</v>
      </c>
      <c r="O33" s="136"/>
      <c r="P33" s="135">
        <v>23496</v>
      </c>
      <c r="Q33" s="136"/>
      <c r="R33" s="58">
        <v>116731</v>
      </c>
      <c r="S33" s="60"/>
    </row>
    <row r="34" spans="2:19" ht="14.1" customHeight="1">
      <c r="B34" s="147" t="s">
        <v>24</v>
      </c>
      <c r="C34" s="147"/>
      <c r="D34" s="135">
        <v>0</v>
      </c>
      <c r="E34" s="136"/>
      <c r="F34" s="135">
        <v>0</v>
      </c>
      <c r="G34" s="136"/>
      <c r="H34" s="135">
        <v>0</v>
      </c>
      <c r="I34" s="136"/>
      <c r="J34" s="135">
        <v>0</v>
      </c>
      <c r="K34" s="136"/>
      <c r="L34" s="135">
        <v>0</v>
      </c>
      <c r="M34" s="136"/>
      <c r="N34" s="135">
        <v>0</v>
      </c>
      <c r="O34" s="136"/>
      <c r="P34" s="135">
        <v>824</v>
      </c>
      <c r="Q34" s="136"/>
      <c r="R34" s="58">
        <v>824</v>
      </c>
      <c r="S34" s="60"/>
    </row>
    <row r="35" spans="2:19" ht="14.1" customHeight="1">
      <c r="B35" s="145" t="s">
        <v>25</v>
      </c>
      <c r="C35" s="145"/>
      <c r="D35" s="135">
        <v>14006</v>
      </c>
      <c r="E35" s="136"/>
      <c r="F35" s="135">
        <v>40799</v>
      </c>
      <c r="G35" s="136"/>
      <c r="H35" s="135">
        <v>5212</v>
      </c>
      <c r="I35" s="136"/>
      <c r="J35" s="135">
        <v>21885</v>
      </c>
      <c r="K35" s="136"/>
      <c r="L35" s="135">
        <v>211</v>
      </c>
      <c r="M35" s="136"/>
      <c r="N35" s="135">
        <v>3984</v>
      </c>
      <c r="O35" s="136"/>
      <c r="P35" s="135">
        <v>16804</v>
      </c>
      <c r="Q35" s="136"/>
      <c r="R35" s="58">
        <v>102902</v>
      </c>
      <c r="S35" s="60"/>
    </row>
    <row r="36" spans="2:19" ht="14.1" customHeight="1">
      <c r="B36" s="147" t="s">
        <v>26</v>
      </c>
      <c r="C36" s="147"/>
      <c r="D36" s="135">
        <v>147</v>
      </c>
      <c r="E36" s="136"/>
      <c r="F36" s="135">
        <v>1154</v>
      </c>
      <c r="G36" s="136"/>
      <c r="H36" s="135">
        <v>65</v>
      </c>
      <c r="I36" s="136"/>
      <c r="J36" s="135">
        <v>6579</v>
      </c>
      <c r="K36" s="136"/>
      <c r="L36" s="135">
        <v>76</v>
      </c>
      <c r="M36" s="136"/>
      <c r="N36" s="135">
        <v>492</v>
      </c>
      <c r="O36" s="136"/>
      <c r="P36" s="135">
        <v>2735</v>
      </c>
      <c r="Q36" s="136"/>
      <c r="R36" s="58">
        <v>11249</v>
      </c>
      <c r="S36" s="60"/>
    </row>
    <row r="37" spans="2:19" ht="14.1" customHeight="1">
      <c r="B37" s="149" t="s">
        <v>27</v>
      </c>
      <c r="C37" s="149"/>
      <c r="D37" s="135">
        <v>8</v>
      </c>
      <c r="E37" s="136"/>
      <c r="F37" s="135">
        <v>0</v>
      </c>
      <c r="G37" s="136"/>
      <c r="H37" s="135">
        <v>0</v>
      </c>
      <c r="I37" s="136"/>
      <c r="J37" s="135">
        <v>9</v>
      </c>
      <c r="K37" s="136"/>
      <c r="L37" s="135">
        <v>0</v>
      </c>
      <c r="M37" s="136"/>
      <c r="N37" s="135">
        <v>1</v>
      </c>
      <c r="O37" s="136"/>
      <c r="P37" s="135">
        <v>0</v>
      </c>
      <c r="Q37" s="136"/>
      <c r="R37" s="58">
        <v>17</v>
      </c>
      <c r="S37" s="60"/>
    </row>
    <row r="38" spans="2:19" ht="14.1" customHeight="1">
      <c r="B38" s="148" t="s">
        <v>28</v>
      </c>
      <c r="C38" s="148"/>
      <c r="D38" s="135">
        <v>0</v>
      </c>
      <c r="E38" s="136"/>
      <c r="F38" s="135">
        <v>0</v>
      </c>
      <c r="G38" s="136"/>
      <c r="H38" s="135">
        <v>0</v>
      </c>
      <c r="I38" s="136"/>
      <c r="J38" s="135">
        <v>0</v>
      </c>
      <c r="K38" s="136"/>
      <c r="L38" s="135">
        <v>0</v>
      </c>
      <c r="M38" s="136"/>
      <c r="N38" s="135">
        <v>0</v>
      </c>
      <c r="O38" s="136"/>
      <c r="P38" s="135">
        <v>0</v>
      </c>
      <c r="Q38" s="136"/>
      <c r="R38" s="58">
        <v>1</v>
      </c>
      <c r="S38" s="60"/>
    </row>
    <row r="39" spans="2:19" ht="14.1" customHeight="1">
      <c r="B39" s="149" t="s">
        <v>29</v>
      </c>
      <c r="C39" s="149"/>
      <c r="D39" s="135">
        <v>0</v>
      </c>
      <c r="E39" s="136"/>
      <c r="F39" s="135">
        <v>0</v>
      </c>
      <c r="G39" s="136"/>
      <c r="H39" s="135">
        <v>0</v>
      </c>
      <c r="I39" s="136"/>
      <c r="J39" s="135">
        <v>0</v>
      </c>
      <c r="K39" s="136"/>
      <c r="L39" s="135">
        <v>0</v>
      </c>
      <c r="M39" s="136"/>
      <c r="N39" s="135">
        <v>0</v>
      </c>
      <c r="O39" s="136"/>
      <c r="P39" s="135">
        <v>0</v>
      </c>
      <c r="Q39" s="136"/>
      <c r="R39" s="58">
        <v>0</v>
      </c>
      <c r="S39" s="60"/>
    </row>
    <row r="40" spans="2:19" ht="14.1" customHeight="1">
      <c r="B40" s="147" t="s">
        <v>30</v>
      </c>
      <c r="C40" s="147"/>
      <c r="D40" s="135">
        <v>0</v>
      </c>
      <c r="E40" s="136"/>
      <c r="F40" s="135">
        <v>0</v>
      </c>
      <c r="G40" s="136"/>
      <c r="H40" s="135">
        <v>0</v>
      </c>
      <c r="I40" s="136"/>
      <c r="J40" s="135">
        <v>0</v>
      </c>
      <c r="K40" s="136"/>
      <c r="L40" s="135">
        <v>0</v>
      </c>
      <c r="M40" s="136"/>
      <c r="N40" s="135">
        <v>0</v>
      </c>
      <c r="O40" s="136"/>
      <c r="P40" s="135">
        <v>0</v>
      </c>
      <c r="Q40" s="136"/>
      <c r="R40" s="58">
        <v>0</v>
      </c>
      <c r="S40" s="60"/>
    </row>
    <row r="41" spans="2:19" ht="14.1" customHeight="1">
      <c r="B41" s="147" t="s">
        <v>31</v>
      </c>
      <c r="C41" s="147"/>
      <c r="D41" s="135">
        <v>792</v>
      </c>
      <c r="E41" s="136"/>
      <c r="F41" s="135">
        <v>2794</v>
      </c>
      <c r="G41" s="136"/>
      <c r="H41" s="135">
        <v>206</v>
      </c>
      <c r="I41" s="136"/>
      <c r="J41" s="135">
        <v>173</v>
      </c>
      <c r="K41" s="136"/>
      <c r="L41" s="135">
        <v>0</v>
      </c>
      <c r="M41" s="136"/>
      <c r="N41" s="135">
        <v>3</v>
      </c>
      <c r="O41" s="136"/>
      <c r="P41" s="135">
        <v>235</v>
      </c>
      <c r="Q41" s="136"/>
      <c r="R41" s="58">
        <v>4203</v>
      </c>
      <c r="S41" s="60"/>
    </row>
    <row r="42" spans="2:19" ht="14.1" customHeight="1">
      <c r="B42" s="155" t="s">
        <v>32</v>
      </c>
      <c r="C42" s="156"/>
      <c r="D42" s="135">
        <v>417432</v>
      </c>
      <c r="E42" s="136"/>
      <c r="F42" s="135">
        <v>0</v>
      </c>
      <c r="G42" s="136"/>
      <c r="H42" s="135">
        <v>195</v>
      </c>
      <c r="I42" s="136"/>
      <c r="J42" s="135">
        <v>553</v>
      </c>
      <c r="K42" s="136"/>
      <c r="L42" s="135">
        <v>39811</v>
      </c>
      <c r="M42" s="136"/>
      <c r="N42" s="135">
        <v>0</v>
      </c>
      <c r="O42" s="136"/>
      <c r="P42" s="135">
        <v>1092</v>
      </c>
      <c r="Q42" s="136"/>
      <c r="R42" s="58">
        <v>459082</v>
      </c>
      <c r="S42" s="60"/>
    </row>
    <row r="43" spans="2:19" ht="14.1" customHeight="1">
      <c r="B43" s="147" t="s">
        <v>33</v>
      </c>
      <c r="C43" s="147"/>
      <c r="D43" s="135">
        <v>391367</v>
      </c>
      <c r="E43" s="136"/>
      <c r="F43" s="135">
        <v>0</v>
      </c>
      <c r="G43" s="136"/>
      <c r="H43" s="135">
        <v>185</v>
      </c>
      <c r="I43" s="136"/>
      <c r="J43" s="135">
        <v>3</v>
      </c>
      <c r="K43" s="136"/>
      <c r="L43" s="135">
        <v>7462</v>
      </c>
      <c r="M43" s="136"/>
      <c r="N43" s="135">
        <v>0</v>
      </c>
      <c r="O43" s="136"/>
      <c r="P43" s="135">
        <v>0</v>
      </c>
      <c r="Q43" s="136"/>
      <c r="R43" s="58">
        <v>399017</v>
      </c>
      <c r="S43" s="60"/>
    </row>
    <row r="44" spans="2:19" ht="14.1" customHeight="1">
      <c r="B44" s="147" t="s">
        <v>34</v>
      </c>
      <c r="C44" s="147"/>
      <c r="D44" s="135">
        <v>1032</v>
      </c>
      <c r="E44" s="136"/>
      <c r="F44" s="135">
        <v>0</v>
      </c>
      <c r="G44" s="136"/>
      <c r="H44" s="135">
        <v>0</v>
      </c>
      <c r="I44" s="136"/>
      <c r="J44" s="135">
        <v>4</v>
      </c>
      <c r="K44" s="136"/>
      <c r="L44" s="135">
        <v>93</v>
      </c>
      <c r="M44" s="136"/>
      <c r="N44" s="135">
        <v>0</v>
      </c>
      <c r="O44" s="136"/>
      <c r="P44" s="135">
        <v>0</v>
      </c>
      <c r="Q44" s="136"/>
      <c r="R44" s="58">
        <v>1129</v>
      </c>
      <c r="S44" s="60"/>
    </row>
    <row r="45" spans="2:19" ht="14.1" customHeight="1">
      <c r="B45" s="145" t="s">
        <v>26</v>
      </c>
      <c r="C45" s="145"/>
      <c r="D45" s="135">
        <v>23352</v>
      </c>
      <c r="E45" s="136"/>
      <c r="F45" s="135">
        <v>0</v>
      </c>
      <c r="G45" s="136"/>
      <c r="H45" s="135">
        <v>10</v>
      </c>
      <c r="I45" s="136"/>
      <c r="J45" s="135">
        <v>45</v>
      </c>
      <c r="K45" s="136"/>
      <c r="L45" s="135">
        <v>31812</v>
      </c>
      <c r="M45" s="136"/>
      <c r="N45" s="135">
        <v>0</v>
      </c>
      <c r="O45" s="136"/>
      <c r="P45" s="135">
        <v>1092</v>
      </c>
      <c r="Q45" s="136"/>
      <c r="R45" s="58">
        <v>56310</v>
      </c>
      <c r="S45" s="60"/>
    </row>
    <row r="46" spans="2:19" ht="14.1" customHeight="1">
      <c r="B46" s="147" t="s">
        <v>30</v>
      </c>
      <c r="C46" s="147"/>
      <c r="D46" s="135">
        <v>0</v>
      </c>
      <c r="E46" s="136"/>
      <c r="F46" s="135">
        <v>0</v>
      </c>
      <c r="G46" s="136"/>
      <c r="H46" s="135">
        <v>0</v>
      </c>
      <c r="I46" s="136"/>
      <c r="J46" s="135">
        <v>0</v>
      </c>
      <c r="K46" s="136"/>
      <c r="L46" s="135">
        <v>0</v>
      </c>
      <c r="M46" s="136"/>
      <c r="N46" s="135">
        <v>0</v>
      </c>
      <c r="O46" s="136"/>
      <c r="P46" s="135">
        <v>0</v>
      </c>
      <c r="Q46" s="136"/>
      <c r="R46" s="58">
        <v>0</v>
      </c>
      <c r="S46" s="60"/>
    </row>
    <row r="47" spans="2:19" ht="14.1" customHeight="1">
      <c r="B47" s="145" t="s">
        <v>31</v>
      </c>
      <c r="C47" s="145"/>
      <c r="D47" s="135">
        <v>1681</v>
      </c>
      <c r="E47" s="136"/>
      <c r="F47" s="135">
        <v>0</v>
      </c>
      <c r="G47" s="136"/>
      <c r="H47" s="135">
        <v>0</v>
      </c>
      <c r="I47" s="136"/>
      <c r="J47" s="135">
        <v>501</v>
      </c>
      <c r="K47" s="136"/>
      <c r="L47" s="135">
        <v>444</v>
      </c>
      <c r="M47" s="136"/>
      <c r="N47" s="135">
        <v>0</v>
      </c>
      <c r="O47" s="136"/>
      <c r="P47" s="135">
        <v>0</v>
      </c>
      <c r="Q47" s="136"/>
      <c r="R47" s="58">
        <v>2626</v>
      </c>
      <c r="S47" s="60"/>
    </row>
    <row r="48" spans="2:19" ht="14.1" customHeight="1">
      <c r="B48" s="158" t="s">
        <v>35</v>
      </c>
      <c r="C48" s="159"/>
      <c r="D48" s="135">
        <v>25</v>
      </c>
      <c r="E48" s="136"/>
      <c r="F48" s="135">
        <v>2478</v>
      </c>
      <c r="G48" s="136"/>
      <c r="H48" s="135">
        <v>45</v>
      </c>
      <c r="I48" s="136"/>
      <c r="J48" s="135">
        <v>138</v>
      </c>
      <c r="K48" s="136"/>
      <c r="L48" s="135">
        <v>12</v>
      </c>
      <c r="M48" s="136"/>
      <c r="N48" s="135">
        <v>1340</v>
      </c>
      <c r="O48" s="136"/>
      <c r="P48" s="135">
        <v>728</v>
      </c>
      <c r="Q48" s="136"/>
      <c r="R48" s="58">
        <v>4766</v>
      </c>
      <c r="S48" s="60"/>
    </row>
    <row r="49" spans="2:19" ht="13.5" customHeight="1">
      <c r="B49" s="157" t="s">
        <v>43</v>
      </c>
      <c r="C49" s="157"/>
      <c r="D49" s="135">
        <v>448621</v>
      </c>
      <c r="E49" s="136"/>
      <c r="F49" s="135">
        <v>107303</v>
      </c>
      <c r="G49" s="136"/>
      <c r="H49" s="135">
        <v>11765</v>
      </c>
      <c r="I49" s="136"/>
      <c r="J49" s="135">
        <v>35601</v>
      </c>
      <c r="K49" s="136"/>
      <c r="L49" s="135">
        <v>41718</v>
      </c>
      <c r="M49" s="136"/>
      <c r="N49" s="135">
        <v>8852</v>
      </c>
      <c r="O49" s="136"/>
      <c r="P49" s="135">
        <v>45914</v>
      </c>
      <c r="Q49" s="136"/>
      <c r="R49" s="58">
        <v>699774</v>
      </c>
      <c r="S49" s="60"/>
    </row>
    <row r="50" spans="2:19" ht="3" customHeight="1"/>
    <row r="51" spans="2:19" ht="5.0999999999999996" customHeight="1"/>
  </sheetData>
  <mergeCells count="31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R30:R31"/>
    <mergeCell ref="B32:C32"/>
    <mergeCell ref="D32:E32"/>
    <mergeCell ref="F32:G32"/>
    <mergeCell ref="H32:I32"/>
    <mergeCell ref="J32:K32"/>
    <mergeCell ref="L32:M32"/>
    <mergeCell ref="N32:O32"/>
    <mergeCell ref="P32:Q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B23:C23"/>
    <mergeCell ref="B22:C22"/>
    <mergeCell ref="N24:O24"/>
    <mergeCell ref="P24:Q24"/>
    <mergeCell ref="B25:C25"/>
    <mergeCell ref="D25:E25"/>
    <mergeCell ref="F25:G25"/>
    <mergeCell ref="H25:I25"/>
    <mergeCell ref="J25:K25"/>
    <mergeCell ref="L25:M25"/>
    <mergeCell ref="N25:O25"/>
    <mergeCell ref="B24:C24"/>
    <mergeCell ref="P25:Q25"/>
    <mergeCell ref="D24:E24"/>
    <mergeCell ref="F24:G24"/>
    <mergeCell ref="H24:I24"/>
    <mergeCell ref="J24:K24"/>
    <mergeCell ref="L24:M24"/>
    <mergeCell ref="N22:O22"/>
    <mergeCell ref="P22:Q22"/>
    <mergeCell ref="D23:E23"/>
    <mergeCell ref="F23:G23"/>
    <mergeCell ref="H23:I23"/>
    <mergeCell ref="J23:K23"/>
    <mergeCell ref="B19:C19"/>
    <mergeCell ref="B18:C18"/>
    <mergeCell ref="N20:O20"/>
    <mergeCell ref="P20:Q20"/>
    <mergeCell ref="B21:C21"/>
    <mergeCell ref="D21:E21"/>
    <mergeCell ref="F21:G21"/>
    <mergeCell ref="H21:I21"/>
    <mergeCell ref="J21:K21"/>
    <mergeCell ref="L21:M21"/>
    <mergeCell ref="N21:O21"/>
    <mergeCell ref="B20:C20"/>
    <mergeCell ref="D20:E20"/>
    <mergeCell ref="F20:G20"/>
    <mergeCell ref="H20:I20"/>
    <mergeCell ref="J20:K20"/>
    <mergeCell ref="L20:M20"/>
    <mergeCell ref="N18:O18"/>
    <mergeCell ref="P18:Q18"/>
    <mergeCell ref="D19:E19"/>
    <mergeCell ref="F19:G19"/>
    <mergeCell ref="H19:I19"/>
    <mergeCell ref="J19:K19"/>
    <mergeCell ref="L19:M19"/>
    <mergeCell ref="B15:C15"/>
    <mergeCell ref="B14:C14"/>
    <mergeCell ref="N16:O16"/>
    <mergeCell ref="P16:Q16"/>
    <mergeCell ref="B17:C17"/>
    <mergeCell ref="D17:E17"/>
    <mergeCell ref="F17:G17"/>
    <mergeCell ref="H17:I17"/>
    <mergeCell ref="J17:K17"/>
    <mergeCell ref="L17:M17"/>
    <mergeCell ref="N17:O17"/>
    <mergeCell ref="B16:C16"/>
    <mergeCell ref="F14:G14"/>
    <mergeCell ref="H14:I14"/>
    <mergeCell ref="J14:K14"/>
    <mergeCell ref="L14:M14"/>
    <mergeCell ref="F15:G15"/>
    <mergeCell ref="H15:I15"/>
    <mergeCell ref="J15:K15"/>
    <mergeCell ref="L15:M15"/>
    <mergeCell ref="N15:O15"/>
    <mergeCell ref="P15:Q15"/>
    <mergeCell ref="D14:E14"/>
    <mergeCell ref="B11:C11"/>
    <mergeCell ref="B10:C10"/>
    <mergeCell ref="N12:O12"/>
    <mergeCell ref="P12:Q12"/>
    <mergeCell ref="B13:C13"/>
    <mergeCell ref="D13:E13"/>
    <mergeCell ref="F13:G13"/>
    <mergeCell ref="H13:I13"/>
    <mergeCell ref="J13:K13"/>
    <mergeCell ref="L13:M13"/>
    <mergeCell ref="N13:O13"/>
    <mergeCell ref="B12:C12"/>
    <mergeCell ref="P13:Q13"/>
    <mergeCell ref="D12:E12"/>
    <mergeCell ref="F12:G12"/>
    <mergeCell ref="H12:I12"/>
    <mergeCell ref="J12:K12"/>
    <mergeCell ref="L12:M12"/>
    <mergeCell ref="N10:O10"/>
    <mergeCell ref="P10:Q10"/>
    <mergeCell ref="D11:E11"/>
    <mergeCell ref="F11:G11"/>
    <mergeCell ref="H11:I11"/>
    <mergeCell ref="J11:K11"/>
    <mergeCell ref="A1:E1"/>
    <mergeCell ref="A2:S2"/>
    <mergeCell ref="A3:G3"/>
    <mergeCell ref="A4:R4"/>
    <mergeCell ref="A5:R5"/>
    <mergeCell ref="B6:R6"/>
    <mergeCell ref="N8:O8"/>
    <mergeCell ref="P8:Q8"/>
    <mergeCell ref="B9:C9"/>
    <mergeCell ref="D9:E9"/>
    <mergeCell ref="F9:G9"/>
    <mergeCell ref="B8:C8"/>
    <mergeCell ref="D8:E8"/>
    <mergeCell ref="F8:G8"/>
    <mergeCell ref="H8:I8"/>
    <mergeCell ref="J8:K8"/>
    <mergeCell ref="L8:M8"/>
    <mergeCell ref="H9:I9"/>
    <mergeCell ref="J9:K9"/>
    <mergeCell ref="L9:M9"/>
    <mergeCell ref="N9:O9"/>
    <mergeCell ref="P9:Q9"/>
    <mergeCell ref="L23:M23"/>
    <mergeCell ref="N23:O23"/>
    <mergeCell ref="P23:Q23"/>
    <mergeCell ref="D22:E22"/>
    <mergeCell ref="F22:G22"/>
    <mergeCell ref="H22:I22"/>
    <mergeCell ref="J22:K22"/>
    <mergeCell ref="L22:M22"/>
    <mergeCell ref="P21:Q21"/>
    <mergeCell ref="L11:M11"/>
    <mergeCell ref="N11:O11"/>
    <mergeCell ref="P11:Q11"/>
    <mergeCell ref="D10:E10"/>
    <mergeCell ref="F10:G10"/>
    <mergeCell ref="H10:I10"/>
    <mergeCell ref="J10:K10"/>
    <mergeCell ref="N19:O19"/>
    <mergeCell ref="P19:Q19"/>
    <mergeCell ref="D18:E18"/>
    <mergeCell ref="F18:G18"/>
    <mergeCell ref="H18:I18"/>
    <mergeCell ref="J18:K18"/>
    <mergeCell ref="L18:M18"/>
    <mergeCell ref="L10:M10"/>
    <mergeCell ref="P17:Q17"/>
    <mergeCell ref="D16:E16"/>
    <mergeCell ref="F16:G16"/>
    <mergeCell ref="H16:I16"/>
    <mergeCell ref="J16:K16"/>
    <mergeCell ref="L16:M16"/>
    <mergeCell ref="N14:O14"/>
    <mergeCell ref="P14:Q14"/>
    <mergeCell ref="D15:E15"/>
  </mergeCells>
  <phoneticPr fontId="3"/>
  <printOptions horizontalCentered="1"/>
  <pageMargins left="0" right="0" top="0" bottom="0" header="0.31496062992125984" footer="0.31496062992125984"/>
  <pageSetup paperSize="9" scale="86"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19"/>
  <sheetViews>
    <sheetView view="pageBreakPreview" zoomScale="80" zoomScaleNormal="100" zoomScaleSheetLayoutView="80" workbookViewId="0"/>
  </sheetViews>
  <sheetFormatPr defaultRowHeight="13.5"/>
  <cols>
    <col min="1" max="1" width="1.375" customWidth="1"/>
    <col min="2" max="2" width="19.75" customWidth="1"/>
    <col min="3" max="7" width="17.625" customWidth="1"/>
    <col min="8" max="8" width="1.375" customWidth="1"/>
    <col min="11" max="11" width="9" customWidth="1"/>
  </cols>
  <sheetData>
    <row r="1" spans="2:11" ht="50.25" customHeight="1"/>
    <row r="2" spans="2:11" ht="24.75" customHeight="1">
      <c r="B2" s="3" t="s">
        <v>103</v>
      </c>
      <c r="G2" s="62" t="s">
        <v>248</v>
      </c>
    </row>
    <row r="3" spans="2:11" ht="23.1" customHeight="1">
      <c r="B3" s="165" t="s">
        <v>104</v>
      </c>
      <c r="C3" s="165" t="s">
        <v>105</v>
      </c>
      <c r="D3" s="165" t="s">
        <v>106</v>
      </c>
      <c r="E3" s="194" t="s">
        <v>107</v>
      </c>
      <c r="F3" s="194"/>
      <c r="G3" s="165" t="s">
        <v>108</v>
      </c>
    </row>
    <row r="4" spans="2:11" ht="23.1" customHeight="1">
      <c r="B4" s="166"/>
      <c r="C4" s="166"/>
      <c r="D4" s="166"/>
      <c r="E4" s="87" t="s">
        <v>223</v>
      </c>
      <c r="F4" s="87" t="s">
        <v>1</v>
      </c>
      <c r="G4" s="166"/>
    </row>
    <row r="5" spans="2:11" ht="26.25" customHeight="1">
      <c r="B5" s="88" t="s">
        <v>183</v>
      </c>
      <c r="C5" s="89"/>
      <c r="D5" s="89"/>
      <c r="E5" s="89"/>
      <c r="F5" s="27"/>
      <c r="G5" s="89"/>
    </row>
    <row r="6" spans="2:11" ht="26.25" customHeight="1">
      <c r="B6" s="88" t="s">
        <v>187</v>
      </c>
      <c r="C6" s="28">
        <v>3000000</v>
      </c>
      <c r="D6" s="28" t="s">
        <v>226</v>
      </c>
      <c r="E6" s="28" t="s">
        <v>226</v>
      </c>
      <c r="F6" s="28" t="s">
        <v>226</v>
      </c>
      <c r="G6" s="28">
        <v>3000000</v>
      </c>
    </row>
    <row r="7" spans="2:11" ht="26.25" customHeight="1">
      <c r="B7" s="88" t="s">
        <v>188</v>
      </c>
      <c r="C7" s="28">
        <v>119422460</v>
      </c>
      <c r="D7" s="28">
        <v>2094395</v>
      </c>
      <c r="E7" s="28">
        <v>7100411</v>
      </c>
      <c r="F7" s="28" t="s">
        <v>226</v>
      </c>
      <c r="G7" s="28">
        <v>114416444</v>
      </c>
    </row>
    <row r="8" spans="2:11" ht="26.25" customHeight="1">
      <c r="B8" s="88" t="s">
        <v>184</v>
      </c>
      <c r="C8" s="28"/>
      <c r="D8" s="28"/>
      <c r="E8" s="28"/>
      <c r="F8" s="90"/>
      <c r="G8" s="28"/>
    </row>
    <row r="9" spans="2:11" ht="26.25" customHeight="1">
      <c r="B9" s="88" t="s">
        <v>188</v>
      </c>
      <c r="C9" s="28">
        <v>40362526</v>
      </c>
      <c r="D9" s="28">
        <v>7955815</v>
      </c>
      <c r="E9" s="28">
        <v>2113662</v>
      </c>
      <c r="F9" s="28" t="s">
        <v>226</v>
      </c>
      <c r="G9" s="28">
        <v>46204679</v>
      </c>
    </row>
    <row r="10" spans="2:11" ht="26.25" customHeight="1">
      <c r="B10" s="88" t="s">
        <v>185</v>
      </c>
      <c r="C10" s="28"/>
      <c r="D10" s="28"/>
      <c r="E10" s="28"/>
      <c r="F10" s="90"/>
      <c r="G10" s="28"/>
    </row>
    <row r="11" spans="2:11" ht="26.25" customHeight="1">
      <c r="B11" s="91" t="s">
        <v>189</v>
      </c>
      <c r="C11" s="28">
        <v>22755159000</v>
      </c>
      <c r="D11" s="90">
        <v>2324160000</v>
      </c>
      <c r="E11" s="28">
        <v>2231848000</v>
      </c>
      <c r="F11" s="28" t="s">
        <v>226</v>
      </c>
      <c r="G11" s="28">
        <v>22847471000</v>
      </c>
    </row>
    <row r="12" spans="2:11" ht="26.25" customHeight="1">
      <c r="B12" s="91" t="s">
        <v>190</v>
      </c>
      <c r="C12" s="90" t="s">
        <v>226</v>
      </c>
      <c r="D12" s="90" t="s">
        <v>226</v>
      </c>
      <c r="E12" s="90" t="s">
        <v>226</v>
      </c>
      <c r="F12" s="90" t="s">
        <v>226</v>
      </c>
      <c r="G12" s="90" t="s">
        <v>226</v>
      </c>
    </row>
    <row r="13" spans="2:11" ht="26.25" customHeight="1">
      <c r="B13" s="91" t="s">
        <v>186</v>
      </c>
      <c r="C13" s="28"/>
      <c r="D13" s="28"/>
      <c r="E13" s="28"/>
      <c r="F13" s="90"/>
      <c r="G13" s="28"/>
    </row>
    <row r="14" spans="2:11" ht="26.25" customHeight="1">
      <c r="B14" s="91" t="s">
        <v>191</v>
      </c>
      <c r="C14" s="28">
        <v>2088148824</v>
      </c>
      <c r="D14" s="28">
        <v>2313662045</v>
      </c>
      <c r="E14" s="28">
        <v>2088148824</v>
      </c>
      <c r="F14" s="28" t="s">
        <v>226</v>
      </c>
      <c r="G14" s="28">
        <v>2313662045</v>
      </c>
      <c r="K14" s="92"/>
    </row>
    <row r="15" spans="2:11" ht="26.25" customHeight="1">
      <c r="B15" s="65" t="s">
        <v>8</v>
      </c>
      <c r="C15" s="28">
        <f>SUM(C5:C14)</f>
        <v>25006092810</v>
      </c>
      <c r="D15" s="28">
        <f t="shared" ref="D15:G15" si="0">SUM(D5:D14)</f>
        <v>4647872255</v>
      </c>
      <c r="E15" s="28">
        <f t="shared" si="0"/>
        <v>4329210897</v>
      </c>
      <c r="F15" s="28" t="s">
        <v>226</v>
      </c>
      <c r="G15" s="28">
        <f t="shared" si="0"/>
        <v>25324754168</v>
      </c>
    </row>
    <row r="16" spans="2:11" ht="5.25" customHeight="1"/>
    <row r="18" spans="3:7">
      <c r="C18" s="93"/>
      <c r="D18" s="93"/>
    </row>
    <row r="19" spans="3:7">
      <c r="E19" s="93"/>
      <c r="G19" s="93"/>
    </row>
  </sheetData>
  <mergeCells count="5">
    <mergeCell ref="B3:B4"/>
    <mergeCell ref="C3:C4"/>
    <mergeCell ref="D3:D4"/>
    <mergeCell ref="E3:F3"/>
    <mergeCell ref="G3:G4"/>
  </mergeCells>
  <phoneticPr fontId="3"/>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28"/>
  <sheetViews>
    <sheetView view="pageBreakPreview" zoomScale="80" zoomScaleNormal="100" zoomScaleSheetLayoutView="80" workbookViewId="0"/>
  </sheetViews>
  <sheetFormatPr defaultRowHeight="13.5"/>
  <cols>
    <col min="1" max="1" width="1.375" customWidth="1"/>
    <col min="2" max="3" width="14.625" customWidth="1"/>
    <col min="4" max="4" width="31.875" customWidth="1"/>
    <col min="5" max="5" width="17.375" customWidth="1"/>
    <col min="6" max="6" width="10.875" style="1" customWidth="1"/>
    <col min="7" max="7" width="44.75" bestFit="1" customWidth="1"/>
    <col min="8" max="8" width="1.375" customWidth="1"/>
    <col min="9" max="9" width="1.5" customWidth="1"/>
    <col min="10" max="10" width="9" customWidth="1"/>
  </cols>
  <sheetData>
    <row r="1" spans="2:13" ht="59.25" customHeight="1"/>
    <row r="2" spans="2:13" ht="21.75" customHeight="1">
      <c r="B2" s="61" t="s">
        <v>109</v>
      </c>
      <c r="F2" s="2"/>
    </row>
    <row r="3" spans="2:13" ht="21.75" customHeight="1">
      <c r="B3" s="61" t="s">
        <v>110</v>
      </c>
      <c r="C3" s="3"/>
      <c r="D3" s="3"/>
      <c r="F3" s="2"/>
      <c r="G3" s="64" t="s">
        <v>229</v>
      </c>
    </row>
    <row r="4" spans="2:13" s="66" customFormat="1" ht="24.95" customHeight="1">
      <c r="B4" s="195" t="s">
        <v>14</v>
      </c>
      <c r="C4" s="195"/>
      <c r="D4" s="11" t="s">
        <v>111</v>
      </c>
      <c r="E4" s="11" t="s">
        <v>112</v>
      </c>
      <c r="F4" s="74" t="s">
        <v>113</v>
      </c>
      <c r="G4" s="11" t="s">
        <v>114</v>
      </c>
    </row>
    <row r="5" spans="2:13" ht="24.95" customHeight="1">
      <c r="B5" s="196" t="s">
        <v>231</v>
      </c>
      <c r="C5" s="197"/>
      <c r="D5" s="75" t="s">
        <v>282</v>
      </c>
      <c r="E5" s="75" t="s">
        <v>192</v>
      </c>
      <c r="F5" s="133">
        <v>540891000</v>
      </c>
      <c r="G5" s="75" t="s">
        <v>283</v>
      </c>
      <c r="J5" s="76"/>
      <c r="K5" s="76"/>
      <c r="L5" s="77"/>
      <c r="M5" s="76"/>
    </row>
    <row r="6" spans="2:13" ht="24.95" customHeight="1">
      <c r="B6" s="198"/>
      <c r="C6" s="199"/>
      <c r="D6" s="75" t="s">
        <v>281</v>
      </c>
      <c r="E6" s="75" t="s">
        <v>192</v>
      </c>
      <c r="F6" s="133">
        <v>296881000</v>
      </c>
      <c r="G6" s="75" t="s">
        <v>193</v>
      </c>
      <c r="J6" s="76"/>
      <c r="K6" s="76"/>
      <c r="L6" s="77"/>
      <c r="M6" s="76"/>
    </row>
    <row r="7" spans="2:13" ht="24.95" customHeight="1">
      <c r="B7" s="198"/>
      <c r="C7" s="199"/>
      <c r="D7" s="75" t="s">
        <v>288</v>
      </c>
      <c r="E7" s="75" t="s">
        <v>269</v>
      </c>
      <c r="F7" s="133">
        <v>258609000</v>
      </c>
      <c r="G7" s="75" t="s">
        <v>289</v>
      </c>
      <c r="J7" s="76"/>
      <c r="K7" s="76"/>
      <c r="L7" s="77"/>
      <c r="M7" s="76"/>
    </row>
    <row r="8" spans="2:13" ht="24.95" customHeight="1">
      <c r="B8" s="198"/>
      <c r="C8" s="199"/>
      <c r="D8" s="75" t="s">
        <v>290</v>
      </c>
      <c r="E8" s="75" t="s">
        <v>192</v>
      </c>
      <c r="F8" s="133">
        <v>244780000</v>
      </c>
      <c r="G8" s="75" t="s">
        <v>270</v>
      </c>
      <c r="J8" s="76"/>
      <c r="K8" s="76"/>
      <c r="L8" s="77"/>
      <c r="M8" s="76"/>
    </row>
    <row r="9" spans="2:13" ht="24.95" customHeight="1">
      <c r="B9" s="198"/>
      <c r="C9" s="199"/>
      <c r="D9" s="75" t="s">
        <v>291</v>
      </c>
      <c r="E9" s="78" t="s">
        <v>192</v>
      </c>
      <c r="F9" s="133">
        <v>188928000</v>
      </c>
      <c r="G9" s="75" t="s">
        <v>271</v>
      </c>
      <c r="J9" s="76"/>
      <c r="K9" s="76"/>
      <c r="L9" s="77"/>
      <c r="M9" s="76"/>
    </row>
    <row r="10" spans="2:13" ht="24.95" customHeight="1">
      <c r="B10" s="198"/>
      <c r="C10" s="199"/>
      <c r="D10" s="75" t="s">
        <v>292</v>
      </c>
      <c r="E10" s="75" t="s">
        <v>269</v>
      </c>
      <c r="F10" s="133">
        <v>155409000</v>
      </c>
      <c r="G10" s="75" t="s">
        <v>293</v>
      </c>
      <c r="J10" s="76"/>
      <c r="K10" s="76"/>
      <c r="L10" s="77"/>
      <c r="M10" s="76"/>
    </row>
    <row r="11" spans="2:13" ht="24.95" customHeight="1">
      <c r="B11" s="198"/>
      <c r="C11" s="199"/>
      <c r="D11" s="79" t="s">
        <v>1</v>
      </c>
      <c r="E11" s="80"/>
      <c r="F11" s="133">
        <f>F12-F5-F6-F9-F10-F7-F8</f>
        <v>745130000</v>
      </c>
      <c r="G11" s="81"/>
    </row>
    <row r="12" spans="2:13" ht="24.95" customHeight="1">
      <c r="B12" s="200"/>
      <c r="C12" s="201"/>
      <c r="D12" s="82" t="s">
        <v>254</v>
      </c>
      <c r="E12" s="80"/>
      <c r="F12" s="133">
        <v>2430628000</v>
      </c>
      <c r="G12" s="81"/>
    </row>
    <row r="13" spans="2:13" ht="24.95" customHeight="1">
      <c r="B13" s="202" t="s">
        <v>116</v>
      </c>
      <c r="C13" s="203"/>
      <c r="D13" s="79" t="s">
        <v>294</v>
      </c>
      <c r="E13" s="83" t="s">
        <v>264</v>
      </c>
      <c r="F13" s="133">
        <v>718377000</v>
      </c>
      <c r="G13" s="84" t="s">
        <v>265</v>
      </c>
      <c r="J13" s="76"/>
      <c r="K13" s="24"/>
      <c r="L13" s="77"/>
      <c r="M13" s="24"/>
    </row>
    <row r="14" spans="2:13" ht="24.95" customHeight="1">
      <c r="B14" s="204"/>
      <c r="C14" s="205"/>
      <c r="D14" s="79" t="s">
        <v>284</v>
      </c>
      <c r="E14" s="83" t="s">
        <v>267</v>
      </c>
      <c r="F14" s="133">
        <v>511163000</v>
      </c>
      <c r="G14" s="84" t="s">
        <v>268</v>
      </c>
      <c r="J14" s="76"/>
      <c r="K14" s="24"/>
      <c r="L14" s="77"/>
      <c r="M14" s="24"/>
    </row>
    <row r="15" spans="2:13" ht="24.95" customHeight="1">
      <c r="B15" s="204"/>
      <c r="C15" s="205"/>
      <c r="D15" s="79" t="s">
        <v>295</v>
      </c>
      <c r="E15" s="79" t="s">
        <v>267</v>
      </c>
      <c r="F15" s="133">
        <v>377190000</v>
      </c>
      <c r="G15" s="84" t="s">
        <v>296</v>
      </c>
      <c r="J15" s="76"/>
      <c r="K15" s="76"/>
      <c r="L15" s="77"/>
      <c r="M15" s="24"/>
    </row>
    <row r="16" spans="2:13" ht="24.95" customHeight="1">
      <c r="B16" s="204"/>
      <c r="C16" s="205"/>
      <c r="D16" s="79" t="s">
        <v>297</v>
      </c>
      <c r="E16" s="83" t="s">
        <v>285</v>
      </c>
      <c r="F16" s="133">
        <v>315964000</v>
      </c>
      <c r="G16" s="84" t="s">
        <v>286</v>
      </c>
      <c r="J16" s="76"/>
      <c r="K16" s="24"/>
      <c r="L16" s="77"/>
      <c r="M16" s="24"/>
    </row>
    <row r="17" spans="2:13" ht="24.95" customHeight="1">
      <c r="B17" s="204"/>
      <c r="C17" s="205"/>
      <c r="D17" s="79" t="s">
        <v>298</v>
      </c>
      <c r="E17" s="83" t="s">
        <v>272</v>
      </c>
      <c r="F17" s="133">
        <v>297925000</v>
      </c>
      <c r="G17" s="84" t="s">
        <v>273</v>
      </c>
      <c r="J17" s="76"/>
      <c r="K17" s="76"/>
      <c r="L17" s="77"/>
      <c r="M17" s="24"/>
    </row>
    <row r="18" spans="2:13" ht="24.95" customHeight="1">
      <c r="B18" s="204"/>
      <c r="C18" s="205"/>
      <c r="D18" s="79" t="s">
        <v>299</v>
      </c>
      <c r="E18" s="83" t="s">
        <v>272</v>
      </c>
      <c r="F18" s="133">
        <v>246020000</v>
      </c>
      <c r="G18" s="84" t="s">
        <v>300</v>
      </c>
      <c r="J18" s="76"/>
      <c r="K18" s="76"/>
      <c r="L18" s="77"/>
      <c r="M18" s="24"/>
    </row>
    <row r="19" spans="2:13" ht="24.95" customHeight="1">
      <c r="B19" s="204"/>
      <c r="C19" s="205"/>
      <c r="D19" s="79" t="s">
        <v>1</v>
      </c>
      <c r="E19" s="80"/>
      <c r="F19" s="133">
        <f>F20-F13-F14-F15-F16-F17-F18</f>
        <v>35441090763</v>
      </c>
      <c r="G19" s="81"/>
    </row>
    <row r="20" spans="2:13" ht="24.95" customHeight="1">
      <c r="B20" s="206"/>
      <c r="C20" s="207"/>
      <c r="D20" s="134" t="s">
        <v>115</v>
      </c>
      <c r="E20" s="80"/>
      <c r="F20" s="133">
        <f>F21-F12</f>
        <v>37907729763</v>
      </c>
      <c r="G20" s="81"/>
    </row>
    <row r="21" spans="2:13" ht="24.95" customHeight="1">
      <c r="B21" s="208" t="s">
        <v>43</v>
      </c>
      <c r="C21" s="209"/>
      <c r="D21" s="81"/>
      <c r="E21" s="80"/>
      <c r="F21" s="133">
        <v>40338357763</v>
      </c>
      <c r="G21" s="81"/>
    </row>
    <row r="22" spans="2:13" ht="3.75" customHeight="1">
      <c r="F22" s="2"/>
    </row>
    <row r="23" spans="2:13" ht="12" customHeight="1"/>
    <row r="28" spans="2:13">
      <c r="D28" s="76"/>
      <c r="E28" s="76"/>
      <c r="F28" s="85"/>
      <c r="G28" s="76"/>
    </row>
  </sheetData>
  <mergeCells count="4">
    <mergeCell ref="B4:C4"/>
    <mergeCell ref="B5:C12"/>
    <mergeCell ref="B13:C20"/>
    <mergeCell ref="B21:C21"/>
  </mergeCells>
  <phoneticPr fontId="3"/>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15"/>
  <sheetViews>
    <sheetView view="pageBreakPreview" zoomScale="80" zoomScaleNormal="100" zoomScaleSheetLayoutView="80" workbookViewId="0"/>
  </sheetViews>
  <sheetFormatPr defaultRowHeight="13.5"/>
  <cols>
    <col min="1" max="1" width="1.25" customWidth="1"/>
    <col min="2" max="2" width="17.875" customWidth="1"/>
    <col min="3" max="3" width="21" customWidth="1"/>
    <col min="4" max="5" width="17.125" customWidth="1"/>
    <col min="6" max="6" width="15.125" customWidth="1"/>
    <col min="7" max="7" width="1.25" customWidth="1"/>
    <col min="9" max="9" width="12" customWidth="1"/>
  </cols>
  <sheetData>
    <row r="1" spans="2:8" ht="46.5" customHeight="1"/>
    <row r="2" spans="2:8" ht="21" customHeight="1">
      <c r="B2" s="162" t="s">
        <v>117</v>
      </c>
      <c r="C2" s="162"/>
      <c r="D2" s="162"/>
      <c r="E2" s="162"/>
      <c r="F2" s="162"/>
    </row>
    <row r="3" spans="2:8" ht="21" customHeight="1">
      <c r="B3" s="72" t="s">
        <v>118</v>
      </c>
      <c r="F3" s="73" t="s">
        <v>228</v>
      </c>
    </row>
    <row r="4" spans="2:8" ht="22.5" customHeight="1">
      <c r="B4" s="16" t="s">
        <v>119</v>
      </c>
      <c r="C4" s="16" t="s">
        <v>104</v>
      </c>
      <c r="D4" s="17" t="s">
        <v>120</v>
      </c>
      <c r="E4" s="17"/>
      <c r="F4" s="18" t="s">
        <v>0</v>
      </c>
    </row>
    <row r="5" spans="2:8" ht="22.5" customHeight="1">
      <c r="B5" s="210" t="s">
        <v>121</v>
      </c>
      <c r="C5" s="213" t="s">
        <v>9</v>
      </c>
      <c r="D5" s="19" t="s">
        <v>122</v>
      </c>
      <c r="E5" s="20"/>
      <c r="F5" s="26">
        <v>70709497659</v>
      </c>
    </row>
    <row r="6" spans="2:8" ht="22.5" customHeight="1">
      <c r="B6" s="211"/>
      <c r="C6" s="214"/>
      <c r="D6" s="19" t="s">
        <v>123</v>
      </c>
      <c r="E6" s="20"/>
      <c r="F6" s="26">
        <v>28720233000</v>
      </c>
    </row>
    <row r="7" spans="2:8" ht="22.5" customHeight="1">
      <c r="B7" s="211"/>
      <c r="C7" s="214"/>
      <c r="D7" s="19" t="s">
        <v>199</v>
      </c>
      <c r="E7" s="20"/>
      <c r="F7" s="26">
        <v>13859176000</v>
      </c>
    </row>
    <row r="8" spans="2:8" ht="22.5" customHeight="1">
      <c r="B8" s="211"/>
      <c r="C8" s="214"/>
      <c r="D8" s="19" t="s">
        <v>124</v>
      </c>
      <c r="E8" s="20"/>
      <c r="F8" s="26">
        <v>1489580722</v>
      </c>
    </row>
    <row r="9" spans="2:8" ht="22.5" customHeight="1">
      <c r="B9" s="211"/>
      <c r="C9" s="214"/>
      <c r="D9" s="21" t="s">
        <v>200</v>
      </c>
      <c r="E9" s="20"/>
      <c r="F9" s="26">
        <v>1293075057</v>
      </c>
    </row>
    <row r="10" spans="2:8" ht="22.5" customHeight="1">
      <c r="B10" s="211"/>
      <c r="C10" s="214"/>
      <c r="D10" s="21" t="s">
        <v>1</v>
      </c>
      <c r="E10" s="20"/>
      <c r="F10" s="26">
        <f>F11-(F5+F6+F7+F8+F9)</f>
        <v>8217523646</v>
      </c>
    </row>
    <row r="11" spans="2:8" ht="22.5" customHeight="1">
      <c r="B11" s="211"/>
      <c r="C11" s="215"/>
      <c r="D11" s="216" t="s">
        <v>125</v>
      </c>
      <c r="E11" s="217"/>
      <c r="F11" s="26">
        <v>124289086084</v>
      </c>
      <c r="H11" t="s">
        <v>301</v>
      </c>
    </row>
    <row r="12" spans="2:8" ht="22.5" customHeight="1">
      <c r="B12" s="211"/>
      <c r="C12" s="213" t="s">
        <v>10</v>
      </c>
      <c r="D12" s="218" t="s">
        <v>201</v>
      </c>
      <c r="E12" s="219"/>
      <c r="F12" s="26">
        <v>4203301147</v>
      </c>
      <c r="H12" t="s">
        <v>302</v>
      </c>
    </row>
    <row r="13" spans="2:8" ht="22.5" customHeight="1">
      <c r="B13" s="211"/>
      <c r="C13" s="214"/>
      <c r="D13" s="218" t="s">
        <v>202</v>
      </c>
      <c r="E13" s="219"/>
      <c r="F13" s="26">
        <v>67772041764</v>
      </c>
      <c r="H13" t="s">
        <v>302</v>
      </c>
    </row>
    <row r="14" spans="2:8" ht="22.5" customHeight="1">
      <c r="B14" s="211"/>
      <c r="C14" s="215"/>
      <c r="D14" s="216" t="s">
        <v>125</v>
      </c>
      <c r="E14" s="217"/>
      <c r="F14" s="26">
        <v>71975342911</v>
      </c>
      <c r="H14" t="s">
        <v>301</v>
      </c>
    </row>
    <row r="15" spans="2:8" ht="22.5" customHeight="1">
      <c r="B15" s="212"/>
      <c r="C15" s="216" t="s">
        <v>8</v>
      </c>
      <c r="D15" s="220"/>
      <c r="E15" s="217"/>
      <c r="F15" s="26">
        <f>SUM(F11,F14)</f>
        <v>196264428995</v>
      </c>
    </row>
  </sheetData>
  <mergeCells count="9">
    <mergeCell ref="B2:F2"/>
    <mergeCell ref="B5:B15"/>
    <mergeCell ref="C5:C11"/>
    <mergeCell ref="D11:E11"/>
    <mergeCell ref="C12:C14"/>
    <mergeCell ref="D12:E12"/>
    <mergeCell ref="D13:E13"/>
    <mergeCell ref="D14:E14"/>
    <mergeCell ref="C15:E15"/>
  </mergeCells>
  <phoneticPr fontId="3"/>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4"/>
  <sheetViews>
    <sheetView view="pageBreakPreview" zoomScale="80" zoomScaleNormal="100" zoomScaleSheetLayoutView="80" workbookViewId="0"/>
  </sheetViews>
  <sheetFormatPr defaultRowHeight="13.5"/>
  <cols>
    <col min="1" max="1" width="2.25" customWidth="1"/>
    <col min="2" max="2" width="23.625" customWidth="1"/>
    <col min="3" max="7" width="15.625" customWidth="1"/>
    <col min="8" max="8" width="2.25" customWidth="1"/>
  </cols>
  <sheetData>
    <row r="1" spans="1:8" ht="54" customHeight="1"/>
    <row r="2" spans="1:8" ht="29.25" customHeight="1">
      <c r="B2" s="221" t="s">
        <v>126</v>
      </c>
      <c r="C2" s="222"/>
      <c r="D2" s="222"/>
      <c r="E2" s="223" t="s">
        <v>228</v>
      </c>
      <c r="F2" s="223"/>
      <c r="G2" s="223"/>
    </row>
    <row r="3" spans="1:8" ht="24.95" customHeight="1">
      <c r="B3" s="178" t="s">
        <v>14</v>
      </c>
      <c r="C3" s="178" t="s">
        <v>113</v>
      </c>
      <c r="D3" s="181" t="s">
        <v>127</v>
      </c>
      <c r="E3" s="178"/>
      <c r="F3" s="178"/>
      <c r="G3" s="178"/>
    </row>
    <row r="4" spans="1:8" s="66" customFormat="1" ht="27.95" customHeight="1">
      <c r="B4" s="178"/>
      <c r="C4" s="178"/>
      <c r="D4" s="67" t="s">
        <v>128</v>
      </c>
      <c r="E4" s="46" t="s">
        <v>129</v>
      </c>
      <c r="F4" s="46" t="s">
        <v>130</v>
      </c>
      <c r="G4" s="46" t="s">
        <v>131</v>
      </c>
    </row>
    <row r="5" spans="1:8" ht="30" customHeight="1">
      <c r="B5" s="68" t="s">
        <v>132</v>
      </c>
      <c r="C5" s="15">
        <v>190784071289</v>
      </c>
      <c r="D5" s="15">
        <f>D8-D6</f>
        <v>68137945911</v>
      </c>
      <c r="E5" s="15">
        <f>E8-E6</f>
        <v>3717689000</v>
      </c>
      <c r="F5" s="15">
        <f>C5-D5-E5-G5</f>
        <v>115019876823</v>
      </c>
      <c r="G5" s="15">
        <v>3908559555</v>
      </c>
    </row>
    <row r="6" spans="1:8" ht="30" customHeight="1">
      <c r="B6" s="68" t="s">
        <v>133</v>
      </c>
      <c r="C6" s="15">
        <v>14461511385</v>
      </c>
      <c r="D6" s="15">
        <v>3837397000</v>
      </c>
      <c r="E6" s="15">
        <v>9540811000</v>
      </c>
      <c r="F6" s="15">
        <f t="shared" ref="F6:F8" si="0">C6-D6-E6-G6</f>
        <v>1083303385</v>
      </c>
      <c r="G6" s="15"/>
    </row>
    <row r="7" spans="1:8" ht="30" customHeight="1">
      <c r="B7" s="68" t="s">
        <v>134</v>
      </c>
      <c r="C7" s="15">
        <v>10916453215</v>
      </c>
      <c r="D7" s="15"/>
      <c r="E7" s="15"/>
      <c r="F7" s="15">
        <f>C7-D7-E7-G7</f>
        <v>10874678710</v>
      </c>
      <c r="G7" s="15">
        <v>41774505</v>
      </c>
    </row>
    <row r="8" spans="1:8" ht="30" customHeight="1">
      <c r="B8" s="69" t="s">
        <v>43</v>
      </c>
      <c r="C8" s="15">
        <f>SUM(C5:C7)</f>
        <v>216162035889</v>
      </c>
      <c r="D8" s="15">
        <v>71975342911</v>
      </c>
      <c r="E8" s="15">
        <v>13258500000</v>
      </c>
      <c r="F8" s="15">
        <f t="shared" si="0"/>
        <v>126977858918</v>
      </c>
      <c r="G8" s="15">
        <f>SUM(G5:G7)</f>
        <v>3950334060</v>
      </c>
    </row>
    <row r="9" spans="1:8" s="29" customFormat="1" ht="3.75" customHeight="1"/>
    <row r="10" spans="1:8" s="29" customFormat="1" ht="21.75" customHeight="1"/>
    <row r="11" spans="1:8">
      <c r="A11" s="29"/>
      <c r="B11" s="70"/>
      <c r="C11" s="70"/>
      <c r="D11" s="70"/>
      <c r="E11" s="70"/>
      <c r="F11" s="70"/>
      <c r="G11" s="70"/>
      <c r="H11" s="29"/>
    </row>
    <row r="12" spans="1:8">
      <c r="A12" s="29"/>
      <c r="B12" s="71"/>
      <c r="C12" s="71"/>
      <c r="D12" s="71"/>
      <c r="E12" s="71"/>
      <c r="F12" s="71"/>
      <c r="G12" s="71"/>
      <c r="H12" s="29"/>
    </row>
    <row r="13" spans="1:8">
      <c r="B13" s="3"/>
      <c r="C13" s="71"/>
      <c r="D13" s="3"/>
      <c r="E13" s="3"/>
      <c r="F13" s="3"/>
      <c r="G13" s="3"/>
    </row>
    <row r="14" spans="1:8">
      <c r="A14" s="66"/>
      <c r="B14" s="66"/>
      <c r="C14" s="66"/>
      <c r="D14" s="66"/>
      <c r="E14" s="66"/>
      <c r="F14" s="66"/>
      <c r="G14" s="66"/>
      <c r="H14" s="66"/>
    </row>
  </sheetData>
  <mergeCells count="5">
    <mergeCell ref="B2:D2"/>
    <mergeCell ref="E2:G2"/>
    <mergeCell ref="B3:B4"/>
    <mergeCell ref="C3:C4"/>
    <mergeCell ref="D3:G3"/>
  </mergeCells>
  <phoneticPr fontId="3"/>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7"/>
  <sheetViews>
    <sheetView view="pageBreakPreview" zoomScale="80" zoomScaleNormal="178" zoomScaleSheetLayoutView="80" workbookViewId="0"/>
  </sheetViews>
  <sheetFormatPr defaultRowHeight="13.5"/>
  <cols>
    <col min="1" max="1" width="1" customWidth="1"/>
    <col min="2" max="2" width="38.125" customWidth="1"/>
    <col min="3" max="3" width="22" customWidth="1"/>
    <col min="4" max="4" width="1" customWidth="1"/>
  </cols>
  <sheetData>
    <row r="1" spans="2:3" ht="50.25" customHeight="1"/>
    <row r="2" spans="2:3" ht="21.75" customHeight="1">
      <c r="B2" s="162" t="s">
        <v>135</v>
      </c>
      <c r="C2" s="162"/>
    </row>
    <row r="3" spans="2:3" ht="21.75" customHeight="1">
      <c r="B3" s="61" t="s">
        <v>136</v>
      </c>
      <c r="C3" s="62" t="s">
        <v>228</v>
      </c>
    </row>
    <row r="4" spans="2:3" ht="32.25" customHeight="1">
      <c r="B4" s="22" t="s">
        <v>57</v>
      </c>
      <c r="C4" s="22" t="s">
        <v>108</v>
      </c>
    </row>
    <row r="5" spans="2:3" ht="32.25" customHeight="1">
      <c r="B5" s="23" t="s">
        <v>137</v>
      </c>
      <c r="C5" s="15">
        <v>4595701256</v>
      </c>
    </row>
    <row r="6" spans="2:3" ht="32.25" customHeight="1">
      <c r="B6" s="23" t="s">
        <v>8</v>
      </c>
      <c r="C6" s="15">
        <f>SUM(C5)</f>
        <v>4595701256</v>
      </c>
    </row>
    <row r="7" spans="2:3" ht="1.9" customHeight="1"/>
  </sheetData>
  <mergeCells count="1">
    <mergeCell ref="B2:C2"/>
  </mergeCells>
  <phoneticPr fontId="3"/>
  <printOptions horizontalCentered="1"/>
  <pageMargins left="0.39370078740157483" right="0.39370078740157483"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1610-9385-48F3-B1D3-5C41D365BCC5}">
  <sheetPr>
    <pageSetUpPr fitToPage="1"/>
  </sheetPr>
  <dimension ref="A1:S27"/>
  <sheetViews>
    <sheetView view="pageBreakPreview" zoomScale="80" zoomScaleNormal="100" zoomScaleSheetLayoutView="80" workbookViewId="0">
      <selection sqref="A1:E1"/>
    </sheetView>
  </sheetViews>
  <sheetFormatPr defaultRowHeight="13.5"/>
  <cols>
    <col min="1" max="1" width="0.875" customWidth="1"/>
    <col min="2" max="2" width="3.75" customWidth="1"/>
    <col min="3" max="3" width="16.75" customWidth="1"/>
    <col min="4" max="17" width="8.5" customWidth="1"/>
    <col min="18" max="18" width="16.25" customWidth="1"/>
    <col min="19" max="19" width="0.625" customWidth="1"/>
    <col min="20" max="20" width="0.375" customWidth="1"/>
  </cols>
  <sheetData>
    <row r="1" spans="1:19" ht="18.75" customHeight="1">
      <c r="A1" s="160" t="s">
        <v>11</v>
      </c>
      <c r="B1" s="160"/>
      <c r="C1" s="160"/>
      <c r="D1" s="160"/>
      <c r="E1" s="160"/>
    </row>
    <row r="2" spans="1:19" ht="24.75" customHeight="1">
      <c r="A2" s="161" t="s">
        <v>260</v>
      </c>
      <c r="B2" s="161"/>
      <c r="C2" s="161"/>
      <c r="D2" s="161"/>
      <c r="E2" s="161"/>
      <c r="F2" s="161"/>
      <c r="G2" s="161"/>
      <c r="H2" s="161"/>
      <c r="I2" s="161"/>
      <c r="J2" s="161"/>
      <c r="K2" s="161"/>
      <c r="L2" s="161"/>
      <c r="M2" s="161"/>
      <c r="N2" s="161"/>
      <c r="O2" s="161"/>
      <c r="P2" s="161"/>
      <c r="Q2" s="161"/>
      <c r="R2" s="161"/>
      <c r="S2" s="161"/>
    </row>
    <row r="3" spans="1:19" ht="19.5" customHeight="1">
      <c r="A3" s="160" t="s">
        <v>255</v>
      </c>
      <c r="B3" s="160"/>
      <c r="C3" s="160"/>
      <c r="D3" s="160"/>
      <c r="E3" s="160"/>
      <c r="F3" s="160"/>
      <c r="G3" s="160"/>
      <c r="H3" s="117"/>
      <c r="I3" s="117"/>
      <c r="J3" s="117"/>
      <c r="K3" s="117"/>
      <c r="L3" s="117"/>
      <c r="M3" s="117"/>
      <c r="N3" s="117"/>
      <c r="O3" s="117"/>
      <c r="P3" s="117"/>
      <c r="Q3" s="117"/>
      <c r="R3" s="117"/>
    </row>
    <row r="4" spans="1:19" ht="17.25" customHeight="1">
      <c r="A4" s="162"/>
      <c r="B4" s="162"/>
      <c r="C4" s="162"/>
      <c r="D4" s="162"/>
      <c r="E4" s="162"/>
      <c r="F4" s="162"/>
      <c r="G4" s="162"/>
      <c r="H4" s="162"/>
      <c r="I4" s="162"/>
      <c r="J4" s="162"/>
      <c r="K4" s="162"/>
      <c r="L4" s="162"/>
      <c r="M4" s="162"/>
      <c r="N4" s="162"/>
      <c r="O4" s="162"/>
      <c r="P4" s="162"/>
      <c r="Q4" s="162"/>
      <c r="R4" s="162"/>
    </row>
    <row r="5" spans="1:19" ht="16.5" customHeight="1">
      <c r="A5" s="160" t="s">
        <v>12</v>
      </c>
      <c r="B5" s="160"/>
      <c r="C5" s="160"/>
      <c r="D5" s="160"/>
      <c r="E5" s="160"/>
      <c r="F5" s="160"/>
      <c r="G5" s="160"/>
      <c r="H5" s="160"/>
      <c r="I5" s="160"/>
      <c r="J5" s="160"/>
      <c r="K5" s="160"/>
      <c r="L5" s="160"/>
      <c r="M5" s="160"/>
      <c r="N5" s="160"/>
      <c r="O5" s="160"/>
      <c r="P5" s="160"/>
      <c r="Q5" s="160"/>
      <c r="R5" s="160"/>
    </row>
    <row r="6" spans="1:19" ht="1.5" customHeight="1">
      <c r="B6" s="140"/>
      <c r="C6" s="140"/>
      <c r="D6" s="140"/>
      <c r="E6" s="140"/>
      <c r="F6" s="140"/>
      <c r="G6" s="140"/>
      <c r="H6" s="140"/>
      <c r="I6" s="140"/>
      <c r="J6" s="140"/>
      <c r="K6" s="140"/>
      <c r="L6" s="140"/>
      <c r="M6" s="140"/>
      <c r="N6" s="140"/>
      <c r="O6" s="140"/>
      <c r="P6" s="140"/>
      <c r="Q6" s="140"/>
      <c r="R6" s="140"/>
    </row>
    <row r="7" spans="1:19" ht="20.25" customHeight="1">
      <c r="B7" s="118" t="s">
        <v>13</v>
      </c>
      <c r="C7" s="119"/>
      <c r="D7" s="120"/>
      <c r="E7" s="120"/>
      <c r="F7" s="120"/>
      <c r="G7" s="120"/>
      <c r="H7" s="120"/>
      <c r="I7" s="120"/>
      <c r="J7" s="120"/>
      <c r="K7" s="120"/>
      <c r="L7" s="120"/>
      <c r="M7" s="120"/>
      <c r="N7" s="120"/>
      <c r="O7" s="120"/>
      <c r="P7" s="120"/>
      <c r="Q7" s="116" t="s">
        <v>227</v>
      </c>
      <c r="R7" s="120"/>
    </row>
    <row r="8" spans="1:19" ht="37.5" customHeight="1">
      <c r="B8" s="142" t="s">
        <v>14</v>
      </c>
      <c r="C8" s="142"/>
      <c r="D8" s="146" t="s">
        <v>15</v>
      </c>
      <c r="E8" s="141"/>
      <c r="F8" s="146" t="s">
        <v>16</v>
      </c>
      <c r="G8" s="141"/>
      <c r="H8" s="146" t="s">
        <v>17</v>
      </c>
      <c r="I8" s="141"/>
      <c r="J8" s="146" t="s">
        <v>18</v>
      </c>
      <c r="K8" s="141"/>
      <c r="L8" s="146" t="s">
        <v>19</v>
      </c>
      <c r="M8" s="141"/>
      <c r="N8" s="141" t="s">
        <v>20</v>
      </c>
      <c r="O8" s="142"/>
      <c r="P8" s="143" t="s">
        <v>21</v>
      </c>
      <c r="Q8" s="144"/>
      <c r="R8" s="121"/>
    </row>
    <row r="9" spans="1:19" ht="14.1" customHeight="1">
      <c r="B9" s="145" t="s">
        <v>22</v>
      </c>
      <c r="C9" s="145"/>
      <c r="D9" s="135">
        <v>445816</v>
      </c>
      <c r="E9" s="136"/>
      <c r="F9" s="135">
        <v>21166</v>
      </c>
      <c r="G9" s="136"/>
      <c r="H9" s="135">
        <v>10707</v>
      </c>
      <c r="I9" s="136"/>
      <c r="J9" s="135">
        <v>456275</v>
      </c>
      <c r="K9" s="136"/>
      <c r="L9" s="135">
        <v>202966</v>
      </c>
      <c r="M9" s="136"/>
      <c r="N9" s="135">
        <v>7437</v>
      </c>
      <c r="O9" s="136"/>
      <c r="P9" s="135">
        <v>253309</v>
      </c>
      <c r="Q9" s="136"/>
      <c r="R9" s="121"/>
    </row>
    <row r="10" spans="1:19" ht="14.1" customHeight="1">
      <c r="B10" s="145" t="s">
        <v>23</v>
      </c>
      <c r="C10" s="145"/>
      <c r="D10" s="135">
        <v>122487</v>
      </c>
      <c r="E10" s="136"/>
      <c r="F10" s="135">
        <v>1</v>
      </c>
      <c r="G10" s="136"/>
      <c r="H10" s="135">
        <v>50</v>
      </c>
      <c r="I10" s="136"/>
      <c r="J10" s="135">
        <v>122439</v>
      </c>
      <c r="K10" s="136"/>
      <c r="L10" s="135">
        <v>0</v>
      </c>
      <c r="M10" s="136"/>
      <c r="N10" s="135">
        <v>0</v>
      </c>
      <c r="O10" s="136"/>
      <c r="P10" s="135">
        <v>122439</v>
      </c>
      <c r="Q10" s="136"/>
      <c r="R10" s="121"/>
    </row>
    <row r="11" spans="1:19" ht="14.1" customHeight="1">
      <c r="B11" s="147" t="s">
        <v>24</v>
      </c>
      <c r="C11" s="147"/>
      <c r="D11" s="135">
        <v>824</v>
      </c>
      <c r="E11" s="136"/>
      <c r="F11" s="135">
        <v>0</v>
      </c>
      <c r="G11" s="136"/>
      <c r="H11" s="135">
        <v>0</v>
      </c>
      <c r="I11" s="136"/>
      <c r="J11" s="135">
        <v>824</v>
      </c>
      <c r="K11" s="136"/>
      <c r="L11" s="135">
        <v>0</v>
      </c>
      <c r="M11" s="136"/>
      <c r="N11" s="135">
        <v>0</v>
      </c>
      <c r="O11" s="136"/>
      <c r="P11" s="135">
        <v>824</v>
      </c>
      <c r="Q11" s="136"/>
      <c r="R11" s="121"/>
    </row>
    <row r="12" spans="1:19" ht="14.1" customHeight="1">
      <c r="B12" s="147" t="s">
        <v>25</v>
      </c>
      <c r="C12" s="147"/>
      <c r="D12" s="135">
        <v>292220</v>
      </c>
      <c r="E12" s="136"/>
      <c r="F12" s="135">
        <v>9647</v>
      </c>
      <c r="G12" s="136"/>
      <c r="H12" s="135">
        <v>0</v>
      </c>
      <c r="I12" s="136"/>
      <c r="J12" s="135">
        <v>301867</v>
      </c>
      <c r="K12" s="136"/>
      <c r="L12" s="135">
        <v>188182</v>
      </c>
      <c r="M12" s="136"/>
      <c r="N12" s="135">
        <v>6520</v>
      </c>
      <c r="O12" s="136"/>
      <c r="P12" s="135">
        <v>113685</v>
      </c>
      <c r="Q12" s="136"/>
      <c r="R12" s="121"/>
    </row>
    <row r="13" spans="1:19" ht="14.1" customHeight="1">
      <c r="B13" s="145" t="s">
        <v>26</v>
      </c>
      <c r="C13" s="145"/>
      <c r="D13" s="135">
        <v>25974</v>
      </c>
      <c r="E13" s="136"/>
      <c r="F13" s="135">
        <v>394</v>
      </c>
      <c r="G13" s="136"/>
      <c r="H13" s="135">
        <v>0</v>
      </c>
      <c r="I13" s="136"/>
      <c r="J13" s="135">
        <v>26368</v>
      </c>
      <c r="K13" s="136"/>
      <c r="L13" s="135">
        <v>14421</v>
      </c>
      <c r="M13" s="136"/>
      <c r="N13" s="135">
        <v>907</v>
      </c>
      <c r="O13" s="136"/>
      <c r="P13" s="135">
        <v>11947</v>
      </c>
      <c r="Q13" s="136"/>
      <c r="R13" s="121"/>
    </row>
    <row r="14" spans="1:19" ht="14.1" customHeight="1">
      <c r="B14" s="149" t="s">
        <v>27</v>
      </c>
      <c r="C14" s="149"/>
      <c r="D14" s="135">
        <v>381</v>
      </c>
      <c r="E14" s="136"/>
      <c r="F14" s="135">
        <v>8</v>
      </c>
      <c r="G14" s="136"/>
      <c r="H14" s="135">
        <v>8</v>
      </c>
      <c r="I14" s="136"/>
      <c r="J14" s="135">
        <v>380</v>
      </c>
      <c r="K14" s="136"/>
      <c r="L14" s="135">
        <v>363</v>
      </c>
      <c r="M14" s="136"/>
      <c r="N14" s="135">
        <v>10</v>
      </c>
      <c r="O14" s="136"/>
      <c r="P14" s="135">
        <v>17</v>
      </c>
      <c r="Q14" s="136"/>
      <c r="R14" s="121"/>
    </row>
    <row r="15" spans="1:19" ht="14.1" customHeight="1">
      <c r="B15" s="148" t="s">
        <v>28</v>
      </c>
      <c r="C15" s="148"/>
      <c r="D15" s="135">
        <v>1</v>
      </c>
      <c r="E15" s="136"/>
      <c r="F15" s="135">
        <v>0</v>
      </c>
      <c r="G15" s="136"/>
      <c r="H15" s="135">
        <v>0</v>
      </c>
      <c r="I15" s="136"/>
      <c r="J15" s="135">
        <v>1</v>
      </c>
      <c r="K15" s="136"/>
      <c r="L15" s="135">
        <v>0</v>
      </c>
      <c r="M15" s="136"/>
      <c r="N15" s="135">
        <v>0</v>
      </c>
      <c r="O15" s="136"/>
      <c r="P15" s="135">
        <v>1</v>
      </c>
      <c r="Q15" s="136"/>
      <c r="R15" s="121"/>
    </row>
    <row r="16" spans="1:19" ht="14.1" customHeight="1">
      <c r="B16" s="149" t="s">
        <v>29</v>
      </c>
      <c r="C16" s="149"/>
      <c r="D16" s="135">
        <v>0</v>
      </c>
      <c r="E16" s="136"/>
      <c r="F16" s="135">
        <v>0</v>
      </c>
      <c r="G16" s="136"/>
      <c r="H16" s="135">
        <v>0</v>
      </c>
      <c r="I16" s="136"/>
      <c r="J16" s="135">
        <v>0</v>
      </c>
      <c r="K16" s="136"/>
      <c r="L16" s="135">
        <v>0</v>
      </c>
      <c r="M16" s="136"/>
      <c r="N16" s="135">
        <v>0</v>
      </c>
      <c r="O16" s="136"/>
      <c r="P16" s="135">
        <v>0</v>
      </c>
      <c r="Q16" s="136"/>
      <c r="R16" s="121"/>
    </row>
    <row r="17" spans="2:18" ht="14.1" customHeight="1">
      <c r="B17" s="147" t="s">
        <v>30</v>
      </c>
      <c r="C17" s="147"/>
      <c r="D17" s="135">
        <v>0</v>
      </c>
      <c r="E17" s="136"/>
      <c r="F17" s="135">
        <v>0</v>
      </c>
      <c r="G17" s="136"/>
      <c r="H17" s="135">
        <v>0</v>
      </c>
      <c r="I17" s="136"/>
      <c r="J17" s="135">
        <v>0</v>
      </c>
      <c r="K17" s="136"/>
      <c r="L17" s="135">
        <v>0</v>
      </c>
      <c r="M17" s="136"/>
      <c r="N17" s="135">
        <v>0</v>
      </c>
      <c r="O17" s="136"/>
      <c r="P17" s="135">
        <v>0</v>
      </c>
      <c r="Q17" s="136"/>
      <c r="R17" s="121"/>
    </row>
    <row r="18" spans="2:18" ht="14.1" customHeight="1">
      <c r="B18" s="147" t="s">
        <v>31</v>
      </c>
      <c r="C18" s="147"/>
      <c r="D18" s="135">
        <v>3930</v>
      </c>
      <c r="E18" s="136"/>
      <c r="F18" s="135">
        <v>11116</v>
      </c>
      <c r="G18" s="136"/>
      <c r="H18" s="135">
        <v>10649</v>
      </c>
      <c r="I18" s="136"/>
      <c r="J18" s="135">
        <v>4396</v>
      </c>
      <c r="K18" s="136"/>
      <c r="L18" s="135">
        <v>0</v>
      </c>
      <c r="M18" s="136"/>
      <c r="N18" s="135">
        <v>0</v>
      </c>
      <c r="O18" s="136"/>
      <c r="P18" s="135">
        <v>4396</v>
      </c>
      <c r="Q18" s="136"/>
      <c r="R18" s="121"/>
    </row>
    <row r="19" spans="2:18" ht="14.1" customHeight="1">
      <c r="B19" s="150" t="s">
        <v>32</v>
      </c>
      <c r="C19" s="150"/>
      <c r="D19" s="135">
        <v>1087627</v>
      </c>
      <c r="E19" s="136"/>
      <c r="F19" s="135">
        <v>26194</v>
      </c>
      <c r="G19" s="136"/>
      <c r="H19" s="135">
        <v>11787</v>
      </c>
      <c r="I19" s="136"/>
      <c r="J19" s="135">
        <v>1102034</v>
      </c>
      <c r="K19" s="136"/>
      <c r="L19" s="135">
        <v>318848</v>
      </c>
      <c r="M19" s="136"/>
      <c r="N19" s="135">
        <v>13306</v>
      </c>
      <c r="O19" s="136"/>
      <c r="P19" s="135">
        <v>783186</v>
      </c>
      <c r="Q19" s="136"/>
      <c r="R19" s="121"/>
    </row>
    <row r="20" spans="2:18" ht="14.1" customHeight="1">
      <c r="B20" s="145" t="s">
        <v>33</v>
      </c>
      <c r="C20" s="145"/>
      <c r="D20" s="135">
        <v>419502</v>
      </c>
      <c r="E20" s="136"/>
      <c r="F20" s="135">
        <v>325</v>
      </c>
      <c r="G20" s="136"/>
      <c r="H20" s="135">
        <v>0</v>
      </c>
      <c r="I20" s="136"/>
      <c r="J20" s="135">
        <v>419827</v>
      </c>
      <c r="K20" s="136"/>
      <c r="L20" s="135">
        <v>0</v>
      </c>
      <c r="M20" s="136"/>
      <c r="N20" s="135">
        <v>0</v>
      </c>
      <c r="O20" s="136"/>
      <c r="P20" s="135">
        <v>419827</v>
      </c>
      <c r="Q20" s="136"/>
      <c r="R20" s="121"/>
    </row>
    <row r="21" spans="2:18" ht="14.1" customHeight="1">
      <c r="B21" s="147" t="s">
        <v>34</v>
      </c>
      <c r="C21" s="147"/>
      <c r="D21" s="135">
        <v>18947</v>
      </c>
      <c r="E21" s="136"/>
      <c r="F21" s="135">
        <v>48</v>
      </c>
      <c r="G21" s="136"/>
      <c r="H21" s="135">
        <v>55</v>
      </c>
      <c r="I21" s="136"/>
      <c r="J21" s="135">
        <v>18940</v>
      </c>
      <c r="K21" s="136"/>
      <c r="L21" s="135">
        <v>10033</v>
      </c>
      <c r="M21" s="136"/>
      <c r="N21" s="135">
        <v>432</v>
      </c>
      <c r="O21" s="136"/>
      <c r="P21" s="135">
        <v>8906</v>
      </c>
      <c r="Q21" s="136"/>
      <c r="R21" s="121"/>
    </row>
    <row r="22" spans="2:18" ht="14.1" customHeight="1">
      <c r="B22" s="145" t="s">
        <v>26</v>
      </c>
      <c r="C22" s="145"/>
      <c r="D22" s="135">
        <v>629562</v>
      </c>
      <c r="E22" s="136"/>
      <c r="F22" s="135">
        <v>9607</v>
      </c>
      <c r="G22" s="136"/>
      <c r="H22" s="135">
        <v>387</v>
      </c>
      <c r="I22" s="136"/>
      <c r="J22" s="135">
        <v>638783</v>
      </c>
      <c r="K22" s="136"/>
      <c r="L22" s="135">
        <v>308814</v>
      </c>
      <c r="M22" s="136"/>
      <c r="N22" s="135">
        <v>12874</v>
      </c>
      <c r="O22" s="136"/>
      <c r="P22" s="135">
        <v>329968</v>
      </c>
      <c r="Q22" s="136"/>
      <c r="R22" s="121"/>
    </row>
    <row r="23" spans="2:18" ht="14.1" customHeight="1">
      <c r="B23" s="145" t="s">
        <v>30</v>
      </c>
      <c r="C23" s="145"/>
      <c r="D23" s="135">
        <v>1</v>
      </c>
      <c r="E23" s="136"/>
      <c r="F23" s="135">
        <v>0</v>
      </c>
      <c r="G23" s="136"/>
      <c r="H23" s="135">
        <v>0</v>
      </c>
      <c r="I23" s="136"/>
      <c r="J23" s="135">
        <v>1</v>
      </c>
      <c r="K23" s="136"/>
      <c r="L23" s="135">
        <v>1</v>
      </c>
      <c r="M23" s="136"/>
      <c r="N23" s="135">
        <v>0</v>
      </c>
      <c r="O23" s="136"/>
      <c r="P23" s="135">
        <v>0</v>
      </c>
      <c r="Q23" s="136"/>
      <c r="R23" s="121"/>
    </row>
    <row r="24" spans="2:18" ht="14.1" customHeight="1">
      <c r="B24" s="147" t="s">
        <v>31</v>
      </c>
      <c r="C24" s="147"/>
      <c r="D24" s="135">
        <v>19615</v>
      </c>
      <c r="E24" s="136"/>
      <c r="F24" s="135">
        <v>16215</v>
      </c>
      <c r="G24" s="136"/>
      <c r="H24" s="135">
        <v>11345</v>
      </c>
      <c r="I24" s="136"/>
      <c r="J24" s="135">
        <v>24485</v>
      </c>
      <c r="K24" s="136"/>
      <c r="L24" s="135">
        <v>0</v>
      </c>
      <c r="M24" s="136"/>
      <c r="N24" s="135">
        <v>0</v>
      </c>
      <c r="O24" s="136"/>
      <c r="P24" s="135">
        <v>24485</v>
      </c>
      <c r="Q24" s="136"/>
      <c r="R24" s="121"/>
    </row>
    <row r="25" spans="2:18" ht="14.1" customHeight="1">
      <c r="B25" s="145" t="s">
        <v>35</v>
      </c>
      <c r="C25" s="145"/>
      <c r="D25" s="135">
        <v>69202</v>
      </c>
      <c r="E25" s="136"/>
      <c r="F25" s="135">
        <v>2784</v>
      </c>
      <c r="G25" s="136"/>
      <c r="H25" s="135">
        <v>1875</v>
      </c>
      <c r="I25" s="136"/>
      <c r="J25" s="135">
        <v>70111</v>
      </c>
      <c r="K25" s="136"/>
      <c r="L25" s="135">
        <v>44516</v>
      </c>
      <c r="M25" s="136"/>
      <c r="N25" s="135">
        <v>2413</v>
      </c>
      <c r="O25" s="136"/>
      <c r="P25" s="135">
        <v>25595</v>
      </c>
      <c r="Q25" s="136"/>
      <c r="R25" s="121"/>
    </row>
    <row r="26" spans="2:18" ht="14.1" customHeight="1">
      <c r="B26" s="151" t="s">
        <v>8</v>
      </c>
      <c r="C26" s="152"/>
      <c r="D26" s="135">
        <v>1602645</v>
      </c>
      <c r="E26" s="136"/>
      <c r="F26" s="135">
        <v>50144</v>
      </c>
      <c r="G26" s="136"/>
      <c r="H26" s="135">
        <v>24369</v>
      </c>
      <c r="I26" s="136"/>
      <c r="J26" s="135">
        <v>1628420</v>
      </c>
      <c r="K26" s="136"/>
      <c r="L26" s="135">
        <v>566330</v>
      </c>
      <c r="M26" s="136"/>
      <c r="N26" s="135">
        <v>23156</v>
      </c>
      <c r="O26" s="136"/>
      <c r="P26" s="135">
        <v>1062090</v>
      </c>
      <c r="Q26" s="136"/>
      <c r="R26" s="121"/>
    </row>
    <row r="27" spans="2:18" ht="8.4499999999999993" customHeight="1">
      <c r="B27" s="38"/>
      <c r="C27" s="39"/>
      <c r="D27" s="39"/>
      <c r="E27" s="39"/>
      <c r="F27" s="39"/>
      <c r="G27" s="39"/>
      <c r="H27" s="39"/>
      <c r="I27" s="39"/>
      <c r="J27" s="39"/>
      <c r="K27" s="39"/>
      <c r="L27" s="40"/>
      <c r="M27" s="40"/>
      <c r="N27" s="40"/>
      <c r="O27" s="40"/>
      <c r="P27" s="8"/>
      <c r="Q27" s="8"/>
      <c r="R27" s="8"/>
    </row>
  </sheetData>
  <mergeCells count="158">
    <mergeCell ref="N26:O26"/>
    <mergeCell ref="P26:Q26"/>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93"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F77C-01CA-4473-BB49-0F04FE6DD4E3}">
  <sheetPr>
    <pageSetUpPr fitToPage="1"/>
  </sheetPr>
  <dimension ref="A1:S27"/>
  <sheetViews>
    <sheetView view="pageBreakPreview" zoomScale="80" zoomScaleNormal="100" zoomScaleSheetLayoutView="80" workbookViewId="0">
      <selection sqref="A1:E1"/>
    </sheetView>
  </sheetViews>
  <sheetFormatPr defaultRowHeight="13.5"/>
  <cols>
    <col min="1" max="1" width="0.875" customWidth="1"/>
    <col min="2" max="2" width="3.75" customWidth="1"/>
    <col min="3" max="3" width="16.75" customWidth="1"/>
    <col min="4" max="17" width="8.5" customWidth="1"/>
    <col min="18" max="18" width="16.25" customWidth="1"/>
    <col min="19" max="19" width="0.625" customWidth="1"/>
    <col min="20" max="20" width="0.375" customWidth="1"/>
  </cols>
  <sheetData>
    <row r="1" spans="1:19" ht="18.75" customHeight="1">
      <c r="A1" s="160" t="s">
        <v>11</v>
      </c>
      <c r="B1" s="160"/>
      <c r="C1" s="160"/>
      <c r="D1" s="160"/>
      <c r="E1" s="160"/>
    </row>
    <row r="2" spans="1:19" ht="24.75" customHeight="1">
      <c r="A2" s="161" t="s">
        <v>261</v>
      </c>
      <c r="B2" s="161"/>
      <c r="C2" s="161"/>
      <c r="D2" s="161"/>
      <c r="E2" s="161"/>
      <c r="F2" s="161"/>
      <c r="G2" s="161"/>
      <c r="H2" s="161"/>
      <c r="I2" s="161"/>
      <c r="J2" s="161"/>
      <c r="K2" s="161"/>
      <c r="L2" s="161"/>
      <c r="M2" s="161"/>
      <c r="N2" s="161"/>
      <c r="O2" s="161"/>
      <c r="P2" s="161"/>
      <c r="Q2" s="161"/>
      <c r="R2" s="161"/>
      <c r="S2" s="161"/>
    </row>
    <row r="3" spans="1:19" ht="19.5" customHeight="1">
      <c r="A3" s="160" t="s">
        <v>255</v>
      </c>
      <c r="B3" s="160"/>
      <c r="C3" s="160"/>
      <c r="D3" s="160"/>
      <c r="E3" s="160"/>
      <c r="F3" s="160"/>
      <c r="G3" s="160"/>
      <c r="H3" s="117"/>
      <c r="I3" s="117"/>
      <c r="J3" s="117"/>
      <c r="K3" s="117"/>
      <c r="L3" s="117"/>
      <c r="M3" s="117"/>
      <c r="N3" s="117"/>
      <c r="O3" s="117"/>
      <c r="P3" s="117"/>
      <c r="Q3" s="117"/>
      <c r="R3" s="117"/>
    </row>
    <row r="4" spans="1:19" ht="17.25" customHeight="1">
      <c r="A4" s="162"/>
      <c r="B4" s="162"/>
      <c r="C4" s="162"/>
      <c r="D4" s="162"/>
      <c r="E4" s="162"/>
      <c r="F4" s="162"/>
      <c r="G4" s="162"/>
      <c r="H4" s="162"/>
      <c r="I4" s="162"/>
      <c r="J4" s="162"/>
      <c r="K4" s="162"/>
      <c r="L4" s="162"/>
      <c r="M4" s="162"/>
      <c r="N4" s="162"/>
      <c r="O4" s="162"/>
      <c r="P4" s="162"/>
      <c r="Q4" s="162"/>
      <c r="R4" s="162"/>
    </row>
    <row r="5" spans="1:19" ht="16.5" customHeight="1">
      <c r="A5" s="160" t="s">
        <v>12</v>
      </c>
      <c r="B5" s="160"/>
      <c r="C5" s="160"/>
      <c r="D5" s="160"/>
      <c r="E5" s="160"/>
      <c r="F5" s="160"/>
      <c r="G5" s="160"/>
      <c r="H5" s="160"/>
      <c r="I5" s="160"/>
      <c r="J5" s="160"/>
      <c r="K5" s="160"/>
      <c r="L5" s="160"/>
      <c r="M5" s="160"/>
      <c r="N5" s="160"/>
      <c r="O5" s="160"/>
      <c r="P5" s="160"/>
      <c r="Q5" s="160"/>
      <c r="R5" s="160"/>
    </row>
    <row r="6" spans="1:19" ht="1.5" customHeight="1">
      <c r="B6" s="140"/>
      <c r="C6" s="140"/>
      <c r="D6" s="140"/>
      <c r="E6" s="140"/>
      <c r="F6" s="140"/>
      <c r="G6" s="140"/>
      <c r="H6" s="140"/>
      <c r="I6" s="140"/>
      <c r="J6" s="140"/>
      <c r="K6" s="140"/>
      <c r="L6" s="140"/>
      <c r="M6" s="140"/>
      <c r="N6" s="140"/>
      <c r="O6" s="140"/>
      <c r="P6" s="140"/>
      <c r="Q6" s="140"/>
      <c r="R6" s="140"/>
    </row>
    <row r="7" spans="1:19" ht="20.25" customHeight="1">
      <c r="B7" s="118" t="s">
        <v>13</v>
      </c>
      <c r="C7" s="119"/>
      <c r="D7" s="120"/>
      <c r="E7" s="120"/>
      <c r="F7" s="120"/>
      <c r="G7" s="120"/>
      <c r="H7" s="120"/>
      <c r="I7" s="120"/>
      <c r="J7" s="120"/>
      <c r="K7" s="120"/>
      <c r="L7" s="120"/>
      <c r="M7" s="120"/>
      <c r="N7" s="120"/>
      <c r="O7" s="120"/>
      <c r="P7" s="120"/>
      <c r="Q7" s="116" t="s">
        <v>227</v>
      </c>
      <c r="R7" s="120"/>
    </row>
    <row r="8" spans="1:19" ht="37.5" customHeight="1">
      <c r="B8" s="142" t="s">
        <v>14</v>
      </c>
      <c r="C8" s="142"/>
      <c r="D8" s="146" t="s">
        <v>15</v>
      </c>
      <c r="E8" s="141"/>
      <c r="F8" s="146" t="s">
        <v>16</v>
      </c>
      <c r="G8" s="141"/>
      <c r="H8" s="146" t="s">
        <v>17</v>
      </c>
      <c r="I8" s="141"/>
      <c r="J8" s="146" t="s">
        <v>18</v>
      </c>
      <c r="K8" s="141"/>
      <c r="L8" s="146" t="s">
        <v>19</v>
      </c>
      <c r="M8" s="141"/>
      <c r="N8" s="141" t="s">
        <v>20</v>
      </c>
      <c r="O8" s="142"/>
      <c r="P8" s="143" t="s">
        <v>21</v>
      </c>
      <c r="Q8" s="144"/>
      <c r="R8" s="121"/>
    </row>
    <row r="9" spans="1:19" ht="14.1" customHeight="1">
      <c r="B9" s="145" t="s">
        <v>22</v>
      </c>
      <c r="C9" s="145"/>
      <c r="D9" s="135">
        <v>453336</v>
      </c>
      <c r="E9" s="136"/>
      <c r="F9" s="135">
        <v>21226</v>
      </c>
      <c r="G9" s="136"/>
      <c r="H9" s="135">
        <v>10707</v>
      </c>
      <c r="I9" s="136"/>
      <c r="J9" s="135">
        <v>463855</v>
      </c>
      <c r="K9" s="136"/>
      <c r="L9" s="135">
        <v>205585</v>
      </c>
      <c r="M9" s="136"/>
      <c r="N9" s="135">
        <v>7437</v>
      </c>
      <c r="O9" s="136"/>
      <c r="P9" s="135">
        <v>258270</v>
      </c>
      <c r="Q9" s="136"/>
      <c r="R9" s="121"/>
    </row>
    <row r="10" spans="1:19" ht="14.1" customHeight="1">
      <c r="B10" s="145" t="s">
        <v>23</v>
      </c>
      <c r="C10" s="145"/>
      <c r="D10" s="135">
        <v>123878</v>
      </c>
      <c r="E10" s="136"/>
      <c r="F10" s="135">
        <v>1</v>
      </c>
      <c r="G10" s="136"/>
      <c r="H10" s="135">
        <v>50</v>
      </c>
      <c r="I10" s="136"/>
      <c r="J10" s="135">
        <v>123829</v>
      </c>
      <c r="K10" s="136"/>
      <c r="L10" s="135">
        <v>0</v>
      </c>
      <c r="M10" s="136"/>
      <c r="N10" s="135">
        <v>0</v>
      </c>
      <c r="O10" s="136"/>
      <c r="P10" s="135">
        <v>123829</v>
      </c>
      <c r="Q10" s="136"/>
      <c r="R10" s="121"/>
    </row>
    <row r="11" spans="1:19" ht="14.1" customHeight="1">
      <c r="B11" s="147" t="s">
        <v>24</v>
      </c>
      <c r="C11" s="147"/>
      <c r="D11" s="135">
        <v>824</v>
      </c>
      <c r="E11" s="136"/>
      <c r="F11" s="135">
        <v>0</v>
      </c>
      <c r="G11" s="136"/>
      <c r="H11" s="135">
        <v>0</v>
      </c>
      <c r="I11" s="136"/>
      <c r="J11" s="135">
        <v>824</v>
      </c>
      <c r="K11" s="136"/>
      <c r="L11" s="135">
        <v>0</v>
      </c>
      <c r="M11" s="136"/>
      <c r="N11" s="135">
        <v>0</v>
      </c>
      <c r="O11" s="136"/>
      <c r="P11" s="135">
        <v>824</v>
      </c>
      <c r="Q11" s="136"/>
      <c r="R11" s="121"/>
    </row>
    <row r="12" spans="1:19" ht="14.1" customHeight="1">
      <c r="B12" s="147" t="s">
        <v>25</v>
      </c>
      <c r="C12" s="147"/>
      <c r="D12" s="135">
        <v>298231</v>
      </c>
      <c r="E12" s="136"/>
      <c r="F12" s="135">
        <v>9649</v>
      </c>
      <c r="G12" s="136"/>
      <c r="H12" s="135">
        <v>0</v>
      </c>
      <c r="I12" s="136"/>
      <c r="J12" s="135">
        <v>307881</v>
      </c>
      <c r="K12" s="136"/>
      <c r="L12" s="135">
        <v>190754</v>
      </c>
      <c r="M12" s="136"/>
      <c r="N12" s="135">
        <v>6520</v>
      </c>
      <c r="O12" s="136"/>
      <c r="P12" s="135">
        <v>117126</v>
      </c>
      <c r="Q12" s="136"/>
      <c r="R12" s="121"/>
    </row>
    <row r="13" spans="1:19" ht="14.1" customHeight="1">
      <c r="B13" s="145" t="s">
        <v>26</v>
      </c>
      <c r="C13" s="145"/>
      <c r="D13" s="135">
        <v>26022</v>
      </c>
      <c r="E13" s="136"/>
      <c r="F13" s="135">
        <v>439</v>
      </c>
      <c r="G13" s="136"/>
      <c r="H13" s="135">
        <v>0</v>
      </c>
      <c r="I13" s="136"/>
      <c r="J13" s="135">
        <v>26461</v>
      </c>
      <c r="K13" s="136"/>
      <c r="L13" s="135">
        <v>14433</v>
      </c>
      <c r="M13" s="136"/>
      <c r="N13" s="135">
        <v>907</v>
      </c>
      <c r="O13" s="136"/>
      <c r="P13" s="135">
        <v>12027</v>
      </c>
      <c r="Q13" s="136"/>
      <c r="R13" s="121"/>
    </row>
    <row r="14" spans="1:19" ht="14.1" customHeight="1">
      <c r="B14" s="149" t="s">
        <v>27</v>
      </c>
      <c r="C14" s="149"/>
      <c r="D14" s="135">
        <v>381</v>
      </c>
      <c r="E14" s="136"/>
      <c r="F14" s="135">
        <v>8</v>
      </c>
      <c r="G14" s="136"/>
      <c r="H14" s="135">
        <v>8</v>
      </c>
      <c r="I14" s="136"/>
      <c r="J14" s="135">
        <v>380</v>
      </c>
      <c r="K14" s="136"/>
      <c r="L14" s="135">
        <v>363</v>
      </c>
      <c r="M14" s="136"/>
      <c r="N14" s="135">
        <v>10</v>
      </c>
      <c r="O14" s="136"/>
      <c r="P14" s="135">
        <v>17</v>
      </c>
      <c r="Q14" s="136"/>
      <c r="R14" s="121"/>
    </row>
    <row r="15" spans="1:19" ht="14.1" customHeight="1">
      <c r="B15" s="148" t="s">
        <v>28</v>
      </c>
      <c r="C15" s="148"/>
      <c r="D15" s="135">
        <v>1</v>
      </c>
      <c r="E15" s="136"/>
      <c r="F15" s="135">
        <v>0</v>
      </c>
      <c r="G15" s="136"/>
      <c r="H15" s="135">
        <v>0</v>
      </c>
      <c r="I15" s="136"/>
      <c r="J15" s="135">
        <v>1</v>
      </c>
      <c r="K15" s="136"/>
      <c r="L15" s="135">
        <v>0</v>
      </c>
      <c r="M15" s="136"/>
      <c r="N15" s="135">
        <v>0</v>
      </c>
      <c r="O15" s="136"/>
      <c r="P15" s="135">
        <v>1</v>
      </c>
      <c r="Q15" s="136"/>
      <c r="R15" s="121"/>
    </row>
    <row r="16" spans="1:19" ht="14.1" customHeight="1">
      <c r="B16" s="149" t="s">
        <v>29</v>
      </c>
      <c r="C16" s="149"/>
      <c r="D16" s="135">
        <v>0</v>
      </c>
      <c r="E16" s="136"/>
      <c r="F16" s="135">
        <v>0</v>
      </c>
      <c r="G16" s="136"/>
      <c r="H16" s="135">
        <v>0</v>
      </c>
      <c r="I16" s="136"/>
      <c r="J16" s="135">
        <v>0</v>
      </c>
      <c r="K16" s="136"/>
      <c r="L16" s="135">
        <v>0</v>
      </c>
      <c r="M16" s="136"/>
      <c r="N16" s="135">
        <v>0</v>
      </c>
      <c r="O16" s="136"/>
      <c r="P16" s="135">
        <v>0</v>
      </c>
      <c r="Q16" s="136"/>
      <c r="R16" s="121"/>
    </row>
    <row r="17" spans="2:18" ht="14.1" customHeight="1">
      <c r="B17" s="147" t="s">
        <v>30</v>
      </c>
      <c r="C17" s="147"/>
      <c r="D17" s="135">
        <v>69</v>
      </c>
      <c r="E17" s="136"/>
      <c r="F17" s="135">
        <v>13</v>
      </c>
      <c r="G17" s="136"/>
      <c r="H17" s="135">
        <v>0</v>
      </c>
      <c r="I17" s="136"/>
      <c r="J17" s="135">
        <v>83</v>
      </c>
      <c r="K17" s="136"/>
      <c r="L17" s="135">
        <v>34</v>
      </c>
      <c r="M17" s="136"/>
      <c r="N17" s="135">
        <v>0</v>
      </c>
      <c r="O17" s="136"/>
      <c r="P17" s="135">
        <v>48</v>
      </c>
      <c r="Q17" s="136"/>
      <c r="R17" s="121"/>
    </row>
    <row r="18" spans="2:18" ht="14.1" customHeight="1">
      <c r="B18" s="147" t="s">
        <v>31</v>
      </c>
      <c r="C18" s="147"/>
      <c r="D18" s="135">
        <v>3930</v>
      </c>
      <c r="E18" s="136"/>
      <c r="F18" s="135">
        <v>11116</v>
      </c>
      <c r="G18" s="136"/>
      <c r="H18" s="135">
        <v>10649</v>
      </c>
      <c r="I18" s="136"/>
      <c r="J18" s="135">
        <v>4396</v>
      </c>
      <c r="K18" s="136"/>
      <c r="L18" s="135">
        <v>0</v>
      </c>
      <c r="M18" s="136"/>
      <c r="N18" s="135">
        <v>0</v>
      </c>
      <c r="O18" s="136"/>
      <c r="P18" s="135">
        <v>4396</v>
      </c>
      <c r="Q18" s="136"/>
      <c r="R18" s="121"/>
    </row>
    <row r="19" spans="2:18" ht="14.1" customHeight="1">
      <c r="B19" s="150" t="s">
        <v>32</v>
      </c>
      <c r="C19" s="150"/>
      <c r="D19" s="135">
        <v>1087627</v>
      </c>
      <c r="E19" s="136"/>
      <c r="F19" s="135">
        <v>26194</v>
      </c>
      <c r="G19" s="136"/>
      <c r="H19" s="135">
        <v>11787</v>
      </c>
      <c r="I19" s="136"/>
      <c r="J19" s="135">
        <v>1102034</v>
      </c>
      <c r="K19" s="136"/>
      <c r="L19" s="135">
        <v>318848</v>
      </c>
      <c r="M19" s="136"/>
      <c r="N19" s="135">
        <v>13306</v>
      </c>
      <c r="O19" s="136"/>
      <c r="P19" s="135">
        <v>783186</v>
      </c>
      <c r="Q19" s="136"/>
      <c r="R19" s="121"/>
    </row>
    <row r="20" spans="2:18" ht="14.1" customHeight="1">
      <c r="B20" s="145" t="s">
        <v>33</v>
      </c>
      <c r="C20" s="145"/>
      <c r="D20" s="135">
        <v>419502</v>
      </c>
      <c r="E20" s="136"/>
      <c r="F20" s="135">
        <v>325</v>
      </c>
      <c r="G20" s="136"/>
      <c r="H20" s="135">
        <v>0</v>
      </c>
      <c r="I20" s="136"/>
      <c r="J20" s="135">
        <v>419827</v>
      </c>
      <c r="K20" s="136"/>
      <c r="L20" s="135">
        <v>0</v>
      </c>
      <c r="M20" s="136"/>
      <c r="N20" s="135">
        <v>0</v>
      </c>
      <c r="O20" s="136"/>
      <c r="P20" s="135">
        <v>419827</v>
      </c>
      <c r="Q20" s="136"/>
      <c r="R20" s="121"/>
    </row>
    <row r="21" spans="2:18" ht="14.1" customHeight="1">
      <c r="B21" s="147" t="s">
        <v>34</v>
      </c>
      <c r="C21" s="147"/>
      <c r="D21" s="135">
        <v>18947</v>
      </c>
      <c r="E21" s="136"/>
      <c r="F21" s="135">
        <v>48</v>
      </c>
      <c r="G21" s="136"/>
      <c r="H21" s="135">
        <v>55</v>
      </c>
      <c r="I21" s="136"/>
      <c r="J21" s="135">
        <v>18940</v>
      </c>
      <c r="K21" s="136"/>
      <c r="L21" s="135">
        <v>10033</v>
      </c>
      <c r="M21" s="136"/>
      <c r="N21" s="135">
        <v>432</v>
      </c>
      <c r="O21" s="136"/>
      <c r="P21" s="135">
        <v>8906</v>
      </c>
      <c r="Q21" s="136"/>
      <c r="R21" s="121"/>
    </row>
    <row r="22" spans="2:18" ht="14.1" customHeight="1">
      <c r="B22" s="145" t="s">
        <v>26</v>
      </c>
      <c r="C22" s="145"/>
      <c r="D22" s="135">
        <v>629562</v>
      </c>
      <c r="E22" s="136"/>
      <c r="F22" s="135">
        <v>9607</v>
      </c>
      <c r="G22" s="136"/>
      <c r="H22" s="135">
        <v>387</v>
      </c>
      <c r="I22" s="136"/>
      <c r="J22" s="135">
        <v>638783</v>
      </c>
      <c r="K22" s="136"/>
      <c r="L22" s="135">
        <v>308814</v>
      </c>
      <c r="M22" s="136"/>
      <c r="N22" s="135">
        <v>12874</v>
      </c>
      <c r="O22" s="136"/>
      <c r="P22" s="135">
        <v>329968</v>
      </c>
      <c r="Q22" s="136"/>
      <c r="R22" s="121"/>
    </row>
    <row r="23" spans="2:18" ht="14.1" customHeight="1">
      <c r="B23" s="145" t="s">
        <v>30</v>
      </c>
      <c r="C23" s="145"/>
      <c r="D23" s="135">
        <v>1</v>
      </c>
      <c r="E23" s="136"/>
      <c r="F23" s="135">
        <v>0</v>
      </c>
      <c r="G23" s="136"/>
      <c r="H23" s="135">
        <v>0</v>
      </c>
      <c r="I23" s="136"/>
      <c r="J23" s="135">
        <v>1</v>
      </c>
      <c r="K23" s="136"/>
      <c r="L23" s="135">
        <v>1</v>
      </c>
      <c r="M23" s="136"/>
      <c r="N23" s="135">
        <v>0</v>
      </c>
      <c r="O23" s="136"/>
      <c r="P23" s="135">
        <v>0</v>
      </c>
      <c r="Q23" s="136"/>
      <c r="R23" s="121"/>
    </row>
    <row r="24" spans="2:18" ht="14.1" customHeight="1">
      <c r="B24" s="147" t="s">
        <v>31</v>
      </c>
      <c r="C24" s="147"/>
      <c r="D24" s="135">
        <v>19615</v>
      </c>
      <c r="E24" s="136"/>
      <c r="F24" s="135">
        <v>16215</v>
      </c>
      <c r="G24" s="136"/>
      <c r="H24" s="135">
        <v>11345</v>
      </c>
      <c r="I24" s="136"/>
      <c r="J24" s="135">
        <v>24485</v>
      </c>
      <c r="K24" s="136"/>
      <c r="L24" s="135">
        <v>0</v>
      </c>
      <c r="M24" s="136"/>
      <c r="N24" s="135">
        <v>0</v>
      </c>
      <c r="O24" s="136"/>
      <c r="P24" s="135">
        <v>24485</v>
      </c>
      <c r="Q24" s="136"/>
      <c r="R24" s="121"/>
    </row>
    <row r="25" spans="2:18" ht="14.1" customHeight="1">
      <c r="B25" s="145" t="s">
        <v>35</v>
      </c>
      <c r="C25" s="145"/>
      <c r="D25" s="135">
        <v>69284</v>
      </c>
      <c r="E25" s="136"/>
      <c r="F25" s="135">
        <v>2787</v>
      </c>
      <c r="G25" s="136"/>
      <c r="H25" s="135">
        <v>1875</v>
      </c>
      <c r="I25" s="136"/>
      <c r="J25" s="135">
        <v>70197</v>
      </c>
      <c r="K25" s="136"/>
      <c r="L25" s="135">
        <v>44586</v>
      </c>
      <c r="M25" s="136"/>
      <c r="N25" s="135">
        <v>2413</v>
      </c>
      <c r="O25" s="136"/>
      <c r="P25" s="135">
        <v>25611</v>
      </c>
      <c r="Q25" s="136"/>
      <c r="R25" s="121"/>
    </row>
    <row r="26" spans="2:18" ht="14.1" customHeight="1">
      <c r="B26" s="151" t="s">
        <v>8</v>
      </c>
      <c r="C26" s="152"/>
      <c r="D26" s="135">
        <v>1610247</v>
      </c>
      <c r="E26" s="136"/>
      <c r="F26" s="135">
        <v>50208</v>
      </c>
      <c r="G26" s="136"/>
      <c r="H26" s="135">
        <v>24369</v>
      </c>
      <c r="I26" s="136"/>
      <c r="J26" s="135">
        <v>1636085</v>
      </c>
      <c r="K26" s="136"/>
      <c r="L26" s="135">
        <v>569019</v>
      </c>
      <c r="M26" s="136"/>
      <c r="N26" s="135">
        <v>23156</v>
      </c>
      <c r="O26" s="136"/>
      <c r="P26" s="135">
        <v>1067066</v>
      </c>
      <c r="Q26" s="136"/>
      <c r="R26" s="121"/>
    </row>
    <row r="27" spans="2:18" ht="8.4499999999999993" customHeight="1">
      <c r="B27" s="38"/>
      <c r="C27" s="39"/>
      <c r="D27" s="39"/>
      <c r="E27" s="39"/>
      <c r="F27" s="39"/>
      <c r="G27" s="39"/>
      <c r="H27" s="39"/>
      <c r="I27" s="39"/>
      <c r="J27" s="39"/>
      <c r="K27" s="39"/>
      <c r="L27" s="40"/>
      <c r="M27" s="40"/>
      <c r="N27" s="40"/>
      <c r="O27" s="40"/>
      <c r="P27" s="8"/>
      <c r="Q27" s="8"/>
      <c r="R27" s="8"/>
    </row>
  </sheetData>
  <mergeCells count="158">
    <mergeCell ref="N26:O26"/>
    <mergeCell ref="P26:Q26"/>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93"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4"/>
  <sheetViews>
    <sheetView view="pageBreakPreview" zoomScale="80" zoomScaleNormal="80" zoomScaleSheetLayoutView="80" workbookViewId="0"/>
  </sheetViews>
  <sheetFormatPr defaultColWidth="9" defaultRowHeight="13.5"/>
  <cols>
    <col min="1" max="1" width="2.25" style="3" customWidth="1"/>
    <col min="2" max="2" width="20.5" style="3" customWidth="1"/>
    <col min="3" max="3" width="17.5" style="3" customWidth="1"/>
    <col min="4" max="5" width="15.75" style="3" customWidth="1"/>
    <col min="6" max="6" width="17" style="3" customWidth="1"/>
    <col min="7" max="8" width="15.75" style="3" customWidth="1"/>
    <col min="9" max="9" width="16.75" style="3" customWidth="1"/>
    <col min="10" max="10" width="15.75" style="3" customWidth="1"/>
    <col min="11" max="12" width="16.75" style="3" customWidth="1"/>
    <col min="13" max="13" width="2.25" style="3" customWidth="1"/>
    <col min="14" max="14" width="9" style="3"/>
    <col min="15" max="15" width="9" style="3" customWidth="1"/>
    <col min="16" max="16384" width="9" style="3"/>
  </cols>
  <sheetData>
    <row r="1" spans="1:27" ht="34.5" customHeight="1">
      <c r="A1" s="115"/>
      <c r="B1" s="115" t="s">
        <v>44</v>
      </c>
      <c r="C1" s="115"/>
      <c r="D1" s="115"/>
      <c r="E1" s="115"/>
      <c r="F1" s="115"/>
      <c r="G1" s="115"/>
      <c r="H1" s="115"/>
      <c r="I1" s="115"/>
      <c r="J1" s="115"/>
      <c r="K1" s="115"/>
      <c r="L1" s="115"/>
    </row>
    <row r="2" spans="1:27" ht="20.100000000000001" customHeight="1">
      <c r="B2" s="4" t="s">
        <v>45</v>
      </c>
      <c r="I2" s="116" t="s">
        <v>228</v>
      </c>
    </row>
    <row r="3" spans="1:27" ht="46.5" customHeight="1">
      <c r="A3" s="5"/>
      <c r="B3" s="6" t="s">
        <v>46</v>
      </c>
      <c r="C3" s="7" t="s">
        <v>163</v>
      </c>
      <c r="D3" s="7" t="s">
        <v>164</v>
      </c>
      <c r="E3" s="7" t="s">
        <v>47</v>
      </c>
      <c r="F3" s="7" t="s">
        <v>165</v>
      </c>
      <c r="G3" s="7" t="s">
        <v>48</v>
      </c>
      <c r="H3" s="7" t="s">
        <v>49</v>
      </c>
      <c r="I3" s="7" t="s">
        <v>50</v>
      </c>
      <c r="J3" s="8"/>
      <c r="K3" s="5"/>
      <c r="L3" s="5"/>
      <c r="M3" s="5"/>
    </row>
    <row r="4" spans="1:27" ht="31.5" customHeight="1">
      <c r="A4" s="9"/>
      <c r="B4" s="46" t="s">
        <v>226</v>
      </c>
      <c r="C4" s="47" t="s">
        <v>226</v>
      </c>
      <c r="D4" s="47" t="s">
        <v>226</v>
      </c>
      <c r="E4" s="47" t="s">
        <v>226</v>
      </c>
      <c r="F4" s="47" t="s">
        <v>226</v>
      </c>
      <c r="G4" s="47" t="s">
        <v>226</v>
      </c>
      <c r="H4" s="47" t="s">
        <v>226</v>
      </c>
      <c r="I4" s="47" t="s">
        <v>226</v>
      </c>
      <c r="J4" s="5"/>
      <c r="K4" s="5"/>
      <c r="L4" s="5"/>
      <c r="M4" s="5"/>
    </row>
    <row r="5" spans="1:27" ht="31.5" customHeight="1">
      <c r="A5" s="5"/>
      <c r="B5" s="6" t="s">
        <v>8</v>
      </c>
      <c r="C5" s="47" t="s">
        <v>226</v>
      </c>
      <c r="D5" s="47" t="s">
        <v>226</v>
      </c>
      <c r="E5" s="47" t="s">
        <v>226</v>
      </c>
      <c r="F5" s="47" t="s">
        <v>226</v>
      </c>
      <c r="G5" s="47" t="s">
        <v>226</v>
      </c>
      <c r="H5" s="47" t="s">
        <v>226</v>
      </c>
      <c r="I5" s="47" t="s">
        <v>226</v>
      </c>
      <c r="J5" s="5"/>
      <c r="K5" s="5"/>
      <c r="L5" s="5"/>
      <c r="M5" s="5"/>
    </row>
    <row r="6" spans="1:27" ht="21.75" customHeight="1"/>
    <row r="7" spans="1:27" ht="20.100000000000001" customHeight="1">
      <c r="B7" s="4" t="s">
        <v>139</v>
      </c>
      <c r="K7" s="116" t="s">
        <v>228</v>
      </c>
    </row>
    <row r="8" spans="1:27" ht="46.5" customHeight="1">
      <c r="A8" s="5"/>
      <c r="B8" s="6" t="s">
        <v>51</v>
      </c>
      <c r="C8" s="7" t="s">
        <v>52</v>
      </c>
      <c r="D8" s="7" t="s">
        <v>160</v>
      </c>
      <c r="E8" s="7" t="s">
        <v>161</v>
      </c>
      <c r="F8" s="7" t="s">
        <v>53</v>
      </c>
      <c r="G8" s="7" t="s">
        <v>150</v>
      </c>
      <c r="H8" s="7" t="s">
        <v>249</v>
      </c>
      <c r="I8" s="7" t="s">
        <v>54</v>
      </c>
      <c r="J8" s="7" t="s">
        <v>55</v>
      </c>
      <c r="K8" s="7" t="s">
        <v>50</v>
      </c>
      <c r="L8" s="5"/>
      <c r="M8" s="5"/>
    </row>
    <row r="9" spans="1:27" ht="31.5" customHeight="1">
      <c r="A9" s="5"/>
      <c r="B9" s="10" t="s">
        <v>141</v>
      </c>
      <c r="C9" s="35">
        <v>10106641576</v>
      </c>
      <c r="D9" s="35">
        <v>117078366717</v>
      </c>
      <c r="E9" s="35">
        <v>24929372007</v>
      </c>
      <c r="F9" s="35">
        <v>92148994710</v>
      </c>
      <c r="G9" s="35">
        <v>87327584068</v>
      </c>
      <c r="H9" s="36">
        <v>1</v>
      </c>
      <c r="I9" s="35">
        <f>F9*H9</f>
        <v>92148994710</v>
      </c>
      <c r="J9" s="37" t="s">
        <v>226</v>
      </c>
      <c r="K9" s="37" t="s">
        <v>226</v>
      </c>
      <c r="L9" s="5"/>
      <c r="M9" s="5"/>
      <c r="O9" s="24"/>
      <c r="P9" s="24"/>
      <c r="Q9" s="24"/>
      <c r="R9" s="24"/>
      <c r="S9" s="24"/>
      <c r="T9" s="24"/>
      <c r="U9" s="24"/>
      <c r="V9" s="24"/>
      <c r="W9" s="24"/>
      <c r="X9" s="24"/>
      <c r="Y9" s="24"/>
      <c r="Z9" s="24"/>
      <c r="AA9" s="24"/>
    </row>
    <row r="10" spans="1:27" ht="31.5" customHeight="1">
      <c r="A10" s="5"/>
      <c r="B10" s="10" t="s">
        <v>142</v>
      </c>
      <c r="C10" s="35">
        <v>1414561980</v>
      </c>
      <c r="D10" s="35">
        <v>3413679136</v>
      </c>
      <c r="E10" s="35">
        <v>1075655847</v>
      </c>
      <c r="F10" s="35">
        <v>2338023289</v>
      </c>
      <c r="G10" s="35">
        <v>2291277346</v>
      </c>
      <c r="H10" s="36">
        <v>1</v>
      </c>
      <c r="I10" s="35">
        <f t="shared" ref="I10:I14" si="0">F10*H10</f>
        <v>2338023289</v>
      </c>
      <c r="J10" s="37" t="s">
        <v>226</v>
      </c>
      <c r="K10" s="37" t="s">
        <v>226</v>
      </c>
      <c r="L10" s="5"/>
      <c r="M10" s="5"/>
      <c r="O10" s="24"/>
      <c r="P10" s="24"/>
      <c r="Q10" s="24"/>
      <c r="R10" s="24"/>
      <c r="S10" s="24"/>
      <c r="T10" s="24"/>
      <c r="U10" s="24"/>
      <c r="V10" s="24"/>
      <c r="W10" s="24"/>
      <c r="X10" s="24"/>
      <c r="Y10" s="24"/>
      <c r="Z10" s="24"/>
      <c r="AA10" s="24"/>
    </row>
    <row r="11" spans="1:27" ht="31.5" customHeight="1">
      <c r="A11" s="5"/>
      <c r="B11" s="10" t="s">
        <v>276</v>
      </c>
      <c r="C11" s="35">
        <v>20829646000</v>
      </c>
      <c r="D11" s="35">
        <v>255521037438</v>
      </c>
      <c r="E11" s="35">
        <v>202748175139</v>
      </c>
      <c r="F11" s="35">
        <v>52772862299</v>
      </c>
      <c r="G11" s="35">
        <v>41211036456</v>
      </c>
      <c r="H11" s="36">
        <v>1</v>
      </c>
      <c r="I11" s="35">
        <f t="shared" si="0"/>
        <v>52772862299</v>
      </c>
      <c r="J11" s="37" t="s">
        <v>226</v>
      </c>
      <c r="K11" s="37" t="s">
        <v>226</v>
      </c>
      <c r="L11" s="5"/>
      <c r="M11" s="5"/>
      <c r="O11" s="24"/>
      <c r="P11" s="24"/>
      <c r="Q11" s="24"/>
      <c r="R11" s="24"/>
      <c r="S11" s="24"/>
      <c r="T11" s="24"/>
      <c r="U11" s="24"/>
      <c r="V11" s="24"/>
      <c r="W11" s="24"/>
      <c r="X11" s="24"/>
      <c r="Y11" s="24"/>
      <c r="Z11" s="24"/>
      <c r="AA11" s="24"/>
    </row>
    <row r="12" spans="1:27" ht="31.5" customHeight="1">
      <c r="A12" s="5"/>
      <c r="B12" s="10" t="s">
        <v>143</v>
      </c>
      <c r="C12" s="35">
        <v>3000000</v>
      </c>
      <c r="D12" s="35">
        <v>338091153</v>
      </c>
      <c r="E12" s="35">
        <v>739619150</v>
      </c>
      <c r="F12" s="35">
        <v>-401527997</v>
      </c>
      <c r="G12" s="35">
        <v>3000000</v>
      </c>
      <c r="H12" s="36">
        <v>1</v>
      </c>
      <c r="I12" s="35">
        <f t="shared" si="0"/>
        <v>-401527997</v>
      </c>
      <c r="J12" s="35">
        <v>3000000</v>
      </c>
      <c r="K12" s="35">
        <v>3000000</v>
      </c>
      <c r="L12" s="5"/>
      <c r="M12" s="5"/>
      <c r="O12" s="24"/>
      <c r="P12" s="24"/>
      <c r="Q12" s="24"/>
      <c r="R12" s="24"/>
      <c r="S12" s="24"/>
      <c r="T12" s="24"/>
      <c r="U12" s="24"/>
      <c r="V12" s="24"/>
      <c r="W12" s="24"/>
      <c r="X12" s="24"/>
      <c r="Y12" s="24"/>
      <c r="Z12" s="24"/>
      <c r="AA12" s="24"/>
    </row>
    <row r="13" spans="1:27" ht="31.5" customHeight="1">
      <c r="A13" s="5"/>
      <c r="B13" s="10" t="s">
        <v>144</v>
      </c>
      <c r="C13" s="35">
        <v>1685000000</v>
      </c>
      <c r="D13" s="35">
        <v>2514395621</v>
      </c>
      <c r="E13" s="35">
        <v>1116520424</v>
      </c>
      <c r="F13" s="35">
        <v>1397875197</v>
      </c>
      <c r="G13" s="35">
        <v>1685000000</v>
      </c>
      <c r="H13" s="36">
        <v>1</v>
      </c>
      <c r="I13" s="35">
        <f t="shared" si="0"/>
        <v>1397875197</v>
      </c>
      <c r="J13" s="37" t="s">
        <v>226</v>
      </c>
      <c r="K13" s="35">
        <v>1685000000</v>
      </c>
      <c r="L13" s="5"/>
      <c r="M13" s="5"/>
      <c r="O13" s="24"/>
      <c r="P13" s="24"/>
      <c r="Q13" s="24"/>
      <c r="R13" s="24"/>
      <c r="S13" s="24"/>
      <c r="T13" s="24"/>
      <c r="U13" s="24"/>
      <c r="V13" s="24"/>
      <c r="W13" s="24"/>
      <c r="X13" s="24"/>
      <c r="Y13" s="24"/>
      <c r="Z13" s="24"/>
      <c r="AA13" s="24"/>
    </row>
    <row r="14" spans="1:27" ht="31.5" customHeight="1">
      <c r="A14" s="5"/>
      <c r="B14" s="10" t="s">
        <v>145</v>
      </c>
      <c r="C14" s="35">
        <v>1000000000</v>
      </c>
      <c r="D14" s="35">
        <v>1042149763</v>
      </c>
      <c r="E14" s="35">
        <v>42149763</v>
      </c>
      <c r="F14" s="35">
        <v>1000000000</v>
      </c>
      <c r="G14" s="35">
        <v>1000000000</v>
      </c>
      <c r="H14" s="36">
        <v>1</v>
      </c>
      <c r="I14" s="35">
        <f t="shared" si="0"/>
        <v>1000000000</v>
      </c>
      <c r="J14" s="37" t="s">
        <v>226</v>
      </c>
      <c r="K14" s="35">
        <v>1000000000</v>
      </c>
      <c r="L14" s="5"/>
      <c r="M14" s="5"/>
      <c r="O14" s="24"/>
      <c r="P14" s="24"/>
      <c r="Q14" s="24"/>
      <c r="R14" s="24"/>
      <c r="S14" s="24"/>
      <c r="T14" s="24"/>
      <c r="U14" s="24"/>
      <c r="V14" s="24"/>
      <c r="W14" s="24"/>
      <c r="X14" s="24"/>
      <c r="Y14" s="24"/>
      <c r="Z14" s="24"/>
      <c r="AA14" s="24"/>
    </row>
    <row r="15" spans="1:27" ht="31.5" customHeight="1">
      <c r="A15" s="5"/>
      <c r="B15" s="10" t="s">
        <v>146</v>
      </c>
      <c r="C15" s="35">
        <v>500000000</v>
      </c>
      <c r="D15" s="35">
        <v>523786513</v>
      </c>
      <c r="E15" s="35">
        <v>35715013</v>
      </c>
      <c r="F15" s="35">
        <v>488071500</v>
      </c>
      <c r="G15" s="35">
        <v>500000000</v>
      </c>
      <c r="H15" s="36">
        <v>1</v>
      </c>
      <c r="I15" s="35">
        <v>486596950</v>
      </c>
      <c r="J15" s="37" t="s">
        <v>226</v>
      </c>
      <c r="K15" s="35">
        <v>500000000</v>
      </c>
      <c r="L15" s="5"/>
      <c r="M15" s="5"/>
      <c r="O15" s="24"/>
      <c r="P15" s="24"/>
      <c r="Q15" s="24"/>
      <c r="R15" s="24"/>
      <c r="S15" s="24"/>
      <c r="T15" s="24"/>
      <c r="U15" s="24"/>
      <c r="V15" s="24"/>
      <c r="W15" s="24"/>
      <c r="X15" s="24"/>
      <c r="Y15" s="24"/>
      <c r="Z15" s="24"/>
      <c r="AA15" s="24"/>
    </row>
    <row r="16" spans="1:27" ht="31.5" customHeight="1">
      <c r="A16" s="5"/>
      <c r="B16" s="10" t="s">
        <v>147</v>
      </c>
      <c r="C16" s="35">
        <v>250000000</v>
      </c>
      <c r="D16" s="35">
        <v>561740624</v>
      </c>
      <c r="E16" s="35">
        <v>57108016</v>
      </c>
      <c r="F16" s="35">
        <v>504632608</v>
      </c>
      <c r="G16" s="35">
        <v>521000000</v>
      </c>
      <c r="H16" s="36">
        <f>C16/G16</f>
        <v>0.47984644913627639</v>
      </c>
      <c r="I16" s="35">
        <v>245197481.28598848</v>
      </c>
      <c r="J16" s="37" t="s">
        <v>226</v>
      </c>
      <c r="K16" s="35">
        <v>250000000</v>
      </c>
      <c r="L16" s="5"/>
      <c r="M16" s="5"/>
      <c r="O16" s="24"/>
      <c r="P16" s="24"/>
      <c r="Q16" s="24"/>
      <c r="R16" s="24"/>
      <c r="S16" s="24"/>
      <c r="T16" s="24"/>
      <c r="U16" s="24"/>
      <c r="V16" s="24"/>
      <c r="W16" s="24"/>
      <c r="X16" s="24"/>
      <c r="Y16" s="24"/>
      <c r="Z16" s="24"/>
      <c r="AA16" s="24"/>
    </row>
    <row r="17" spans="1:27" ht="31.5" customHeight="1">
      <c r="A17" s="5"/>
      <c r="B17" s="10" t="s">
        <v>274</v>
      </c>
      <c r="C17" s="35">
        <v>3000000</v>
      </c>
      <c r="D17" s="35">
        <v>143514499</v>
      </c>
      <c r="E17" s="35">
        <v>137389061</v>
      </c>
      <c r="F17" s="35">
        <v>6125438</v>
      </c>
      <c r="G17" s="35">
        <v>3000000</v>
      </c>
      <c r="H17" s="36">
        <v>1</v>
      </c>
      <c r="I17" s="35">
        <v>6092842</v>
      </c>
      <c r="J17" s="37" t="s">
        <v>226</v>
      </c>
      <c r="K17" s="35">
        <v>3000000</v>
      </c>
      <c r="L17" s="5"/>
      <c r="M17" s="5"/>
      <c r="O17" s="24"/>
      <c r="P17" s="24"/>
      <c r="Q17" s="24"/>
      <c r="R17" s="24"/>
      <c r="S17" s="24"/>
      <c r="T17" s="24"/>
      <c r="U17" s="24"/>
      <c r="V17" s="24"/>
      <c r="W17" s="24"/>
      <c r="X17" s="24"/>
      <c r="Y17" s="24"/>
      <c r="Z17" s="24"/>
      <c r="AA17" s="24"/>
    </row>
    <row r="18" spans="1:27" ht="31.5" customHeight="1">
      <c r="A18" s="5"/>
      <c r="B18" s="11" t="s">
        <v>8</v>
      </c>
      <c r="C18" s="35">
        <f>SUM(C9:C17)</f>
        <v>35791849556</v>
      </c>
      <c r="D18" s="35">
        <f>SUM(D9:D17)</f>
        <v>381136761464</v>
      </c>
      <c r="E18" s="35">
        <f>SUM(E9:E17)</f>
        <v>230881704420</v>
      </c>
      <c r="F18" s="35">
        <f>SUM(F9:F17)</f>
        <v>150255057044</v>
      </c>
      <c r="G18" s="35">
        <f>SUM(G9:G17)</f>
        <v>134541897870</v>
      </c>
      <c r="H18" s="37" t="s">
        <v>226</v>
      </c>
      <c r="I18" s="35">
        <f>SUM(I9:I17)</f>
        <v>149994114771.28598</v>
      </c>
      <c r="J18" s="35">
        <f>SUM(J9:J17)</f>
        <v>3000000</v>
      </c>
      <c r="K18" s="35">
        <f>SUM(K9:K17)</f>
        <v>3441000000</v>
      </c>
      <c r="L18" s="5"/>
      <c r="M18" s="5"/>
      <c r="O18" s="24"/>
      <c r="P18" s="24"/>
      <c r="Q18" s="24"/>
      <c r="R18" s="24"/>
      <c r="S18" s="24"/>
      <c r="T18" s="24"/>
      <c r="U18" s="24"/>
      <c r="V18" s="24"/>
      <c r="W18" s="24"/>
      <c r="X18" s="24"/>
      <c r="Y18" s="24"/>
      <c r="Z18" s="24"/>
      <c r="AA18" s="24"/>
    </row>
    <row r="19" spans="1:27" ht="21.75" customHeight="1">
      <c r="A19" s="5"/>
      <c r="B19" s="8"/>
      <c r="C19" s="5"/>
      <c r="D19" s="5"/>
      <c r="E19" s="5"/>
      <c r="F19" s="5"/>
      <c r="G19" s="5"/>
      <c r="H19" s="5"/>
      <c r="I19" s="5"/>
      <c r="J19" s="5"/>
      <c r="K19" s="5"/>
      <c r="L19" s="5"/>
      <c r="M19" s="5"/>
      <c r="O19" s="24"/>
      <c r="P19" s="24"/>
      <c r="Q19" s="24"/>
      <c r="R19" s="24"/>
      <c r="S19" s="24"/>
      <c r="T19" s="24"/>
      <c r="U19" s="24"/>
      <c r="V19" s="24"/>
      <c r="W19" s="24"/>
      <c r="X19" s="24"/>
      <c r="Y19" s="24"/>
      <c r="Z19" s="24"/>
      <c r="AA19" s="24"/>
    </row>
    <row r="20" spans="1:27" ht="21.75" customHeight="1">
      <c r="B20" s="4" t="s">
        <v>140</v>
      </c>
      <c r="K20" s="116"/>
      <c r="L20" s="116" t="s">
        <v>228</v>
      </c>
      <c r="O20" s="24"/>
      <c r="P20" s="24"/>
      <c r="Q20" s="24"/>
      <c r="R20" s="24"/>
      <c r="S20" s="24"/>
      <c r="T20" s="24"/>
      <c r="U20" s="24"/>
      <c r="V20" s="24"/>
      <c r="W20" s="24"/>
      <c r="X20" s="24"/>
      <c r="Y20" s="24"/>
      <c r="Z20" s="24"/>
      <c r="AA20" s="24"/>
    </row>
    <row r="21" spans="1:27" ht="46.5" customHeight="1">
      <c r="A21" s="5"/>
      <c r="B21" s="6" t="s">
        <v>51</v>
      </c>
      <c r="C21" s="7" t="s">
        <v>159</v>
      </c>
      <c r="D21" s="7" t="s">
        <v>160</v>
      </c>
      <c r="E21" s="7" t="s">
        <v>161</v>
      </c>
      <c r="F21" s="7" t="s">
        <v>53</v>
      </c>
      <c r="G21" s="7" t="s">
        <v>150</v>
      </c>
      <c r="H21" s="7" t="s">
        <v>249</v>
      </c>
      <c r="I21" s="7" t="s">
        <v>54</v>
      </c>
      <c r="J21" s="7" t="s">
        <v>162</v>
      </c>
      <c r="K21" s="7" t="s">
        <v>56</v>
      </c>
      <c r="L21" s="7" t="s">
        <v>50</v>
      </c>
      <c r="M21" s="5"/>
      <c r="O21" s="24"/>
      <c r="P21" s="24"/>
      <c r="Q21" s="24"/>
      <c r="R21" s="24"/>
      <c r="S21" s="24"/>
      <c r="T21" s="24"/>
      <c r="U21" s="24"/>
      <c r="V21" s="24"/>
      <c r="W21" s="24"/>
      <c r="X21" s="24"/>
      <c r="Y21" s="24"/>
      <c r="Z21" s="24"/>
      <c r="AA21" s="24"/>
    </row>
    <row r="22" spans="1:27" ht="31.5" customHeight="1">
      <c r="A22" s="5"/>
      <c r="B22" s="10" t="s">
        <v>207</v>
      </c>
      <c r="C22" s="35">
        <v>150000000</v>
      </c>
      <c r="D22" s="35">
        <v>6744176000</v>
      </c>
      <c r="E22" s="35">
        <v>995449000</v>
      </c>
      <c r="F22" s="35">
        <v>5748727000</v>
      </c>
      <c r="G22" s="35">
        <v>1125000000</v>
      </c>
      <c r="H22" s="36">
        <f>C22/G22</f>
        <v>0.13333333333333333</v>
      </c>
      <c r="I22" s="35">
        <v>766496933</v>
      </c>
      <c r="J22" s="37" t="s">
        <v>226</v>
      </c>
      <c r="K22" s="35">
        <v>150000000</v>
      </c>
      <c r="L22" s="35">
        <v>150000000</v>
      </c>
      <c r="M22" s="5"/>
      <c r="O22" s="24"/>
      <c r="P22" s="24"/>
      <c r="Q22" s="24"/>
      <c r="R22" s="24"/>
      <c r="S22" s="24"/>
      <c r="T22" s="24"/>
      <c r="U22" s="24"/>
      <c r="V22" s="24"/>
      <c r="W22" s="24"/>
      <c r="X22" s="24"/>
      <c r="Y22" s="24"/>
      <c r="Z22" s="24"/>
      <c r="AA22" s="24"/>
    </row>
    <row r="23" spans="1:27" ht="31.5" customHeight="1">
      <c r="A23" s="5"/>
      <c r="B23" s="10" t="s">
        <v>208</v>
      </c>
      <c r="C23" s="35">
        <v>40000000</v>
      </c>
      <c r="D23" s="35">
        <v>10452856029</v>
      </c>
      <c r="E23" s="35">
        <v>7917013293</v>
      </c>
      <c r="F23" s="35">
        <v>2535842736</v>
      </c>
      <c r="G23" s="35">
        <v>806000000</v>
      </c>
      <c r="H23" s="36">
        <f t="shared" ref="H23:H38" si="1">C23/G23</f>
        <v>4.9627791563275438E-2</v>
      </c>
      <c r="I23" s="35">
        <v>125848275</v>
      </c>
      <c r="J23" s="37" t="s">
        <v>226</v>
      </c>
      <c r="K23" s="35">
        <v>40000000</v>
      </c>
      <c r="L23" s="35">
        <v>40000000</v>
      </c>
      <c r="M23" s="5"/>
      <c r="O23" s="24"/>
      <c r="P23" s="24"/>
      <c r="Q23" s="24"/>
      <c r="R23" s="24"/>
      <c r="S23" s="24"/>
      <c r="T23" s="24"/>
      <c r="U23" s="24"/>
      <c r="V23" s="24"/>
      <c r="W23" s="24"/>
      <c r="X23" s="24"/>
      <c r="Y23" s="24"/>
      <c r="Z23" s="24"/>
      <c r="AA23" s="24"/>
    </row>
    <row r="24" spans="1:27" ht="31.5" customHeight="1">
      <c r="A24" s="5"/>
      <c r="B24" s="10" t="s">
        <v>209</v>
      </c>
      <c r="C24" s="35">
        <v>20000000</v>
      </c>
      <c r="D24" s="35">
        <v>340022096</v>
      </c>
      <c r="E24" s="35">
        <v>84426035</v>
      </c>
      <c r="F24" s="35">
        <v>255596061</v>
      </c>
      <c r="G24" s="35">
        <v>100000000</v>
      </c>
      <c r="H24" s="36">
        <f t="shared" si="1"/>
        <v>0.2</v>
      </c>
      <c r="I24" s="35">
        <v>51119212</v>
      </c>
      <c r="J24" s="37" t="s">
        <v>226</v>
      </c>
      <c r="K24" s="35">
        <v>20000000</v>
      </c>
      <c r="L24" s="35">
        <v>20000000</v>
      </c>
      <c r="M24" s="5"/>
      <c r="O24" s="24"/>
      <c r="P24" s="24"/>
      <c r="Q24" s="24"/>
      <c r="R24" s="24"/>
      <c r="S24" s="24"/>
      <c r="T24" s="24"/>
      <c r="U24" s="24"/>
      <c r="V24" s="24"/>
      <c r="W24" s="24"/>
      <c r="X24" s="24"/>
      <c r="Y24" s="24"/>
      <c r="Z24" s="24"/>
      <c r="AA24" s="24"/>
    </row>
    <row r="25" spans="1:27" ht="31.5" customHeight="1">
      <c r="A25" s="5"/>
      <c r="B25" s="10" t="s">
        <v>210</v>
      </c>
      <c r="C25" s="35">
        <v>20000000</v>
      </c>
      <c r="D25" s="35">
        <v>742011021</v>
      </c>
      <c r="E25" s="35">
        <v>130324670</v>
      </c>
      <c r="F25" s="35">
        <v>611686351</v>
      </c>
      <c r="G25" s="35">
        <v>80000000</v>
      </c>
      <c r="H25" s="36">
        <f t="shared" si="1"/>
        <v>0.25</v>
      </c>
      <c r="I25" s="35">
        <v>152921588</v>
      </c>
      <c r="J25" s="37" t="s">
        <v>226</v>
      </c>
      <c r="K25" s="35">
        <v>20000000</v>
      </c>
      <c r="L25" s="35">
        <v>20000000</v>
      </c>
      <c r="M25" s="5"/>
      <c r="O25" s="24"/>
      <c r="P25" s="24"/>
      <c r="Q25" s="24"/>
      <c r="R25" s="24"/>
      <c r="S25" s="24"/>
      <c r="T25" s="24"/>
      <c r="U25" s="24"/>
      <c r="V25" s="24"/>
      <c r="W25" s="24"/>
      <c r="X25" s="24"/>
      <c r="Y25" s="24"/>
      <c r="Z25" s="24"/>
      <c r="AA25" s="24"/>
    </row>
    <row r="26" spans="1:27" ht="31.5" customHeight="1">
      <c r="A26" s="5"/>
      <c r="B26" s="10" t="s">
        <v>151</v>
      </c>
      <c r="C26" s="35">
        <v>13460000</v>
      </c>
      <c r="D26" s="35">
        <v>230884064864</v>
      </c>
      <c r="E26" s="35">
        <v>224006349335</v>
      </c>
      <c r="F26" s="35">
        <v>6877715529</v>
      </c>
      <c r="G26" s="35">
        <v>3385980000</v>
      </c>
      <c r="H26" s="36">
        <f t="shared" si="1"/>
        <v>3.9752154472265048E-3</v>
      </c>
      <c r="I26" s="35">
        <v>27340401</v>
      </c>
      <c r="J26" s="37" t="s">
        <v>226</v>
      </c>
      <c r="K26" s="35">
        <v>13460000</v>
      </c>
      <c r="L26" s="35">
        <v>13460000</v>
      </c>
      <c r="M26" s="5"/>
      <c r="O26" s="24"/>
      <c r="P26" s="24"/>
      <c r="Q26" s="24"/>
      <c r="R26" s="24"/>
      <c r="S26" s="24"/>
      <c r="T26" s="24"/>
      <c r="U26" s="24"/>
      <c r="V26" s="24"/>
      <c r="W26" s="24"/>
      <c r="X26" s="24"/>
      <c r="Y26" s="24"/>
      <c r="Z26" s="24"/>
      <c r="AA26" s="24"/>
    </row>
    <row r="27" spans="1:27" ht="31.5" customHeight="1">
      <c r="A27" s="5"/>
      <c r="B27" s="10" t="s">
        <v>211</v>
      </c>
      <c r="C27" s="35">
        <v>624000000</v>
      </c>
      <c r="D27" s="35">
        <v>4158922000</v>
      </c>
      <c r="E27" s="35">
        <v>358025000</v>
      </c>
      <c r="F27" s="35">
        <v>3800897000</v>
      </c>
      <c r="G27" s="35">
        <v>3427000000</v>
      </c>
      <c r="H27" s="36">
        <f t="shared" si="1"/>
        <v>0.18208345491683689</v>
      </c>
      <c r="I27" s="35">
        <v>692080458</v>
      </c>
      <c r="J27" s="37" t="s">
        <v>226</v>
      </c>
      <c r="K27" s="35">
        <v>624000000</v>
      </c>
      <c r="L27" s="35">
        <v>624000000</v>
      </c>
      <c r="M27" s="5"/>
      <c r="O27" s="24"/>
      <c r="P27" s="24"/>
      <c r="Q27" s="24"/>
      <c r="R27" s="24"/>
      <c r="S27" s="24"/>
      <c r="T27" s="24"/>
      <c r="U27" s="24"/>
      <c r="V27" s="24"/>
      <c r="W27" s="24"/>
      <c r="X27" s="24"/>
      <c r="Y27" s="24"/>
      <c r="Z27" s="24"/>
      <c r="AA27" s="24"/>
    </row>
    <row r="28" spans="1:27" ht="31.5" customHeight="1">
      <c r="A28" s="5"/>
      <c r="B28" s="10" t="s">
        <v>152</v>
      </c>
      <c r="C28" s="35">
        <v>16815000</v>
      </c>
      <c r="D28" s="35">
        <v>566991502</v>
      </c>
      <c r="E28" s="35">
        <v>53203401</v>
      </c>
      <c r="F28" s="35">
        <v>513788101</v>
      </c>
      <c r="G28" s="35">
        <v>209373000</v>
      </c>
      <c r="H28" s="36">
        <f t="shared" si="1"/>
        <v>8.0311214913097673E-2</v>
      </c>
      <c r="I28" s="35">
        <v>41262947</v>
      </c>
      <c r="J28" s="37" t="s">
        <v>226</v>
      </c>
      <c r="K28" s="35">
        <v>16815000</v>
      </c>
      <c r="L28" s="35">
        <v>16815000</v>
      </c>
      <c r="M28" s="5"/>
      <c r="O28" s="24"/>
      <c r="P28" s="24"/>
      <c r="Q28" s="24"/>
      <c r="R28" s="24"/>
      <c r="S28" s="24"/>
      <c r="T28" s="24"/>
      <c r="U28" s="24"/>
      <c r="V28" s="24"/>
      <c r="W28" s="24"/>
      <c r="X28" s="24"/>
      <c r="Y28" s="24"/>
      <c r="Z28" s="24"/>
      <c r="AA28" s="24"/>
    </row>
    <row r="29" spans="1:27" ht="31.5" customHeight="1">
      <c r="A29" s="5"/>
      <c r="B29" s="10" t="s">
        <v>212</v>
      </c>
      <c r="C29" s="35">
        <v>128000000</v>
      </c>
      <c r="D29" s="35">
        <v>674035859</v>
      </c>
      <c r="E29" s="35">
        <v>41718184</v>
      </c>
      <c r="F29" s="35">
        <v>632317675</v>
      </c>
      <c r="G29" s="35">
        <v>600000000</v>
      </c>
      <c r="H29" s="36">
        <f t="shared" si="1"/>
        <v>0.21333333333333335</v>
      </c>
      <c r="I29" s="35">
        <v>134894437</v>
      </c>
      <c r="J29" s="37" t="s">
        <v>226</v>
      </c>
      <c r="K29" s="35">
        <v>128000000</v>
      </c>
      <c r="L29" s="35">
        <v>128000000</v>
      </c>
      <c r="M29" s="5"/>
      <c r="O29" s="24"/>
      <c r="P29" s="24"/>
      <c r="Q29" s="24"/>
      <c r="R29" s="24"/>
      <c r="S29" s="24"/>
      <c r="T29" s="24"/>
      <c r="U29" s="24"/>
      <c r="V29" s="24"/>
      <c r="W29" s="24"/>
      <c r="X29" s="24"/>
      <c r="Y29" s="24"/>
      <c r="Z29" s="24"/>
      <c r="AA29" s="24"/>
    </row>
    <row r="30" spans="1:27" ht="31.5" customHeight="1">
      <c r="A30" s="5"/>
      <c r="B30" s="10" t="s">
        <v>213</v>
      </c>
      <c r="C30" s="35">
        <v>45011000</v>
      </c>
      <c r="D30" s="35">
        <v>1106614401</v>
      </c>
      <c r="E30" s="35">
        <v>7959208</v>
      </c>
      <c r="F30" s="35">
        <v>1098655193</v>
      </c>
      <c r="G30" s="35">
        <v>1051130000</v>
      </c>
      <c r="H30" s="36">
        <f t="shared" si="1"/>
        <v>4.2821534919562754E-2</v>
      </c>
      <c r="I30" s="35">
        <v>47046102</v>
      </c>
      <c r="J30" s="37" t="s">
        <v>226</v>
      </c>
      <c r="K30" s="35">
        <v>45011000</v>
      </c>
      <c r="L30" s="35">
        <v>45011000</v>
      </c>
      <c r="M30" s="5"/>
      <c r="O30" s="24"/>
      <c r="P30" s="24"/>
      <c r="Q30" s="24"/>
      <c r="R30" s="24"/>
      <c r="S30" s="24"/>
      <c r="T30" s="24"/>
      <c r="U30" s="24"/>
      <c r="V30" s="24"/>
      <c r="W30" s="24"/>
      <c r="X30" s="24"/>
      <c r="Y30" s="24"/>
      <c r="Z30" s="24"/>
      <c r="AA30" s="24"/>
    </row>
    <row r="31" spans="1:27" ht="31.5" customHeight="1">
      <c r="A31" s="5"/>
      <c r="B31" s="10" t="s">
        <v>153</v>
      </c>
      <c r="C31" s="35">
        <v>59545000</v>
      </c>
      <c r="D31" s="35">
        <v>2971975343</v>
      </c>
      <c r="E31" s="35">
        <v>30288402</v>
      </c>
      <c r="F31" s="35">
        <v>2941686941</v>
      </c>
      <c r="G31" s="35">
        <v>2632200000</v>
      </c>
      <c r="H31" s="36">
        <f t="shared" si="1"/>
        <v>2.2621761264341615E-2</v>
      </c>
      <c r="I31" s="35">
        <v>66546140</v>
      </c>
      <c r="J31" s="37" t="s">
        <v>226</v>
      </c>
      <c r="K31" s="35">
        <v>59545000</v>
      </c>
      <c r="L31" s="35">
        <v>59545000</v>
      </c>
      <c r="M31" s="5"/>
      <c r="O31" s="24"/>
      <c r="P31" s="24"/>
      <c r="Q31" s="24"/>
      <c r="R31" s="24"/>
      <c r="S31" s="24"/>
      <c r="T31" s="24"/>
      <c r="U31" s="24"/>
      <c r="V31" s="24"/>
      <c r="W31" s="24"/>
      <c r="X31" s="24"/>
      <c r="Y31" s="24"/>
      <c r="Z31" s="24"/>
      <c r="AA31" s="24"/>
    </row>
    <row r="32" spans="1:27" ht="31.5" customHeight="1">
      <c r="A32" s="5"/>
      <c r="B32" s="10" t="s">
        <v>154</v>
      </c>
      <c r="C32" s="35">
        <v>38576000</v>
      </c>
      <c r="D32" s="35">
        <v>18073180799</v>
      </c>
      <c r="E32" s="35">
        <v>15833008844</v>
      </c>
      <c r="F32" s="35">
        <v>2240171955</v>
      </c>
      <c r="G32" s="35">
        <v>2029337000</v>
      </c>
      <c r="H32" s="36">
        <f t="shared" si="1"/>
        <v>1.9009164076740335E-2</v>
      </c>
      <c r="I32" s="35">
        <v>42583796</v>
      </c>
      <c r="J32" s="37" t="s">
        <v>226</v>
      </c>
      <c r="K32" s="35">
        <v>38576000</v>
      </c>
      <c r="L32" s="35">
        <v>38576000</v>
      </c>
      <c r="M32" s="5"/>
      <c r="O32" s="24"/>
      <c r="P32" s="24"/>
      <c r="Q32" s="24"/>
      <c r="R32" s="24"/>
      <c r="S32" s="24"/>
      <c r="T32" s="24"/>
      <c r="U32" s="24"/>
      <c r="V32" s="24"/>
      <c r="W32" s="24"/>
      <c r="X32" s="24"/>
      <c r="Y32" s="24"/>
      <c r="Z32" s="24"/>
      <c r="AA32" s="24"/>
    </row>
    <row r="33" spans="1:27" ht="31.5" customHeight="1">
      <c r="A33" s="5"/>
      <c r="B33" s="10" t="s">
        <v>214</v>
      </c>
      <c r="C33" s="35">
        <v>12831000</v>
      </c>
      <c r="D33" s="35">
        <v>1340005683</v>
      </c>
      <c r="E33" s="35">
        <v>3761615</v>
      </c>
      <c r="F33" s="35">
        <v>1336244068</v>
      </c>
      <c r="G33" s="35">
        <v>1500000000</v>
      </c>
      <c r="H33" s="36">
        <f t="shared" si="1"/>
        <v>8.5540000000000008E-3</v>
      </c>
      <c r="I33" s="35">
        <v>11430232</v>
      </c>
      <c r="J33" s="37" t="s">
        <v>226</v>
      </c>
      <c r="K33" s="35">
        <v>12831000</v>
      </c>
      <c r="L33" s="35">
        <v>12831000</v>
      </c>
      <c r="M33" s="5"/>
      <c r="O33" s="24"/>
      <c r="P33" s="24"/>
      <c r="Q33" s="24"/>
      <c r="R33" s="24"/>
      <c r="S33" s="24"/>
      <c r="T33" s="24"/>
      <c r="U33" s="24"/>
      <c r="V33" s="24"/>
      <c r="W33" s="24"/>
      <c r="X33" s="24"/>
      <c r="Y33" s="24"/>
      <c r="Z33" s="24"/>
      <c r="AA33" s="24"/>
    </row>
    <row r="34" spans="1:27" ht="31.5" customHeight="1">
      <c r="A34" s="5"/>
      <c r="B34" s="10" t="s">
        <v>155</v>
      </c>
      <c r="C34" s="35">
        <v>30570250</v>
      </c>
      <c r="D34" s="35">
        <v>1132702208</v>
      </c>
      <c r="E34" s="35">
        <v>124033412</v>
      </c>
      <c r="F34" s="35">
        <v>1008668796</v>
      </c>
      <c r="G34" s="35">
        <v>750203544</v>
      </c>
      <c r="H34" s="36">
        <f t="shared" si="1"/>
        <v>4.0749274306280801E-2</v>
      </c>
      <c r="I34" s="35">
        <v>41102521</v>
      </c>
      <c r="J34" s="37" t="s">
        <v>226</v>
      </c>
      <c r="K34" s="35">
        <v>30570250</v>
      </c>
      <c r="L34" s="35">
        <v>30570250</v>
      </c>
      <c r="M34" s="5"/>
    </row>
    <row r="35" spans="1:27" ht="31.5" customHeight="1">
      <c r="A35" s="5"/>
      <c r="B35" s="10" t="s">
        <v>156</v>
      </c>
      <c r="C35" s="35">
        <v>30540000</v>
      </c>
      <c r="D35" s="35">
        <v>369215245572</v>
      </c>
      <c r="E35" s="35">
        <v>354322683990</v>
      </c>
      <c r="F35" s="35">
        <v>14892561582</v>
      </c>
      <c r="G35" s="35">
        <v>4045658000</v>
      </c>
      <c r="H35" s="36">
        <f t="shared" si="1"/>
        <v>7.548833836176958E-3</v>
      </c>
      <c r="I35" s="35">
        <v>112421473</v>
      </c>
      <c r="J35" s="37" t="s">
        <v>226</v>
      </c>
      <c r="K35" s="35">
        <v>30540000</v>
      </c>
      <c r="L35" s="35">
        <v>30540000</v>
      </c>
      <c r="M35" s="5"/>
    </row>
    <row r="36" spans="1:27" ht="31.5" customHeight="1">
      <c r="A36" s="5"/>
      <c r="B36" s="10" t="s">
        <v>215</v>
      </c>
      <c r="C36" s="35">
        <v>40500000</v>
      </c>
      <c r="D36" s="35">
        <v>602797250</v>
      </c>
      <c r="E36" s="35">
        <v>4379347</v>
      </c>
      <c r="F36" s="35">
        <v>598417903</v>
      </c>
      <c r="G36" s="35">
        <v>450000000</v>
      </c>
      <c r="H36" s="36">
        <f t="shared" si="1"/>
        <v>0.09</v>
      </c>
      <c r="I36" s="35">
        <v>53857611</v>
      </c>
      <c r="J36" s="37" t="s">
        <v>226</v>
      </c>
      <c r="K36" s="35">
        <v>40500000</v>
      </c>
      <c r="L36" s="35">
        <v>40500000</v>
      </c>
      <c r="M36" s="5"/>
    </row>
    <row r="37" spans="1:27" ht="31.5" customHeight="1">
      <c r="A37" s="5"/>
      <c r="B37" s="10" t="s">
        <v>216</v>
      </c>
      <c r="C37" s="35">
        <v>51449047</v>
      </c>
      <c r="D37" s="35">
        <v>1452200601</v>
      </c>
      <c r="E37" s="35">
        <v>335941567</v>
      </c>
      <c r="F37" s="35">
        <v>1116259034</v>
      </c>
      <c r="G37" s="35">
        <v>1215000000</v>
      </c>
      <c r="H37" s="36">
        <f t="shared" si="1"/>
        <v>4.2344894650205758E-2</v>
      </c>
      <c r="I37" s="35">
        <v>47267871</v>
      </c>
      <c r="J37" s="37" t="s">
        <v>226</v>
      </c>
      <c r="K37" s="35">
        <v>51449047</v>
      </c>
      <c r="L37" s="35">
        <v>73642000</v>
      </c>
      <c r="M37" s="5"/>
    </row>
    <row r="38" spans="1:27" ht="31.5" customHeight="1">
      <c r="A38" s="5"/>
      <c r="B38" s="10" t="s">
        <v>157</v>
      </c>
      <c r="C38" s="35">
        <v>15000000</v>
      </c>
      <c r="D38" s="35">
        <v>2706033482</v>
      </c>
      <c r="E38" s="35">
        <v>549622363</v>
      </c>
      <c r="F38" s="35">
        <v>2156411119</v>
      </c>
      <c r="G38" s="35">
        <v>15000000</v>
      </c>
      <c r="H38" s="36">
        <f t="shared" si="1"/>
        <v>1</v>
      </c>
      <c r="I38" s="35">
        <v>2156411119</v>
      </c>
      <c r="J38" s="37" t="s">
        <v>226</v>
      </c>
      <c r="K38" s="35">
        <v>15000000</v>
      </c>
      <c r="L38" s="35">
        <v>15000000</v>
      </c>
      <c r="M38" s="5"/>
    </row>
    <row r="39" spans="1:27" ht="31.5" customHeight="1">
      <c r="A39" s="5"/>
      <c r="B39" s="10" t="s">
        <v>158</v>
      </c>
      <c r="C39" s="35">
        <v>38173000</v>
      </c>
      <c r="D39" s="35">
        <v>23893823000000</v>
      </c>
      <c r="E39" s="35">
        <v>23444803000000</v>
      </c>
      <c r="F39" s="35">
        <v>449020000000</v>
      </c>
      <c r="G39" s="35">
        <v>16602000000</v>
      </c>
      <c r="H39" s="36">
        <f>C39/G39</f>
        <v>2.2993012890013252E-3</v>
      </c>
      <c r="I39" s="35">
        <v>1032432265</v>
      </c>
      <c r="J39" s="37" t="s">
        <v>226</v>
      </c>
      <c r="K39" s="35">
        <v>38173000</v>
      </c>
      <c r="L39" s="35">
        <v>38173000</v>
      </c>
      <c r="M39" s="5"/>
    </row>
    <row r="40" spans="1:27" ht="31.5" customHeight="1">
      <c r="A40" s="5"/>
      <c r="B40" s="10" t="s">
        <v>1</v>
      </c>
      <c r="C40" s="35">
        <f t="shared" ref="C40:G40" si="2">C41-SUM(C22:C39)</f>
        <v>39965043</v>
      </c>
      <c r="D40" s="35">
        <f t="shared" si="2"/>
        <v>1025052858860</v>
      </c>
      <c r="E40" s="35">
        <f t="shared" si="2"/>
        <v>886755984391</v>
      </c>
      <c r="F40" s="35">
        <f t="shared" si="2"/>
        <v>138296873469</v>
      </c>
      <c r="G40" s="35">
        <f t="shared" si="2"/>
        <v>55500720105</v>
      </c>
      <c r="H40" s="48" t="s">
        <v>166</v>
      </c>
      <c r="I40" s="35">
        <f t="shared" ref="I40:K40" si="3">I41-SUM(I22:I39)</f>
        <v>2499909885</v>
      </c>
      <c r="J40" s="35">
        <f t="shared" ref="J40" si="4">J41-SUM(J22:J39)</f>
        <v>6310</v>
      </c>
      <c r="K40" s="35">
        <f t="shared" si="3"/>
        <v>39958733</v>
      </c>
      <c r="L40" s="35">
        <f t="shared" ref="L40" si="5">L41-SUM(L22:L39)</f>
        <v>78959229</v>
      </c>
      <c r="M40" s="5"/>
    </row>
    <row r="41" spans="1:27" ht="31.5" customHeight="1">
      <c r="A41" s="5"/>
      <c r="B41" s="12" t="s">
        <v>8</v>
      </c>
      <c r="C41" s="35">
        <v>1414435340</v>
      </c>
      <c r="D41" s="35">
        <v>25572039693570</v>
      </c>
      <c r="E41" s="35">
        <v>24936357172057</v>
      </c>
      <c r="F41" s="35">
        <v>635682520513</v>
      </c>
      <c r="G41" s="35">
        <v>95524601649</v>
      </c>
      <c r="H41" s="48" t="s">
        <v>166</v>
      </c>
      <c r="I41" s="35">
        <v>8102973266</v>
      </c>
      <c r="J41" s="35">
        <v>6310</v>
      </c>
      <c r="K41" s="35">
        <v>1414429030</v>
      </c>
      <c r="L41" s="35">
        <v>1475622479</v>
      </c>
      <c r="M41" s="5"/>
    </row>
    <row r="43" spans="1:27">
      <c r="F43" s="49"/>
    </row>
    <row r="44" spans="1:27">
      <c r="F44" s="50"/>
    </row>
  </sheetData>
  <phoneticPr fontId="3"/>
  <printOptions horizontalCentered="1"/>
  <pageMargins left="0.39370078740157483" right="0.39370078740157483" top="0.59055118110236227" bottom="0.59055118110236227" header="0.31496062992125984" footer="0.31496062992125984"/>
  <pageSetup paperSize="9" scale="75" orientation="landscape" r:id="rId1"/>
  <rowBreaks count="1" manualBreakCount="1">
    <brk id="19"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27"/>
  <sheetViews>
    <sheetView view="pageBreakPreview" zoomScale="80" zoomScaleNormal="100" zoomScaleSheetLayoutView="80" workbookViewId="0"/>
  </sheetViews>
  <sheetFormatPr defaultRowHeight="13.5"/>
  <cols>
    <col min="1" max="1" width="2.5" customWidth="1"/>
    <col min="2" max="2" width="31.625" customWidth="1"/>
    <col min="3" max="8" width="15.125" customWidth="1"/>
    <col min="9" max="9" width="4.375" hidden="1" customWidth="1"/>
    <col min="10" max="10" width="2.5" customWidth="1"/>
  </cols>
  <sheetData>
    <row r="1" spans="2:9" ht="44.25" customHeight="1"/>
    <row r="2" spans="2:9" ht="18.75" customHeight="1">
      <c r="B2" s="61" t="s">
        <v>233</v>
      </c>
      <c r="H2" s="62" t="s">
        <v>235</v>
      </c>
    </row>
    <row r="3" spans="2:9" ht="15.75" customHeight="1">
      <c r="B3" s="164" t="s">
        <v>217</v>
      </c>
      <c r="C3" s="164" t="s">
        <v>6</v>
      </c>
      <c r="D3" s="164" t="s">
        <v>4</v>
      </c>
      <c r="E3" s="164" t="s">
        <v>2</v>
      </c>
      <c r="F3" s="164" t="s">
        <v>3</v>
      </c>
      <c r="G3" s="163" t="s">
        <v>280</v>
      </c>
      <c r="H3" s="163" t="s">
        <v>58</v>
      </c>
      <c r="I3" s="108" t="s">
        <v>8</v>
      </c>
    </row>
    <row r="4" spans="2:9" s="66" customFormat="1" ht="15.75" customHeight="1">
      <c r="B4" s="164"/>
      <c r="C4" s="164"/>
      <c r="D4" s="164"/>
      <c r="E4" s="164"/>
      <c r="F4" s="164"/>
      <c r="G4" s="164"/>
      <c r="H4" s="164"/>
      <c r="I4" s="109"/>
    </row>
    <row r="5" spans="2:9" ht="25.5" customHeight="1">
      <c r="B5" s="110" t="s">
        <v>169</v>
      </c>
      <c r="C5" s="32">
        <v>12760468961</v>
      </c>
      <c r="D5" s="32">
        <v>6653800789</v>
      </c>
      <c r="E5" s="33" t="s">
        <v>236</v>
      </c>
      <c r="F5" s="33" t="s">
        <v>237</v>
      </c>
      <c r="G5" s="32">
        <f>C5+D5</f>
        <v>19414269750</v>
      </c>
      <c r="H5" s="32">
        <v>21300000000</v>
      </c>
      <c r="I5" s="111"/>
    </row>
    <row r="6" spans="2:9" ht="25.5" customHeight="1">
      <c r="B6" s="110" t="s">
        <v>238</v>
      </c>
      <c r="C6" s="32">
        <v>355974888</v>
      </c>
      <c r="D6" s="33">
        <v>157264112</v>
      </c>
      <c r="E6" s="33" t="s">
        <v>236</v>
      </c>
      <c r="F6" s="33" t="s">
        <v>237</v>
      </c>
      <c r="G6" s="32">
        <f t="shared" ref="G6:G22" si="0">C6+D6</f>
        <v>513239000</v>
      </c>
      <c r="H6" s="32">
        <v>620200000</v>
      </c>
      <c r="I6" s="111"/>
    </row>
    <row r="7" spans="2:9" ht="25.5" customHeight="1">
      <c r="B7" s="112" t="s">
        <v>170</v>
      </c>
      <c r="C7" s="32">
        <v>265384846</v>
      </c>
      <c r="D7" s="33">
        <v>117317864</v>
      </c>
      <c r="E7" s="33" t="s">
        <v>237</v>
      </c>
      <c r="F7" s="33" t="s">
        <v>236</v>
      </c>
      <c r="G7" s="32">
        <f t="shared" si="0"/>
        <v>382702710</v>
      </c>
      <c r="H7" s="32">
        <v>382500653</v>
      </c>
      <c r="I7" s="111"/>
    </row>
    <row r="8" spans="2:9" ht="25.5" customHeight="1">
      <c r="B8" s="110" t="s">
        <v>195</v>
      </c>
      <c r="C8" s="32">
        <v>8010000000</v>
      </c>
      <c r="D8" s="33" t="s">
        <v>226</v>
      </c>
      <c r="E8" s="33" t="s">
        <v>237</v>
      </c>
      <c r="F8" s="33" t="s">
        <v>236</v>
      </c>
      <c r="G8" s="32">
        <f>C8</f>
        <v>8010000000</v>
      </c>
      <c r="H8" s="32">
        <v>11670000000</v>
      </c>
      <c r="I8" s="111"/>
    </row>
    <row r="9" spans="2:9" ht="25.5" customHeight="1">
      <c r="B9" s="110" t="s">
        <v>196</v>
      </c>
      <c r="C9" s="32">
        <v>-1159378041</v>
      </c>
      <c r="D9" s="32">
        <v>4371905478</v>
      </c>
      <c r="E9" s="33" t="s">
        <v>237</v>
      </c>
      <c r="F9" s="33" t="s">
        <v>237</v>
      </c>
      <c r="G9" s="32">
        <f t="shared" si="0"/>
        <v>3212527437</v>
      </c>
      <c r="H9" s="34" t="s">
        <v>258</v>
      </c>
      <c r="I9" s="111"/>
    </row>
    <row r="10" spans="2:9" ht="25.5" customHeight="1">
      <c r="B10" s="110" t="s">
        <v>239</v>
      </c>
      <c r="C10" s="32">
        <v>433552923</v>
      </c>
      <c r="D10" s="32">
        <v>191586860</v>
      </c>
      <c r="E10" s="33" t="s">
        <v>237</v>
      </c>
      <c r="F10" s="33" t="s">
        <v>237</v>
      </c>
      <c r="G10" s="32">
        <f t="shared" si="0"/>
        <v>625139783</v>
      </c>
      <c r="H10" s="32">
        <v>625139918</v>
      </c>
      <c r="I10" s="111"/>
    </row>
    <row r="11" spans="2:9" ht="25.5" customHeight="1">
      <c r="B11" s="110" t="s">
        <v>167</v>
      </c>
      <c r="C11" s="32">
        <v>8984462081</v>
      </c>
      <c r="D11" s="32">
        <v>3700457541</v>
      </c>
      <c r="E11" s="33" t="s">
        <v>237</v>
      </c>
      <c r="F11" s="33" t="s">
        <v>237</v>
      </c>
      <c r="G11" s="32">
        <f t="shared" si="0"/>
        <v>12684919622</v>
      </c>
      <c r="H11" s="32">
        <v>12891077228</v>
      </c>
      <c r="I11" s="111"/>
    </row>
    <row r="12" spans="2:9" ht="25.5" customHeight="1">
      <c r="B12" s="110" t="s">
        <v>240</v>
      </c>
      <c r="C12" s="32">
        <v>1163026001</v>
      </c>
      <c r="D12" s="33">
        <v>514453380</v>
      </c>
      <c r="E12" s="33" t="s">
        <v>237</v>
      </c>
      <c r="F12" s="33" t="s">
        <v>237</v>
      </c>
      <c r="G12" s="32">
        <f t="shared" si="0"/>
        <v>1677479381</v>
      </c>
      <c r="H12" s="32">
        <v>1898942381</v>
      </c>
      <c r="I12" s="111"/>
    </row>
    <row r="13" spans="2:9" ht="25.5" customHeight="1">
      <c r="B13" s="110" t="s">
        <v>241</v>
      </c>
      <c r="C13" s="32">
        <v>681889788</v>
      </c>
      <c r="D13" s="32">
        <v>301535999</v>
      </c>
      <c r="E13" s="33" t="s">
        <v>237</v>
      </c>
      <c r="F13" s="33" t="s">
        <v>236</v>
      </c>
      <c r="G13" s="32">
        <f t="shared" si="0"/>
        <v>983425787</v>
      </c>
      <c r="H13" s="32">
        <v>1005398013</v>
      </c>
      <c r="I13" s="111"/>
    </row>
    <row r="14" spans="2:9" ht="25.5" customHeight="1">
      <c r="B14" s="110" t="s">
        <v>242</v>
      </c>
      <c r="C14" s="32">
        <v>1610765690</v>
      </c>
      <c r="D14" s="33">
        <v>712633310</v>
      </c>
      <c r="E14" s="33" t="s">
        <v>237</v>
      </c>
      <c r="F14" s="33" t="s">
        <v>237</v>
      </c>
      <c r="G14" s="32">
        <f t="shared" si="0"/>
        <v>2323399000</v>
      </c>
      <c r="H14" s="32">
        <v>2563239615</v>
      </c>
      <c r="I14" s="111"/>
    </row>
    <row r="15" spans="2:9" ht="25.5" customHeight="1">
      <c r="B15" s="112" t="s">
        <v>171</v>
      </c>
      <c r="C15" s="32">
        <v>27904339</v>
      </c>
      <c r="D15" s="33">
        <v>12216571</v>
      </c>
      <c r="E15" s="33" t="s">
        <v>237</v>
      </c>
      <c r="F15" s="33" t="s">
        <v>237</v>
      </c>
      <c r="G15" s="32">
        <f t="shared" si="0"/>
        <v>40120910</v>
      </c>
      <c r="H15" s="32">
        <v>38776910</v>
      </c>
      <c r="I15" s="111"/>
    </row>
    <row r="16" spans="2:9" ht="25.5" customHeight="1">
      <c r="B16" s="112" t="s">
        <v>172</v>
      </c>
      <c r="C16" s="32">
        <v>48871232</v>
      </c>
      <c r="D16" s="32">
        <v>321450934</v>
      </c>
      <c r="E16" s="33" t="s">
        <v>236</v>
      </c>
      <c r="F16" s="33" t="s">
        <v>237</v>
      </c>
      <c r="G16" s="32">
        <f t="shared" si="0"/>
        <v>370322166</v>
      </c>
      <c r="H16" s="32">
        <v>382170115</v>
      </c>
      <c r="I16" s="111"/>
    </row>
    <row r="17" spans="2:9" ht="25.5" customHeight="1">
      <c r="B17" s="112" t="s">
        <v>173</v>
      </c>
      <c r="C17" s="32">
        <v>2435204869</v>
      </c>
      <c r="D17" s="33">
        <v>1077579131</v>
      </c>
      <c r="E17" s="33" t="s">
        <v>237</v>
      </c>
      <c r="F17" s="33" t="s">
        <v>237</v>
      </c>
      <c r="G17" s="32">
        <f t="shared" si="0"/>
        <v>3512784000</v>
      </c>
      <c r="H17" s="32">
        <v>3978561000</v>
      </c>
      <c r="I17" s="111"/>
    </row>
    <row r="18" spans="2:9" ht="25.5" customHeight="1">
      <c r="B18" s="110" t="s">
        <v>243</v>
      </c>
      <c r="C18" s="32">
        <v>700669000</v>
      </c>
      <c r="D18" s="32">
        <v>299732400</v>
      </c>
      <c r="E18" s="33" t="s">
        <v>237</v>
      </c>
      <c r="F18" s="33" t="s">
        <v>237</v>
      </c>
      <c r="G18" s="32">
        <f t="shared" si="0"/>
        <v>1000401400</v>
      </c>
      <c r="H18" s="32">
        <v>1000000000</v>
      </c>
      <c r="I18" s="111"/>
    </row>
    <row r="19" spans="2:9" ht="25.5" customHeight="1">
      <c r="B19" s="112" t="s">
        <v>174</v>
      </c>
      <c r="C19" s="32">
        <v>300000000</v>
      </c>
      <c r="D19" s="33" t="s">
        <v>226</v>
      </c>
      <c r="E19" s="33" t="s">
        <v>237</v>
      </c>
      <c r="F19" s="33" t="s">
        <v>237</v>
      </c>
      <c r="G19" s="32">
        <f>C19</f>
        <v>300000000</v>
      </c>
      <c r="H19" s="32">
        <v>300000000</v>
      </c>
      <c r="I19" s="111"/>
    </row>
    <row r="20" spans="2:9" ht="25.5" customHeight="1">
      <c r="B20" s="112" t="s">
        <v>257</v>
      </c>
      <c r="C20" s="32">
        <v>127877335</v>
      </c>
      <c r="D20" s="33">
        <v>56428923</v>
      </c>
      <c r="E20" s="33" t="s">
        <v>226</v>
      </c>
      <c r="F20" s="33" t="s">
        <v>226</v>
      </c>
      <c r="G20" s="32">
        <f t="shared" si="0"/>
        <v>184306258</v>
      </c>
      <c r="H20" s="32">
        <v>233895321</v>
      </c>
      <c r="I20" s="111"/>
    </row>
    <row r="21" spans="2:9" ht="25.5" customHeight="1">
      <c r="B21" s="112" t="s">
        <v>266</v>
      </c>
      <c r="C21" s="32">
        <v>234054165</v>
      </c>
      <c r="D21" s="33" t="s">
        <v>226</v>
      </c>
      <c r="E21" s="33" t="s">
        <v>226</v>
      </c>
      <c r="F21" s="33" t="s">
        <v>226</v>
      </c>
      <c r="G21" s="32">
        <f>C21</f>
        <v>234054165</v>
      </c>
      <c r="H21" s="32">
        <v>457011573</v>
      </c>
      <c r="I21" s="111"/>
    </row>
    <row r="22" spans="2:9" ht="25.5" customHeight="1">
      <c r="B22" s="112" t="s">
        <v>275</v>
      </c>
      <c r="C22" s="32">
        <v>11872642</v>
      </c>
      <c r="D22" s="33">
        <v>5041759</v>
      </c>
      <c r="E22" s="33" t="s">
        <v>226</v>
      </c>
      <c r="F22" s="33" t="s">
        <v>226</v>
      </c>
      <c r="G22" s="32">
        <f t="shared" si="0"/>
        <v>16914401</v>
      </c>
      <c r="H22" s="32">
        <v>12258305</v>
      </c>
      <c r="I22" s="111"/>
    </row>
    <row r="23" spans="2:9" ht="25.5" customHeight="1">
      <c r="B23" s="102" t="s">
        <v>8</v>
      </c>
      <c r="C23" s="32">
        <f>SUM(C5:C22)</f>
        <v>36992600719</v>
      </c>
      <c r="D23" s="32">
        <f>SUM(D5:D22)</f>
        <v>18493405051</v>
      </c>
      <c r="E23" s="33" t="s">
        <v>226</v>
      </c>
      <c r="F23" s="33" t="s">
        <v>226</v>
      </c>
      <c r="G23" s="32">
        <f>SUM(G5:G22)</f>
        <v>55486005770</v>
      </c>
      <c r="H23" s="32">
        <f>SUM(H5:H22)</f>
        <v>59359171032</v>
      </c>
      <c r="I23" s="111"/>
    </row>
    <row r="24" spans="2:9" ht="4.9000000000000004" customHeight="1">
      <c r="B24" s="113"/>
      <c r="C24" s="114"/>
      <c r="D24" s="114"/>
      <c r="E24" s="114"/>
      <c r="F24" s="114"/>
      <c r="G24" s="114"/>
      <c r="H24" s="114"/>
      <c r="I24" s="114"/>
    </row>
    <row r="25" spans="2:9" ht="1.9" customHeight="1"/>
    <row r="26" spans="2:9" ht="18.75" customHeight="1">
      <c r="B26" t="s">
        <v>197</v>
      </c>
    </row>
    <row r="27" spans="2:9" ht="18.75" customHeight="1">
      <c r="B27" t="s">
        <v>198</v>
      </c>
    </row>
  </sheetData>
  <mergeCells count="7">
    <mergeCell ref="H3:H4"/>
    <mergeCell ref="B3:B4"/>
    <mergeCell ref="C3:C4"/>
    <mergeCell ref="D3:D4"/>
    <mergeCell ref="E3:E4"/>
    <mergeCell ref="F3:F4"/>
    <mergeCell ref="G3:G4"/>
  </mergeCells>
  <phoneticPr fontId="3"/>
  <printOptions horizontalCentered="1"/>
  <pageMargins left="0.39370078740157483" right="0.39370078740157483" top="0.59055118110236227" bottom="0.59055118110236227"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view="pageBreakPreview" zoomScale="80" zoomScaleNormal="100" zoomScaleSheetLayoutView="80" workbookViewId="0"/>
  </sheetViews>
  <sheetFormatPr defaultRowHeight="13.5"/>
  <cols>
    <col min="1" max="1" width="1.875" customWidth="1"/>
    <col min="2" max="2" width="39.125" customWidth="1"/>
    <col min="3" max="7" width="16.625" customWidth="1"/>
    <col min="8" max="8" width="1.875" customWidth="1"/>
  </cols>
  <sheetData>
    <row r="1" spans="2:8" ht="47.25" customHeight="1"/>
    <row r="2" spans="2:8" ht="19.5" customHeight="1">
      <c r="B2" s="63" t="s">
        <v>244</v>
      </c>
      <c r="C2" s="64"/>
      <c r="D2" s="64"/>
      <c r="E2" s="64"/>
      <c r="F2" s="64"/>
      <c r="G2" s="64" t="s">
        <v>245</v>
      </c>
      <c r="H2" s="101"/>
    </row>
    <row r="3" spans="2:8" ht="21" customHeight="1">
      <c r="B3" s="165" t="s">
        <v>59</v>
      </c>
      <c r="C3" s="167" t="s">
        <v>5</v>
      </c>
      <c r="D3" s="168"/>
      <c r="E3" s="167" t="s">
        <v>7</v>
      </c>
      <c r="F3" s="168"/>
      <c r="G3" s="165" t="s">
        <v>218</v>
      </c>
    </row>
    <row r="4" spans="2:8" ht="33" customHeight="1">
      <c r="B4" s="166"/>
      <c r="C4" s="102" t="s">
        <v>60</v>
      </c>
      <c r="D4" s="86" t="s">
        <v>61</v>
      </c>
      <c r="E4" s="102" t="s">
        <v>60</v>
      </c>
      <c r="F4" s="86" t="s">
        <v>61</v>
      </c>
      <c r="G4" s="166"/>
    </row>
    <row r="5" spans="2:8" ht="35.25" customHeight="1">
      <c r="B5" s="88" t="s">
        <v>148</v>
      </c>
      <c r="C5" s="31">
        <v>1530430742</v>
      </c>
      <c r="D5" s="27" t="s">
        <v>226</v>
      </c>
      <c r="E5" s="31">
        <v>148642876</v>
      </c>
      <c r="F5" s="27" t="s">
        <v>226</v>
      </c>
      <c r="G5" s="31">
        <v>1679073618</v>
      </c>
    </row>
    <row r="6" spans="2:8" ht="35.25" customHeight="1">
      <c r="B6" s="88" t="s">
        <v>149</v>
      </c>
      <c r="C6" s="31">
        <v>1311800900</v>
      </c>
      <c r="D6" s="27" t="s">
        <v>226</v>
      </c>
      <c r="E6" s="31">
        <v>196851500</v>
      </c>
      <c r="F6" s="27" t="s">
        <v>226</v>
      </c>
      <c r="G6" s="31">
        <v>1508652400</v>
      </c>
    </row>
    <row r="7" spans="2:8" ht="35.25" customHeight="1">
      <c r="B7" s="103" t="s">
        <v>246</v>
      </c>
      <c r="C7" s="31">
        <v>170586000</v>
      </c>
      <c r="D7" s="27" t="s">
        <v>226</v>
      </c>
      <c r="E7" s="31">
        <v>42508000</v>
      </c>
      <c r="F7" s="27" t="s">
        <v>226</v>
      </c>
      <c r="G7" s="31">
        <f>213094000+1000000</f>
        <v>214094000</v>
      </c>
    </row>
    <row r="8" spans="2:8" ht="35.25" customHeight="1">
      <c r="B8" s="88" t="s">
        <v>251</v>
      </c>
      <c r="C8" s="31">
        <v>1648450</v>
      </c>
      <c r="D8" s="27" t="s">
        <v>226</v>
      </c>
      <c r="E8" s="31">
        <v>637290</v>
      </c>
      <c r="F8" s="27" t="s">
        <v>226</v>
      </c>
      <c r="G8" s="31">
        <f>2285740+1000000</f>
        <v>3285740</v>
      </c>
    </row>
    <row r="9" spans="2:8" ht="35.25" customHeight="1">
      <c r="B9" s="88" t="s">
        <v>277</v>
      </c>
      <c r="C9" s="31">
        <v>548420</v>
      </c>
      <c r="D9" s="27" t="s">
        <v>226</v>
      </c>
      <c r="E9" s="31">
        <v>200000</v>
      </c>
      <c r="F9" s="27" t="s">
        <v>226</v>
      </c>
      <c r="G9" s="31">
        <v>748420</v>
      </c>
    </row>
    <row r="10" spans="2:8" ht="35.25" customHeight="1">
      <c r="B10" s="88" t="s">
        <v>278</v>
      </c>
      <c r="C10" s="31">
        <v>9838900</v>
      </c>
      <c r="D10" s="27" t="s">
        <v>226</v>
      </c>
      <c r="E10" s="31">
        <v>1731000</v>
      </c>
      <c r="F10" s="27" t="s">
        <v>226</v>
      </c>
      <c r="G10" s="31">
        <v>11569900</v>
      </c>
    </row>
    <row r="11" spans="2:8" ht="35.25" customHeight="1">
      <c r="B11" s="88" t="s">
        <v>279</v>
      </c>
      <c r="C11" s="31">
        <v>23831920</v>
      </c>
      <c r="D11" s="27" t="s">
        <v>226</v>
      </c>
      <c r="E11" s="31">
        <v>3858960</v>
      </c>
      <c r="F11" s="27" t="s">
        <v>226</v>
      </c>
      <c r="G11" s="31">
        <v>27690880</v>
      </c>
    </row>
    <row r="12" spans="2:8" ht="35.25" customHeight="1">
      <c r="B12" s="103" t="s">
        <v>262</v>
      </c>
      <c r="C12" s="31">
        <v>133096878</v>
      </c>
      <c r="D12" s="27" t="s">
        <v>226</v>
      </c>
      <c r="E12" s="31">
        <v>67294460</v>
      </c>
      <c r="F12" s="27" t="s">
        <v>226</v>
      </c>
      <c r="G12" s="31">
        <v>200391338</v>
      </c>
    </row>
    <row r="13" spans="2:8" ht="35.25" customHeight="1">
      <c r="B13" s="103" t="s">
        <v>263</v>
      </c>
      <c r="C13" s="31">
        <v>64919000</v>
      </c>
      <c r="D13" s="27" t="s">
        <v>226</v>
      </c>
      <c r="E13" s="31">
        <v>4738200</v>
      </c>
      <c r="F13" s="27" t="s">
        <v>226</v>
      </c>
      <c r="G13" s="31">
        <v>69657200</v>
      </c>
    </row>
    <row r="14" spans="2:8" ht="35.25" customHeight="1">
      <c r="B14" s="103" t="s">
        <v>287</v>
      </c>
      <c r="C14" s="31">
        <v>3105200</v>
      </c>
      <c r="D14" s="27" t="s">
        <v>226</v>
      </c>
      <c r="E14" s="31">
        <v>718600</v>
      </c>
      <c r="F14" s="27" t="s">
        <v>226</v>
      </c>
      <c r="G14" s="31">
        <v>3823800</v>
      </c>
    </row>
    <row r="15" spans="2:8" ht="35.25" customHeight="1">
      <c r="B15" s="65" t="s">
        <v>8</v>
      </c>
      <c r="C15" s="31">
        <v>3249806410</v>
      </c>
      <c r="D15" s="27" t="s">
        <v>226</v>
      </c>
      <c r="E15" s="31">
        <v>467180886</v>
      </c>
      <c r="F15" s="27" t="s">
        <v>226</v>
      </c>
      <c r="G15" s="31">
        <f>3716987296+2000000</f>
        <v>3718987296</v>
      </c>
      <c r="H15" s="61"/>
    </row>
    <row r="16" spans="2:8" ht="4.5" customHeight="1">
      <c r="C16" s="61"/>
      <c r="D16" s="61"/>
      <c r="E16" s="61"/>
      <c r="F16" s="61"/>
      <c r="G16" s="61"/>
      <c r="H16" s="61"/>
    </row>
    <row r="17" spans="3:8">
      <c r="C17" s="13"/>
      <c r="D17" s="13"/>
      <c r="E17" s="13"/>
      <c r="F17" s="13"/>
      <c r="G17" s="13"/>
      <c r="H17" s="13"/>
    </row>
    <row r="18" spans="3:8">
      <c r="C18" s="107"/>
    </row>
  </sheetData>
  <mergeCells count="4">
    <mergeCell ref="B3:B4"/>
    <mergeCell ref="C3:D3"/>
    <mergeCell ref="E3:F3"/>
    <mergeCell ref="G3:G4"/>
  </mergeCells>
  <phoneticPr fontId="3"/>
  <printOptions horizontalCentered="1"/>
  <pageMargins left="0.39370078740157483" right="0.39370078740157483" top="0.59055118110236227" bottom="0.59055118110236227"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0"/>
  <sheetViews>
    <sheetView view="pageBreakPreview" zoomScale="80" zoomScaleNormal="80" zoomScaleSheetLayoutView="80" workbookViewId="0"/>
  </sheetViews>
  <sheetFormatPr defaultRowHeight="13.5"/>
  <cols>
    <col min="1" max="1" width="1" customWidth="1"/>
    <col min="2" max="4" width="20" customWidth="1"/>
    <col min="5" max="5" width="3.5" customWidth="1"/>
    <col min="6" max="8" width="20" customWidth="1"/>
    <col min="9" max="9" width="0.875" customWidth="1"/>
  </cols>
  <sheetData>
    <row r="1" spans="2:8" ht="45" customHeight="1"/>
    <row r="2" spans="2:8" ht="19.5" customHeight="1">
      <c r="B2" t="s">
        <v>62</v>
      </c>
      <c r="C2" s="101"/>
      <c r="D2" s="62" t="s">
        <v>247</v>
      </c>
      <c r="E2" s="101"/>
      <c r="F2" s="61" t="s">
        <v>63</v>
      </c>
      <c r="G2" s="101"/>
      <c r="H2" s="62" t="s">
        <v>228</v>
      </c>
    </row>
    <row r="3" spans="2:8" ht="30" customHeight="1">
      <c r="B3" s="102" t="s">
        <v>59</v>
      </c>
      <c r="C3" s="102" t="s">
        <v>64</v>
      </c>
      <c r="D3" s="102" t="s">
        <v>65</v>
      </c>
      <c r="F3" s="102" t="s">
        <v>59</v>
      </c>
      <c r="G3" s="102" t="s">
        <v>64</v>
      </c>
      <c r="H3" s="102" t="s">
        <v>64</v>
      </c>
    </row>
    <row r="4" spans="2:8" ht="21" customHeight="1">
      <c r="B4" s="68" t="s">
        <v>66</v>
      </c>
      <c r="C4" s="14"/>
      <c r="D4" s="14"/>
      <c r="F4" s="68" t="s">
        <v>66</v>
      </c>
      <c r="G4" s="15"/>
      <c r="H4" s="15"/>
    </row>
    <row r="5" spans="2:8" ht="21" customHeight="1">
      <c r="B5" s="68" t="s">
        <v>176</v>
      </c>
      <c r="C5" s="15">
        <f>228372990</f>
        <v>228372990</v>
      </c>
      <c r="D5" s="15">
        <v>21430896</v>
      </c>
      <c r="F5" s="68" t="s">
        <v>176</v>
      </c>
      <c r="G5" s="15">
        <f>180640997-1000000</f>
        <v>179640997</v>
      </c>
      <c r="H5" s="15">
        <v>16951647</v>
      </c>
    </row>
    <row r="6" spans="2:8" ht="21" customHeight="1">
      <c r="B6" s="68" t="s">
        <v>175</v>
      </c>
      <c r="C6" s="15">
        <f>179523150-1000000</f>
        <v>178523150</v>
      </c>
      <c r="D6" s="15">
        <v>17454343</v>
      </c>
      <c r="F6" s="68" t="s">
        <v>175</v>
      </c>
      <c r="G6" s="15">
        <v>119939830</v>
      </c>
      <c r="H6" s="15">
        <v>11661287</v>
      </c>
    </row>
    <row r="7" spans="2:8" ht="21" customHeight="1">
      <c r="B7" s="68" t="s">
        <v>177</v>
      </c>
      <c r="C7" s="15">
        <f>33988311-1000000</f>
        <v>32988311</v>
      </c>
      <c r="D7" s="15">
        <v>3843195</v>
      </c>
      <c r="F7" s="68" t="s">
        <v>177</v>
      </c>
      <c r="G7" s="15">
        <v>18953058</v>
      </c>
      <c r="H7" s="15">
        <v>2143099</v>
      </c>
    </row>
    <row r="8" spans="2:8" ht="21" customHeight="1">
      <c r="B8" s="68" t="s">
        <v>253</v>
      </c>
      <c r="C8" s="14">
        <v>21600</v>
      </c>
      <c r="D8" s="14" t="s">
        <v>226</v>
      </c>
      <c r="F8" s="68" t="s">
        <v>253</v>
      </c>
      <c r="G8" s="14" t="s">
        <v>226</v>
      </c>
      <c r="H8" s="14" t="s">
        <v>226</v>
      </c>
    </row>
    <row r="9" spans="2:8" ht="21" customHeight="1">
      <c r="B9" s="68" t="s">
        <v>178</v>
      </c>
      <c r="C9" s="14">
        <v>3626200</v>
      </c>
      <c r="D9" s="14" t="s">
        <v>226</v>
      </c>
      <c r="F9" s="68" t="s">
        <v>178</v>
      </c>
      <c r="G9" s="14">
        <v>2879980</v>
      </c>
      <c r="H9" s="14" t="s">
        <v>226</v>
      </c>
    </row>
    <row r="10" spans="2:8" ht="21" customHeight="1">
      <c r="B10" s="68" t="s">
        <v>67</v>
      </c>
      <c r="C10" s="15"/>
      <c r="D10" s="14"/>
      <c r="F10" s="68" t="s">
        <v>67</v>
      </c>
      <c r="G10" s="15"/>
      <c r="H10" s="15"/>
    </row>
    <row r="11" spans="2:8" ht="21" customHeight="1">
      <c r="B11" s="68" t="s">
        <v>68</v>
      </c>
      <c r="C11" s="15">
        <v>47536521</v>
      </c>
      <c r="D11" s="15">
        <v>3003774</v>
      </c>
      <c r="F11" s="68" t="s">
        <v>68</v>
      </c>
      <c r="G11" s="15">
        <v>22034427</v>
      </c>
      <c r="H11" s="15">
        <v>1390183</v>
      </c>
    </row>
    <row r="12" spans="2:8" ht="21" customHeight="1">
      <c r="B12" s="68" t="s">
        <v>180</v>
      </c>
      <c r="C12" s="15">
        <v>259550621</v>
      </c>
      <c r="D12" s="15">
        <v>5032318</v>
      </c>
      <c r="F12" s="68" t="s">
        <v>180</v>
      </c>
      <c r="G12" s="15">
        <v>21107489</v>
      </c>
      <c r="H12" s="14">
        <f>326715+1000000</f>
        <v>1326715</v>
      </c>
    </row>
    <row r="13" spans="2:8" ht="21" customHeight="1">
      <c r="B13" s="68" t="s">
        <v>179</v>
      </c>
      <c r="C13" s="15">
        <v>7602417347</v>
      </c>
      <c r="D13" s="15">
        <v>63623680</v>
      </c>
      <c r="F13" s="68" t="s">
        <v>179</v>
      </c>
      <c r="G13" s="15">
        <v>295647735</v>
      </c>
      <c r="H13" s="15">
        <v>14058463</v>
      </c>
    </row>
    <row r="14" spans="2:8" ht="36" customHeight="1">
      <c r="B14" s="103" t="s">
        <v>181</v>
      </c>
      <c r="C14" s="15">
        <v>158614220</v>
      </c>
      <c r="D14" s="14" t="s">
        <v>226</v>
      </c>
      <c r="F14" s="103" t="s">
        <v>181</v>
      </c>
      <c r="G14" s="15">
        <v>6287872</v>
      </c>
      <c r="H14" s="14" t="s">
        <v>226</v>
      </c>
    </row>
    <row r="15" spans="2:8" ht="53.25" customHeight="1">
      <c r="B15" s="103" t="s">
        <v>182</v>
      </c>
      <c r="C15" s="15">
        <v>904592</v>
      </c>
      <c r="D15" s="14" t="s">
        <v>226</v>
      </c>
      <c r="F15" s="103" t="s">
        <v>182</v>
      </c>
      <c r="G15" s="15">
        <v>991</v>
      </c>
      <c r="H15" s="14" t="s">
        <v>226</v>
      </c>
    </row>
    <row r="16" spans="2:8" ht="53.25" customHeight="1">
      <c r="B16" s="104" t="s">
        <v>230</v>
      </c>
      <c r="C16" s="15">
        <v>891900</v>
      </c>
      <c r="D16" s="14">
        <v>28238</v>
      </c>
      <c r="F16" s="25" t="s">
        <v>252</v>
      </c>
      <c r="G16" s="14"/>
      <c r="H16" s="14"/>
    </row>
    <row r="17" spans="2:8" ht="32.25" customHeight="1">
      <c r="B17" s="69" t="s">
        <v>8</v>
      </c>
      <c r="C17" s="15">
        <v>8515425852</v>
      </c>
      <c r="D17" s="15">
        <v>114416444</v>
      </c>
      <c r="F17" s="69" t="s">
        <v>8</v>
      </c>
      <c r="G17" s="15">
        <v>667492379</v>
      </c>
      <c r="H17" s="15">
        <v>46531394</v>
      </c>
    </row>
    <row r="18" spans="2:8" ht="6.75" customHeight="1">
      <c r="B18" s="105"/>
      <c r="C18" s="106"/>
      <c r="D18" s="106"/>
      <c r="E18" s="61"/>
      <c r="F18" s="61"/>
      <c r="G18" s="61"/>
      <c r="H18" s="101"/>
    </row>
    <row r="19" spans="2:8" ht="18.75" customHeight="1">
      <c r="C19" s="61"/>
      <c r="D19" s="61"/>
      <c r="E19" s="61"/>
      <c r="F19" s="61"/>
      <c r="G19" s="61"/>
      <c r="H19" s="101"/>
    </row>
    <row r="20" spans="2:8">
      <c r="C20" s="13"/>
      <c r="D20" s="13"/>
      <c r="E20" s="13"/>
      <c r="F20" s="13"/>
    </row>
  </sheetData>
  <phoneticPr fontId="3"/>
  <printOptions horizontalCentered="1"/>
  <pageMargins left="0.39370078740157483" right="0.39370078740157483" top="0.59055118110236227" bottom="0.59055118110236227"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
  <sheetViews>
    <sheetView view="pageBreakPreview" zoomScale="80" zoomScaleNormal="100" zoomScaleSheetLayoutView="80" workbookViewId="0"/>
  </sheetViews>
  <sheetFormatPr defaultRowHeight="13.5"/>
  <cols>
    <col min="1" max="1" width="15.625" customWidth="1"/>
    <col min="2" max="12" width="10.875" style="29" customWidth="1"/>
    <col min="13" max="13" width="0.625" customWidth="1"/>
  </cols>
  <sheetData>
    <row r="1" spans="1:13" ht="34.5" customHeight="1"/>
    <row r="2" spans="1:13" ht="21.75" customHeight="1">
      <c r="A2" s="98" t="s">
        <v>69</v>
      </c>
    </row>
    <row r="3" spans="1:13" ht="21.75" customHeight="1">
      <c r="A3" s="98" t="s">
        <v>70</v>
      </c>
      <c r="B3" s="99"/>
      <c r="C3" s="99"/>
      <c r="D3" s="99"/>
      <c r="E3" s="99"/>
      <c r="F3" s="99"/>
      <c r="G3" s="99"/>
      <c r="H3" s="99"/>
      <c r="I3" s="99"/>
      <c r="J3" s="99"/>
      <c r="K3" s="99"/>
      <c r="L3" s="132" t="s">
        <v>248</v>
      </c>
    </row>
    <row r="4" spans="1:13" ht="15.95" customHeight="1">
      <c r="A4" s="172" t="s">
        <v>57</v>
      </c>
      <c r="B4" s="174" t="s">
        <v>71</v>
      </c>
      <c r="C4" s="176" t="s">
        <v>72</v>
      </c>
      <c r="D4" s="169" t="s">
        <v>203</v>
      </c>
      <c r="E4" s="169" t="s">
        <v>73</v>
      </c>
      <c r="F4" s="169" t="s">
        <v>204</v>
      </c>
      <c r="G4" s="169" t="s">
        <v>205</v>
      </c>
      <c r="H4" s="169" t="s">
        <v>206</v>
      </c>
      <c r="I4" s="171" t="s">
        <v>74</v>
      </c>
      <c r="J4" s="124"/>
      <c r="K4" s="122"/>
      <c r="L4" s="169" t="s">
        <v>75</v>
      </c>
    </row>
    <row r="5" spans="1:13" ht="15.95" customHeight="1">
      <c r="A5" s="173"/>
      <c r="B5" s="175"/>
      <c r="C5" s="177"/>
      <c r="D5" s="170"/>
      <c r="E5" s="170"/>
      <c r="F5" s="169"/>
      <c r="G5" s="170"/>
      <c r="H5" s="169"/>
      <c r="I5" s="169"/>
      <c r="J5" s="123" t="s">
        <v>224</v>
      </c>
      <c r="K5" s="123" t="s">
        <v>225</v>
      </c>
      <c r="L5" s="170"/>
    </row>
    <row r="6" spans="1:13" ht="24.95" customHeight="1">
      <c r="A6" s="125" t="s">
        <v>76</v>
      </c>
      <c r="B6" s="126"/>
      <c r="C6" s="127"/>
      <c r="D6" s="128"/>
      <c r="E6" s="128"/>
      <c r="F6" s="128"/>
      <c r="G6" s="128"/>
      <c r="H6" s="128"/>
      <c r="I6" s="128"/>
      <c r="J6" s="128"/>
      <c r="K6" s="128"/>
      <c r="L6" s="128"/>
    </row>
    <row r="7" spans="1:13" ht="24.95" customHeight="1">
      <c r="A7" s="125" t="s">
        <v>77</v>
      </c>
      <c r="B7" s="126">
        <v>14825465734</v>
      </c>
      <c r="C7" s="127">
        <v>13638963840</v>
      </c>
      <c r="D7" s="129" t="s">
        <v>226</v>
      </c>
      <c r="E7" s="128">
        <v>1186501894</v>
      </c>
      <c r="F7" s="129" t="s">
        <v>226</v>
      </c>
      <c r="G7" s="129" t="s">
        <v>226</v>
      </c>
      <c r="H7" s="129" t="s">
        <v>226</v>
      </c>
      <c r="I7" s="129" t="s">
        <v>256</v>
      </c>
      <c r="J7" s="129" t="s">
        <v>256</v>
      </c>
      <c r="K7" s="129" t="s">
        <v>256</v>
      </c>
      <c r="L7" s="129" t="s">
        <v>256</v>
      </c>
      <c r="M7" s="100"/>
    </row>
    <row r="8" spans="1:13" ht="24.95" customHeight="1">
      <c r="A8" s="125" t="s">
        <v>78</v>
      </c>
      <c r="B8" s="126">
        <v>3737371969</v>
      </c>
      <c r="C8" s="127">
        <v>3683211731</v>
      </c>
      <c r="D8" s="128">
        <v>7386328</v>
      </c>
      <c r="E8" s="128">
        <v>46773910</v>
      </c>
      <c r="F8" s="129" t="s">
        <v>226</v>
      </c>
      <c r="G8" s="129" t="s">
        <v>226</v>
      </c>
      <c r="H8" s="129" t="s">
        <v>226</v>
      </c>
      <c r="I8" s="129" t="s">
        <v>256</v>
      </c>
      <c r="J8" s="129" t="s">
        <v>256</v>
      </c>
      <c r="K8" s="129" t="s">
        <v>256</v>
      </c>
      <c r="L8" s="129" t="s">
        <v>256</v>
      </c>
      <c r="M8" s="100"/>
    </row>
    <row r="9" spans="1:13" ht="24.95" customHeight="1">
      <c r="A9" s="125" t="s">
        <v>79</v>
      </c>
      <c r="B9" s="126">
        <v>3611272468</v>
      </c>
      <c r="C9" s="127">
        <v>2703788468</v>
      </c>
      <c r="D9" s="129" t="s">
        <v>226</v>
      </c>
      <c r="E9" s="129">
        <v>907484000</v>
      </c>
      <c r="F9" s="129" t="s">
        <v>226</v>
      </c>
      <c r="G9" s="129" t="s">
        <v>226</v>
      </c>
      <c r="H9" s="129" t="s">
        <v>226</v>
      </c>
      <c r="I9" s="129" t="s">
        <v>256</v>
      </c>
      <c r="J9" s="129" t="s">
        <v>256</v>
      </c>
      <c r="K9" s="129" t="s">
        <v>256</v>
      </c>
      <c r="L9" s="129" t="s">
        <v>256</v>
      </c>
      <c r="M9" s="100"/>
    </row>
    <row r="10" spans="1:13" ht="24.95" customHeight="1">
      <c r="A10" s="125" t="s">
        <v>80</v>
      </c>
      <c r="B10" s="126">
        <v>11238994289</v>
      </c>
      <c r="C10" s="127">
        <v>10584723789</v>
      </c>
      <c r="D10" s="129">
        <v>130000000</v>
      </c>
      <c r="E10" s="128">
        <v>524270500</v>
      </c>
      <c r="F10" s="129" t="s">
        <v>226</v>
      </c>
      <c r="G10" s="129" t="s">
        <v>226</v>
      </c>
      <c r="H10" s="129" t="s">
        <v>226</v>
      </c>
      <c r="I10" s="129" t="s">
        <v>256</v>
      </c>
      <c r="J10" s="129" t="s">
        <v>256</v>
      </c>
      <c r="K10" s="129" t="s">
        <v>256</v>
      </c>
      <c r="L10" s="129" t="s">
        <v>256</v>
      </c>
    </row>
    <row r="11" spans="1:13" ht="24.95" customHeight="1">
      <c r="A11" s="125" t="s">
        <v>81</v>
      </c>
      <c r="B11" s="126">
        <v>41726112277</v>
      </c>
      <c r="C11" s="127">
        <v>1546037639</v>
      </c>
      <c r="D11" s="128">
        <v>6375824060</v>
      </c>
      <c r="E11" s="128">
        <v>32608212992</v>
      </c>
      <c r="F11" s="129" t="s">
        <v>226</v>
      </c>
      <c r="G11" s="129" t="s">
        <v>226</v>
      </c>
      <c r="H11" s="128">
        <v>1196037586</v>
      </c>
      <c r="I11" s="129" t="s">
        <v>256</v>
      </c>
      <c r="J11" s="129" t="s">
        <v>256</v>
      </c>
      <c r="K11" s="129" t="s">
        <v>256</v>
      </c>
      <c r="L11" s="129" t="s">
        <v>256</v>
      </c>
    </row>
    <row r="12" spans="1:13" ht="24.95" customHeight="1">
      <c r="A12" s="125" t="s">
        <v>82</v>
      </c>
      <c r="B12" s="126">
        <v>5145741553</v>
      </c>
      <c r="C12" s="127">
        <v>3699689418</v>
      </c>
      <c r="D12" s="128">
        <v>1169082135</v>
      </c>
      <c r="E12" s="128">
        <v>276970000</v>
      </c>
      <c r="F12" s="129" t="s">
        <v>226</v>
      </c>
      <c r="G12" s="129" t="s">
        <v>226</v>
      </c>
      <c r="H12" s="129" t="s">
        <v>226</v>
      </c>
      <c r="I12" s="129" t="s">
        <v>256</v>
      </c>
      <c r="J12" s="129" t="s">
        <v>256</v>
      </c>
      <c r="K12" s="129" t="s">
        <v>256</v>
      </c>
      <c r="L12" s="129" t="s">
        <v>256</v>
      </c>
    </row>
    <row r="13" spans="1:13" ht="24.95" customHeight="1">
      <c r="A13" s="125" t="s">
        <v>83</v>
      </c>
      <c r="B13" s="126"/>
      <c r="C13" s="127"/>
      <c r="D13" s="129"/>
      <c r="E13" s="129"/>
      <c r="F13" s="129"/>
      <c r="G13" s="129"/>
      <c r="H13" s="129"/>
      <c r="I13" s="129"/>
      <c r="J13" s="129"/>
      <c r="K13" s="129"/>
      <c r="L13" s="129"/>
    </row>
    <row r="14" spans="1:13" ht="24.95" customHeight="1">
      <c r="A14" s="125" t="s">
        <v>84</v>
      </c>
      <c r="B14" s="126">
        <v>71427672672</v>
      </c>
      <c r="C14" s="127">
        <v>41429729705</v>
      </c>
      <c r="D14" s="128">
        <v>5932553967</v>
      </c>
      <c r="E14" s="129">
        <v>23738637000</v>
      </c>
      <c r="F14" s="129" t="s">
        <v>226</v>
      </c>
      <c r="G14" s="128">
        <v>326752000</v>
      </c>
      <c r="H14" s="129" t="s">
        <v>226</v>
      </c>
      <c r="I14" s="129" t="s">
        <v>256</v>
      </c>
      <c r="J14" s="129" t="s">
        <v>256</v>
      </c>
      <c r="K14" s="129" t="s">
        <v>256</v>
      </c>
      <c r="L14" s="129" t="s">
        <v>256</v>
      </c>
    </row>
    <row r="15" spans="1:13" ht="24.95" customHeight="1">
      <c r="A15" s="125" t="s">
        <v>85</v>
      </c>
      <c r="B15" s="126">
        <v>130173580</v>
      </c>
      <c r="C15" s="127">
        <v>130173580</v>
      </c>
      <c r="D15" s="129" t="s">
        <v>226</v>
      </c>
      <c r="E15" s="129" t="s">
        <v>226</v>
      </c>
      <c r="F15" s="129" t="s">
        <v>226</v>
      </c>
      <c r="G15" s="129" t="s">
        <v>226</v>
      </c>
      <c r="H15" s="129" t="s">
        <v>226</v>
      </c>
      <c r="I15" s="129" t="s">
        <v>256</v>
      </c>
      <c r="J15" s="129" t="s">
        <v>256</v>
      </c>
      <c r="K15" s="129" t="s">
        <v>256</v>
      </c>
      <c r="L15" s="129" t="s">
        <v>256</v>
      </c>
    </row>
    <row r="16" spans="1:13" ht="24.95" customHeight="1">
      <c r="A16" s="125" t="s">
        <v>86</v>
      </c>
      <c r="B16" s="130" t="s">
        <v>226</v>
      </c>
      <c r="C16" s="129" t="s">
        <v>226</v>
      </c>
      <c r="D16" s="129" t="s">
        <v>226</v>
      </c>
      <c r="E16" s="129" t="s">
        <v>226</v>
      </c>
      <c r="F16" s="129" t="s">
        <v>226</v>
      </c>
      <c r="G16" s="129" t="s">
        <v>226</v>
      </c>
      <c r="H16" s="129" t="s">
        <v>226</v>
      </c>
      <c r="I16" s="129" t="s">
        <v>256</v>
      </c>
      <c r="J16" s="129" t="s">
        <v>256</v>
      </c>
      <c r="K16" s="129" t="s">
        <v>256</v>
      </c>
      <c r="L16" s="129" t="s">
        <v>256</v>
      </c>
    </row>
    <row r="17" spans="1:12" ht="24.95" customHeight="1">
      <c r="A17" s="125" t="s">
        <v>87</v>
      </c>
      <c r="B17" s="126">
        <v>6254248421</v>
      </c>
      <c r="C17" s="127">
        <v>2877528624</v>
      </c>
      <c r="D17" s="128">
        <v>1948989579</v>
      </c>
      <c r="E17" s="128">
        <v>1364384704</v>
      </c>
      <c r="F17" s="129" t="s">
        <v>226</v>
      </c>
      <c r="G17" s="129" t="s">
        <v>226</v>
      </c>
      <c r="H17" s="129">
        <v>60881204</v>
      </c>
      <c r="I17" s="129" t="s">
        <v>256</v>
      </c>
      <c r="J17" s="129" t="s">
        <v>256</v>
      </c>
      <c r="K17" s="129" t="s">
        <v>256</v>
      </c>
      <c r="L17" s="128">
        <v>2464310</v>
      </c>
    </row>
    <row r="18" spans="1:12" ht="24.95" customHeight="1">
      <c r="A18" s="131" t="s">
        <v>43</v>
      </c>
      <c r="B18" s="126">
        <f>SUM(B6:B17)</f>
        <v>158097052963</v>
      </c>
      <c r="C18" s="127">
        <f>SUM(C6:C17)</f>
        <v>80293846794</v>
      </c>
      <c r="D18" s="128">
        <f>SUM(D6:D17)</f>
        <v>15563836069</v>
      </c>
      <c r="E18" s="128">
        <f t="shared" ref="E18:L18" si="0">SUM(E6:E17)</f>
        <v>60653235000</v>
      </c>
      <c r="F18" s="128">
        <f t="shared" si="0"/>
        <v>0</v>
      </c>
      <c r="G18" s="128">
        <f t="shared" si="0"/>
        <v>326752000</v>
      </c>
      <c r="H18" s="128">
        <f t="shared" si="0"/>
        <v>1256918790</v>
      </c>
      <c r="I18" s="129" t="s">
        <v>256</v>
      </c>
      <c r="J18" s="129" t="s">
        <v>250</v>
      </c>
      <c r="K18" s="129" t="s">
        <v>226</v>
      </c>
      <c r="L18" s="128">
        <f t="shared" si="0"/>
        <v>2464310</v>
      </c>
    </row>
    <row r="19" spans="1:12" ht="3.75" customHeight="1">
      <c r="B19" s="30"/>
      <c r="C19" s="30"/>
      <c r="D19" s="30"/>
      <c r="E19" s="30"/>
      <c r="F19" s="30"/>
      <c r="G19" s="30"/>
      <c r="H19" s="30"/>
      <c r="I19" s="30"/>
      <c r="J19" s="30"/>
      <c r="K19" s="30"/>
      <c r="L19" s="30"/>
    </row>
    <row r="20" spans="1:12" ht="12" customHeight="1"/>
  </sheetData>
  <mergeCells count="10">
    <mergeCell ref="G4:G5"/>
    <mergeCell ref="H4:H5"/>
    <mergeCell ref="I4:I5"/>
    <mergeCell ref="L4:L5"/>
    <mergeCell ref="A4:A5"/>
    <mergeCell ref="B4:B5"/>
    <mergeCell ref="C4:C5"/>
    <mergeCell ref="D4:D5"/>
    <mergeCell ref="E4:E5"/>
    <mergeCell ref="F4:F5"/>
  </mergeCells>
  <phoneticPr fontId="3"/>
  <printOptions horizontalCentered="1"/>
  <pageMargins left="0.39370078740157483" right="0.39370078740157483" top="0.59055118110236227"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7"/>
  <sheetViews>
    <sheetView view="pageBreakPreview" zoomScale="80" zoomScaleNormal="80" zoomScaleSheetLayoutView="80" workbookViewId="0"/>
  </sheetViews>
  <sheetFormatPr defaultRowHeight="13.5"/>
  <cols>
    <col min="1" max="1" width="2.125" customWidth="1"/>
    <col min="2" max="2" width="20.625" customWidth="1"/>
    <col min="3" max="9" width="15.125" customWidth="1"/>
    <col min="10" max="10" width="2.125" customWidth="1"/>
  </cols>
  <sheetData>
    <row r="1" spans="2:10" ht="46.5" customHeight="1"/>
    <row r="2" spans="2:10" ht="24" customHeight="1">
      <c r="B2" s="94" t="s">
        <v>88</v>
      </c>
      <c r="C2" s="52"/>
      <c r="D2" s="52"/>
      <c r="E2" s="52"/>
      <c r="F2" s="52"/>
      <c r="G2" s="52"/>
      <c r="H2" s="52"/>
      <c r="I2" s="56" t="s">
        <v>234</v>
      </c>
      <c r="J2" s="52"/>
    </row>
    <row r="3" spans="2:10" ht="27" customHeight="1">
      <c r="B3" s="188" t="s">
        <v>71</v>
      </c>
      <c r="C3" s="189" t="s">
        <v>89</v>
      </c>
      <c r="D3" s="143" t="s">
        <v>90</v>
      </c>
      <c r="E3" s="143" t="s">
        <v>91</v>
      </c>
      <c r="F3" s="143" t="s">
        <v>92</v>
      </c>
      <c r="G3" s="143" t="s">
        <v>93</v>
      </c>
      <c r="H3" s="143" t="s">
        <v>94</v>
      </c>
      <c r="I3" s="143" t="s">
        <v>95</v>
      </c>
    </row>
    <row r="4" spans="2:10" ht="18" customHeight="1">
      <c r="B4" s="188"/>
      <c r="C4" s="181"/>
      <c r="D4" s="178"/>
      <c r="E4" s="178"/>
      <c r="F4" s="178"/>
      <c r="G4" s="178"/>
      <c r="H4" s="178"/>
      <c r="I4" s="178"/>
    </row>
    <row r="5" spans="2:10" ht="30" customHeight="1">
      <c r="B5" s="95">
        <f>SUM(C5:I5)</f>
        <v>158097052963</v>
      </c>
      <c r="C5" s="96">
        <v>143196368142</v>
      </c>
      <c r="D5" s="97">
        <v>14187448093</v>
      </c>
      <c r="E5" s="97">
        <v>702617260</v>
      </c>
      <c r="F5" s="97">
        <v>7538196</v>
      </c>
      <c r="G5" s="97">
        <v>3081272</v>
      </c>
      <c r="H5" s="97">
        <v>0</v>
      </c>
      <c r="I5" s="97">
        <v>0</v>
      </c>
    </row>
    <row r="6" spans="2:10" ht="25.5" customHeight="1"/>
    <row r="7" spans="2:10" ht="25.5" customHeight="1"/>
    <row r="8" spans="2:10" ht="24" customHeight="1">
      <c r="B8" s="94" t="s">
        <v>96</v>
      </c>
      <c r="C8" s="52"/>
      <c r="D8" s="52"/>
      <c r="E8" s="52"/>
      <c r="F8" s="52"/>
      <c r="G8" s="52"/>
      <c r="H8" s="52"/>
      <c r="I8" s="56" t="s">
        <v>234</v>
      </c>
    </row>
    <row r="9" spans="2:10" ht="13.5" customHeight="1">
      <c r="B9" s="182" t="s">
        <v>71</v>
      </c>
      <c r="C9" s="184" t="s">
        <v>97</v>
      </c>
      <c r="D9" s="186" t="s">
        <v>98</v>
      </c>
      <c r="E9" s="186" t="s">
        <v>99</v>
      </c>
      <c r="F9" s="186" t="s">
        <v>100</v>
      </c>
      <c r="G9" s="186" t="s">
        <v>101</v>
      </c>
      <c r="H9" s="186" t="s">
        <v>102</v>
      </c>
      <c r="I9" s="186" t="s">
        <v>194</v>
      </c>
    </row>
    <row r="10" spans="2:10">
      <c r="B10" s="183"/>
      <c r="C10" s="185"/>
      <c r="D10" s="187"/>
      <c r="E10" s="187"/>
      <c r="F10" s="187"/>
      <c r="G10" s="187"/>
      <c r="H10" s="187"/>
      <c r="I10" s="187"/>
    </row>
    <row r="11" spans="2:10" ht="33.75" customHeight="1">
      <c r="B11" s="95">
        <f>B5</f>
        <v>158097052963</v>
      </c>
      <c r="C11" s="96">
        <v>15255628518</v>
      </c>
      <c r="D11" s="97">
        <v>14909690340</v>
      </c>
      <c r="E11" s="97">
        <v>14787609969</v>
      </c>
      <c r="F11" s="97">
        <v>14069288889</v>
      </c>
      <c r="G11" s="97">
        <v>13239374688</v>
      </c>
      <c r="H11" s="97">
        <v>49225617085</v>
      </c>
      <c r="I11" s="97">
        <f>B11-C11-D11-E11-F11-G11-H11</f>
        <v>36609843474</v>
      </c>
    </row>
    <row r="12" spans="2:10" ht="25.5" customHeight="1"/>
    <row r="13" spans="2:10" ht="25.5" customHeight="1"/>
    <row r="14" spans="2:10" ht="24" customHeight="1">
      <c r="B14" s="94" t="s">
        <v>219</v>
      </c>
      <c r="E14" s="52"/>
      <c r="F14" s="52"/>
      <c r="G14" s="52"/>
      <c r="H14" s="56"/>
      <c r="I14" s="56" t="s">
        <v>168</v>
      </c>
    </row>
    <row r="15" spans="2:10" ht="13.5" customHeight="1">
      <c r="B15" s="143" t="s">
        <v>220</v>
      </c>
      <c r="C15" s="188"/>
      <c r="D15" s="190" t="s">
        <v>221</v>
      </c>
      <c r="E15" s="190"/>
      <c r="F15" s="190"/>
      <c r="G15" s="190"/>
      <c r="H15" s="190"/>
      <c r="I15" s="191"/>
    </row>
    <row r="16" spans="2:10">
      <c r="B16" s="143"/>
      <c r="C16" s="188"/>
      <c r="D16" s="192"/>
      <c r="E16" s="192"/>
      <c r="F16" s="192"/>
      <c r="G16" s="192"/>
      <c r="H16" s="192"/>
      <c r="I16" s="193"/>
    </row>
    <row r="17" spans="2:9" ht="34.5" customHeight="1">
      <c r="B17" s="178" t="s">
        <v>222</v>
      </c>
      <c r="C17" s="179"/>
      <c r="D17" s="180"/>
      <c r="E17" s="180"/>
      <c r="F17" s="180"/>
      <c r="G17" s="180"/>
      <c r="H17" s="180"/>
      <c r="I17" s="181"/>
    </row>
  </sheetData>
  <mergeCells count="20">
    <mergeCell ref="F3:F4"/>
    <mergeCell ref="G3:G4"/>
    <mergeCell ref="B15:C16"/>
    <mergeCell ref="D15:I16"/>
    <mergeCell ref="B17:C17"/>
    <mergeCell ref="D17:I17"/>
    <mergeCell ref="H3:H4"/>
    <mergeCell ref="I3:I4"/>
    <mergeCell ref="B9:B10"/>
    <mergeCell ref="C9:C10"/>
    <mergeCell ref="D9:D10"/>
    <mergeCell ref="E9:E10"/>
    <mergeCell ref="F9:F10"/>
    <mergeCell ref="G9:G10"/>
    <mergeCell ref="H9:H10"/>
    <mergeCell ref="I9:I10"/>
    <mergeCell ref="B3:B4"/>
    <mergeCell ref="C3:C4"/>
    <mergeCell ref="D3:D4"/>
    <mergeCell ref="E3:E4"/>
  </mergeCells>
  <phoneticPr fontId="3"/>
  <printOptions horizontalCentered="1"/>
  <pageMargins left="0.39370078740157483" right="0.39370078740157483" top="0.59055118110236227" bottom="0.59055118110236227" header="0.59055118110236227" footer="0.3937007874015748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1(1)①②有形固定資産（一般会計等）</vt:lpstr>
      <vt:lpstr>1(1)①有形固定資産（全体）</vt:lpstr>
      <vt:lpstr>1(1)①有形固定資産（連結）</vt:lpstr>
      <vt:lpstr>1(1)③増減の明細</vt:lpstr>
      <vt:lpstr>1(1)④基金</vt:lpstr>
      <vt:lpstr>1(1)⑤貸付金</vt:lpstr>
      <vt:lpstr>1(1)⑥⑦未収金及び長期延滞債権</vt:lpstr>
      <vt:lpstr>1(2)①地方債（借入先別）</vt:lpstr>
      <vt:lpstr>1(2)②③④地方債（利率別など）</vt:lpstr>
      <vt:lpstr>1(2)⑤引当金</vt:lpstr>
      <vt:lpstr>2(1)補助金</vt:lpstr>
      <vt:lpstr>3(1)財源明細</vt:lpstr>
      <vt:lpstr>3(2)財源情報明細</vt:lpstr>
      <vt:lpstr>4(1)資金明細</vt:lpstr>
      <vt:lpstr>'1(1)①②有形固定資産（一般会計等）'!Print_Area</vt:lpstr>
      <vt:lpstr>'1(1)①有形固定資産（全体）'!Print_Area</vt:lpstr>
      <vt:lpstr>'1(1)①有形固定資産（連結）'!Print_Area</vt:lpstr>
      <vt:lpstr>'1(1)③増減の明細'!Print_Area</vt:lpstr>
      <vt:lpstr>'1(1)④基金'!Print_Area</vt:lpstr>
      <vt:lpstr>'1(1)⑤貸付金'!Print_Area</vt:lpstr>
      <vt:lpstr>'1(1)⑥⑦未収金及び長期延滞債権'!Print_Area</vt:lpstr>
      <vt:lpstr>'1(2)①地方債（借入先別）'!Print_Area</vt:lpstr>
      <vt:lpstr>'1(2)②③④地方債（利率別など）'!Print_Area</vt:lpstr>
      <vt:lpstr>'1(2)⑤引当金'!Print_Area</vt:lpstr>
      <vt:lpstr>'2(1)補助金'!Print_Area</vt:lpstr>
      <vt:lpstr>'3(1)財源明細'!Print_Area</vt:lpstr>
      <vt:lpstr>'3(2)財源情報明細'!Print_Area</vt:lpstr>
      <vt:lpstr>'4(1)資金明細'!Print_Area</vt:lpstr>
      <vt:lpstr>'1(1)③増減の明細'!Print_Titles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nt025114</cp:lastModifiedBy>
  <cp:lastPrinted>2026-03-17T03:11:00Z</cp:lastPrinted>
  <dcterms:created xsi:type="dcterms:W3CDTF">2014-03-27T08:10:30Z</dcterms:created>
  <dcterms:modified xsi:type="dcterms:W3CDTF">2026-03-24T05:41:34Z</dcterms:modified>
</cp:coreProperties>
</file>