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nnsfe25\ファイルサーバ\本庁\理財部\財政課\11_公会計\01_財務書類作成作業\R4（R5作業）\10_公表用資料\04_ホームページ公表用\"/>
    </mc:Choice>
  </mc:AlternateContent>
  <xr:revisionPtr revIDLastSave="0" documentId="13_ncr:1_{E6B1648F-ECF4-4016-BBB6-849390236178}" xr6:coauthVersionLast="47" xr6:coauthVersionMax="47" xr10:uidLastSave="{00000000-0000-0000-0000-000000000000}"/>
  <bookViews>
    <workbookView xWindow="-19320" yWindow="4005" windowWidth="19440" windowHeight="15000" tabRatio="867" xr2:uid="{00000000-000D-0000-FFFF-FFFF00000000}"/>
  </bookViews>
  <sheets>
    <sheet name="1(1)①②有形固定資産（一般会計等）" sheetId="54" r:id="rId1"/>
    <sheet name="1(1)①有形固定資産（全体）" sheetId="55" r:id="rId2"/>
    <sheet name="1(1)①有形固定資産（連結）" sheetId="56" r:id="rId3"/>
    <sheet name="1(1)③増減の明細" sheetId="37" r:id="rId4"/>
    <sheet name="1(1)④基金" sheetId="38" r:id="rId5"/>
    <sheet name="1(1)⑤貸付金" sheetId="39" r:id="rId6"/>
    <sheet name="1(1)⑥⑦未収金及び長期延滞債権" sheetId="40" r:id="rId7"/>
    <sheet name="1(2)①地方債（借入先別）" sheetId="41" r:id="rId8"/>
    <sheet name="1(2)②③④地方債（利率別など）" sheetId="42" r:id="rId9"/>
    <sheet name="1(2)⑤引当金" sheetId="43" r:id="rId10"/>
    <sheet name="2(1)補助金" sheetId="45" r:id="rId11"/>
    <sheet name="3(1)財源明細" sheetId="46" r:id="rId12"/>
    <sheet name="3(2)財源情報明細" sheetId="47" r:id="rId13"/>
    <sheet name="4(1)資金明細" sheetId="18" r:id="rId14"/>
  </sheets>
  <definedNames>
    <definedName name="_xlnm.Print_Area" localSheetId="0">'1(1)①②有形固定資産（一般会計等）'!$A$1:$T$51</definedName>
    <definedName name="_xlnm.Print_Area" localSheetId="1">'1(1)①有形固定資産（全体）'!$A$1:$T$27</definedName>
    <definedName name="_xlnm.Print_Area" localSheetId="2">'1(1)①有形固定資産（連結）'!$A$1:$T$27</definedName>
    <definedName name="_xlnm.Print_Area" localSheetId="3">'1(1)③増減の明細'!$A$1:$M$42</definedName>
    <definedName name="_xlnm.Print_Area" localSheetId="4">'1(1)④基金'!$A$1:$J$26</definedName>
    <definedName name="_xlnm.Print_Area" localSheetId="5">'1(1)⑤貸付金'!$A$1:$H$12</definedName>
    <definedName name="_xlnm.Print_Area" localSheetId="6">'1(1)⑥⑦未収金及び長期延滞債権'!$A$1:$I$17</definedName>
    <definedName name="_xlnm.Print_Area" localSheetId="7">'1(2)①地方債（借入先別）'!$A$1:$L$18</definedName>
    <definedName name="_xlnm.Print_Area" localSheetId="8">'1(2)②③④地方債（利率別など）'!$A$1:$J$16</definedName>
    <definedName name="_xlnm.Print_Area" localSheetId="9">'1(2)⑤引当金'!$A$1:$H$15</definedName>
    <definedName name="_xlnm.Print_Area" localSheetId="10">'2(1)補助金'!$A$1:$H$21</definedName>
    <definedName name="_xlnm.Print_Area" localSheetId="11">'3(1)財源明細'!$A$1:$G$14</definedName>
    <definedName name="_xlnm.Print_Area" localSheetId="12">'3(2)財源情報明細'!$A$1:$H$8</definedName>
    <definedName name="_xlnm.Print_Area" localSheetId="13">'4(1)資金明細'!$A$1:$D$5</definedName>
    <definedName name="_xlnm.Print_Titles" localSheetId="3">'1(1)③増減の明細'!$21:$22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7" l="1"/>
  <c r="C7" i="47" l="1"/>
  <c r="F6" i="47"/>
  <c r="E5" i="47"/>
  <c r="E4" i="47" s="1"/>
  <c r="F4" i="47" s="1"/>
  <c r="G4" i="47"/>
  <c r="G7" i="47" s="1"/>
  <c r="F14" i="46"/>
  <c r="F9" i="46"/>
  <c r="F19" i="45"/>
  <c r="F18" i="45" s="1"/>
  <c r="F12" i="45"/>
  <c r="F9" i="45"/>
  <c r="F10" i="45" s="1"/>
  <c r="F8" i="45"/>
  <c r="F6" i="45"/>
  <c r="F5" i="45"/>
  <c r="H22" i="38"/>
  <c r="G22" i="38"/>
  <c r="D22" i="38"/>
  <c r="C22" i="38"/>
  <c r="I19" i="37"/>
  <c r="G14" i="43"/>
  <c r="E14" i="43"/>
  <c r="D14" i="43"/>
  <c r="C14" i="43"/>
  <c r="F7" i="47" l="1"/>
  <c r="F5" i="47"/>
  <c r="G21" i="38"/>
  <c r="G17" i="38"/>
  <c r="I18" i="37" l="1"/>
  <c r="D16" i="40" l="1"/>
  <c r="B10" i="42"/>
  <c r="I10" i="42"/>
  <c r="B13" i="41" l="1"/>
  <c r="B10" i="41"/>
  <c r="B11" i="41"/>
  <c r="B6" i="41"/>
  <c r="B9" i="41"/>
  <c r="G20" i="38" l="1"/>
  <c r="H17" i="37" l="1"/>
  <c r="G18" i="38" l="1"/>
  <c r="G7" i="38"/>
  <c r="G5" i="38"/>
  <c r="G6" i="38"/>
  <c r="G8" i="38"/>
  <c r="G9" i="38"/>
  <c r="G10" i="38"/>
  <c r="G11" i="38"/>
  <c r="G12" i="38"/>
  <c r="G13" i="38"/>
  <c r="G14" i="38"/>
  <c r="G15" i="38"/>
  <c r="G16" i="38"/>
  <c r="G19" i="38"/>
  <c r="G4" i="38"/>
  <c r="B4" i="42" l="1"/>
  <c r="H40" i="37" l="1"/>
  <c r="I40" i="37" s="1"/>
  <c r="H24" i="37"/>
  <c r="I24" i="37" s="1"/>
  <c r="H25" i="37"/>
  <c r="I25" i="37" s="1"/>
  <c r="H26" i="37"/>
  <c r="I26" i="37" s="1"/>
  <c r="H27" i="37"/>
  <c r="I27" i="37" s="1"/>
  <c r="H28" i="37"/>
  <c r="I28" i="37" s="1"/>
  <c r="H29" i="37"/>
  <c r="I29" i="37" s="1"/>
  <c r="H30" i="37"/>
  <c r="I30" i="37" s="1"/>
  <c r="H31" i="37"/>
  <c r="I31" i="37" s="1"/>
  <c r="H32" i="37"/>
  <c r="I32" i="37" s="1"/>
  <c r="H33" i="37"/>
  <c r="I33" i="37" s="1"/>
  <c r="H34" i="37"/>
  <c r="I34" i="37" s="1"/>
  <c r="H35" i="37"/>
  <c r="I35" i="37" s="1"/>
  <c r="H36" i="37"/>
  <c r="I36" i="37" s="1"/>
  <c r="H37" i="37"/>
  <c r="I37" i="37" s="1"/>
  <c r="H38" i="37"/>
  <c r="I38" i="37" s="1"/>
  <c r="H39" i="37"/>
  <c r="I39" i="37" s="1"/>
  <c r="H23" i="37"/>
  <c r="I23" i="37" s="1"/>
  <c r="I9" i="37"/>
  <c r="E17" i="41" l="1"/>
  <c r="F17" i="41"/>
  <c r="G17" i="41"/>
  <c r="H17" i="41"/>
  <c r="L17" i="41"/>
  <c r="D17" i="41"/>
  <c r="C17" i="41"/>
  <c r="B7" i="41"/>
  <c r="B8" i="41"/>
  <c r="B14" i="41"/>
  <c r="B16" i="41"/>
  <c r="B17" i="41" l="1"/>
  <c r="I10" i="37" l="1"/>
  <c r="I11" i="37"/>
  <c r="I12" i="37"/>
  <c r="I13" i="37"/>
  <c r="I14" i="37"/>
  <c r="I15" i="37"/>
  <c r="I16" i="37"/>
  <c r="I17" i="37"/>
  <c r="C5" i="18" l="1"/>
</calcChain>
</file>

<file path=xl/sharedStrings.xml><?xml version="1.0" encoding="utf-8"?>
<sst xmlns="http://schemas.openxmlformats.org/spreadsheetml/2006/main" count="650" uniqueCount="304">
  <si>
    <t>金額</t>
    <rPh sb="0" eb="2">
      <t>キンガク</t>
    </rPh>
    <phoneticPr fontId="3"/>
  </si>
  <si>
    <t>その他</t>
    <rPh sb="2" eb="3">
      <t>タ</t>
    </rPh>
    <phoneticPr fontId="3"/>
  </si>
  <si>
    <t>土地</t>
    <rPh sb="0" eb="2">
      <t>トチ</t>
    </rPh>
    <phoneticPr fontId="3"/>
  </si>
  <si>
    <t>その他</t>
    <rPh sb="2" eb="3">
      <t>ホカ</t>
    </rPh>
    <phoneticPr fontId="3"/>
  </si>
  <si>
    <t>有価証券</t>
    <rPh sb="0" eb="2">
      <t>ユウカ</t>
    </rPh>
    <rPh sb="2" eb="4">
      <t>ショウケン</t>
    </rPh>
    <phoneticPr fontId="3"/>
  </si>
  <si>
    <t>長期貸付金</t>
    <rPh sb="0" eb="2">
      <t>チョウキ</t>
    </rPh>
    <rPh sb="2" eb="5">
      <t>カシツケキン</t>
    </rPh>
    <phoneticPr fontId="3"/>
  </si>
  <si>
    <t>現金預金</t>
    <rPh sb="0" eb="2">
      <t>ゲンキン</t>
    </rPh>
    <rPh sb="2" eb="4">
      <t>ヨキン</t>
    </rPh>
    <phoneticPr fontId="3"/>
  </si>
  <si>
    <t>短期貸付金</t>
    <rPh sb="0" eb="2">
      <t>タンキ</t>
    </rPh>
    <rPh sb="2" eb="5">
      <t>カシツケキン</t>
    </rPh>
    <phoneticPr fontId="3"/>
  </si>
  <si>
    <t>合計</t>
    <rPh sb="0" eb="2">
      <t>ゴウケイ</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</si>
  <si>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</si>
  <si>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</si>
  <si>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【様式第５号】</t>
    <rPh sb="1" eb="3">
      <t>ヨウシキ</t>
    </rPh>
    <rPh sb="3" eb="4">
      <t>ダイ</t>
    </rPh>
    <rPh sb="5" eb="6">
      <t>ゴウ</t>
    </rPh>
    <phoneticPr fontId="9"/>
  </si>
  <si>
    <t>（１）資産項目の明細</t>
    <rPh sb="3" eb="5">
      <t>シサン</t>
    </rPh>
    <rPh sb="5" eb="7">
      <t>コウモク</t>
    </rPh>
    <rPh sb="8" eb="10">
      <t>メイサイ</t>
    </rPh>
    <phoneticPr fontId="9"/>
  </si>
  <si>
    <t>①有形固定資産の明細</t>
    <rPh sb="1" eb="3">
      <t>ユウケイ</t>
    </rPh>
    <rPh sb="3" eb="5">
      <t>コテイ</t>
    </rPh>
    <rPh sb="5" eb="7">
      <t>シサン</t>
    </rPh>
    <rPh sb="8" eb="10">
      <t>メイサイ</t>
    </rPh>
    <phoneticPr fontId="9"/>
  </si>
  <si>
    <t>区分</t>
    <rPh sb="0" eb="2">
      <t>クブン</t>
    </rPh>
    <phoneticPr fontId="9"/>
  </si>
  <si>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</si>
  <si>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</si>
  <si>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</si>
  <si>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</si>
  <si>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</si>
  <si>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</si>
  <si>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9"/>
  </si>
  <si>
    <t xml:space="preserve"> 事業用資産</t>
    <rPh sb="1" eb="4">
      <t>ジギョウヨウ</t>
    </rPh>
    <rPh sb="4" eb="6">
      <t>シサン</t>
    </rPh>
    <phoneticPr fontId="9"/>
  </si>
  <si>
    <t>　  土地</t>
    <rPh sb="3" eb="5">
      <t>トチ</t>
    </rPh>
    <phoneticPr fontId="3"/>
  </si>
  <si>
    <t>　　立木竹</t>
    <rPh sb="2" eb="4">
      <t>タチキ</t>
    </rPh>
    <rPh sb="4" eb="5">
      <t>タケ</t>
    </rPh>
    <phoneticPr fontId="9"/>
  </si>
  <si>
    <t>　　建物</t>
    <rPh sb="2" eb="4">
      <t>タテモノ</t>
    </rPh>
    <phoneticPr fontId="3"/>
  </si>
  <si>
    <t>　　工作物</t>
    <rPh sb="2" eb="5">
      <t>コウサクブツ</t>
    </rPh>
    <phoneticPr fontId="3"/>
  </si>
  <si>
    <t>　　船舶</t>
    <rPh sb="2" eb="4">
      <t>センパク</t>
    </rPh>
    <phoneticPr fontId="9"/>
  </si>
  <si>
    <t>　　浮標等</t>
    <rPh sb="2" eb="4">
      <t>フヒョウ</t>
    </rPh>
    <rPh sb="4" eb="5">
      <t>ナド</t>
    </rPh>
    <phoneticPr fontId="9"/>
  </si>
  <si>
    <t>　　航空機</t>
    <rPh sb="2" eb="5">
      <t>コウクウキ</t>
    </rPh>
    <phoneticPr fontId="9"/>
  </si>
  <si>
    <t>　　その他</t>
    <rPh sb="4" eb="5">
      <t>タ</t>
    </rPh>
    <phoneticPr fontId="3"/>
  </si>
  <si>
    <t>　　建設仮勘定</t>
    <rPh sb="2" eb="4">
      <t>ケンセツ</t>
    </rPh>
    <rPh sb="4" eb="7">
      <t>カリカンジョウ</t>
    </rPh>
    <phoneticPr fontId="9"/>
  </si>
  <si>
    <t xml:space="preserve"> インフラ資産</t>
    <rPh sb="5" eb="7">
      <t>シサン</t>
    </rPh>
    <phoneticPr fontId="9"/>
  </si>
  <si>
    <t>　　土地</t>
    <rPh sb="2" eb="4">
      <t>トチ</t>
    </rPh>
    <phoneticPr fontId="3"/>
  </si>
  <si>
    <t>　　建物</t>
    <rPh sb="2" eb="4">
      <t>タテモノ</t>
    </rPh>
    <phoneticPr fontId="9"/>
  </si>
  <si>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</si>
  <si>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</si>
  <si>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9"/>
  </si>
  <si>
    <t>福祉</t>
    <rPh sb="0" eb="2">
      <t>フクシ</t>
    </rPh>
    <phoneticPr fontId="9"/>
  </si>
  <si>
    <t>環境衛生</t>
    <rPh sb="0" eb="2">
      <t>カンキョウ</t>
    </rPh>
    <rPh sb="2" eb="4">
      <t>エイセイ</t>
    </rPh>
    <phoneticPr fontId="9"/>
  </si>
  <si>
    <t>産業振興</t>
    <rPh sb="0" eb="2">
      <t>サンギョウ</t>
    </rPh>
    <rPh sb="2" eb="4">
      <t>シンコウ</t>
    </rPh>
    <phoneticPr fontId="9"/>
  </si>
  <si>
    <t>消防</t>
    <rPh sb="0" eb="2">
      <t>ショウボウ</t>
    </rPh>
    <phoneticPr fontId="9"/>
  </si>
  <si>
    <t>総務</t>
    <rPh sb="0" eb="2">
      <t>ソウム</t>
    </rPh>
    <phoneticPr fontId="9"/>
  </si>
  <si>
    <t>合計</t>
    <rPh sb="0" eb="2">
      <t>ゴウケイ</t>
    </rPh>
    <phoneticPr fontId="9"/>
  </si>
  <si>
    <t>③投資及び出資金の明細</t>
    <phoneticPr fontId="9"/>
  </si>
  <si>
    <t>市場価格のあるもの</t>
    <rPh sb="0" eb="2">
      <t>シジョウ</t>
    </rPh>
    <rPh sb="2" eb="4">
      <t>カカク</t>
    </rPh>
    <phoneticPr fontId="9"/>
  </si>
  <si>
    <t>銘柄名</t>
    <rPh sb="0" eb="2">
      <t>メイガラ</t>
    </rPh>
    <rPh sb="2" eb="3">
      <t>メイ</t>
    </rPh>
    <phoneticPr fontId="3"/>
  </si>
  <si>
    <t>貸借対照表計上額
（A）×（B)
（C)</t>
    <rPh sb="0" eb="2">
      <t>タイシャク</t>
    </rPh>
    <rPh sb="2" eb="5">
      <t>タイショウヒョウ</t>
    </rPh>
    <rPh sb="5" eb="8">
      <t>ケイジョウガク</t>
    </rPh>
    <phoneticPr fontId="3"/>
  </si>
  <si>
    <t>取得原価
（A）×（D)
（E)</t>
    <rPh sb="0" eb="2">
      <t>シュトク</t>
    </rPh>
    <rPh sb="2" eb="4">
      <t>ゲンカ</t>
    </rPh>
    <phoneticPr fontId="9"/>
  </si>
  <si>
    <t>評価差額
（C）－（E)
（F)</t>
    <rPh sb="0" eb="2">
      <t>ヒョウカ</t>
    </rPh>
    <rPh sb="2" eb="4">
      <t>サガク</t>
    </rPh>
    <phoneticPr fontId="9"/>
  </si>
  <si>
    <t>（参考）財産に関する
調書記載額</t>
    <rPh sb="1" eb="3">
      <t>サンコウ</t>
    </rPh>
    <rPh sb="4" eb="6">
      <t>ザイサン</t>
    </rPh>
    <rPh sb="7" eb="8">
      <t>カン</t>
    </rPh>
    <rPh sb="11" eb="13">
      <t>チョウショ</t>
    </rPh>
    <rPh sb="13" eb="15">
      <t>キサイ</t>
    </rPh>
    <rPh sb="15" eb="16">
      <t>ガク</t>
    </rPh>
    <phoneticPr fontId="9"/>
  </si>
  <si>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</si>
  <si>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</si>
  <si>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純資産額
（B）－（C)
（D)</t>
    <rPh sb="0" eb="3">
      <t>ジュンシサン</t>
    </rPh>
    <rPh sb="3" eb="4">
      <t>ガク</t>
    </rPh>
    <phoneticPr fontId="3"/>
  </si>
  <si>
    <t>実質価額
（D)×（F)
（G)</t>
    <rPh sb="0" eb="2">
      <t>ジッシツ</t>
    </rPh>
    <rPh sb="2" eb="4">
      <t>カガク</t>
    </rPh>
    <phoneticPr fontId="9"/>
  </si>
  <si>
    <t>投資損失引当金
計上額
（H)</t>
    <rPh sb="0" eb="2">
      <t>トウシ</t>
    </rPh>
    <rPh sb="2" eb="4">
      <t>ソンシツ</t>
    </rPh>
    <rPh sb="4" eb="7">
      <t>ヒキアテキン</t>
    </rPh>
    <rPh sb="8" eb="11">
      <t>ケイジョウガク</t>
    </rPh>
    <phoneticPr fontId="9"/>
  </si>
  <si>
    <t>貸借対照表計上額
（Ａ）－（Ｈ）
（Ｉ）</t>
    <rPh sb="0" eb="2">
      <t>タイシャク</t>
    </rPh>
    <rPh sb="2" eb="5">
      <t>タイショウヒョウ</t>
    </rPh>
    <rPh sb="5" eb="8">
      <t>ケイジョウガク</t>
    </rPh>
    <phoneticPr fontId="9"/>
  </si>
  <si>
    <t>種類</t>
    <rPh sb="0" eb="2">
      <t>シュルイ</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</si>
  <si>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</si>
  <si>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</si>
  <si>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9"/>
  </si>
  <si>
    <t>徴収不能引当金
計上額</t>
    <rPh sb="0" eb="2">
      <t>チョウシュウ</t>
    </rPh>
    <rPh sb="2" eb="4">
      <t>フノウ</t>
    </rPh>
    <rPh sb="4" eb="7">
      <t>ヒキアテキン</t>
    </rPh>
    <rPh sb="8" eb="11">
      <t>ケイジョウガク</t>
    </rPh>
    <phoneticPr fontId="9"/>
  </si>
  <si>
    <t>⑥長期延滞債権の明細</t>
    <rPh sb="1" eb="3">
      <t>チョウキ</t>
    </rPh>
    <rPh sb="3" eb="5">
      <t>エンタイ</t>
    </rPh>
    <rPh sb="5" eb="7">
      <t>サイケン</t>
    </rPh>
    <rPh sb="8" eb="10">
      <t>メイサイ</t>
    </rPh>
    <phoneticPr fontId="9"/>
  </si>
  <si>
    <t>⑦未収金の明細</t>
    <rPh sb="1" eb="4">
      <t>ミシュウキン</t>
    </rPh>
    <rPh sb="5" eb="7">
      <t>メイサイ</t>
    </rPh>
    <phoneticPr fontId="9"/>
  </si>
  <si>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</si>
  <si>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</si>
  <si>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税等未収金</t>
    <rPh sb="0" eb="1">
      <t>ゼイ</t>
    </rPh>
    <rPh sb="1" eb="2">
      <t>ナド</t>
    </rPh>
    <rPh sb="2" eb="5">
      <t>ミシュウキン</t>
    </rPh>
    <phoneticPr fontId="9"/>
  </si>
  <si>
    <t>その他の未収金</t>
    <rPh sb="2" eb="3">
      <t>タ</t>
    </rPh>
    <rPh sb="4" eb="7">
      <t>ミシュウキン</t>
    </rPh>
    <phoneticPr fontId="9"/>
  </si>
  <si>
    <t>　　使用料・手数料</t>
    <rPh sb="2" eb="5">
      <t>シヨウリョウ</t>
    </rPh>
    <rPh sb="6" eb="9">
      <t>テスウリョウ</t>
    </rPh>
    <phoneticPr fontId="9"/>
  </si>
  <si>
    <t>（２）負債項目の明細</t>
    <rPh sb="3" eb="5">
      <t>フサイ</t>
    </rPh>
    <rPh sb="5" eb="7">
      <t>コウモク</t>
    </rPh>
    <rPh sb="8" eb="10">
      <t>メイサイ</t>
    </rPh>
    <phoneticPr fontId="9"/>
  </si>
  <si>
    <t>①地方債（借入先別）の明細</t>
    <rPh sb="1" eb="4">
      <t>チホウサイ</t>
    </rPh>
    <rPh sb="5" eb="8">
      <t>カリイレサキ</t>
    </rPh>
    <rPh sb="8" eb="9">
      <t>ベツ</t>
    </rPh>
    <rPh sb="11" eb="13">
      <t>メイサイ</t>
    </rPh>
    <phoneticPr fontId="9"/>
  </si>
  <si>
    <t>地方債残高</t>
    <rPh sb="0" eb="3">
      <t>チホウサイ</t>
    </rPh>
    <rPh sb="3" eb="5">
      <t>ザンダカ</t>
    </rPh>
    <phoneticPr fontId="17"/>
  </si>
  <si>
    <t>政府資金</t>
    <rPh sb="0" eb="2">
      <t>セイフ</t>
    </rPh>
    <rPh sb="2" eb="4">
      <t>シキン</t>
    </rPh>
    <phoneticPr fontId="17"/>
  </si>
  <si>
    <t>市中銀行</t>
    <rPh sb="0" eb="2">
      <t>シチュウ</t>
    </rPh>
    <rPh sb="2" eb="4">
      <t>ギンコウ</t>
    </rPh>
    <phoneticPr fontId="17"/>
  </si>
  <si>
    <t>市場公募債</t>
    <rPh sb="0" eb="2">
      <t>シジョウ</t>
    </rPh>
    <rPh sb="2" eb="5">
      <t>コウボサイ</t>
    </rPh>
    <phoneticPr fontId="17"/>
  </si>
  <si>
    <t>その他</t>
    <rPh sb="2" eb="3">
      <t>タ</t>
    </rPh>
    <phoneticPr fontId="17"/>
  </si>
  <si>
    <t>【通常分】</t>
    <rPh sb="1" eb="3">
      <t>ツウジョウ</t>
    </rPh>
    <rPh sb="3" eb="4">
      <t>ブン</t>
    </rPh>
    <phoneticPr fontId="9"/>
  </si>
  <si>
    <t>　　一般公共事業</t>
    <rPh sb="2" eb="4">
      <t>イッパン</t>
    </rPh>
    <rPh sb="4" eb="6">
      <t>コウキョウ</t>
    </rPh>
    <rPh sb="6" eb="8">
      <t>ジギョウ</t>
    </rPh>
    <phoneticPr fontId="9"/>
  </si>
  <si>
    <t>　　公営住宅建設</t>
    <rPh sb="2" eb="4">
      <t>コウエイ</t>
    </rPh>
    <rPh sb="4" eb="6">
      <t>ジュウタク</t>
    </rPh>
    <rPh sb="6" eb="8">
      <t>ケンセツ</t>
    </rPh>
    <phoneticPr fontId="9"/>
  </si>
  <si>
    <t>　　災害復旧</t>
    <rPh sb="2" eb="4">
      <t>サイガイ</t>
    </rPh>
    <rPh sb="4" eb="6">
      <t>フッキュウ</t>
    </rPh>
    <phoneticPr fontId="9"/>
  </si>
  <si>
    <t>　　教育・福祉施設</t>
    <rPh sb="2" eb="4">
      <t>キョウイク</t>
    </rPh>
    <rPh sb="5" eb="7">
      <t>フクシ</t>
    </rPh>
    <rPh sb="7" eb="9">
      <t>シセツ</t>
    </rPh>
    <phoneticPr fontId="9"/>
  </si>
  <si>
    <t>　　一般単独事業</t>
    <rPh sb="2" eb="4">
      <t>イッパン</t>
    </rPh>
    <rPh sb="4" eb="6">
      <t>タンドク</t>
    </rPh>
    <rPh sb="6" eb="8">
      <t>ジギョウ</t>
    </rPh>
    <phoneticPr fontId="9"/>
  </si>
  <si>
    <t>　　その他</t>
    <rPh sb="4" eb="5">
      <t>ホカ</t>
    </rPh>
    <phoneticPr fontId="9"/>
  </si>
  <si>
    <t>【特別分】</t>
    <rPh sb="1" eb="3">
      <t>トクベツ</t>
    </rPh>
    <rPh sb="3" eb="4">
      <t>ブン</t>
    </rPh>
    <phoneticPr fontId="9"/>
  </si>
  <si>
    <t>　　臨時財政対策債</t>
    <rPh sb="2" eb="4">
      <t>リンジ</t>
    </rPh>
    <rPh sb="4" eb="6">
      <t>ザイセイ</t>
    </rPh>
    <rPh sb="6" eb="8">
      <t>タイサク</t>
    </rPh>
    <rPh sb="8" eb="9">
      <t>サイ</t>
    </rPh>
    <phoneticPr fontId="18"/>
  </si>
  <si>
    <t>　　減税補てん債</t>
    <rPh sb="2" eb="4">
      <t>ゲンゼイ</t>
    </rPh>
    <rPh sb="4" eb="5">
      <t>ホ</t>
    </rPh>
    <rPh sb="7" eb="8">
      <t>サイ</t>
    </rPh>
    <phoneticPr fontId="18"/>
  </si>
  <si>
    <t>　　退職手当債</t>
    <rPh sb="2" eb="4">
      <t>タイショク</t>
    </rPh>
    <rPh sb="4" eb="6">
      <t>テアテ</t>
    </rPh>
    <rPh sb="6" eb="7">
      <t>サイ</t>
    </rPh>
    <phoneticPr fontId="18"/>
  </si>
  <si>
    <t>　　その他</t>
    <rPh sb="4" eb="5">
      <t>タ</t>
    </rPh>
    <phoneticPr fontId="18"/>
  </si>
  <si>
    <t>②地方債（利率別）の明細</t>
    <rPh sb="1" eb="4">
      <t>チホウサイ</t>
    </rPh>
    <rPh sb="5" eb="7">
      <t>リリツ</t>
    </rPh>
    <rPh sb="7" eb="8">
      <t>ベツ</t>
    </rPh>
    <rPh sb="10" eb="12">
      <t>メイサイ</t>
    </rPh>
    <phoneticPr fontId="3"/>
  </si>
  <si>
    <t>1.5％以下</t>
    <rPh sb="4" eb="6">
      <t>イカ</t>
    </rPh>
    <phoneticPr fontId="17"/>
  </si>
  <si>
    <t>1.5％超
2.0％以下</t>
    <rPh sb="4" eb="5">
      <t>チョウ</t>
    </rPh>
    <rPh sb="10" eb="12">
      <t>イカ</t>
    </rPh>
    <phoneticPr fontId="17"/>
  </si>
  <si>
    <t>2.0％超
2.5％以下</t>
    <rPh sb="4" eb="5">
      <t>チョウ</t>
    </rPh>
    <rPh sb="10" eb="12">
      <t>イカ</t>
    </rPh>
    <phoneticPr fontId="17"/>
  </si>
  <si>
    <t>2.5％超
3.0％以下</t>
    <rPh sb="4" eb="5">
      <t>チョウ</t>
    </rPh>
    <rPh sb="10" eb="12">
      <t>イカ</t>
    </rPh>
    <phoneticPr fontId="17"/>
  </si>
  <si>
    <t>3.0％超
3.5％以下</t>
    <rPh sb="4" eb="5">
      <t>チョウ</t>
    </rPh>
    <rPh sb="10" eb="12">
      <t>イカ</t>
    </rPh>
    <phoneticPr fontId="17"/>
  </si>
  <si>
    <t>3.5％超
4.0％以下</t>
    <rPh sb="4" eb="5">
      <t>チョウ</t>
    </rPh>
    <rPh sb="10" eb="12">
      <t>イカ</t>
    </rPh>
    <phoneticPr fontId="17"/>
  </si>
  <si>
    <t>4.0％超</t>
    <rPh sb="4" eb="5">
      <t>チョウ</t>
    </rPh>
    <phoneticPr fontId="17"/>
  </si>
  <si>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</si>
  <si>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</si>
  <si>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</si>
  <si>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</si>
  <si>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</si>
  <si>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</si>
  <si>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</si>
  <si>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⑤引当金の明細</t>
    <rPh sb="1" eb="4">
      <t>ヒキアテキン</t>
    </rPh>
    <rPh sb="5" eb="7">
      <t>メイサイ</t>
    </rPh>
    <phoneticPr fontId="9"/>
  </si>
  <si>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</si>
  <si>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</si>
  <si>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</si>
  <si>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</si>
  <si>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</si>
  <si>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</si>
  <si>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7">
      <t>ホジョキンナド</t>
    </rPh>
    <rPh sb="8" eb="10">
      <t>メイサイ</t>
    </rPh>
    <phoneticPr fontId="9"/>
  </si>
  <si>
    <t>名称</t>
    <rPh sb="0" eb="2">
      <t>メイショウ</t>
    </rPh>
    <phoneticPr fontId="9"/>
  </si>
  <si>
    <t>相手先</t>
    <rPh sb="0" eb="3">
      <t>アイテサキ</t>
    </rPh>
    <phoneticPr fontId="9"/>
  </si>
  <si>
    <t>金額</t>
    <rPh sb="0" eb="2">
      <t>キンガク</t>
    </rPh>
    <phoneticPr fontId="9"/>
  </si>
  <si>
    <t>支出目的</t>
    <rPh sb="0" eb="2">
      <t>シシュツ</t>
    </rPh>
    <rPh sb="2" eb="4">
      <t>モクテキ</t>
    </rPh>
    <phoneticPr fontId="9"/>
  </si>
  <si>
    <t>計</t>
    <rPh sb="0" eb="1">
      <t>ケイ</t>
    </rPh>
    <phoneticPr fontId="9"/>
  </si>
  <si>
    <t>その他の補助金等</t>
    <rPh sb="2" eb="3">
      <t>タ</t>
    </rPh>
    <rPh sb="4" eb="7">
      <t>ホジョキン</t>
    </rPh>
    <rPh sb="7" eb="8">
      <t>ナド</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</si>
  <si>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</si>
  <si>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</si>
  <si>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会計</t>
    <rPh sb="0" eb="2">
      <t>カイケイ</t>
    </rPh>
    <phoneticPr fontId="3"/>
  </si>
  <si>
    <t>財源の内容</t>
    <rPh sb="0" eb="2">
      <t>ザイゲン</t>
    </rPh>
    <rPh sb="3" eb="5">
      <t>ナイヨウ</t>
    </rPh>
    <phoneticPr fontId="3"/>
  </si>
  <si>
    <t>一般会計</t>
    <rPh sb="0" eb="2">
      <t>イッパン</t>
    </rPh>
    <rPh sb="2" eb="4">
      <t>カイケイ</t>
    </rPh>
    <phoneticPr fontId="3"/>
  </si>
  <si>
    <t>地方税</t>
    <rPh sb="0" eb="3">
      <t>チホウゼイ</t>
    </rPh>
    <phoneticPr fontId="3"/>
  </si>
  <si>
    <t>地方交付税</t>
    <rPh sb="0" eb="2">
      <t>チホウ</t>
    </rPh>
    <rPh sb="2" eb="5">
      <t>コウフゼイ</t>
    </rPh>
    <phoneticPr fontId="3"/>
  </si>
  <si>
    <t>地方譲与税</t>
    <rPh sb="0" eb="2">
      <t>チホウ</t>
    </rPh>
    <rPh sb="2" eb="4">
      <t>ジョウヨ</t>
    </rPh>
    <rPh sb="4" eb="5">
      <t>ゼイ</t>
    </rPh>
    <phoneticPr fontId="3"/>
  </si>
  <si>
    <t>小計</t>
    <rPh sb="0" eb="2">
      <t>ショウケイ</t>
    </rPh>
    <phoneticPr fontId="3"/>
  </si>
  <si>
    <t>（２）財源情報の明細</t>
    <rPh sb="3" eb="5">
      <t>ザイゲン</t>
    </rPh>
    <rPh sb="5" eb="7">
      <t>ジョウホウ</t>
    </rPh>
    <rPh sb="8" eb="10">
      <t>メイサイ</t>
    </rPh>
    <phoneticPr fontId="9"/>
  </si>
  <si>
    <t>内訳</t>
    <rPh sb="0" eb="2">
      <t>ウチワケ</t>
    </rPh>
    <phoneticPr fontId="9"/>
  </si>
  <si>
    <t>国県等補助金</t>
    <rPh sb="0" eb="1">
      <t>クニ</t>
    </rPh>
    <rPh sb="1" eb="2">
      <t>ケン</t>
    </rPh>
    <rPh sb="2" eb="3">
      <t>ナド</t>
    </rPh>
    <rPh sb="3" eb="6">
      <t>ホジョキン</t>
    </rPh>
    <phoneticPr fontId="9"/>
  </si>
  <si>
    <t>地方債</t>
    <rPh sb="0" eb="3">
      <t>チホウサイ</t>
    </rPh>
    <phoneticPr fontId="9"/>
  </si>
  <si>
    <t>税収等</t>
    <rPh sb="0" eb="3">
      <t>ゼイシュウナド</t>
    </rPh>
    <phoneticPr fontId="9"/>
  </si>
  <si>
    <t>その他</t>
    <rPh sb="2" eb="3">
      <t>ホカ</t>
    </rPh>
    <phoneticPr fontId="9"/>
  </si>
  <si>
    <t>純行政コスト</t>
    <rPh sb="0" eb="1">
      <t>ジュン</t>
    </rPh>
    <rPh sb="1" eb="3">
      <t>ギョウセイ</t>
    </rPh>
    <phoneticPr fontId="9"/>
  </si>
  <si>
    <t>有形固定資産等の増加</t>
    <rPh sb="0" eb="2">
      <t>ユウケイ</t>
    </rPh>
    <rPh sb="2" eb="4">
      <t>コテイ</t>
    </rPh>
    <rPh sb="4" eb="6">
      <t>シサン</t>
    </rPh>
    <rPh sb="6" eb="7">
      <t>ナド</t>
    </rPh>
    <rPh sb="8" eb="10">
      <t>ゾウカ</t>
    </rPh>
    <phoneticPr fontId="9"/>
  </si>
  <si>
    <t>貸付金・基金等の増加</t>
    <rPh sb="0" eb="3">
      <t>カシツケキン</t>
    </rPh>
    <rPh sb="4" eb="6">
      <t>キキン</t>
    </rPh>
    <rPh sb="6" eb="7">
      <t>ナド</t>
    </rPh>
    <rPh sb="8" eb="10">
      <t>ゾウカ</t>
    </rPh>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</si>
  <si>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</si>
  <si>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</si>
  <si>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現金</t>
    <rPh sb="0" eb="2">
      <t>ゲンキン</t>
    </rPh>
    <phoneticPr fontId="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</si>
  <si>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</si>
  <si>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</si>
  <si>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9"/>
  </si>
  <si>
    <t>松山市水道事業</t>
    <rPh sb="0" eb="3">
      <t>マツヤマシ</t>
    </rPh>
    <rPh sb="3" eb="5">
      <t>スイドウ</t>
    </rPh>
    <rPh sb="5" eb="7">
      <t>ジギョウ</t>
    </rPh>
    <phoneticPr fontId="3"/>
  </si>
  <si>
    <t>松山市簡易水道事業</t>
    <rPh sb="0" eb="3">
      <t>マツヤマシ</t>
    </rPh>
    <rPh sb="3" eb="5">
      <t>カンイ</t>
    </rPh>
    <rPh sb="5" eb="7">
      <t>スイドウ</t>
    </rPh>
    <rPh sb="7" eb="9">
      <t>ジギョウ</t>
    </rPh>
    <phoneticPr fontId="3"/>
  </si>
  <si>
    <t>松山市社会福祉事業団</t>
    <rPh sb="0" eb="3">
      <t>マツヤマシ</t>
    </rPh>
    <rPh sb="3" eb="5">
      <t>シャカイ</t>
    </rPh>
    <rPh sb="5" eb="7">
      <t>フクシ</t>
    </rPh>
    <rPh sb="7" eb="10">
      <t>ジギョウダン</t>
    </rPh>
    <phoneticPr fontId="4"/>
  </si>
  <si>
    <t>松山市文化スポーツ振興財団</t>
    <rPh sb="0" eb="2">
      <t>マツヤマ</t>
    </rPh>
    <rPh sb="2" eb="3">
      <t>シ</t>
    </rPh>
    <rPh sb="3" eb="5">
      <t>ブンカ</t>
    </rPh>
    <rPh sb="9" eb="11">
      <t>シンコウ</t>
    </rPh>
    <rPh sb="11" eb="13">
      <t>ザイダン</t>
    </rPh>
    <phoneticPr fontId="4"/>
  </si>
  <si>
    <t>松山国際交流協会</t>
    <rPh sb="0" eb="2">
      <t>マツヤマ</t>
    </rPh>
    <rPh sb="2" eb="4">
      <t>コクサイ</t>
    </rPh>
    <rPh sb="4" eb="6">
      <t>コウリュウ</t>
    </rPh>
    <rPh sb="6" eb="8">
      <t>キョウカイ</t>
    </rPh>
    <phoneticPr fontId="4"/>
  </si>
  <si>
    <t>松山市男女共同参画推進財団</t>
    <rPh sb="0" eb="3">
      <t>マツヤマシ</t>
    </rPh>
    <rPh sb="3" eb="5">
      <t>ダンジョ</t>
    </rPh>
    <rPh sb="5" eb="7">
      <t>キョウドウ</t>
    </rPh>
    <rPh sb="7" eb="9">
      <t>サンカク</t>
    </rPh>
    <rPh sb="9" eb="11">
      <t>スイシン</t>
    </rPh>
    <rPh sb="11" eb="13">
      <t>ザイダン</t>
    </rPh>
    <phoneticPr fontId="4"/>
  </si>
  <si>
    <t>松山市土地開発公社</t>
    <rPh sb="0" eb="3">
      <t>マツヤマシ</t>
    </rPh>
    <rPh sb="3" eb="5">
      <t>トチ</t>
    </rPh>
    <rPh sb="5" eb="7">
      <t>カイハツ</t>
    </rPh>
    <rPh sb="7" eb="9">
      <t>コウシャ</t>
    </rPh>
    <phoneticPr fontId="4"/>
  </si>
  <si>
    <t>松山観光コンベンション協会</t>
    <rPh sb="0" eb="2">
      <t>マツヤマ</t>
    </rPh>
    <rPh sb="2" eb="4">
      <t>カンコウ</t>
    </rPh>
    <rPh sb="11" eb="13">
      <t>キョウカイ</t>
    </rPh>
    <phoneticPr fontId="4"/>
  </si>
  <si>
    <t>母子父子寡婦福祉資金貸付事業特別会計</t>
    <rPh sb="0" eb="2">
      <t>ボシ</t>
    </rPh>
    <rPh sb="2" eb="4">
      <t>フシ</t>
    </rPh>
    <rPh sb="4" eb="6">
      <t>カフ</t>
    </rPh>
    <rPh sb="6" eb="8">
      <t>フクシ</t>
    </rPh>
    <rPh sb="8" eb="10">
      <t>シキン</t>
    </rPh>
    <rPh sb="10" eb="12">
      <t>カシツケ</t>
    </rPh>
    <rPh sb="12" eb="14">
      <t>ジギョウ</t>
    </rPh>
    <rPh sb="14" eb="16">
      <t>トクベツ</t>
    </rPh>
    <rPh sb="16" eb="18">
      <t>カイケイ</t>
    </rPh>
    <phoneticPr fontId="3"/>
  </si>
  <si>
    <t>奨学資金貸付事業</t>
    <rPh sb="0" eb="2">
      <t>ショウガク</t>
    </rPh>
    <rPh sb="2" eb="4">
      <t>シキン</t>
    </rPh>
    <rPh sb="4" eb="6">
      <t>カシツケ</t>
    </rPh>
    <rPh sb="6" eb="8">
      <t>ジギョウ</t>
    </rPh>
    <phoneticPr fontId="3"/>
  </si>
  <si>
    <t>各団体の出資
（出えん）総額
（E)</t>
    <rPh sb="0" eb="3">
      <t>カクダンタイ</t>
    </rPh>
    <rPh sb="4" eb="6">
      <t>シュッシ</t>
    </rPh>
    <rPh sb="8" eb="9">
      <t>デ</t>
    </rPh>
    <rPh sb="12" eb="14">
      <t>ソウガク</t>
    </rPh>
    <phoneticPr fontId="3"/>
  </si>
  <si>
    <t>愛媛県農業信用基金協会</t>
    <rPh sb="0" eb="3">
      <t>エヒメケン</t>
    </rPh>
    <rPh sb="3" eb="5">
      <t>ノウギョウ</t>
    </rPh>
    <rPh sb="5" eb="7">
      <t>シンヨウ</t>
    </rPh>
    <rPh sb="7" eb="9">
      <t>キキン</t>
    </rPh>
    <rPh sb="9" eb="11">
      <t>キョウカイ</t>
    </rPh>
    <phoneticPr fontId="5"/>
  </si>
  <si>
    <t>松山流域森林組合</t>
    <rPh sb="0" eb="2">
      <t>マツヤマ</t>
    </rPh>
    <rPh sb="2" eb="4">
      <t>リュウイキ</t>
    </rPh>
    <rPh sb="4" eb="6">
      <t>シンリン</t>
    </rPh>
    <rPh sb="6" eb="8">
      <t>クミアイ</t>
    </rPh>
    <phoneticPr fontId="5"/>
  </si>
  <si>
    <t>えひめ海づくり基金</t>
    <rPh sb="3" eb="4">
      <t>ウミ</t>
    </rPh>
    <rPh sb="7" eb="9">
      <t>キキン</t>
    </rPh>
    <phoneticPr fontId="2"/>
  </si>
  <si>
    <t>えひめ産業振興財団</t>
    <rPh sb="3" eb="5">
      <t>サンギョウ</t>
    </rPh>
    <rPh sb="5" eb="7">
      <t>シンコウ</t>
    </rPh>
    <rPh sb="7" eb="9">
      <t>ザイダン</t>
    </rPh>
    <phoneticPr fontId="5"/>
  </si>
  <si>
    <t>愛媛県スポーツ振興事業団</t>
    <rPh sb="0" eb="3">
      <t>エヒメケン</t>
    </rPh>
    <rPh sb="7" eb="9">
      <t>シンコウ</t>
    </rPh>
    <rPh sb="9" eb="12">
      <t>ジギョウダン</t>
    </rPh>
    <phoneticPr fontId="5"/>
  </si>
  <si>
    <t>愛媛県信用保証協会</t>
    <rPh sb="0" eb="3">
      <t>エヒメケン</t>
    </rPh>
    <rPh sb="3" eb="5">
      <t>シンヨウ</t>
    </rPh>
    <rPh sb="5" eb="7">
      <t>ホショウ</t>
    </rPh>
    <rPh sb="7" eb="9">
      <t>キョウカイ</t>
    </rPh>
    <phoneticPr fontId="5"/>
  </si>
  <si>
    <t>社会福祉協議会福祉振興基金</t>
    <rPh sb="0" eb="2">
      <t>シャカイ</t>
    </rPh>
    <rPh sb="2" eb="4">
      <t>フクシ</t>
    </rPh>
    <rPh sb="4" eb="7">
      <t>キョウギカイ</t>
    </rPh>
    <rPh sb="7" eb="9">
      <t>フクシ</t>
    </rPh>
    <rPh sb="9" eb="11">
      <t>シンコウ</t>
    </rPh>
    <rPh sb="11" eb="13">
      <t>キキン</t>
    </rPh>
    <phoneticPr fontId="5"/>
  </si>
  <si>
    <t>地方公共団体金融機構</t>
    <rPh sb="0" eb="2">
      <t>チホウ</t>
    </rPh>
    <rPh sb="2" eb="4">
      <t>コウキョウ</t>
    </rPh>
    <rPh sb="4" eb="6">
      <t>ダンタイ</t>
    </rPh>
    <rPh sb="6" eb="8">
      <t>キンユウ</t>
    </rPh>
    <rPh sb="8" eb="10">
      <t>キコウ</t>
    </rPh>
    <phoneticPr fontId="5"/>
  </si>
  <si>
    <t>出資金額
（A)</t>
    <rPh sb="0" eb="2">
      <t>シュッシ</t>
    </rPh>
    <rPh sb="2" eb="4">
      <t>キンガク</t>
    </rPh>
    <phoneticPr fontId="3"/>
  </si>
  <si>
    <t>資産
（B)</t>
    <rPh sb="0" eb="2">
      <t>シサン</t>
    </rPh>
    <phoneticPr fontId="3"/>
  </si>
  <si>
    <t>負債
（C)</t>
    <rPh sb="0" eb="2">
      <t>フサイ</t>
    </rPh>
    <phoneticPr fontId="3"/>
  </si>
  <si>
    <t>強制評価減
（H)</t>
    <rPh sb="0" eb="2">
      <t>キョウセイ</t>
    </rPh>
    <rPh sb="2" eb="4">
      <t>ヒョウカ</t>
    </rPh>
    <rPh sb="4" eb="5">
      <t>ゲン</t>
    </rPh>
    <phoneticPr fontId="9"/>
  </si>
  <si>
    <t>株数・口数など
（A）</t>
    <rPh sb="0" eb="2">
      <t>カブスウ</t>
    </rPh>
    <rPh sb="3" eb="4">
      <t>クチ</t>
    </rPh>
    <rPh sb="4" eb="5">
      <t>スウ</t>
    </rPh>
    <phoneticPr fontId="3"/>
  </si>
  <si>
    <t>時価単価
（B）</t>
    <rPh sb="0" eb="2">
      <t>ジカ</t>
    </rPh>
    <rPh sb="2" eb="4">
      <t>タンカ</t>
    </rPh>
    <phoneticPr fontId="3"/>
  </si>
  <si>
    <t>取得単価
（D)</t>
    <rPh sb="0" eb="2">
      <t>シュトク</t>
    </rPh>
    <rPh sb="2" eb="4">
      <t>タンカ</t>
    </rPh>
    <phoneticPr fontId="3"/>
  </si>
  <si>
    <t>-</t>
  </si>
  <si>
    <t>21世紀松山創造基金</t>
    <phoneticPr fontId="3"/>
  </si>
  <si>
    <t>（単位：円）</t>
    <rPh sb="1" eb="3">
      <t>タンイ</t>
    </rPh>
    <rPh sb="4" eb="5">
      <t>エン</t>
    </rPh>
    <phoneticPr fontId="3"/>
  </si>
  <si>
    <t>松山市財政調整基金</t>
    <rPh sb="0" eb="3">
      <t>マツヤマシ</t>
    </rPh>
    <rPh sb="3" eb="5">
      <t>ザイセイ</t>
    </rPh>
    <rPh sb="5" eb="7">
      <t>チョウセイ</t>
    </rPh>
    <rPh sb="7" eb="9">
      <t>キキン</t>
    </rPh>
    <phoneticPr fontId="3"/>
  </si>
  <si>
    <t>松山市競輪収益積立金</t>
    <rPh sb="3" eb="5">
      <t>ケイリン</t>
    </rPh>
    <rPh sb="5" eb="7">
      <t>シュウエキ</t>
    </rPh>
    <rPh sb="7" eb="9">
      <t>ツミタテ</t>
    </rPh>
    <rPh sb="9" eb="10">
      <t>キン</t>
    </rPh>
    <phoneticPr fontId="3"/>
  </si>
  <si>
    <t>松山市市民活動推進基金</t>
    <rPh sb="3" eb="5">
      <t>シミン</t>
    </rPh>
    <rPh sb="5" eb="7">
      <t>カツドウ</t>
    </rPh>
    <rPh sb="7" eb="9">
      <t>スイシン</t>
    </rPh>
    <rPh sb="9" eb="11">
      <t>キキン</t>
    </rPh>
    <phoneticPr fontId="3"/>
  </si>
  <si>
    <t>松山市都市緑化基金</t>
    <rPh sb="3" eb="5">
      <t>トシ</t>
    </rPh>
    <rPh sb="5" eb="7">
      <t>リョクカ</t>
    </rPh>
    <rPh sb="7" eb="9">
      <t>キキン</t>
    </rPh>
    <phoneticPr fontId="3"/>
  </si>
  <si>
    <t>松山市合併振興基金</t>
    <rPh sb="3" eb="5">
      <t>ガッペイ</t>
    </rPh>
    <rPh sb="5" eb="7">
      <t>シンコウ</t>
    </rPh>
    <rPh sb="7" eb="9">
      <t>キキン</t>
    </rPh>
    <phoneticPr fontId="3"/>
  </si>
  <si>
    <t>松山市教育文化施設資料購入基金</t>
    <rPh sb="3" eb="5">
      <t>キョウイク</t>
    </rPh>
    <rPh sb="5" eb="7">
      <t>ブンカ</t>
    </rPh>
    <rPh sb="7" eb="9">
      <t>シセツ</t>
    </rPh>
    <rPh sb="9" eb="11">
      <t>シリョウ</t>
    </rPh>
    <rPh sb="11" eb="13">
      <t>コウニュウ</t>
    </rPh>
    <rPh sb="13" eb="15">
      <t>キキン</t>
    </rPh>
    <phoneticPr fontId="3"/>
  </si>
  <si>
    <t>合計
(貸借対照表計上額)</t>
    <rPh sb="0" eb="2">
      <t>ゴウケイ</t>
    </rPh>
    <rPh sb="4" eb="6">
      <t>タイシャク</t>
    </rPh>
    <rPh sb="6" eb="9">
      <t>タイショウヒョウ</t>
    </rPh>
    <rPh sb="9" eb="12">
      <t>ケイジョウガク</t>
    </rPh>
    <phoneticPr fontId="3"/>
  </si>
  <si>
    <t>　　固定資産税</t>
    <phoneticPr fontId="3"/>
  </si>
  <si>
    <t>　　市民税</t>
    <rPh sb="2" eb="5">
      <t>シミンゼイ</t>
    </rPh>
    <phoneticPr fontId="9"/>
  </si>
  <si>
    <t>　　軽自動車税</t>
    <rPh sb="2" eb="3">
      <t>ケイ</t>
    </rPh>
    <rPh sb="3" eb="6">
      <t>ジドウシャ</t>
    </rPh>
    <rPh sb="6" eb="7">
      <t>ゼイ</t>
    </rPh>
    <phoneticPr fontId="3"/>
  </si>
  <si>
    <t>　　事業所税</t>
    <rPh sb="2" eb="5">
      <t>ジギョウショ</t>
    </rPh>
    <rPh sb="5" eb="6">
      <t>ゼイ</t>
    </rPh>
    <phoneticPr fontId="3"/>
  </si>
  <si>
    <t>　　その他（経常収益）</t>
    <rPh sb="4" eb="5">
      <t>タ</t>
    </rPh>
    <rPh sb="6" eb="8">
      <t>ケイジョウ</t>
    </rPh>
    <rPh sb="8" eb="10">
      <t>シュウエキ</t>
    </rPh>
    <phoneticPr fontId="9"/>
  </si>
  <si>
    <t>　　貸付金</t>
    <rPh sb="2" eb="4">
      <t>カシツケ</t>
    </rPh>
    <rPh sb="4" eb="5">
      <t>キン</t>
    </rPh>
    <phoneticPr fontId="3"/>
  </si>
  <si>
    <t>　　母子父子寡婦福祉
　　資金貸付金</t>
    <rPh sb="17" eb="18">
      <t>キン</t>
    </rPh>
    <phoneticPr fontId="3"/>
  </si>
  <si>
    <t>　　母子父子寡婦福祉
　　資金貸付金
　　その他（経常収益）</t>
    <rPh sb="17" eb="18">
      <t>キン</t>
    </rPh>
    <phoneticPr fontId="3"/>
  </si>
  <si>
    <t>固定資産</t>
    <rPh sb="0" eb="2">
      <t>コテイ</t>
    </rPh>
    <rPh sb="2" eb="4">
      <t>シサン</t>
    </rPh>
    <phoneticPr fontId="3"/>
  </si>
  <si>
    <t>流動資産</t>
    <rPh sb="0" eb="2">
      <t>リュウドウ</t>
    </rPh>
    <rPh sb="2" eb="4">
      <t>シサン</t>
    </rPh>
    <phoneticPr fontId="3"/>
  </si>
  <si>
    <t>固定負債</t>
    <rPh sb="0" eb="2">
      <t>コテイ</t>
    </rPh>
    <rPh sb="2" eb="4">
      <t>フサイ</t>
    </rPh>
    <phoneticPr fontId="3"/>
  </si>
  <si>
    <t>流動負債</t>
    <rPh sb="0" eb="2">
      <t>リュウドウ</t>
    </rPh>
    <rPh sb="2" eb="4">
      <t>フサイ</t>
    </rPh>
    <phoneticPr fontId="3"/>
  </si>
  <si>
    <t>　投資損失引当金</t>
    <rPh sb="1" eb="3">
      <t>トウシ</t>
    </rPh>
    <rPh sb="3" eb="5">
      <t>ソンシツ</t>
    </rPh>
    <rPh sb="5" eb="7">
      <t>ヒキアテ</t>
    </rPh>
    <rPh sb="7" eb="8">
      <t>キン</t>
    </rPh>
    <phoneticPr fontId="3"/>
  </si>
  <si>
    <t>　徴収不能引当金</t>
    <rPh sb="1" eb="3">
      <t>チョウシュウ</t>
    </rPh>
    <rPh sb="3" eb="5">
      <t>フノウ</t>
    </rPh>
    <rPh sb="5" eb="7">
      <t>ヒキアテ</t>
    </rPh>
    <rPh sb="7" eb="8">
      <t>キン</t>
    </rPh>
    <phoneticPr fontId="3"/>
  </si>
  <si>
    <t>　退職手当引当金</t>
    <rPh sb="1" eb="3">
      <t>タイショク</t>
    </rPh>
    <rPh sb="3" eb="5">
      <t>テアテ</t>
    </rPh>
    <rPh sb="5" eb="7">
      <t>ヒキアテ</t>
    </rPh>
    <rPh sb="7" eb="8">
      <t>キン</t>
    </rPh>
    <phoneticPr fontId="3"/>
  </si>
  <si>
    <t>　損失補償等引当金</t>
    <rPh sb="1" eb="3">
      <t>ソンシツ</t>
    </rPh>
    <rPh sb="3" eb="5">
      <t>ホショウ</t>
    </rPh>
    <rPh sb="5" eb="6">
      <t>トウ</t>
    </rPh>
    <rPh sb="6" eb="8">
      <t>ヒキアテ</t>
    </rPh>
    <rPh sb="8" eb="9">
      <t>キン</t>
    </rPh>
    <phoneticPr fontId="3"/>
  </si>
  <si>
    <t>　賞与等引当金</t>
    <rPh sb="1" eb="3">
      <t>ショウヨ</t>
    </rPh>
    <rPh sb="3" eb="4">
      <t>トウ</t>
    </rPh>
    <rPh sb="4" eb="6">
      <t>ヒキアテ</t>
    </rPh>
    <rPh sb="6" eb="7">
      <t>キン</t>
    </rPh>
    <phoneticPr fontId="3"/>
  </si>
  <si>
    <t>愛媛県</t>
    <rPh sb="0" eb="3">
      <t>エヒメケン</t>
    </rPh>
    <phoneticPr fontId="3"/>
  </si>
  <si>
    <t>本市内で愛媛県が行う街路整備事業等に対する負担金</t>
    <rPh sb="0" eb="1">
      <t>ホン</t>
    </rPh>
    <phoneticPr fontId="3"/>
  </si>
  <si>
    <t>10年超</t>
    <rPh sb="2" eb="3">
      <t>ネン</t>
    </rPh>
    <rPh sb="3" eb="4">
      <t>チョウ</t>
    </rPh>
    <phoneticPr fontId="3"/>
  </si>
  <si>
    <t>松山市減債基金（固定資産）</t>
    <rPh sb="3" eb="5">
      <t>ゲンサイ</t>
    </rPh>
    <rPh sb="5" eb="7">
      <t>キキン</t>
    </rPh>
    <phoneticPr fontId="3"/>
  </si>
  <si>
    <t>松山市減債基金（流動資産）</t>
    <rPh sb="3" eb="5">
      <t>ゲンサイ</t>
    </rPh>
    <rPh sb="5" eb="7">
      <t>キキン</t>
    </rPh>
    <phoneticPr fontId="3"/>
  </si>
  <si>
    <t>※1　貸借対照表の額は、出納整理期間中の増減を加味しているため、「(参考)財産に関する調書記載額」と一致しない場合があります。</t>
    <rPh sb="3" eb="5">
      <t>タイシャク</t>
    </rPh>
    <rPh sb="5" eb="7">
      <t>タイショウ</t>
    </rPh>
    <rPh sb="7" eb="8">
      <t>ヒョウ</t>
    </rPh>
    <rPh sb="9" eb="10">
      <t>ガク</t>
    </rPh>
    <rPh sb="12" eb="14">
      <t>スイトウ</t>
    </rPh>
    <rPh sb="14" eb="16">
      <t>セイリ</t>
    </rPh>
    <rPh sb="16" eb="18">
      <t>キカン</t>
    </rPh>
    <rPh sb="18" eb="19">
      <t>ナカ</t>
    </rPh>
    <rPh sb="20" eb="22">
      <t>ゾウゲン</t>
    </rPh>
    <rPh sb="23" eb="25">
      <t>カミ</t>
    </rPh>
    <rPh sb="50" eb="52">
      <t>イッチ</t>
    </rPh>
    <rPh sb="55" eb="57">
      <t>バアイ</t>
    </rPh>
    <phoneticPr fontId="3"/>
  </si>
  <si>
    <t>※2　松山市減債基金の「(参考)財産に関する調書記載額」は、固定資産の欄に全額を記載しました。</t>
    <rPh sb="3" eb="6">
      <t>マツヤマシ</t>
    </rPh>
    <rPh sb="6" eb="8">
      <t>ゲンサイ</t>
    </rPh>
    <rPh sb="8" eb="10">
      <t>キキン</t>
    </rPh>
    <rPh sb="30" eb="32">
      <t>コテイ</t>
    </rPh>
    <rPh sb="32" eb="34">
      <t>シサン</t>
    </rPh>
    <rPh sb="35" eb="36">
      <t>ラン</t>
    </rPh>
    <rPh sb="37" eb="39">
      <t>ゼンガク</t>
    </rPh>
    <rPh sb="40" eb="42">
      <t>キサイ</t>
    </rPh>
    <phoneticPr fontId="3"/>
  </si>
  <si>
    <t>地方消費税交付金</t>
    <rPh sb="0" eb="2">
      <t>チホウ</t>
    </rPh>
    <rPh sb="2" eb="5">
      <t>ショウヒゼイ</t>
    </rPh>
    <rPh sb="5" eb="8">
      <t>コウフキン</t>
    </rPh>
    <phoneticPr fontId="3"/>
  </si>
  <si>
    <t>分担金及び負担金</t>
    <rPh sb="0" eb="3">
      <t>ブンタンキン</t>
    </rPh>
    <rPh sb="3" eb="4">
      <t>オヨ</t>
    </rPh>
    <rPh sb="5" eb="8">
      <t>フタンキン</t>
    </rPh>
    <phoneticPr fontId="3"/>
  </si>
  <si>
    <t>資本的補助金</t>
    <rPh sb="0" eb="3">
      <t>シホンテキ</t>
    </rPh>
    <rPh sb="3" eb="6">
      <t>ホジョキン</t>
    </rPh>
    <phoneticPr fontId="9"/>
  </si>
  <si>
    <t>経常的補助金</t>
    <rPh sb="0" eb="3">
      <t>ケイジョウテキ</t>
    </rPh>
    <rPh sb="3" eb="6">
      <t>ホジョキン</t>
    </rPh>
    <phoneticPr fontId="9"/>
  </si>
  <si>
    <t>地方公共団体
金融機構等</t>
    <rPh sb="0" eb="2">
      <t>チホウ</t>
    </rPh>
    <rPh sb="2" eb="4">
      <t>コウキョウ</t>
    </rPh>
    <rPh sb="4" eb="6">
      <t>ダンタイ</t>
    </rPh>
    <rPh sb="7" eb="9">
      <t>キンユウ</t>
    </rPh>
    <rPh sb="9" eb="11">
      <t>キコウ</t>
    </rPh>
    <rPh sb="11" eb="12">
      <t>トウ</t>
    </rPh>
    <phoneticPr fontId="17"/>
  </si>
  <si>
    <t>その他の金融機関</t>
    <rPh sb="2" eb="3">
      <t>タ</t>
    </rPh>
    <rPh sb="4" eb="6">
      <t>キンユウ</t>
    </rPh>
    <rPh sb="6" eb="8">
      <t>キカン</t>
    </rPh>
    <phoneticPr fontId="3"/>
  </si>
  <si>
    <t>保険会社等</t>
    <rPh sb="0" eb="2">
      <t>ホケン</t>
    </rPh>
    <rPh sb="2" eb="4">
      <t>ガイシャ</t>
    </rPh>
    <rPh sb="4" eb="5">
      <t>トウ</t>
    </rPh>
    <phoneticPr fontId="17"/>
  </si>
  <si>
    <t>共済等</t>
    <rPh sb="0" eb="2">
      <t>キョウサイ</t>
    </rPh>
    <rPh sb="2" eb="3">
      <t>トウ</t>
    </rPh>
    <phoneticPr fontId="3"/>
  </si>
  <si>
    <t>松山空港ビル㈱</t>
    <rPh sb="0" eb="2">
      <t>マツヤマ</t>
    </rPh>
    <rPh sb="2" eb="4">
      <t>クウコウ</t>
    </rPh>
    <phoneticPr fontId="5"/>
  </si>
  <si>
    <t>㈱愛媛CATV</t>
    <rPh sb="1" eb="3">
      <t>エヒメ</t>
    </rPh>
    <phoneticPr fontId="5"/>
  </si>
  <si>
    <t>松山市駅前地下街㈱</t>
    <rPh sb="0" eb="3">
      <t>マツヤマシ</t>
    </rPh>
    <rPh sb="3" eb="5">
      <t>エキマエ</t>
    </rPh>
    <rPh sb="5" eb="8">
      <t>チカガイ</t>
    </rPh>
    <phoneticPr fontId="5"/>
  </si>
  <si>
    <t>㈱エフエム愛媛</t>
    <rPh sb="5" eb="7">
      <t>エヒメ</t>
    </rPh>
    <phoneticPr fontId="5"/>
  </si>
  <si>
    <t>愛媛エフ・エー・ゼット㈱</t>
    <rPh sb="0" eb="2">
      <t>エヒメ</t>
    </rPh>
    <phoneticPr fontId="5"/>
  </si>
  <si>
    <t>松山観光港ターミナル㈱</t>
    <rPh sb="0" eb="2">
      <t>マツヤマ</t>
    </rPh>
    <rPh sb="2" eb="4">
      <t>カンコウ</t>
    </rPh>
    <rPh sb="4" eb="5">
      <t>コウ</t>
    </rPh>
    <phoneticPr fontId="5"/>
  </si>
  <si>
    <t>(財)愛媛の森林基金</t>
    <rPh sb="1" eb="2">
      <t>ザイ</t>
    </rPh>
    <phoneticPr fontId="2"/>
  </si>
  <si>
    <t>(財)愛媛県国際交流協会</t>
    <rPh sb="1" eb="2">
      <t>ザイ</t>
    </rPh>
    <rPh sb="3" eb="4">
      <t>アイ</t>
    </rPh>
    <rPh sb="4" eb="5">
      <t>ヒメ</t>
    </rPh>
    <rPh sb="5" eb="6">
      <t>ケン</t>
    </rPh>
    <rPh sb="6" eb="7">
      <t>クニ</t>
    </rPh>
    <rPh sb="7" eb="8">
      <t>サイ</t>
    </rPh>
    <rPh sb="8" eb="9">
      <t>コウ</t>
    </rPh>
    <rPh sb="9" eb="10">
      <t>ナガレ</t>
    </rPh>
    <rPh sb="10" eb="11">
      <t>キョウ</t>
    </rPh>
    <rPh sb="11" eb="12">
      <t>カイ</t>
    </rPh>
    <phoneticPr fontId="2"/>
  </si>
  <si>
    <t>(財)愛媛県暴力追放推進センター</t>
    <rPh sb="1" eb="2">
      <t>ザイ</t>
    </rPh>
    <rPh sb="3" eb="6">
      <t>エヒメケン</t>
    </rPh>
    <rPh sb="6" eb="8">
      <t>ボウリョク</t>
    </rPh>
    <rPh sb="8" eb="10">
      <t>ツイホウ</t>
    </rPh>
    <rPh sb="10" eb="12">
      <t>スイシン</t>
    </rPh>
    <phoneticPr fontId="2"/>
  </si>
  <si>
    <t>(公財)えひめ農林漁業振興機構</t>
    <rPh sb="1" eb="2">
      <t>コウ</t>
    </rPh>
    <rPh sb="7" eb="9">
      <t>ノウリン</t>
    </rPh>
    <rPh sb="9" eb="11">
      <t>ギョギョウ</t>
    </rPh>
    <rPh sb="11" eb="13">
      <t>シンコウ</t>
    </rPh>
    <rPh sb="13" eb="15">
      <t>キコウ</t>
    </rPh>
    <phoneticPr fontId="7"/>
  </si>
  <si>
    <t>相手先または種別</t>
    <rPh sb="0" eb="3">
      <t>アイテサキ</t>
    </rPh>
    <rPh sb="6" eb="8">
      <t>シュベツ</t>
    </rPh>
    <phoneticPr fontId="3"/>
  </si>
  <si>
    <t>（参考）
貸付金計</t>
    <rPh sb="1" eb="3">
      <t>サンコウ</t>
    </rPh>
    <rPh sb="5" eb="7">
      <t>カシツケ</t>
    </rPh>
    <rPh sb="7" eb="8">
      <t>キン</t>
    </rPh>
    <rPh sb="8" eb="9">
      <t>ケイ</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</si>
  <si>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</si>
  <si>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17"/>
  </si>
  <si>
    <t>契約条項の概要</t>
    <rPh sb="0" eb="2">
      <t>ケイヤク</t>
    </rPh>
    <rPh sb="2" eb="4">
      <t>ジョウコウ</t>
    </rPh>
    <rPh sb="5" eb="7">
      <t>ガイヨウ</t>
    </rPh>
    <phoneticPr fontId="17"/>
  </si>
  <si>
    <t>該当なし</t>
    <rPh sb="0" eb="2">
      <t>ガイトウ</t>
    </rPh>
    <phoneticPr fontId="3"/>
  </si>
  <si>
    <t>目的使用</t>
    <rPh sb="0" eb="2">
      <t>モクテキ</t>
    </rPh>
    <rPh sb="2" eb="4">
      <t>シヨウ</t>
    </rPh>
    <phoneticPr fontId="3"/>
  </si>
  <si>
    <t>うち共同発行債</t>
    <rPh sb="2" eb="4">
      <t>キョウドウ</t>
    </rPh>
    <rPh sb="4" eb="6">
      <t>ハッコウ</t>
    </rPh>
    <rPh sb="6" eb="7">
      <t>サイ</t>
    </rPh>
    <phoneticPr fontId="3"/>
  </si>
  <si>
    <t>うち住民公募債</t>
    <rPh sb="2" eb="4">
      <t>ジュウミン</t>
    </rPh>
    <rPh sb="4" eb="6">
      <t>コウボ</t>
    </rPh>
    <rPh sb="6" eb="7">
      <t>サイ</t>
    </rPh>
    <phoneticPr fontId="3"/>
  </si>
  <si>
    <t>-</t>
    <phoneticPr fontId="3"/>
  </si>
  <si>
    <t>（単位：百万円）</t>
    <rPh sb="1" eb="3">
      <t>タンイ</t>
    </rPh>
    <rPh sb="4" eb="6">
      <t>ヒャクマン</t>
    </rPh>
    <rPh sb="6" eb="7">
      <t>エン</t>
    </rPh>
    <phoneticPr fontId="9"/>
  </si>
  <si>
    <t>（単位：百万円）</t>
    <phoneticPr fontId="9"/>
  </si>
  <si>
    <t>（単位：百万円）</t>
    <phoneticPr fontId="12"/>
  </si>
  <si>
    <t>　　勤労者福祉サービ
　　スセンター事業
　　その他（経常収益）</t>
    <rPh sb="2" eb="5">
      <t>キンロウシャ</t>
    </rPh>
    <rPh sb="5" eb="7">
      <t>フクシ</t>
    </rPh>
    <rPh sb="18" eb="20">
      <t>ジギョウ</t>
    </rPh>
    <rPh sb="25" eb="26">
      <t>タ</t>
    </rPh>
    <rPh sb="27" eb="28">
      <t>キョウ</t>
    </rPh>
    <rPh sb="28" eb="29">
      <t>トコ</t>
    </rPh>
    <rPh sb="29" eb="30">
      <t>シュウ</t>
    </rPh>
    <rPh sb="30" eb="31">
      <t>エキ</t>
    </rPh>
    <phoneticPr fontId="3"/>
  </si>
  <si>
    <t>他団体への公共施設等整備
補助金等(所有外資産分)</t>
    <rPh sb="0" eb="3">
      <t>タダンタイ</t>
    </rPh>
    <rPh sb="5" eb="7">
      <t>コウキョウ</t>
    </rPh>
    <rPh sb="7" eb="9">
      <t>シセツ</t>
    </rPh>
    <rPh sb="9" eb="10">
      <t>ナド</t>
    </rPh>
    <rPh sb="10" eb="12">
      <t>セイビ</t>
    </rPh>
    <rPh sb="13" eb="16">
      <t>ホジョキン</t>
    </rPh>
    <rPh sb="16" eb="17">
      <t>ナド</t>
    </rPh>
    <rPh sb="18" eb="20">
      <t>ショユウ</t>
    </rPh>
    <rPh sb="20" eb="21">
      <t>ガイ</t>
    </rPh>
    <rPh sb="21" eb="23">
      <t>シサン</t>
    </rPh>
    <rPh sb="23" eb="24">
      <t>ブン</t>
    </rPh>
    <phoneticPr fontId="9"/>
  </si>
  <si>
    <t>（単位：百万円）</t>
    <rPh sb="1" eb="3">
      <t>タンイ</t>
    </rPh>
    <rPh sb="6" eb="7">
      <t>エン</t>
    </rPh>
    <phoneticPr fontId="9"/>
  </si>
  <si>
    <t>④基金の明細</t>
    <phoneticPr fontId="9"/>
  </si>
  <si>
    <t>（単位：百万円）</t>
    <phoneticPr fontId="3"/>
  </si>
  <si>
    <t>（単位：百万円）</t>
    <phoneticPr fontId="3"/>
  </si>
  <si>
    <t>-</t>
    <phoneticPr fontId="3"/>
  </si>
  <si>
    <t>-</t>
    <phoneticPr fontId="3"/>
  </si>
  <si>
    <t>消防基金</t>
    <phoneticPr fontId="3"/>
  </si>
  <si>
    <t>松山市水源の森基金</t>
    <phoneticPr fontId="3"/>
  </si>
  <si>
    <t>松山市のびのび教育推進基金</t>
    <phoneticPr fontId="3"/>
  </si>
  <si>
    <t>城山公園整備基金</t>
    <phoneticPr fontId="3"/>
  </si>
  <si>
    <t>松山市観光開発等産業活性化基金</t>
    <phoneticPr fontId="3"/>
  </si>
  <si>
    <t>松山市土地開発基金</t>
    <phoneticPr fontId="3"/>
  </si>
  <si>
    <t>⑤貸付金の明細</t>
    <phoneticPr fontId="9"/>
  </si>
  <si>
    <t>（単位：百万円）</t>
    <phoneticPr fontId="9"/>
  </si>
  <si>
    <t>-</t>
    <phoneticPr fontId="3"/>
  </si>
  <si>
    <t>-</t>
    <phoneticPr fontId="3"/>
  </si>
  <si>
    <t>地域総合整備資金融資制度</t>
    <phoneticPr fontId="3"/>
  </si>
  <si>
    <t>（単位：百万円）</t>
    <phoneticPr fontId="9"/>
  </si>
  <si>
    <t>（単位：百万円）</t>
    <phoneticPr fontId="9"/>
  </si>
  <si>
    <t>出資割合（％）
（F)</t>
    <rPh sb="0" eb="2">
      <t>シュッシ</t>
    </rPh>
    <rPh sb="2" eb="4">
      <t>ワリアイ</t>
    </rPh>
    <phoneticPr fontId="3"/>
  </si>
  <si>
    <t>-</t>
    <phoneticPr fontId="3"/>
  </si>
  <si>
    <t>豪雨災害被災者援護資金貸付</t>
    <rPh sb="0" eb="2">
      <t>ゴウウ</t>
    </rPh>
    <rPh sb="2" eb="4">
      <t>サイガイ</t>
    </rPh>
    <rPh sb="4" eb="7">
      <t>ヒサイシャ</t>
    </rPh>
    <rPh sb="7" eb="9">
      <t>エンゴ</t>
    </rPh>
    <rPh sb="9" eb="11">
      <t>シキン</t>
    </rPh>
    <rPh sb="11" eb="13">
      <t>カシツケ</t>
    </rPh>
    <phoneticPr fontId="2"/>
  </si>
  <si>
    <t>-</t>
    <phoneticPr fontId="3"/>
  </si>
  <si>
    <t>　　入湯税</t>
    <rPh sb="2" eb="4">
      <t>ニュウトウ</t>
    </rPh>
    <rPh sb="4" eb="5">
      <t>ゼイ</t>
    </rPh>
    <phoneticPr fontId="3"/>
  </si>
  <si>
    <t>計</t>
    <rPh sb="0" eb="1">
      <t>ケイ</t>
    </rPh>
    <phoneticPr fontId="3"/>
  </si>
  <si>
    <t>１．貸借対照表の内容に関する明細</t>
    <rPh sb="2" eb="4">
      <t>タイシャク</t>
    </rPh>
    <rPh sb="4" eb="7">
      <t>タイショウヒョウ</t>
    </rPh>
    <rPh sb="8" eb="10">
      <t>ナイヨウ</t>
    </rPh>
    <rPh sb="11" eb="12">
      <t>カン</t>
    </rPh>
    <rPh sb="14" eb="16">
      <t>メイサイ</t>
    </rPh>
    <phoneticPr fontId="9"/>
  </si>
  <si>
    <t>-</t>
    <phoneticPr fontId="3"/>
  </si>
  <si>
    <t>愛媛県土木建設負担金（街路）事業</t>
    <phoneticPr fontId="3"/>
  </si>
  <si>
    <t>森林環境整備基金</t>
    <rPh sb="0" eb="2">
      <t>シンリン</t>
    </rPh>
    <rPh sb="2" eb="4">
      <t>カンキョウ</t>
    </rPh>
    <rPh sb="4" eb="6">
      <t>セイビ</t>
    </rPh>
    <rPh sb="6" eb="8">
      <t>キキン</t>
    </rPh>
    <phoneticPr fontId="3"/>
  </si>
  <si>
    <t>※2</t>
    <phoneticPr fontId="3"/>
  </si>
  <si>
    <t>附属明細書（一般会計等）</t>
    <rPh sb="0" eb="2">
      <t>フゾク</t>
    </rPh>
    <rPh sb="2" eb="5">
      <t>メイサイショ</t>
    </rPh>
    <rPh sb="6" eb="8">
      <t>イッパン</t>
    </rPh>
    <rPh sb="8" eb="10">
      <t>カイケイ</t>
    </rPh>
    <rPh sb="10" eb="11">
      <t>トウ</t>
    </rPh>
    <phoneticPr fontId="9"/>
  </si>
  <si>
    <t>附属明細書（全体）</t>
    <rPh sb="0" eb="2">
      <t>フゾク</t>
    </rPh>
    <rPh sb="2" eb="5">
      <t>メイサイショ</t>
    </rPh>
    <rPh sb="6" eb="8">
      <t>ゼンタイ</t>
    </rPh>
    <phoneticPr fontId="9"/>
  </si>
  <si>
    <t>附属明細書（連結）</t>
    <rPh sb="0" eb="2">
      <t>フゾク</t>
    </rPh>
    <rPh sb="2" eb="5">
      <t>メイサイショ</t>
    </rPh>
    <rPh sb="6" eb="8">
      <t>レンケツ</t>
    </rPh>
    <phoneticPr fontId="9"/>
  </si>
  <si>
    <t>個人事業主等支援資金貸付（新型コロナウイルス緊急対策事業）</t>
    <rPh sb="0" eb="2">
      <t>コジン</t>
    </rPh>
    <rPh sb="2" eb="5">
      <t>ジギョウヌシ</t>
    </rPh>
    <rPh sb="5" eb="6">
      <t>トウ</t>
    </rPh>
    <rPh sb="6" eb="8">
      <t>シエン</t>
    </rPh>
    <rPh sb="8" eb="10">
      <t>シキン</t>
    </rPh>
    <rPh sb="10" eb="12">
      <t>カシツケ</t>
    </rPh>
    <rPh sb="13" eb="15">
      <t>シンガタ</t>
    </rPh>
    <rPh sb="22" eb="24">
      <t>キンキュウ</t>
    </rPh>
    <rPh sb="24" eb="26">
      <t>タイサク</t>
    </rPh>
    <rPh sb="26" eb="28">
      <t>ジギョウ</t>
    </rPh>
    <phoneticPr fontId="3"/>
  </si>
  <si>
    <t>奨学資金貸付（新型コロナウイルス対策緊急学生支援事業）</t>
    <rPh sb="0" eb="2">
      <t>ショウガク</t>
    </rPh>
    <rPh sb="2" eb="4">
      <t>シキン</t>
    </rPh>
    <rPh sb="4" eb="6">
      <t>カシツケ</t>
    </rPh>
    <rPh sb="7" eb="9">
      <t>シンガタ</t>
    </rPh>
    <rPh sb="16" eb="18">
      <t>タイサク</t>
    </rPh>
    <rPh sb="18" eb="20">
      <t>キンキュウ</t>
    </rPh>
    <rPh sb="20" eb="22">
      <t>ガクセイ</t>
    </rPh>
    <rPh sb="22" eb="24">
      <t>シエン</t>
    </rPh>
    <rPh sb="24" eb="26">
      <t>ジギョウ</t>
    </rPh>
    <phoneticPr fontId="3"/>
  </si>
  <si>
    <t>松山スマートシティ推進事業</t>
    <rPh sb="0" eb="2">
      <t>マツヤマ</t>
    </rPh>
    <rPh sb="9" eb="11">
      <t>スイシン</t>
    </rPh>
    <rPh sb="11" eb="13">
      <t>ジギョウ</t>
    </rPh>
    <phoneticPr fontId="3"/>
  </si>
  <si>
    <t>県営事業地元負担金事業</t>
    <rPh sb="0" eb="2">
      <t>ケンエイ</t>
    </rPh>
    <rPh sb="2" eb="4">
      <t>ジギョウ</t>
    </rPh>
    <rPh sb="4" eb="6">
      <t>ジモト</t>
    </rPh>
    <rPh sb="6" eb="9">
      <t>フタンキン</t>
    </rPh>
    <rPh sb="9" eb="11">
      <t>ジギョウ</t>
    </rPh>
    <phoneticPr fontId="3"/>
  </si>
  <si>
    <t>子育てのための施設等利用給付事業</t>
    <rPh sb="0" eb="2">
      <t>コソダ</t>
    </rPh>
    <rPh sb="7" eb="9">
      <t>シセツ</t>
    </rPh>
    <rPh sb="9" eb="10">
      <t>トウ</t>
    </rPh>
    <rPh sb="10" eb="12">
      <t>リヨウ</t>
    </rPh>
    <rPh sb="12" eb="14">
      <t>キュウフ</t>
    </rPh>
    <rPh sb="14" eb="16">
      <t>ジギョウ</t>
    </rPh>
    <phoneticPr fontId="3"/>
  </si>
  <si>
    <t>クリーンエネルギーシステム設置者</t>
    <rPh sb="13" eb="15">
      <t>セッチ</t>
    </rPh>
    <rPh sb="15" eb="16">
      <t>シャ</t>
    </rPh>
    <phoneticPr fontId="3"/>
  </si>
  <si>
    <t>給付対象者</t>
    <rPh sb="0" eb="2">
      <t>キュウフ</t>
    </rPh>
    <rPh sb="2" eb="4">
      <t>タイショウ</t>
    </rPh>
    <rPh sb="4" eb="5">
      <t>シャ</t>
    </rPh>
    <phoneticPr fontId="3"/>
  </si>
  <si>
    <t>幼児教育・保育の無償化に対する負担金</t>
    <rPh sb="0" eb="2">
      <t>ヨウジ</t>
    </rPh>
    <rPh sb="2" eb="4">
      <t>キョウイク</t>
    </rPh>
    <rPh sb="5" eb="7">
      <t>ホイク</t>
    </rPh>
    <rPh sb="8" eb="11">
      <t>ムショウカ</t>
    </rPh>
    <rPh sb="12" eb="13">
      <t>タイ</t>
    </rPh>
    <rPh sb="15" eb="18">
      <t>フタンキン</t>
    </rPh>
    <phoneticPr fontId="3"/>
  </si>
  <si>
    <t>松山市新型コロナウイルス感染症対策利子補給基金</t>
  </si>
  <si>
    <t>中小企業資金貸付事業</t>
    <rPh sb="0" eb="2">
      <t>チュウショウ</t>
    </rPh>
    <rPh sb="2" eb="4">
      <t>キギョウ</t>
    </rPh>
    <rPh sb="4" eb="6">
      <t>シキン</t>
    </rPh>
    <rPh sb="6" eb="8">
      <t>カシツケ</t>
    </rPh>
    <rPh sb="8" eb="10">
      <t>ジギョウ</t>
    </rPh>
    <phoneticPr fontId="3"/>
  </si>
  <si>
    <t>松山市プレミアム付商品券事業</t>
    <rPh sb="0" eb="3">
      <t>マツヤマシ</t>
    </rPh>
    <rPh sb="8" eb="9">
      <t>ツ</t>
    </rPh>
    <rPh sb="9" eb="12">
      <t>ショウヒンケン</t>
    </rPh>
    <rPh sb="12" eb="14">
      <t>ジギョウ</t>
    </rPh>
    <phoneticPr fontId="3"/>
  </si>
  <si>
    <t>中小企業者等</t>
    <rPh sb="0" eb="2">
      <t>チュウショウ</t>
    </rPh>
    <rPh sb="2" eb="4">
      <t>キギョウ</t>
    </rPh>
    <rPh sb="4" eb="5">
      <t>シャ</t>
    </rPh>
    <rPh sb="5" eb="6">
      <t>トウ</t>
    </rPh>
    <phoneticPr fontId="3"/>
  </si>
  <si>
    <t>信用保証料の負担や利子補給等の資金繰り支援に対する補助金</t>
    <rPh sb="0" eb="2">
      <t>シンヨウ</t>
    </rPh>
    <rPh sb="2" eb="4">
      <t>ホショウ</t>
    </rPh>
    <rPh sb="4" eb="5">
      <t>リョウ</t>
    </rPh>
    <rPh sb="6" eb="8">
      <t>フタン</t>
    </rPh>
    <rPh sb="9" eb="11">
      <t>リシ</t>
    </rPh>
    <rPh sb="11" eb="13">
      <t>ホキュウ</t>
    </rPh>
    <rPh sb="13" eb="14">
      <t>トウ</t>
    </rPh>
    <rPh sb="15" eb="18">
      <t>シキンク</t>
    </rPh>
    <rPh sb="19" eb="21">
      <t>シエン</t>
    </rPh>
    <rPh sb="22" eb="23">
      <t>タイ</t>
    </rPh>
    <rPh sb="25" eb="28">
      <t>ホジョキン</t>
    </rPh>
    <phoneticPr fontId="3"/>
  </si>
  <si>
    <t>協議会</t>
    <rPh sb="0" eb="3">
      <t>キョウギカイ</t>
    </rPh>
    <phoneticPr fontId="3"/>
  </si>
  <si>
    <t>消費喚起等を目的としたプレミアム付商品券の発行に対する負担金</t>
    <rPh sb="4" eb="5">
      <t>トウ</t>
    </rPh>
    <rPh sb="24" eb="25">
      <t>タイ</t>
    </rPh>
    <rPh sb="27" eb="30">
      <t>フタンキン</t>
    </rPh>
    <phoneticPr fontId="3"/>
  </si>
  <si>
    <t>施設設置者</t>
    <rPh sb="2" eb="4">
      <t>セッチ</t>
    </rPh>
    <rPh sb="4" eb="5">
      <t>シャ</t>
    </rPh>
    <phoneticPr fontId="3"/>
  </si>
  <si>
    <t>社会福祉施設建設補助事業</t>
    <rPh sb="0" eb="6">
      <t>シャカイフクシシセツ</t>
    </rPh>
    <rPh sb="6" eb="8">
      <t>ケンセツ</t>
    </rPh>
    <rPh sb="8" eb="10">
      <t>ホジョ</t>
    </rPh>
    <rPh sb="10" eb="12">
      <t>ジギョウ</t>
    </rPh>
    <phoneticPr fontId="3"/>
  </si>
  <si>
    <t>社会福祉法人等</t>
    <rPh sb="0" eb="4">
      <t>シャカイフクシ</t>
    </rPh>
    <rPh sb="4" eb="6">
      <t>ホウジン</t>
    </rPh>
    <rPh sb="6" eb="7">
      <t>トウ</t>
    </rPh>
    <phoneticPr fontId="3"/>
  </si>
  <si>
    <t>県営港湾・海岸整備事業地元負担金</t>
    <rPh sb="0" eb="2">
      <t>ケンエイ</t>
    </rPh>
    <rPh sb="2" eb="4">
      <t>コウワン</t>
    </rPh>
    <rPh sb="5" eb="9">
      <t>カイガンセイビ</t>
    </rPh>
    <rPh sb="9" eb="11">
      <t>ジギョウ</t>
    </rPh>
    <rPh sb="11" eb="13">
      <t>ジモト</t>
    </rPh>
    <rPh sb="13" eb="16">
      <t>フタンキン</t>
    </rPh>
    <phoneticPr fontId="3"/>
  </si>
  <si>
    <t>本市内で愛媛県が行う港湾等整備に対する負担金</t>
    <rPh sb="0" eb="1">
      <t>ホン</t>
    </rPh>
    <rPh sb="10" eb="12">
      <t>コウワン</t>
    </rPh>
    <rPh sb="12" eb="13">
      <t>トウ</t>
    </rPh>
    <rPh sb="13" eb="15">
      <t>セイビ</t>
    </rPh>
    <phoneticPr fontId="3"/>
  </si>
  <si>
    <t>本市内で愛媛県が行う土地改良事業に対する負担金</t>
    <rPh sb="0" eb="1">
      <t>ホン</t>
    </rPh>
    <rPh sb="10" eb="14">
      <t>トチカイリョウ</t>
    </rPh>
    <rPh sb="14" eb="16">
      <t>ジギョウ</t>
    </rPh>
    <phoneticPr fontId="3"/>
  </si>
  <si>
    <t>クリーンエネルギーシステムの設置者に対する補助金</t>
    <rPh sb="14" eb="17">
      <t>セッチシャ</t>
    </rPh>
    <rPh sb="18" eb="19">
      <t>タイ</t>
    </rPh>
    <rPh sb="21" eb="24">
      <t>ホジョキン</t>
    </rPh>
    <phoneticPr fontId="3"/>
  </si>
  <si>
    <t>私立保育施設等耐震化整備事業</t>
    <rPh sb="0" eb="2">
      <t>シリツ</t>
    </rPh>
    <rPh sb="2" eb="4">
      <t>ホイク</t>
    </rPh>
    <rPh sb="4" eb="7">
      <t>シセツトウ</t>
    </rPh>
    <rPh sb="7" eb="10">
      <t>タイシンカ</t>
    </rPh>
    <rPh sb="10" eb="14">
      <t>セイビジギョウ</t>
    </rPh>
    <phoneticPr fontId="3"/>
  </si>
  <si>
    <t>施設設置者が実施する保育施設等の耐震化整備に対する補助金</t>
    <rPh sb="0" eb="2">
      <t>シセツ</t>
    </rPh>
    <rPh sb="2" eb="4">
      <t>セッチ</t>
    </rPh>
    <rPh sb="4" eb="5">
      <t>シャ</t>
    </rPh>
    <rPh sb="6" eb="8">
      <t>ジッシ</t>
    </rPh>
    <rPh sb="10" eb="14">
      <t>ホイクシセツ</t>
    </rPh>
    <rPh sb="14" eb="15">
      <t>トウ</t>
    </rPh>
    <rPh sb="16" eb="19">
      <t>タイシンカ</t>
    </rPh>
    <rPh sb="19" eb="21">
      <t>セイビ</t>
    </rPh>
    <rPh sb="22" eb="23">
      <t>タイ</t>
    </rPh>
    <rPh sb="25" eb="28">
      <t>ホジョキン</t>
    </rPh>
    <phoneticPr fontId="3"/>
  </si>
  <si>
    <t>民間社会福祉施設の整備に対する補助金</t>
    <rPh sb="0" eb="2">
      <t>ミンカン</t>
    </rPh>
    <rPh sb="2" eb="4">
      <t>シャカイ</t>
    </rPh>
    <rPh sb="4" eb="6">
      <t>フクシ</t>
    </rPh>
    <rPh sb="6" eb="8">
      <t>シセツ</t>
    </rPh>
    <rPh sb="9" eb="11">
      <t>セイビ</t>
    </rPh>
    <rPh sb="12" eb="13">
      <t>タイ</t>
    </rPh>
    <rPh sb="15" eb="18">
      <t>ホジョキン</t>
    </rPh>
    <phoneticPr fontId="3"/>
  </si>
  <si>
    <t>まつやまに泊まろうキャンペーン事業</t>
    <rPh sb="5" eb="6">
      <t>ト</t>
    </rPh>
    <rPh sb="15" eb="17">
      <t>ジギョウ</t>
    </rPh>
    <phoneticPr fontId="3"/>
  </si>
  <si>
    <t>感染症対策事業</t>
    <rPh sb="0" eb="5">
      <t>カンセンショウタイサク</t>
    </rPh>
    <rPh sb="5" eb="7">
      <t>ジギョウ</t>
    </rPh>
    <phoneticPr fontId="3"/>
  </si>
  <si>
    <t>妊娠・出産支援事業</t>
    <rPh sb="0" eb="2">
      <t>ニンシン</t>
    </rPh>
    <rPh sb="3" eb="5">
      <t>シュッサン</t>
    </rPh>
    <rPh sb="5" eb="7">
      <t>シエン</t>
    </rPh>
    <rPh sb="7" eb="9">
      <t>ジギョウ</t>
    </rPh>
    <phoneticPr fontId="3"/>
  </si>
  <si>
    <t>給付対象者</t>
    <phoneticPr fontId="3"/>
  </si>
  <si>
    <t>医療機関等</t>
    <rPh sb="0" eb="4">
      <t>イリョウキカン</t>
    </rPh>
    <rPh sb="4" eb="5">
      <t>トウ</t>
    </rPh>
    <phoneticPr fontId="3"/>
  </si>
  <si>
    <t>新型コロナウイルス感染症の検査に対する負担金</t>
    <rPh sb="0" eb="2">
      <t>シンガタ</t>
    </rPh>
    <rPh sb="9" eb="12">
      <t>カンセンショウ</t>
    </rPh>
    <rPh sb="13" eb="15">
      <t>ケンサ</t>
    </rPh>
    <rPh sb="16" eb="17">
      <t>タイ</t>
    </rPh>
    <rPh sb="19" eb="22">
      <t>フタンキン</t>
    </rPh>
    <phoneticPr fontId="3"/>
  </si>
  <si>
    <t>国の出産・子育て応援金給付金にかかる補助金等</t>
    <rPh sb="0" eb="1">
      <t>クニ</t>
    </rPh>
    <rPh sb="2" eb="4">
      <t>シュッサン</t>
    </rPh>
    <rPh sb="5" eb="7">
      <t>コソダ</t>
    </rPh>
    <rPh sb="8" eb="11">
      <t>オウエンキン</t>
    </rPh>
    <rPh sb="11" eb="14">
      <t>キュウフキン</t>
    </rPh>
    <rPh sb="18" eb="22">
      <t>ホジョキントウ</t>
    </rPh>
    <phoneticPr fontId="3"/>
  </si>
  <si>
    <t>観光産業の回復に向け行う旅行需要喚起事業に対する負担金</t>
    <rPh sb="0" eb="2">
      <t>カンコウ</t>
    </rPh>
    <rPh sb="2" eb="4">
      <t>サンギョウ</t>
    </rPh>
    <rPh sb="5" eb="7">
      <t>カイフク</t>
    </rPh>
    <rPh sb="8" eb="9">
      <t>ム</t>
    </rPh>
    <rPh sb="10" eb="11">
      <t>オコナ</t>
    </rPh>
    <rPh sb="12" eb="16">
      <t>リョコウジュヨウ</t>
    </rPh>
    <rPh sb="16" eb="20">
      <t>カンキジギョウ</t>
    </rPh>
    <rPh sb="21" eb="22">
      <t>タイ</t>
    </rPh>
    <rPh sb="24" eb="27">
      <t>フタンキン</t>
    </rPh>
    <phoneticPr fontId="3"/>
  </si>
  <si>
    <t>松山市学校給食会</t>
  </si>
  <si>
    <t>動物愛護基金</t>
    <phoneticPr fontId="3"/>
  </si>
  <si>
    <t>松山市下水道事業</t>
    <rPh sb="0" eb="3">
      <t>マツヤマシ</t>
    </rPh>
    <phoneticPr fontId="3"/>
  </si>
  <si>
    <t>松山市中小企業等緊急資金短期貸付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</si>
</sst>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 "/>
    <numFmt numFmtId="178" formatCode="0.0%"/>
    <numFmt numFmtId="179" formatCode="#,##0,,"/>
    <numFmt numFmtId="180" formatCode="_ * #,##0;_ * \-#,##0;_ * &quot;-&quot;_ ;_ @_ "/>
    <numFmt numFmtId="181" formatCode="#,##0.000000,,"/>
    <numFmt numFmtId="182" formatCode="0_);[Red]\(0\)"/>
  </numFmts>
  <fonts count="40">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12"/>
      <color theme="1"/>
      <name val="ＭＳ Ｐゴシック"/>
      <family val="3"/>
      <charset val="128"/>
    </font>
    <font>
      <sz val="14"/>
      <name val="ＭＳ Ｐゴシック"/>
      <family val="3"/>
      <charset val="128"/>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ＭＳ Ｐゴシック"/>
      <family val="2"/>
      <charset val="128"/>
      <scheme val="minor"/>
    </font>
    <font>
      <sz val="1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8" fillId="0" borderId="20">
      <alignment horizontal="center" vertical="center"/>
    </xf>
    <xf numFmtId="38" fontId="1" fillId="0" borderId="0" applyFont="0" applyFill="0" applyBorder="0" applyAlignment="0" applyProtection="0"/>
    <xf numFmtId="0" fontId="1" fillId="0" borderId="0">
      <alignment vertical="center"/>
    </xf>
    <xf numFmtId="0" fontId="1" fillId="0" borderId="0"/>
  </cellStyleXfs>
  <cellXfs count="248">
    <xf numFmtId="0" fontId="0" fillId="0" borderId="0" xfId="0">
      <alignment vertical="center"/>
    </xf>
    <xf numFmtId="0" fontId="0" fillId="0" borderId="15" xfId="0" applyBorder="1" applyAlignment="1">
      <alignment vertical="center" shrinkToFit="1"/>
    </xf>
    <xf numFmtId="0" fontId="11"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0" fillId="0" borderId="15" xfId="0" applyBorder="1" applyAlignment="1">
      <alignment horizontal="center" vertical="center" shrinkToFit="1"/>
    </xf>
    <xf numFmtId="38" fontId="0" fillId="0" borderId="0" xfId="1" applyFont="1">
      <alignment vertical="center"/>
    </xf>
    <xf numFmtId="38" fontId="0" fillId="0" borderId="0" xfId="1" applyFont="1" applyBorder="1">
      <alignment vertical="center"/>
    </xf>
    <xf numFmtId="0" fontId="0" fillId="0" borderId="16" xfId="0" applyBorder="1">
      <alignment vertical="center"/>
    </xf>
    <xf numFmtId="0" fontId="0" fillId="0" borderId="0" xfId="0" applyAlignment="1">
      <alignment horizontal="center" vertical="center"/>
    </xf>
    <xf numFmtId="0" fontId="0" fillId="0" borderId="10" xfId="0" applyBorder="1">
      <alignment vertical="center"/>
    </xf>
    <xf numFmtId="0" fontId="0" fillId="0" borderId="15" xfId="0" applyBorder="1" applyAlignment="1">
      <alignment horizontal="left" vertical="center" shrinkToFit="1"/>
    </xf>
    <xf numFmtId="0" fontId="0" fillId="0" borderId="17" xfId="0" applyBorder="1">
      <alignment vertical="center"/>
    </xf>
    <xf numFmtId="0" fontId="0" fillId="0" borderId="11" xfId="0" applyBorder="1" applyAlignment="1">
      <alignment horizontal="left" vertical="center"/>
    </xf>
    <xf numFmtId="0" fontId="0" fillId="0" borderId="11" xfId="0" applyBorder="1">
      <alignment vertical="center"/>
    </xf>
    <xf numFmtId="0" fontId="6" fillId="0" borderId="0" xfId="0" applyFont="1">
      <alignment vertical="center"/>
    </xf>
    <xf numFmtId="0" fontId="23" fillId="0" borderId="0" xfId="0" applyFont="1">
      <alignment vertical="center"/>
    </xf>
    <xf numFmtId="0" fontId="12" fillId="0" borderId="0" xfId="0" applyFont="1" applyAlignment="1">
      <alignment horizontal="right" vertical="center"/>
    </xf>
    <xf numFmtId="0" fontId="7" fillId="0" borderId="0" xfId="0" applyFont="1">
      <alignment vertical="center"/>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7" fillId="0" borderId="0" xfId="0" applyFont="1" applyAlignment="1">
      <alignment horizontal="center" vertical="center"/>
    </xf>
    <xf numFmtId="0" fontId="6" fillId="0" borderId="4" xfId="0" applyFont="1" applyBorder="1" applyAlignment="1">
      <alignment vertical="center" shrinkToFit="1"/>
    </xf>
    <xf numFmtId="0" fontId="6" fillId="0" borderId="15" xfId="0" applyFont="1" applyBorder="1" applyAlignment="1">
      <alignment vertical="center" shrinkToFit="1"/>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10" fillId="0" borderId="11" xfId="0" applyFont="1" applyBorder="1" applyAlignment="1">
      <alignment horizontal="left" vertical="center"/>
    </xf>
    <xf numFmtId="0" fontId="0" fillId="0" borderId="15" xfId="0" applyBorder="1" applyAlignment="1">
      <alignment horizontal="center" vertical="center" wrapText="1"/>
    </xf>
    <xf numFmtId="0" fontId="0" fillId="0" borderId="10" xfId="0" applyBorder="1" applyAlignment="1">
      <alignment horizontal="left" vertical="center" wrapText="1"/>
    </xf>
    <xf numFmtId="0" fontId="0" fillId="0" borderId="15" xfId="0" applyBorder="1" applyAlignment="1">
      <alignment vertical="center" wrapText="1"/>
    </xf>
    <xf numFmtId="0" fontId="0" fillId="0" borderId="15" xfId="0"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horizontal="right" vertical="center"/>
    </xf>
    <xf numFmtId="0" fontId="10" fillId="0" borderId="0" xfId="0" applyFont="1" applyAlignment="1">
      <alignment horizontal="center" vertical="center"/>
    </xf>
    <xf numFmtId="0" fontId="10" fillId="0" borderId="11" xfId="0" applyFont="1" applyBorder="1">
      <alignment vertical="center"/>
    </xf>
    <xf numFmtId="0" fontId="0" fillId="0" borderId="0" xfId="2" applyFont="1">
      <alignment vertical="center"/>
    </xf>
    <xf numFmtId="0" fontId="0" fillId="0" borderId="15" xfId="0" applyBorder="1">
      <alignment vertical="center"/>
    </xf>
    <xf numFmtId="179" fontId="0" fillId="0" borderId="15" xfId="1" applyNumberFormat="1" applyFont="1" applyFill="1" applyBorder="1" applyAlignment="1">
      <alignment horizontal="right" vertical="center"/>
    </xf>
    <xf numFmtId="179" fontId="0" fillId="0" borderId="15" xfId="1" applyNumberFormat="1" applyFont="1" applyFill="1" applyBorder="1">
      <alignment vertical="center"/>
    </xf>
    <xf numFmtId="0" fontId="0" fillId="0" borderId="10" xfId="0" applyBorder="1" applyAlignment="1">
      <alignment vertical="center" wrapText="1"/>
    </xf>
    <xf numFmtId="0" fontId="0" fillId="0" borderId="10" xfId="0" applyBorder="1" applyAlignment="1">
      <alignment horizontal="center" vertical="center"/>
    </xf>
    <xf numFmtId="0" fontId="10" fillId="0" borderId="0" xfId="0" applyFont="1">
      <alignment vertical="center"/>
    </xf>
    <xf numFmtId="38" fontId="10" fillId="0" borderId="15" xfId="1" applyFont="1" applyBorder="1" applyAlignment="1">
      <alignment horizontal="center" vertical="center" wrapText="1"/>
    </xf>
    <xf numFmtId="0" fontId="10" fillId="0" borderId="19"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1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Alignment="1">
      <alignment horizontal="left"/>
    </xf>
    <xf numFmtId="0" fontId="10" fillId="0" borderId="0" xfId="0" applyFont="1" applyAlignment="1">
      <alignment horizontal="right"/>
    </xf>
    <xf numFmtId="0" fontId="0" fillId="0" borderId="15" xfId="3" applyFont="1" applyBorder="1" applyAlignment="1">
      <alignment horizontal="center" vertical="center"/>
    </xf>
    <xf numFmtId="0" fontId="0" fillId="0" borderId="15" xfId="3" applyFont="1" applyBorder="1" applyAlignment="1">
      <alignment horizontal="centerContinuous" vertical="center" wrapText="1"/>
    </xf>
    <xf numFmtId="0" fontId="0" fillId="0" borderId="15" xfId="3" applyFont="1" applyBorder="1" applyAlignment="1">
      <alignment horizontal="center" vertical="center" wrapText="1"/>
    </xf>
    <xf numFmtId="0" fontId="0" fillId="0" borderId="3" xfId="3" applyFont="1" applyBorder="1" applyAlignment="1">
      <alignment vertical="center"/>
    </xf>
    <xf numFmtId="0" fontId="0" fillId="0" borderId="13" xfId="3" applyFont="1" applyBorder="1" applyAlignment="1">
      <alignment vertical="center"/>
    </xf>
    <xf numFmtId="0" fontId="0" fillId="0" borderId="3" xfId="2" applyFont="1" applyBorder="1">
      <alignment vertical="center"/>
    </xf>
    <xf numFmtId="0" fontId="0" fillId="0" borderId="15" xfId="2" applyFont="1" applyBorder="1" applyAlignment="1">
      <alignment horizontal="center" vertical="center" wrapText="1"/>
    </xf>
    <xf numFmtId="0" fontId="0" fillId="0" borderId="15" xfId="2" applyFont="1" applyBorder="1" applyAlignment="1">
      <alignment horizontal="center" vertical="center"/>
    </xf>
    <xf numFmtId="0" fontId="10" fillId="0" borderId="15" xfId="0" applyFont="1" applyBorder="1" applyAlignment="1">
      <alignment horizontal="center" vertical="center"/>
    </xf>
    <xf numFmtId="179" fontId="10" fillId="0" borderId="3" xfId="1" applyNumberFormat="1" applyFont="1" applyBorder="1" applyAlignment="1">
      <alignment horizontal="right" vertical="center" wrapText="1"/>
    </xf>
    <xf numFmtId="0" fontId="6" fillId="0" borderId="0" xfId="0" applyFont="1" applyAlignment="1">
      <alignment vertical="center" shrinkToFit="1"/>
    </xf>
    <xf numFmtId="179" fontId="0" fillId="0" borderId="15" xfId="1" applyNumberFormat="1" applyFont="1" applyFill="1" applyBorder="1" applyAlignment="1">
      <alignment horizontal="center" vertical="center"/>
    </xf>
    <xf numFmtId="0" fontId="0" fillId="0" borderId="10" xfId="0" applyBorder="1" applyAlignment="1">
      <alignment horizontal="center" vertical="center" wrapText="1"/>
    </xf>
    <xf numFmtId="179" fontId="0" fillId="0" borderId="15" xfId="1" applyNumberFormat="1" applyFont="1" applyFill="1" applyBorder="1" applyAlignment="1">
      <alignment vertical="center"/>
    </xf>
    <xf numFmtId="38" fontId="0" fillId="0" borderId="15" xfId="1" applyFont="1" applyFill="1" applyBorder="1" applyAlignment="1">
      <alignment horizontal="right" vertical="center" wrapText="1"/>
    </xf>
    <xf numFmtId="179" fontId="0" fillId="0" borderId="10" xfId="1" applyNumberFormat="1" applyFont="1" applyFill="1" applyBorder="1" applyAlignment="1">
      <alignment horizontal="right" vertical="center" wrapText="1"/>
    </xf>
    <xf numFmtId="179" fontId="22" fillId="0" borderId="15" xfId="1" applyNumberFormat="1" applyFont="1" applyFill="1" applyBorder="1" applyAlignment="1">
      <alignment horizontal="right" vertical="center"/>
    </xf>
    <xf numFmtId="0" fontId="0" fillId="0" borderId="15" xfId="0" applyBorder="1" applyAlignment="1">
      <alignment horizontal="lef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21" fillId="0" borderId="0" xfId="0" applyFont="1" applyAlignment="1">
      <alignment horizontal="right" vertical="center"/>
    </xf>
    <xf numFmtId="179" fontId="21" fillId="0" borderId="18" xfId="1" applyNumberFormat="1" applyFont="1" applyFill="1" applyBorder="1" applyAlignment="1">
      <alignment horizontal="right" vertical="center" shrinkToFit="1"/>
    </xf>
    <xf numFmtId="179" fontId="21" fillId="0" borderId="3" xfId="1" applyNumberFormat="1" applyFont="1" applyFill="1" applyBorder="1" applyAlignment="1">
      <alignment horizontal="right" vertical="center" shrinkToFit="1"/>
    </xf>
    <xf numFmtId="179" fontId="21" fillId="0" borderId="15" xfId="1" applyNumberFormat="1" applyFont="1" applyFill="1" applyBorder="1" applyAlignment="1">
      <alignment horizontal="right" vertical="center" shrinkToFit="1"/>
    </xf>
    <xf numFmtId="0" fontId="13" fillId="0" borderId="0" xfId="0" applyFont="1">
      <alignment vertical="center"/>
    </xf>
    <xf numFmtId="38" fontId="0" fillId="0" borderId="0" xfId="1" applyFont="1" applyFill="1">
      <alignment vertical="center"/>
    </xf>
    <xf numFmtId="38" fontId="14" fillId="0" borderId="0" xfId="1" applyFont="1" applyFill="1" applyBorder="1">
      <alignment vertical="center"/>
    </xf>
    <xf numFmtId="38" fontId="15" fillId="0" borderId="0" xfId="1" applyFont="1" applyFill="1" applyBorder="1">
      <alignment vertical="center"/>
    </xf>
    <xf numFmtId="38" fontId="15" fillId="0" borderId="0" xfId="1" applyFont="1" applyFill="1" applyBorder="1" applyAlignment="1">
      <alignment horizontal="right"/>
    </xf>
    <xf numFmtId="38" fontId="16" fillId="0" borderId="2" xfId="1" applyFont="1" applyFill="1" applyBorder="1" applyAlignment="1">
      <alignment horizontal="center" vertical="center" wrapText="1"/>
    </xf>
    <xf numFmtId="38" fontId="16" fillId="0" borderId="13" xfId="1" applyFont="1" applyFill="1" applyBorder="1" applyAlignment="1">
      <alignment horizontal="center" vertical="center" wrapText="1"/>
    </xf>
    <xf numFmtId="38" fontId="16" fillId="0" borderId="15" xfId="1" applyFont="1" applyFill="1" applyBorder="1" applyAlignment="1">
      <alignment horizontal="center" vertical="center" wrapText="1"/>
    </xf>
    <xf numFmtId="0" fontId="14" fillId="0" borderId="15" xfId="0" applyFont="1" applyBorder="1">
      <alignment vertical="center"/>
    </xf>
    <xf numFmtId="179" fontId="22" fillId="0" borderId="18" xfId="1" applyNumberFormat="1" applyFont="1" applyFill="1" applyBorder="1" applyAlignment="1">
      <alignment vertical="center"/>
    </xf>
    <xf numFmtId="179" fontId="22" fillId="0" borderId="23" xfId="1" applyNumberFormat="1" applyFont="1" applyFill="1" applyBorder="1" applyAlignment="1">
      <alignment vertical="center"/>
    </xf>
    <xf numFmtId="179" fontId="22" fillId="0" borderId="15" xfId="1" applyNumberFormat="1" applyFont="1" applyFill="1" applyBorder="1" applyAlignment="1">
      <alignment vertical="center"/>
    </xf>
    <xf numFmtId="179" fontId="22" fillId="0" borderId="1" xfId="1" applyNumberFormat="1" applyFont="1" applyFill="1" applyBorder="1" applyAlignment="1">
      <alignment horizontal="right" vertical="center"/>
    </xf>
    <xf numFmtId="0" fontId="14" fillId="0" borderId="15" xfId="0" applyFont="1" applyBorder="1" applyAlignment="1">
      <alignment horizontal="center" vertical="center"/>
    </xf>
    <xf numFmtId="38" fontId="0" fillId="0" borderId="0" xfId="1" applyFont="1" applyFill="1" applyBorder="1">
      <alignment vertical="center"/>
    </xf>
    <xf numFmtId="179" fontId="0" fillId="0" borderId="15" xfId="1" applyNumberFormat="1" applyFont="1" applyFill="1" applyBorder="1" applyAlignment="1">
      <alignment horizontal="right" vertical="center" wrapText="1"/>
    </xf>
    <xf numFmtId="179" fontId="0" fillId="0" borderId="15" xfId="1" applyNumberFormat="1" applyFont="1" applyFill="1" applyBorder="1" applyAlignment="1">
      <alignment vertical="center" shrinkToFit="1"/>
    </xf>
    <xf numFmtId="179" fontId="0" fillId="0" borderId="15" xfId="1" applyNumberFormat="1" applyFont="1" applyFill="1" applyBorder="1" applyAlignment="1">
      <alignment horizontal="right" vertical="center" shrinkToFit="1"/>
    </xf>
    <xf numFmtId="179" fontId="0" fillId="0" borderId="15" xfId="1" applyNumberFormat="1" applyFont="1" applyFill="1" applyBorder="1" applyAlignment="1">
      <alignment horizontal="center" vertical="center" shrinkToFit="1"/>
    </xf>
    <xf numFmtId="179" fontId="6" fillId="0" borderId="15" xfId="1" applyNumberFormat="1" applyFont="1" applyFill="1" applyBorder="1" applyAlignment="1">
      <alignment vertical="center" shrinkToFit="1"/>
    </xf>
    <xf numFmtId="178" fontId="6" fillId="0" borderId="15" xfId="0" applyNumberFormat="1" applyFont="1" applyBorder="1" applyAlignment="1">
      <alignment vertical="center" shrinkToFit="1"/>
    </xf>
    <xf numFmtId="179" fontId="6" fillId="0" borderId="15" xfId="1" applyNumberFormat="1" applyFont="1" applyFill="1" applyBorder="1" applyAlignment="1">
      <alignment horizontal="right" vertical="center" shrinkToFi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38" fontId="10" fillId="0" borderId="0" xfId="1" applyFont="1" applyFill="1" applyAlignment="1">
      <alignment vertical="center" wrapText="1"/>
    </xf>
    <xf numFmtId="38" fontId="10" fillId="0" borderId="0" xfId="1" applyFont="1" applyFill="1">
      <alignment vertical="center"/>
    </xf>
    <xf numFmtId="179" fontId="22" fillId="0" borderId="18" xfId="1" applyNumberFormat="1" applyFont="1" applyFill="1" applyBorder="1" applyAlignment="1">
      <alignment horizontal="right" vertical="center"/>
    </xf>
    <xf numFmtId="179" fontId="10" fillId="0" borderId="3" xfId="1" applyNumberFormat="1" applyFont="1" applyFill="1" applyBorder="1" applyAlignment="1">
      <alignment horizontal="right" vertical="center" wrapText="1"/>
    </xf>
    <xf numFmtId="0" fontId="10" fillId="0" borderId="0" xfId="0" applyFont="1" applyAlignment="1">
      <alignment horizontal="left" vertical="center" shrinkToFit="1"/>
    </xf>
    <xf numFmtId="179" fontId="10" fillId="0" borderId="0" xfId="1" applyNumberFormat="1" applyFont="1" applyBorder="1" applyAlignment="1">
      <alignment horizontal="right" vertical="center" wrapText="1"/>
    </xf>
    <xf numFmtId="0" fontId="10" fillId="0" borderId="0" xfId="0" applyFont="1" applyAlignment="1">
      <alignment vertical="center" shrinkToFit="1"/>
    </xf>
    <xf numFmtId="0" fontId="31" fillId="0" borderId="1" xfId="0" applyFont="1" applyBorder="1" applyAlignment="1">
      <alignment horizontal="center" vertical="center"/>
    </xf>
    <xf numFmtId="0" fontId="10" fillId="0" borderId="7" xfId="0" applyFont="1" applyBorder="1" applyAlignment="1">
      <alignment vertical="center" shrinkToFit="1"/>
    </xf>
    <xf numFmtId="179" fontId="0" fillId="0" borderId="0" xfId="0" applyNumberFormat="1">
      <alignment vertical="center"/>
    </xf>
    <xf numFmtId="181" fontId="0" fillId="0" borderId="0" xfId="0" applyNumberFormat="1">
      <alignment vertical="center"/>
    </xf>
    <xf numFmtId="0" fontId="37" fillId="0" borderId="0" xfId="0" applyFont="1" applyAlignment="1">
      <alignment horizontal="center" vertical="center"/>
    </xf>
    <xf numFmtId="0" fontId="35" fillId="0" borderId="5" xfId="0" applyFont="1" applyBorder="1">
      <alignment vertical="center"/>
    </xf>
    <xf numFmtId="0" fontId="11" fillId="0" borderId="5" xfId="0" applyFont="1" applyBorder="1">
      <alignmen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39" fillId="0" borderId="0" xfId="2" applyFont="1" applyAlignment="1">
      <alignment horizontal="lef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12" fillId="0" borderId="0" xfId="0" applyFont="1" applyAlignment="1">
      <alignment horizontal="center" vertical="center"/>
    </xf>
    <xf numFmtId="0" fontId="5" fillId="0" borderId="0" xfId="2" applyFont="1" applyAlignment="1">
      <alignment horizontal="left" vertical="center"/>
    </xf>
    <xf numFmtId="0" fontId="5" fillId="0" borderId="0" xfId="2" applyFont="1">
      <alignment vertical="center"/>
    </xf>
    <xf numFmtId="0" fontId="4" fillId="0" borderId="5" xfId="2" applyFont="1" applyBorder="1">
      <alignment vertical="center"/>
    </xf>
    <xf numFmtId="0" fontId="24" fillId="0" borderId="5" xfId="2" applyFont="1" applyBorder="1">
      <alignment vertical="center"/>
    </xf>
    <xf numFmtId="0" fontId="28" fillId="0" borderId="0" xfId="0" applyFont="1" applyAlignment="1">
      <alignment horizontal="center" vertical="center"/>
    </xf>
    <xf numFmtId="0" fontId="26" fillId="0" borderId="5" xfId="0" applyFont="1" applyBorder="1">
      <alignment vertical="center"/>
    </xf>
    <xf numFmtId="0" fontId="30" fillId="0" borderId="5" xfId="0" applyFont="1" applyBorder="1">
      <alignment vertical="center"/>
    </xf>
    <xf numFmtId="0" fontId="30" fillId="0" borderId="0" xfId="0" applyFont="1" applyAlignment="1">
      <alignment horizontal="center" vertical="center"/>
    </xf>
    <xf numFmtId="0" fontId="31" fillId="0" borderId="0" xfId="0" applyFont="1" applyAlignment="1">
      <alignment horizontal="right" vertical="center"/>
    </xf>
    <xf numFmtId="180" fontId="33" fillId="0" borderId="3" xfId="6" applyNumberFormat="1" applyFont="1" applyBorder="1" applyAlignment="1">
      <alignment horizontal="right" vertical="center" wrapText="1"/>
    </xf>
    <xf numFmtId="0" fontId="8" fillId="0" borderId="0" xfId="2" applyFont="1" applyAlignment="1">
      <alignment horizontal="left" vertical="center"/>
    </xf>
    <xf numFmtId="0" fontId="31" fillId="0" borderId="0" xfId="0" applyFont="1" applyAlignment="1">
      <alignment horizontal="center" vertical="center"/>
    </xf>
    <xf numFmtId="176" fontId="33" fillId="0" borderId="1" xfId="6" applyNumberFormat="1" applyFont="1" applyBorder="1" applyAlignment="1">
      <alignment horizontal="right" vertical="center" wrapText="1"/>
    </xf>
    <xf numFmtId="179" fontId="10" fillId="0" borderId="0" xfId="1" applyNumberFormat="1" applyFont="1" applyFill="1" applyBorder="1" applyAlignment="1">
      <alignment horizontal="right" vertical="center" wrapText="1"/>
    </xf>
    <xf numFmtId="0" fontId="10" fillId="0" borderId="3" xfId="0" applyFont="1" applyBorder="1" applyAlignment="1">
      <alignment horizontal="left" vertical="center" shrinkToFit="1"/>
    </xf>
    <xf numFmtId="0" fontId="10" fillId="0" borderId="10" xfId="0" applyFont="1" applyBorder="1" applyAlignment="1">
      <alignment vertical="center" shrinkToFit="1"/>
    </xf>
    <xf numFmtId="0" fontId="10" fillId="0" borderId="7" xfId="0" applyFont="1" applyBorder="1" applyAlignment="1">
      <alignment horizontal="center" vertical="center" shrinkToFit="1"/>
    </xf>
    <xf numFmtId="179" fontId="10" fillId="0" borderId="15" xfId="1" applyNumberFormat="1" applyFont="1" applyFill="1" applyBorder="1" applyAlignment="1">
      <alignment horizontal="right" vertical="center"/>
    </xf>
    <xf numFmtId="38" fontId="1" fillId="0" borderId="10" xfId="1" applyFont="1" applyFill="1" applyBorder="1" applyAlignment="1">
      <alignment horizontal="right" vertical="center" wrapText="1"/>
    </xf>
    <xf numFmtId="38" fontId="1" fillId="0" borderId="15" xfId="1" applyFont="1" applyFill="1" applyBorder="1" applyAlignment="1">
      <alignment horizontal="right" vertical="center" wrapText="1"/>
    </xf>
    <xf numFmtId="179" fontId="1" fillId="0" borderId="10" xfId="1" applyNumberFormat="1"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5" xfId="0" applyFont="1" applyBorder="1" applyAlignment="1">
      <alignment horizontal="right" vertical="center" wrapText="1"/>
    </xf>
    <xf numFmtId="177" fontId="6" fillId="0" borderId="15" xfId="0" applyNumberFormat="1" applyFont="1" applyBorder="1" applyAlignment="1">
      <alignment horizontal="right" vertical="center" shrinkToFit="1"/>
    </xf>
    <xf numFmtId="179" fontId="6" fillId="0" borderId="0" xfId="0" applyNumberFormat="1" applyFont="1">
      <alignment vertical="center"/>
    </xf>
    <xf numFmtId="182" fontId="6" fillId="0" borderId="0" xfId="0" applyNumberFormat="1" applyFont="1">
      <alignment vertical="center"/>
    </xf>
    <xf numFmtId="179" fontId="1" fillId="0" borderId="15" xfId="1" applyNumberFormat="1" applyFont="1" applyFill="1" applyBorder="1" applyAlignment="1">
      <alignment vertical="center" shrinkToFit="1"/>
    </xf>
    <xf numFmtId="179" fontId="1" fillId="0" borderId="15" xfId="1" applyNumberFormat="1" applyFont="1" applyFill="1" applyBorder="1" applyAlignment="1">
      <alignment horizontal="right" vertical="center" shrinkToFit="1"/>
    </xf>
    <xf numFmtId="180" fontId="33" fillId="0" borderId="3" xfId="6" applyNumberFormat="1" applyFont="1" applyBorder="1" applyAlignment="1">
      <alignment horizontal="right" vertical="center" wrapText="1"/>
    </xf>
    <xf numFmtId="180" fontId="33" fillId="0" borderId="13" xfId="6" applyNumberFormat="1" applyFont="1" applyBorder="1" applyAlignment="1">
      <alignment horizontal="right" vertical="center" wrapText="1"/>
    </xf>
    <xf numFmtId="0" fontId="5" fillId="0" borderId="15" xfId="2" applyFont="1" applyBorder="1" applyAlignment="1">
      <alignment horizontal="center" vertical="center"/>
    </xf>
    <xf numFmtId="0" fontId="32" fillId="0" borderId="3" xfId="0" applyFont="1" applyBorder="1" applyAlignment="1">
      <alignment horizontal="left" vertical="center"/>
    </xf>
    <xf numFmtId="0" fontId="31" fillId="0" borderId="13" xfId="0" applyFont="1" applyBorder="1" applyAlignment="1">
      <alignment horizontal="left"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left" vertical="center"/>
    </xf>
    <xf numFmtId="0" fontId="5" fillId="2" borderId="15" xfId="2" applyFont="1" applyFill="1" applyBorder="1" applyAlignment="1">
      <alignment horizontal="left" vertical="center"/>
    </xf>
    <xf numFmtId="0" fontId="5" fillId="2" borderId="15" xfId="2" applyFont="1" applyFill="1" applyBorder="1" applyAlignment="1">
      <alignment horizontal="left" vertical="center" wrapText="1"/>
    </xf>
    <xf numFmtId="0" fontId="5" fillId="0" borderId="15" xfId="2" applyFont="1" applyBorder="1" applyAlignment="1">
      <alignment horizontal="center"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center" wrapText="1"/>
    </xf>
    <xf numFmtId="0" fontId="5" fillId="0" borderId="3" xfId="2" applyFont="1" applyBorder="1" applyAlignment="1">
      <alignment horizontal="center" vertical="center"/>
    </xf>
    <xf numFmtId="0" fontId="5" fillId="0" borderId="13" xfId="2" applyFont="1" applyBorder="1" applyAlignment="1">
      <alignment horizontal="center" vertical="center"/>
    </xf>
    <xf numFmtId="0" fontId="31" fillId="0" borderId="15" xfId="0" applyFont="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0" fillId="0" borderId="0" xfId="0" applyAlignment="1">
      <alignment horizontal="right" vertical="center"/>
    </xf>
    <xf numFmtId="0" fontId="5" fillId="0" borderId="13" xfId="2" applyFont="1" applyBorder="1" applyAlignment="1">
      <alignment horizontal="center" vertical="center" wrapText="1"/>
    </xf>
    <xf numFmtId="0" fontId="32" fillId="0" borderId="15" xfId="0" applyFont="1" applyBorder="1" applyAlignment="1">
      <alignment horizontal="center" vertical="center" wrapText="1"/>
    </xf>
    <xf numFmtId="0" fontId="31" fillId="0" borderId="15" xfId="0" applyFont="1" applyBorder="1" applyAlignment="1">
      <alignment horizontal="center" vertical="center"/>
    </xf>
    <xf numFmtId="0" fontId="5" fillId="0" borderId="3" xfId="2" applyFont="1" applyBorder="1" applyAlignment="1">
      <alignment horizontal="center" vertical="center" wrapText="1"/>
    </xf>
    <xf numFmtId="0" fontId="12" fillId="0" borderId="15"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10" fillId="0" borderId="0" xfId="0" applyFont="1" applyAlignment="1">
      <alignment horizontal="left" vertical="center"/>
    </xf>
    <xf numFmtId="0" fontId="38" fillId="0" borderId="15" xfId="0" applyFont="1" applyBorder="1" applyAlignment="1">
      <alignment horizontal="center" vertical="center" wrapText="1"/>
    </xf>
    <xf numFmtId="0" fontId="12"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38" fontId="16" fillId="0" borderId="15" xfId="1" applyFont="1" applyFill="1" applyBorder="1" applyAlignment="1">
      <alignment horizontal="center" vertical="center" wrapText="1"/>
    </xf>
    <xf numFmtId="38" fontId="15" fillId="0" borderId="15" xfId="1" applyFont="1" applyFill="1" applyBorder="1" applyAlignment="1">
      <alignment horizontal="center" vertical="center"/>
    </xf>
    <xf numFmtId="38" fontId="16" fillId="0" borderId="3" xfId="1"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10" xfId="0" applyFont="1" applyBorder="1" applyAlignment="1">
      <alignment horizontal="center" vertical="center" wrapText="1"/>
    </xf>
    <xf numFmtId="38" fontId="16" fillId="0" borderId="18" xfId="1" applyFont="1" applyFill="1" applyBorder="1" applyAlignment="1">
      <alignment horizontal="center" vertical="center" wrapText="1"/>
    </xf>
    <xf numFmtId="38" fontId="15" fillId="0" borderId="18" xfId="1" applyFont="1" applyFill="1" applyBorder="1" applyAlignment="1">
      <alignment horizontal="center" vertical="center"/>
    </xf>
    <xf numFmtId="38" fontId="16" fillId="0" borderId="13" xfId="1" applyFont="1" applyFill="1" applyBorder="1" applyAlignment="1">
      <alignment horizontal="center" vertical="center" wrapText="1"/>
    </xf>
    <xf numFmtId="38" fontId="15" fillId="0" borderId="13" xfId="1" applyFont="1" applyFill="1" applyBorder="1" applyAlignment="1">
      <alignment horizontal="center" vertical="center"/>
    </xf>
    <xf numFmtId="0" fontId="21"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0" fillId="0" borderId="13" xfId="0" applyBorder="1" applyAlignment="1">
      <alignment horizontal="center" vertical="center"/>
    </xf>
    <xf numFmtId="0" fontId="21" fillId="0" borderId="15" xfId="0" applyFont="1" applyBorder="1" applyAlignment="1">
      <alignment horizontal="center" vertical="center" wrapText="1"/>
    </xf>
    <xf numFmtId="0" fontId="0" fillId="0" borderId="15" xfId="0"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9" fillId="0" borderId="15" xfId="0" applyFont="1" applyBorder="1" applyAlignment="1">
      <alignment horizontal="center" vertical="center"/>
    </xf>
    <xf numFmtId="0" fontId="19" fillId="0" borderId="18"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6" xfId="0" applyBorder="1" applyAlignment="1">
      <alignment horizontal="center" vertical="center"/>
    </xf>
    <xf numFmtId="0" fontId="21" fillId="0" borderId="16" xfId="0" applyFont="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wrapText="1"/>
    </xf>
    <xf numFmtId="0" fontId="10" fillId="0" borderId="15"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0" fillId="0" borderId="16" xfId="3" applyFont="1" applyBorder="1" applyAlignment="1">
      <alignment horizontal="center" vertical="center"/>
    </xf>
    <xf numFmtId="0" fontId="0" fillId="0" borderId="9" xfId="3" applyFont="1" applyBorder="1" applyAlignment="1">
      <alignment horizontal="center" vertical="center"/>
    </xf>
    <xf numFmtId="0" fontId="0" fillId="0" borderId="10" xfId="3" applyFont="1" applyBorder="1" applyAlignment="1">
      <alignment horizontal="center" vertical="center"/>
    </xf>
    <xf numFmtId="0" fontId="0" fillId="0" borderId="16" xfId="3" applyFont="1" applyBorder="1" applyAlignment="1">
      <alignment horizontal="center" vertical="center" shrinkToFit="1"/>
    </xf>
    <xf numFmtId="0" fontId="0" fillId="0" borderId="9" xfId="3" applyFont="1" applyBorder="1" applyAlignment="1">
      <alignment horizontal="center" vertical="center" shrinkToFit="1"/>
    </xf>
    <xf numFmtId="0" fontId="0" fillId="0" borderId="10" xfId="3" applyFont="1" applyBorder="1" applyAlignment="1">
      <alignment horizontal="center" vertical="center" shrinkToFit="1"/>
    </xf>
    <xf numFmtId="0" fontId="0" fillId="0" borderId="3" xfId="3" applyFont="1" applyBorder="1" applyAlignment="1">
      <alignment horizontal="center" vertical="center"/>
    </xf>
    <xf numFmtId="0" fontId="0" fillId="0" borderId="13" xfId="3" applyFont="1" applyBorder="1" applyAlignment="1">
      <alignment horizontal="center" vertical="center"/>
    </xf>
    <xf numFmtId="0" fontId="0" fillId="2" borderId="12" xfId="3" applyFont="1" applyFill="1" applyBorder="1" applyAlignment="1">
      <alignment horizontal="left" vertical="center" wrapText="1"/>
    </xf>
    <xf numFmtId="0" fontId="0" fillId="2" borderId="14" xfId="3" applyFont="1" applyFill="1" applyBorder="1" applyAlignment="1">
      <alignment horizontal="left" vertical="center" wrapText="1"/>
    </xf>
    <xf numFmtId="0" fontId="0" fillId="0" borderId="2" xfId="3" applyFont="1" applyBorder="1" applyAlignment="1">
      <alignment horizontal="center" vertical="center"/>
    </xf>
    <xf numFmtId="0" fontId="0" fillId="0" borderId="5" xfId="0" applyBorder="1" applyAlignment="1">
      <alignment horizontal="left" vertical="center"/>
    </xf>
    <xf numFmtId="0" fontId="10" fillId="0" borderId="5" xfId="0" applyFont="1" applyBorder="1" applyAlignment="1">
      <alignment horizontal="left" vertical="center"/>
    </xf>
    <xf numFmtId="0" fontId="10" fillId="0" borderId="5" xfId="0" applyFont="1" applyBorder="1" applyAlignment="1">
      <alignment horizontal="right" vertical="center"/>
    </xf>
    <xf numFmtId="0" fontId="0" fillId="0" borderId="15" xfId="0" applyFill="1" applyBorder="1" applyAlignment="1">
      <alignment vertical="center" wrapText="1"/>
    </xf>
    <xf numFmtId="0" fontId="0" fillId="0" borderId="15" xfId="0" applyFill="1" applyBorder="1" applyAlignment="1">
      <alignment horizontal="center" vertical="center"/>
    </xf>
  </cellXfs>
  <cellStyles count="8">
    <cellStyle name="桁区切り" xfId="1" builtinId="6"/>
    <cellStyle name="桁区切り 2 2" xfId="5" xr:uid="{00000000-0005-0000-0000-000001000000}"/>
    <cellStyle name="標準" xfId="0" builtinId="0"/>
    <cellStyle name="標準 2" xfId="2" xr:uid="{00000000-0005-0000-0000-000003000000}"/>
    <cellStyle name="標準 2 2" xfId="6" xr:uid="{00000000-0005-0000-0000-000004000000}"/>
    <cellStyle name="標準 5" xfId="7" xr:uid="{00000000-0005-0000-0000-000005000000}"/>
    <cellStyle name="標準_附属明細表PL・NW・WS　20060423修正版" xfId="3" xr:uid="{00000000-0005-0000-0000-000006000000}"/>
    <cellStyle name="標準１"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B846EE20-D8CF-46BF-8A7B-EF97A0F5824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35376AA2-1704-4503-AA6B-26404CFB3667}"/>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A315891C-ABC6-4F90-99D2-E5BE13E0239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A5AE0086-40B2-424D-82BE-D745832F1874}"/>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934D528D-949D-4EBD-BE07-8621C1ACF47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F8D15EC9-A438-4E0D-848B-F341000AE44A}"/>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19883B85-AA44-4047-82E7-45288EB345FE}"/>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6E046750-9F77-4A66-9CD3-AF55F35C0C8F}"/>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BDD3C16A-42DD-450A-B629-6B909F8B57C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EB3E5347-48AA-448E-B464-1542EE62F6F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7" name="テキスト ボックス 6">
          <a:extLst>
            <a:ext uri="{FF2B5EF4-FFF2-40B4-BE49-F238E27FC236}">
              <a16:creationId xmlns:a16="http://schemas.microsoft.com/office/drawing/2014/main" id="{EDBA64D9-BD45-4024-8A2A-6BFD23EB6F1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8" name="テキスト ボックス 7">
          <a:extLst>
            <a:ext uri="{FF2B5EF4-FFF2-40B4-BE49-F238E27FC236}">
              <a16:creationId xmlns:a16="http://schemas.microsoft.com/office/drawing/2014/main" id="{77BB4CF9-9231-4EB8-84D3-C207F242425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9" name="テキスト ボックス 8">
          <a:extLst>
            <a:ext uri="{FF2B5EF4-FFF2-40B4-BE49-F238E27FC236}">
              <a16:creationId xmlns:a16="http://schemas.microsoft.com/office/drawing/2014/main" id="{E663B0DC-C636-41F5-88B5-06B358664FD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0" name="テキスト ボックス 9">
          <a:extLst>
            <a:ext uri="{FF2B5EF4-FFF2-40B4-BE49-F238E27FC236}">
              <a16:creationId xmlns:a16="http://schemas.microsoft.com/office/drawing/2014/main" id="{D9BF5967-1999-4DCB-8A88-3D8FBFBA991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1" name="テキスト ボックス 10">
          <a:extLst>
            <a:ext uri="{FF2B5EF4-FFF2-40B4-BE49-F238E27FC236}">
              <a16:creationId xmlns:a16="http://schemas.microsoft.com/office/drawing/2014/main" id="{83102C8D-D397-41AE-B6A0-B16739A57114}"/>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2" name="テキスト ボックス 11">
          <a:extLst>
            <a:ext uri="{FF2B5EF4-FFF2-40B4-BE49-F238E27FC236}">
              <a16:creationId xmlns:a16="http://schemas.microsoft.com/office/drawing/2014/main" id="{9A9723D1-1363-4C0E-AB71-A48E38AA6AF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3" name="テキスト ボックス 12">
          <a:extLst>
            <a:ext uri="{FF2B5EF4-FFF2-40B4-BE49-F238E27FC236}">
              <a16:creationId xmlns:a16="http://schemas.microsoft.com/office/drawing/2014/main" id="{14D5BE1B-3FA2-43F8-A17F-A5226B7476C6}"/>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4" name="テキスト ボックス 13">
          <a:extLst>
            <a:ext uri="{FF2B5EF4-FFF2-40B4-BE49-F238E27FC236}">
              <a16:creationId xmlns:a16="http://schemas.microsoft.com/office/drawing/2014/main" id="{071DFDA4-1FE5-45CD-AE95-DFC8B1622CD8}"/>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5" name="テキスト ボックス 14">
          <a:extLst>
            <a:ext uri="{FF2B5EF4-FFF2-40B4-BE49-F238E27FC236}">
              <a16:creationId xmlns:a16="http://schemas.microsoft.com/office/drawing/2014/main" id="{3C25319D-BF61-4A8C-B7B1-934B6939684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6" name="テキスト ボックス 15">
          <a:extLst>
            <a:ext uri="{FF2B5EF4-FFF2-40B4-BE49-F238E27FC236}">
              <a16:creationId xmlns:a16="http://schemas.microsoft.com/office/drawing/2014/main" id="{F1563D07-6596-4721-A149-3CE332F4CF29}"/>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7" name="テキスト ボックス 16">
          <a:extLst>
            <a:ext uri="{FF2B5EF4-FFF2-40B4-BE49-F238E27FC236}">
              <a16:creationId xmlns:a16="http://schemas.microsoft.com/office/drawing/2014/main" id="{72D02FB4-D7D3-4E6E-9B8F-F400E8273B3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8" name="テキスト ボックス 17">
          <a:extLst>
            <a:ext uri="{FF2B5EF4-FFF2-40B4-BE49-F238E27FC236}">
              <a16:creationId xmlns:a16="http://schemas.microsoft.com/office/drawing/2014/main" id="{E778263D-18D9-444B-98F9-4DCE4D32C19D}"/>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19" name="テキスト ボックス 18">
          <a:extLst>
            <a:ext uri="{FF2B5EF4-FFF2-40B4-BE49-F238E27FC236}">
              <a16:creationId xmlns:a16="http://schemas.microsoft.com/office/drawing/2014/main" id="{052A8BB5-0EA1-4F64-A84A-CCF6E439637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0" name="テキスト ボックス 19">
          <a:extLst>
            <a:ext uri="{FF2B5EF4-FFF2-40B4-BE49-F238E27FC236}">
              <a16:creationId xmlns:a16="http://schemas.microsoft.com/office/drawing/2014/main" id="{68851C5A-ABFE-4A70-B325-4272C86BE2F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1" name="テキスト ボックス 20">
          <a:extLst>
            <a:ext uri="{FF2B5EF4-FFF2-40B4-BE49-F238E27FC236}">
              <a16:creationId xmlns:a16="http://schemas.microsoft.com/office/drawing/2014/main" id="{3BE19A23-8534-483E-B340-17214A2BD7D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2" name="テキスト ボックス 21">
          <a:extLst>
            <a:ext uri="{FF2B5EF4-FFF2-40B4-BE49-F238E27FC236}">
              <a16:creationId xmlns:a16="http://schemas.microsoft.com/office/drawing/2014/main" id="{6FC89FEA-FB0B-4C15-B2CA-3D3D6BCA1CA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3" name="テキスト ボックス 22">
          <a:extLst>
            <a:ext uri="{FF2B5EF4-FFF2-40B4-BE49-F238E27FC236}">
              <a16:creationId xmlns:a16="http://schemas.microsoft.com/office/drawing/2014/main" id="{7FCB8B76-EEAD-4FF0-97D1-ED4DF6D1C4F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4" name="テキスト ボックス 23">
          <a:extLst>
            <a:ext uri="{FF2B5EF4-FFF2-40B4-BE49-F238E27FC236}">
              <a16:creationId xmlns:a16="http://schemas.microsoft.com/office/drawing/2014/main" id="{476BFBD0-092D-423E-885E-09A15459147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5" name="テキスト ボックス 24">
          <a:extLst>
            <a:ext uri="{FF2B5EF4-FFF2-40B4-BE49-F238E27FC236}">
              <a16:creationId xmlns:a16="http://schemas.microsoft.com/office/drawing/2014/main" id="{B785DC54-96E3-4882-AFFF-E33D642E945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6" name="テキスト ボックス 25">
          <a:extLst>
            <a:ext uri="{FF2B5EF4-FFF2-40B4-BE49-F238E27FC236}">
              <a16:creationId xmlns:a16="http://schemas.microsoft.com/office/drawing/2014/main" id="{75C305A7-7D94-4DC0-B5AE-6A13B0CFBBE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7" name="テキスト ボックス 26">
          <a:extLst>
            <a:ext uri="{FF2B5EF4-FFF2-40B4-BE49-F238E27FC236}">
              <a16:creationId xmlns:a16="http://schemas.microsoft.com/office/drawing/2014/main" id="{2164CB4E-B7BA-43C1-8946-837271A181D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8" name="テキスト ボックス 27">
          <a:extLst>
            <a:ext uri="{FF2B5EF4-FFF2-40B4-BE49-F238E27FC236}">
              <a16:creationId xmlns:a16="http://schemas.microsoft.com/office/drawing/2014/main" id="{3D1F61B1-ED71-4ECC-805F-DC127DD801D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9" name="テキスト ボックス 28">
          <a:extLst>
            <a:ext uri="{FF2B5EF4-FFF2-40B4-BE49-F238E27FC236}">
              <a16:creationId xmlns:a16="http://schemas.microsoft.com/office/drawing/2014/main" id="{D5EF1A28-9F4B-4416-A073-C25528C7A0D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0" name="テキスト ボックス 29">
          <a:extLst>
            <a:ext uri="{FF2B5EF4-FFF2-40B4-BE49-F238E27FC236}">
              <a16:creationId xmlns:a16="http://schemas.microsoft.com/office/drawing/2014/main" id="{6C271BA3-4405-4818-B5C5-0FDD1C0FABE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1" name="テキスト ボックス 30">
          <a:extLst>
            <a:ext uri="{FF2B5EF4-FFF2-40B4-BE49-F238E27FC236}">
              <a16:creationId xmlns:a16="http://schemas.microsoft.com/office/drawing/2014/main" id="{09AB5C2A-25C5-455F-9EE9-67DDBC29576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2" name="テキスト ボックス 31">
          <a:extLst>
            <a:ext uri="{FF2B5EF4-FFF2-40B4-BE49-F238E27FC236}">
              <a16:creationId xmlns:a16="http://schemas.microsoft.com/office/drawing/2014/main" id="{4BB693D8-C7A4-43CA-A766-FA5D42F5C25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3" name="テキスト ボックス 32">
          <a:extLst>
            <a:ext uri="{FF2B5EF4-FFF2-40B4-BE49-F238E27FC236}">
              <a16:creationId xmlns:a16="http://schemas.microsoft.com/office/drawing/2014/main" id="{F520EC92-2532-414B-A878-0623B82F4E6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4" name="テキスト ボックス 33">
          <a:extLst>
            <a:ext uri="{FF2B5EF4-FFF2-40B4-BE49-F238E27FC236}">
              <a16:creationId xmlns:a16="http://schemas.microsoft.com/office/drawing/2014/main" id="{7A7E3C32-3752-4C72-A91A-09C7831978C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5" name="テキスト ボックス 34">
          <a:extLst>
            <a:ext uri="{FF2B5EF4-FFF2-40B4-BE49-F238E27FC236}">
              <a16:creationId xmlns:a16="http://schemas.microsoft.com/office/drawing/2014/main" id="{EF33045E-00CE-453B-B49D-94C6F105394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6" name="テキスト ボックス 35">
          <a:extLst>
            <a:ext uri="{FF2B5EF4-FFF2-40B4-BE49-F238E27FC236}">
              <a16:creationId xmlns:a16="http://schemas.microsoft.com/office/drawing/2014/main" id="{5BD918F8-665A-4B89-885F-4912EAFE0A3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7" name="テキスト ボックス 36">
          <a:extLst>
            <a:ext uri="{FF2B5EF4-FFF2-40B4-BE49-F238E27FC236}">
              <a16:creationId xmlns:a16="http://schemas.microsoft.com/office/drawing/2014/main" id="{E2BFE7C2-7A8D-403F-9443-99B22F08096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8" name="テキスト ボックス 37">
          <a:extLst>
            <a:ext uri="{FF2B5EF4-FFF2-40B4-BE49-F238E27FC236}">
              <a16:creationId xmlns:a16="http://schemas.microsoft.com/office/drawing/2014/main" id="{32C84CAE-42CA-437E-A666-009C8083AA5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9" name="テキスト ボックス 38">
          <a:extLst>
            <a:ext uri="{FF2B5EF4-FFF2-40B4-BE49-F238E27FC236}">
              <a16:creationId xmlns:a16="http://schemas.microsoft.com/office/drawing/2014/main" id="{A14DCB32-47F1-4E34-B53C-89F9C99B415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0" name="テキスト ボックス 39">
          <a:extLst>
            <a:ext uri="{FF2B5EF4-FFF2-40B4-BE49-F238E27FC236}">
              <a16:creationId xmlns:a16="http://schemas.microsoft.com/office/drawing/2014/main" id="{9D5D1281-7150-49F0-83F4-112248A3BCF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1" name="テキスト ボックス 40">
          <a:extLst>
            <a:ext uri="{FF2B5EF4-FFF2-40B4-BE49-F238E27FC236}">
              <a16:creationId xmlns:a16="http://schemas.microsoft.com/office/drawing/2014/main" id="{BC396A4F-3B48-4C96-A969-D38DCE569BE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2" name="テキスト ボックス 41">
          <a:extLst>
            <a:ext uri="{FF2B5EF4-FFF2-40B4-BE49-F238E27FC236}">
              <a16:creationId xmlns:a16="http://schemas.microsoft.com/office/drawing/2014/main" id="{5E9651F6-A464-4400-8ECC-451BB5F88FF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3" name="テキスト ボックス 42">
          <a:extLst>
            <a:ext uri="{FF2B5EF4-FFF2-40B4-BE49-F238E27FC236}">
              <a16:creationId xmlns:a16="http://schemas.microsoft.com/office/drawing/2014/main" id="{2CD59B5B-C828-4325-82B0-9F9283F2EE2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4" name="テキスト ボックス 43">
          <a:extLst>
            <a:ext uri="{FF2B5EF4-FFF2-40B4-BE49-F238E27FC236}">
              <a16:creationId xmlns:a16="http://schemas.microsoft.com/office/drawing/2014/main" id="{9EE828C9-B578-4966-954F-D45A1B51520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5" name="テキスト ボックス 44">
          <a:extLst>
            <a:ext uri="{FF2B5EF4-FFF2-40B4-BE49-F238E27FC236}">
              <a16:creationId xmlns:a16="http://schemas.microsoft.com/office/drawing/2014/main" id="{77D4931D-2179-478A-B223-515FACDB059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6" name="テキスト ボックス 45">
          <a:extLst>
            <a:ext uri="{FF2B5EF4-FFF2-40B4-BE49-F238E27FC236}">
              <a16:creationId xmlns:a16="http://schemas.microsoft.com/office/drawing/2014/main" id="{3038ED4E-4BFC-4A86-A4A3-C660EBECDEC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7" name="テキスト ボックス 46">
          <a:extLst>
            <a:ext uri="{FF2B5EF4-FFF2-40B4-BE49-F238E27FC236}">
              <a16:creationId xmlns:a16="http://schemas.microsoft.com/office/drawing/2014/main" id="{6BC13085-16FA-4280-A021-01DA0CF9DEE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8" name="テキスト ボックス 47">
          <a:extLst>
            <a:ext uri="{FF2B5EF4-FFF2-40B4-BE49-F238E27FC236}">
              <a16:creationId xmlns:a16="http://schemas.microsoft.com/office/drawing/2014/main" id="{6581F01C-B382-4A9C-914C-85DE7087BEF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9" name="テキスト ボックス 48">
          <a:extLst>
            <a:ext uri="{FF2B5EF4-FFF2-40B4-BE49-F238E27FC236}">
              <a16:creationId xmlns:a16="http://schemas.microsoft.com/office/drawing/2014/main" id="{D45C0FEC-5633-46FA-9B64-ABBC07563D1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0" name="テキスト ボックス 49">
          <a:extLst>
            <a:ext uri="{FF2B5EF4-FFF2-40B4-BE49-F238E27FC236}">
              <a16:creationId xmlns:a16="http://schemas.microsoft.com/office/drawing/2014/main" id="{86790B95-D5EC-4D86-AE65-B504FF51F14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1" name="テキスト ボックス 50">
          <a:extLst>
            <a:ext uri="{FF2B5EF4-FFF2-40B4-BE49-F238E27FC236}">
              <a16:creationId xmlns:a16="http://schemas.microsoft.com/office/drawing/2014/main" id="{4A4B46DC-1304-4F10-AF08-4E818DF2705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2" name="テキスト ボックス 51">
          <a:extLst>
            <a:ext uri="{FF2B5EF4-FFF2-40B4-BE49-F238E27FC236}">
              <a16:creationId xmlns:a16="http://schemas.microsoft.com/office/drawing/2014/main" id="{F9331CA6-44A2-485F-9442-FC6E92820FA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3" name="テキスト ボックス 52">
          <a:extLst>
            <a:ext uri="{FF2B5EF4-FFF2-40B4-BE49-F238E27FC236}">
              <a16:creationId xmlns:a16="http://schemas.microsoft.com/office/drawing/2014/main" id="{6C326C5E-DBAB-4A58-8E27-72FE3CD95CD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4" name="テキスト ボックス 53">
          <a:extLst>
            <a:ext uri="{FF2B5EF4-FFF2-40B4-BE49-F238E27FC236}">
              <a16:creationId xmlns:a16="http://schemas.microsoft.com/office/drawing/2014/main" id="{FA7DC98B-97D5-42FE-84DD-36FE5079030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5" name="テキスト ボックス 54">
          <a:extLst>
            <a:ext uri="{FF2B5EF4-FFF2-40B4-BE49-F238E27FC236}">
              <a16:creationId xmlns:a16="http://schemas.microsoft.com/office/drawing/2014/main" id="{DD43C6B8-3AFE-4884-9FF6-9A12F87152A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6" name="テキスト ボックス 55">
          <a:extLst>
            <a:ext uri="{FF2B5EF4-FFF2-40B4-BE49-F238E27FC236}">
              <a16:creationId xmlns:a16="http://schemas.microsoft.com/office/drawing/2014/main" id="{379B5595-A1B1-4D79-BC14-301A3F1A22E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7" name="テキスト ボックス 56">
          <a:extLst>
            <a:ext uri="{FF2B5EF4-FFF2-40B4-BE49-F238E27FC236}">
              <a16:creationId xmlns:a16="http://schemas.microsoft.com/office/drawing/2014/main" id="{D51CD070-0EB2-4064-B693-AF90D839361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8" name="テキスト ボックス 57">
          <a:extLst>
            <a:ext uri="{FF2B5EF4-FFF2-40B4-BE49-F238E27FC236}">
              <a16:creationId xmlns:a16="http://schemas.microsoft.com/office/drawing/2014/main" id="{D3C43C76-C4F2-4781-9413-4E465F7031C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9" name="テキスト ボックス 58">
          <a:extLst>
            <a:ext uri="{FF2B5EF4-FFF2-40B4-BE49-F238E27FC236}">
              <a16:creationId xmlns:a16="http://schemas.microsoft.com/office/drawing/2014/main" id="{E4D4710C-F76C-4292-A57C-622CFC8F4A2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0" name="テキスト ボックス 59">
          <a:extLst>
            <a:ext uri="{FF2B5EF4-FFF2-40B4-BE49-F238E27FC236}">
              <a16:creationId xmlns:a16="http://schemas.microsoft.com/office/drawing/2014/main" id="{5DA6C772-8025-465C-AD58-DCEC373A092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1" name="テキスト ボックス 60">
          <a:extLst>
            <a:ext uri="{FF2B5EF4-FFF2-40B4-BE49-F238E27FC236}">
              <a16:creationId xmlns:a16="http://schemas.microsoft.com/office/drawing/2014/main" id="{BCA84C1F-0E74-4C42-8ED5-1BCE1137675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2" name="テキスト ボックス 61">
          <a:extLst>
            <a:ext uri="{FF2B5EF4-FFF2-40B4-BE49-F238E27FC236}">
              <a16:creationId xmlns:a16="http://schemas.microsoft.com/office/drawing/2014/main" id="{F5F9CA1B-B929-4FBA-BB84-6F6306D6CD5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3" name="テキスト ボックス 62">
          <a:extLst>
            <a:ext uri="{FF2B5EF4-FFF2-40B4-BE49-F238E27FC236}">
              <a16:creationId xmlns:a16="http://schemas.microsoft.com/office/drawing/2014/main" id="{28CEE4DA-41C7-491C-95F7-4755A5593E4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4" name="テキスト ボックス 63">
          <a:extLst>
            <a:ext uri="{FF2B5EF4-FFF2-40B4-BE49-F238E27FC236}">
              <a16:creationId xmlns:a16="http://schemas.microsoft.com/office/drawing/2014/main" id="{4A9634AD-8E35-49FE-9515-60BD781732E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5" name="テキスト ボックス 64">
          <a:extLst>
            <a:ext uri="{FF2B5EF4-FFF2-40B4-BE49-F238E27FC236}">
              <a16:creationId xmlns:a16="http://schemas.microsoft.com/office/drawing/2014/main" id="{95210B57-CEAD-4599-AD49-07871660057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6" name="テキスト ボックス 65">
          <a:extLst>
            <a:ext uri="{FF2B5EF4-FFF2-40B4-BE49-F238E27FC236}">
              <a16:creationId xmlns:a16="http://schemas.microsoft.com/office/drawing/2014/main" id="{EDEA739D-D434-42F4-9ABD-C22988E52B3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7" name="テキスト ボックス 66">
          <a:extLst>
            <a:ext uri="{FF2B5EF4-FFF2-40B4-BE49-F238E27FC236}">
              <a16:creationId xmlns:a16="http://schemas.microsoft.com/office/drawing/2014/main" id="{90EDB514-3319-4E1A-955E-EFCF78C4074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8" name="テキスト ボックス 67">
          <a:extLst>
            <a:ext uri="{FF2B5EF4-FFF2-40B4-BE49-F238E27FC236}">
              <a16:creationId xmlns:a16="http://schemas.microsoft.com/office/drawing/2014/main" id="{FF319BBD-986A-4A3D-97E0-AC539DA9093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9" name="テキスト ボックス 68">
          <a:extLst>
            <a:ext uri="{FF2B5EF4-FFF2-40B4-BE49-F238E27FC236}">
              <a16:creationId xmlns:a16="http://schemas.microsoft.com/office/drawing/2014/main" id="{D45F21E9-9CE5-4D96-AAA6-CE1295E07D2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0" name="テキスト ボックス 69">
          <a:extLst>
            <a:ext uri="{FF2B5EF4-FFF2-40B4-BE49-F238E27FC236}">
              <a16:creationId xmlns:a16="http://schemas.microsoft.com/office/drawing/2014/main" id="{7B463BC2-A11F-4F49-BEBA-953DF83804F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1" name="テキスト ボックス 70">
          <a:extLst>
            <a:ext uri="{FF2B5EF4-FFF2-40B4-BE49-F238E27FC236}">
              <a16:creationId xmlns:a16="http://schemas.microsoft.com/office/drawing/2014/main" id="{A03531C7-BFE0-4498-9386-DA3AB82EC11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2" name="テキスト ボックス 71">
          <a:extLst>
            <a:ext uri="{FF2B5EF4-FFF2-40B4-BE49-F238E27FC236}">
              <a16:creationId xmlns:a16="http://schemas.microsoft.com/office/drawing/2014/main" id="{05CD9FEC-1D11-4290-A0CD-53777D64A1F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3" name="テキスト ボックス 72">
          <a:extLst>
            <a:ext uri="{FF2B5EF4-FFF2-40B4-BE49-F238E27FC236}">
              <a16:creationId xmlns:a16="http://schemas.microsoft.com/office/drawing/2014/main" id="{2C8414FD-7519-4549-AA46-7A98F761343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4" name="テキスト ボックス 73">
          <a:extLst>
            <a:ext uri="{FF2B5EF4-FFF2-40B4-BE49-F238E27FC236}">
              <a16:creationId xmlns:a16="http://schemas.microsoft.com/office/drawing/2014/main" id="{8A86D05A-622C-4274-A07B-267EDFA3913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5" name="テキスト ボックス 74">
          <a:extLst>
            <a:ext uri="{FF2B5EF4-FFF2-40B4-BE49-F238E27FC236}">
              <a16:creationId xmlns:a16="http://schemas.microsoft.com/office/drawing/2014/main" id="{DF16B7B1-B2A6-4C8C-A3DE-86C7C4E7BCF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6" name="テキスト ボックス 75">
          <a:extLst>
            <a:ext uri="{FF2B5EF4-FFF2-40B4-BE49-F238E27FC236}">
              <a16:creationId xmlns:a16="http://schemas.microsoft.com/office/drawing/2014/main" id="{D17AE045-F385-4354-ACC0-D443BEEB625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7" name="テキスト ボックス 76">
          <a:extLst>
            <a:ext uri="{FF2B5EF4-FFF2-40B4-BE49-F238E27FC236}">
              <a16:creationId xmlns:a16="http://schemas.microsoft.com/office/drawing/2014/main" id="{3D3C3E23-F215-4DB6-B96F-6ADD055D2F7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8" name="テキスト ボックス 77">
          <a:extLst>
            <a:ext uri="{FF2B5EF4-FFF2-40B4-BE49-F238E27FC236}">
              <a16:creationId xmlns:a16="http://schemas.microsoft.com/office/drawing/2014/main" id="{454CA281-3CDC-4A75-A1E4-7CA25836D3A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9" name="テキスト ボックス 78">
          <a:extLst>
            <a:ext uri="{FF2B5EF4-FFF2-40B4-BE49-F238E27FC236}">
              <a16:creationId xmlns:a16="http://schemas.microsoft.com/office/drawing/2014/main" id="{974344D4-92B8-45F7-A48F-CF9F916FBAF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0" name="テキスト ボックス 79">
          <a:extLst>
            <a:ext uri="{FF2B5EF4-FFF2-40B4-BE49-F238E27FC236}">
              <a16:creationId xmlns:a16="http://schemas.microsoft.com/office/drawing/2014/main" id="{B5F59004-E1DC-4EC0-BDCA-EE6CBA43FD5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1" name="テキスト ボックス 80">
          <a:extLst>
            <a:ext uri="{FF2B5EF4-FFF2-40B4-BE49-F238E27FC236}">
              <a16:creationId xmlns:a16="http://schemas.microsoft.com/office/drawing/2014/main" id="{5453F8DE-5041-4324-A458-08B26E17E68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2" name="テキスト ボックス 81">
          <a:extLst>
            <a:ext uri="{FF2B5EF4-FFF2-40B4-BE49-F238E27FC236}">
              <a16:creationId xmlns:a16="http://schemas.microsoft.com/office/drawing/2014/main" id="{280F40D2-0FB2-4C42-9E33-5D73A2E3846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3" name="テキスト ボックス 82">
          <a:extLst>
            <a:ext uri="{FF2B5EF4-FFF2-40B4-BE49-F238E27FC236}">
              <a16:creationId xmlns:a16="http://schemas.microsoft.com/office/drawing/2014/main" id="{6DC8BBA5-30A8-446B-8E26-A8D1383700D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5</xdr:row>
      <xdr:rowOff>0</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14" name="直線コネクタ 13">
          <a:extLst>
            <a:ext uri="{FF2B5EF4-FFF2-40B4-BE49-F238E27FC236}">
              <a16:creationId xmlns:a16="http://schemas.microsoft.com/office/drawing/2014/main" id="{00000000-0008-0000-0D00-00000E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19" name="直線コネクタ 18">
          <a:extLst>
            <a:ext uri="{FF2B5EF4-FFF2-40B4-BE49-F238E27FC236}">
              <a16:creationId xmlns:a16="http://schemas.microsoft.com/office/drawing/2014/main" id="{00000000-0008-0000-0D00-000013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2F4D-AF1C-4A4C-BD28-8501C305E721}">
  <sheetPr>
    <pageSetUpPr fitToPage="1"/>
  </sheetPr>
  <dimension ref="A1:S51"/>
  <sheetViews>
    <sheetView tabSelected="1" view="pageBreakPreview" zoomScale="85" zoomScaleNormal="100" zoomScaleSheetLayoutView="85" workbookViewId="0">
      <selection sqref="A1:E1"/>
    </sheetView>
  </sheetViews>
  <sheetFormatPr defaultRowHeight="13.2"/>
  <cols>
    <col min="1" max="1" width="0.88671875" customWidth="1"/>
    <col min="2" max="2" width="3.77734375" customWidth="1"/>
    <col min="3" max="3" width="16.77734375" customWidth="1"/>
    <col min="4" max="17" width="8.44140625" customWidth="1"/>
    <col min="18" max="18" width="16.21875" customWidth="1"/>
    <col min="19" max="19" width="0.6640625" customWidth="1"/>
    <col min="20" max="20" width="0.33203125" customWidth="1"/>
  </cols>
  <sheetData>
    <row r="1" spans="1:19" ht="18.75" customHeight="1">
      <c r="A1" s="166" t="s">
        <v>11</v>
      </c>
      <c r="B1" s="167"/>
      <c r="C1" s="167"/>
      <c r="D1" s="167"/>
      <c r="E1" s="167"/>
    </row>
    <row r="2" spans="1:19" ht="24.75" customHeight="1">
      <c r="A2" s="168" t="s">
        <v>264</v>
      </c>
      <c r="B2" s="168"/>
      <c r="C2" s="168"/>
      <c r="D2" s="168"/>
      <c r="E2" s="168"/>
      <c r="F2" s="168"/>
      <c r="G2" s="168"/>
      <c r="H2" s="168"/>
      <c r="I2" s="168"/>
      <c r="J2" s="168"/>
      <c r="K2" s="168"/>
      <c r="L2" s="168"/>
      <c r="M2" s="168"/>
      <c r="N2" s="168"/>
      <c r="O2" s="168"/>
      <c r="P2" s="168"/>
      <c r="Q2" s="168"/>
      <c r="R2" s="168"/>
      <c r="S2" s="168"/>
    </row>
    <row r="3" spans="1:19" ht="19.5" customHeight="1">
      <c r="A3" s="166" t="s">
        <v>259</v>
      </c>
      <c r="B3" s="167"/>
      <c r="C3" s="167"/>
      <c r="D3" s="167"/>
      <c r="E3" s="167"/>
      <c r="F3" s="167"/>
      <c r="G3" s="167"/>
      <c r="H3" s="125"/>
      <c r="I3" s="125"/>
      <c r="J3" s="125"/>
      <c r="K3" s="125"/>
      <c r="L3" s="125"/>
      <c r="M3" s="125"/>
      <c r="N3" s="125"/>
      <c r="O3" s="125"/>
      <c r="P3" s="125"/>
      <c r="Q3" s="125"/>
      <c r="R3" s="125"/>
    </row>
    <row r="4" spans="1:19" ht="17.25" customHeight="1">
      <c r="A4" s="169"/>
      <c r="B4" s="169"/>
      <c r="C4" s="169"/>
      <c r="D4" s="169"/>
      <c r="E4" s="169"/>
      <c r="F4" s="169"/>
      <c r="G4" s="169"/>
      <c r="H4" s="169"/>
      <c r="I4" s="169"/>
      <c r="J4" s="169"/>
      <c r="K4" s="169"/>
      <c r="L4" s="169"/>
      <c r="M4" s="169"/>
      <c r="N4" s="169"/>
      <c r="O4" s="169"/>
      <c r="P4" s="169"/>
      <c r="Q4" s="169"/>
      <c r="R4" s="169"/>
    </row>
    <row r="5" spans="1:19" ht="16.5" customHeight="1">
      <c r="A5" s="166" t="s">
        <v>12</v>
      </c>
      <c r="B5" s="167"/>
      <c r="C5" s="167"/>
      <c r="D5" s="167"/>
      <c r="E5" s="167"/>
      <c r="F5" s="167"/>
      <c r="G5" s="167"/>
      <c r="H5" s="167"/>
      <c r="I5" s="167"/>
      <c r="J5" s="167"/>
      <c r="K5" s="167"/>
      <c r="L5" s="167"/>
      <c r="M5" s="167"/>
      <c r="N5" s="167"/>
      <c r="O5" s="167"/>
      <c r="P5" s="167"/>
      <c r="Q5" s="167"/>
      <c r="R5" s="167"/>
    </row>
    <row r="6" spans="1:19" ht="1.5" customHeight="1">
      <c r="B6" s="170"/>
      <c r="C6" s="170"/>
      <c r="D6" s="170"/>
      <c r="E6" s="170"/>
      <c r="F6" s="170"/>
      <c r="G6" s="170"/>
      <c r="H6" s="170"/>
      <c r="I6" s="170"/>
      <c r="J6" s="170"/>
      <c r="K6" s="170"/>
      <c r="L6" s="170"/>
      <c r="M6" s="170"/>
      <c r="N6" s="170"/>
      <c r="O6" s="170"/>
      <c r="P6" s="170"/>
      <c r="Q6" s="170"/>
      <c r="R6" s="170"/>
    </row>
    <row r="7" spans="1:19" ht="20.25" customHeight="1">
      <c r="B7" s="126" t="s">
        <v>13</v>
      </c>
      <c r="C7" s="127"/>
      <c r="D7" s="128"/>
      <c r="E7" s="128"/>
      <c r="F7" s="128"/>
      <c r="G7" s="128"/>
      <c r="H7" s="128"/>
      <c r="I7" s="128"/>
      <c r="J7" s="128"/>
      <c r="K7" s="128"/>
      <c r="L7" s="128"/>
      <c r="M7" s="128"/>
      <c r="N7" s="128"/>
      <c r="O7" s="128"/>
      <c r="P7" s="128"/>
      <c r="Q7" s="129" t="s">
        <v>229</v>
      </c>
      <c r="R7" s="128"/>
    </row>
    <row r="8" spans="1:19" ht="37.5" customHeight="1">
      <c r="B8" s="160" t="s">
        <v>14</v>
      </c>
      <c r="C8" s="160"/>
      <c r="D8" s="174" t="s">
        <v>15</v>
      </c>
      <c r="E8" s="171"/>
      <c r="F8" s="174" t="s">
        <v>16</v>
      </c>
      <c r="G8" s="171"/>
      <c r="H8" s="174" t="s">
        <v>17</v>
      </c>
      <c r="I8" s="171"/>
      <c r="J8" s="174" t="s">
        <v>18</v>
      </c>
      <c r="K8" s="171"/>
      <c r="L8" s="174" t="s">
        <v>19</v>
      </c>
      <c r="M8" s="171"/>
      <c r="N8" s="171" t="s">
        <v>20</v>
      </c>
      <c r="O8" s="160"/>
      <c r="P8" s="172" t="s">
        <v>21</v>
      </c>
      <c r="Q8" s="173"/>
      <c r="R8" s="108"/>
    </row>
    <row r="9" spans="1:19" ht="14.1" customHeight="1">
      <c r="B9" s="154" t="s">
        <v>22</v>
      </c>
      <c r="C9" s="154"/>
      <c r="D9" s="149">
        <v>405932</v>
      </c>
      <c r="E9" s="150"/>
      <c r="F9" s="149">
        <v>5892</v>
      </c>
      <c r="G9" s="150"/>
      <c r="H9" s="149">
        <v>3312</v>
      </c>
      <c r="I9" s="150"/>
      <c r="J9" s="149">
        <v>408513</v>
      </c>
      <c r="K9" s="150"/>
      <c r="L9" s="149">
        <v>174243</v>
      </c>
      <c r="M9" s="150"/>
      <c r="N9" s="149">
        <v>6914</v>
      </c>
      <c r="O9" s="150"/>
      <c r="P9" s="149">
        <v>234270</v>
      </c>
      <c r="Q9" s="150"/>
      <c r="R9" s="108"/>
    </row>
    <row r="10" spans="1:19" ht="14.1" customHeight="1">
      <c r="B10" s="154" t="s">
        <v>23</v>
      </c>
      <c r="C10" s="154"/>
      <c r="D10" s="149">
        <v>116754</v>
      </c>
      <c r="E10" s="150"/>
      <c r="F10" s="149">
        <v>152</v>
      </c>
      <c r="G10" s="150"/>
      <c r="H10" s="149">
        <v>117</v>
      </c>
      <c r="I10" s="150"/>
      <c r="J10" s="149">
        <v>116790</v>
      </c>
      <c r="K10" s="150"/>
      <c r="L10" s="149">
        <v>0</v>
      </c>
      <c r="M10" s="150"/>
      <c r="N10" s="149">
        <v>0</v>
      </c>
      <c r="O10" s="150"/>
      <c r="P10" s="149">
        <v>116790</v>
      </c>
      <c r="Q10" s="150"/>
      <c r="R10" s="108"/>
    </row>
    <row r="11" spans="1:19" ht="14.1" customHeight="1">
      <c r="B11" s="155" t="s">
        <v>24</v>
      </c>
      <c r="C11" s="155"/>
      <c r="D11" s="149">
        <v>824</v>
      </c>
      <c r="E11" s="150"/>
      <c r="F11" s="149">
        <v>0</v>
      </c>
      <c r="G11" s="150"/>
      <c r="H11" s="149">
        <v>0</v>
      </c>
      <c r="I11" s="150"/>
      <c r="J11" s="149">
        <v>824</v>
      </c>
      <c r="K11" s="150"/>
      <c r="L11" s="149">
        <v>0</v>
      </c>
      <c r="M11" s="150"/>
      <c r="N11" s="149">
        <v>0</v>
      </c>
      <c r="O11" s="150"/>
      <c r="P11" s="149">
        <v>824</v>
      </c>
      <c r="Q11" s="150"/>
      <c r="R11" s="108"/>
    </row>
    <row r="12" spans="1:19" ht="14.1" customHeight="1">
      <c r="B12" s="155" t="s">
        <v>25</v>
      </c>
      <c r="C12" s="155"/>
      <c r="D12" s="149">
        <v>263971</v>
      </c>
      <c r="E12" s="150"/>
      <c r="F12" s="149">
        <v>2173</v>
      </c>
      <c r="G12" s="150"/>
      <c r="H12" s="149">
        <v>426</v>
      </c>
      <c r="I12" s="150"/>
      <c r="J12" s="149">
        <v>265717</v>
      </c>
      <c r="K12" s="150"/>
      <c r="L12" s="149">
        <v>162631</v>
      </c>
      <c r="M12" s="150"/>
      <c r="N12" s="149">
        <v>6050</v>
      </c>
      <c r="O12" s="150"/>
      <c r="P12" s="149">
        <v>103086</v>
      </c>
      <c r="Q12" s="150"/>
      <c r="R12" s="108"/>
    </row>
    <row r="13" spans="1:19" ht="14.1" customHeight="1">
      <c r="B13" s="154" t="s">
        <v>26</v>
      </c>
      <c r="C13" s="154"/>
      <c r="D13" s="149">
        <v>23440</v>
      </c>
      <c r="E13" s="150"/>
      <c r="F13" s="149">
        <v>285</v>
      </c>
      <c r="G13" s="150"/>
      <c r="H13" s="149">
        <v>4</v>
      </c>
      <c r="I13" s="150"/>
      <c r="J13" s="149">
        <v>23720</v>
      </c>
      <c r="K13" s="150"/>
      <c r="L13" s="149">
        <v>11339</v>
      </c>
      <c r="M13" s="150"/>
      <c r="N13" s="149">
        <v>854</v>
      </c>
      <c r="O13" s="150"/>
      <c r="P13" s="149">
        <v>12381</v>
      </c>
      <c r="Q13" s="150"/>
      <c r="R13" s="108"/>
    </row>
    <row r="14" spans="1:19" ht="14.1" customHeight="1">
      <c r="B14" s="158" t="s">
        <v>27</v>
      </c>
      <c r="C14" s="158"/>
      <c r="D14" s="149">
        <v>302</v>
      </c>
      <c r="E14" s="150"/>
      <c r="F14" s="149">
        <v>0</v>
      </c>
      <c r="G14" s="150"/>
      <c r="H14" s="149">
        <v>0</v>
      </c>
      <c r="I14" s="150"/>
      <c r="J14" s="149">
        <v>302</v>
      </c>
      <c r="K14" s="150"/>
      <c r="L14" s="149">
        <v>272</v>
      </c>
      <c r="M14" s="150"/>
      <c r="N14" s="149">
        <v>10</v>
      </c>
      <c r="O14" s="150"/>
      <c r="P14" s="149">
        <v>30</v>
      </c>
      <c r="Q14" s="150"/>
      <c r="R14" s="108"/>
    </row>
    <row r="15" spans="1:19" ht="14.1" customHeight="1">
      <c r="B15" s="159" t="s">
        <v>28</v>
      </c>
      <c r="C15" s="159"/>
      <c r="D15" s="149">
        <v>7</v>
      </c>
      <c r="E15" s="150"/>
      <c r="F15" s="149">
        <v>0</v>
      </c>
      <c r="G15" s="150"/>
      <c r="H15" s="149">
        <v>6</v>
      </c>
      <c r="I15" s="150"/>
      <c r="J15" s="149">
        <v>1</v>
      </c>
      <c r="K15" s="150"/>
      <c r="L15" s="149">
        <v>0</v>
      </c>
      <c r="M15" s="150"/>
      <c r="N15" s="149">
        <v>0</v>
      </c>
      <c r="O15" s="150"/>
      <c r="P15" s="149">
        <v>1</v>
      </c>
      <c r="Q15" s="150"/>
      <c r="R15" s="108"/>
    </row>
    <row r="16" spans="1:19" ht="14.1" customHeight="1">
      <c r="B16" s="158" t="s">
        <v>29</v>
      </c>
      <c r="C16" s="158"/>
      <c r="D16" s="149">
        <v>0</v>
      </c>
      <c r="E16" s="150"/>
      <c r="F16" s="149">
        <v>0</v>
      </c>
      <c r="G16" s="150"/>
      <c r="H16" s="149">
        <v>0</v>
      </c>
      <c r="I16" s="150"/>
      <c r="J16" s="149">
        <v>0</v>
      </c>
      <c r="K16" s="150"/>
      <c r="L16" s="149">
        <v>0</v>
      </c>
      <c r="M16" s="150"/>
      <c r="N16" s="149">
        <v>0</v>
      </c>
      <c r="O16" s="150"/>
      <c r="P16" s="149">
        <v>0</v>
      </c>
      <c r="Q16" s="150"/>
      <c r="R16" s="108"/>
    </row>
    <row r="17" spans="2:19" ht="14.1" customHeight="1">
      <c r="B17" s="155" t="s">
        <v>30</v>
      </c>
      <c r="C17" s="155"/>
      <c r="D17" s="149">
        <v>0</v>
      </c>
      <c r="E17" s="150"/>
      <c r="F17" s="149">
        <v>0</v>
      </c>
      <c r="G17" s="150"/>
      <c r="H17" s="149">
        <v>0</v>
      </c>
      <c r="I17" s="150"/>
      <c r="J17" s="149">
        <v>0</v>
      </c>
      <c r="K17" s="150"/>
      <c r="L17" s="149">
        <v>0</v>
      </c>
      <c r="M17" s="150"/>
      <c r="N17" s="149">
        <v>0</v>
      </c>
      <c r="O17" s="150"/>
      <c r="P17" s="149">
        <v>0</v>
      </c>
      <c r="Q17" s="150"/>
      <c r="R17" s="108"/>
    </row>
    <row r="18" spans="2:19" ht="14.1" customHeight="1">
      <c r="B18" s="155" t="s">
        <v>31</v>
      </c>
      <c r="C18" s="155"/>
      <c r="D18" s="149">
        <v>635</v>
      </c>
      <c r="E18" s="150"/>
      <c r="F18" s="149">
        <v>3282</v>
      </c>
      <c r="G18" s="150"/>
      <c r="H18" s="149">
        <v>2759</v>
      </c>
      <c r="I18" s="150"/>
      <c r="J18" s="149">
        <v>1158</v>
      </c>
      <c r="K18" s="150"/>
      <c r="L18" s="149">
        <v>0</v>
      </c>
      <c r="M18" s="150"/>
      <c r="N18" s="149">
        <v>0</v>
      </c>
      <c r="O18" s="150"/>
      <c r="P18" s="149">
        <v>1158</v>
      </c>
      <c r="Q18" s="150"/>
      <c r="R18" s="108"/>
    </row>
    <row r="19" spans="2:19" ht="14.1" customHeight="1">
      <c r="B19" s="165" t="s">
        <v>32</v>
      </c>
      <c r="C19" s="165"/>
      <c r="D19" s="149">
        <v>574371</v>
      </c>
      <c r="E19" s="150"/>
      <c r="F19" s="149">
        <v>3813</v>
      </c>
      <c r="G19" s="150"/>
      <c r="H19" s="149">
        <v>2149</v>
      </c>
      <c r="I19" s="150"/>
      <c r="J19" s="149">
        <v>576035</v>
      </c>
      <c r="K19" s="150"/>
      <c r="L19" s="149">
        <v>117262</v>
      </c>
      <c r="M19" s="150"/>
      <c r="N19" s="149">
        <v>2803</v>
      </c>
      <c r="O19" s="150"/>
      <c r="P19" s="149">
        <v>458773</v>
      </c>
      <c r="Q19" s="150"/>
      <c r="R19" s="108"/>
    </row>
    <row r="20" spans="2:19" ht="14.1" customHeight="1">
      <c r="B20" s="154" t="s">
        <v>33</v>
      </c>
      <c r="C20" s="154"/>
      <c r="D20" s="149">
        <v>398189</v>
      </c>
      <c r="E20" s="150"/>
      <c r="F20" s="149">
        <v>222</v>
      </c>
      <c r="G20" s="150"/>
      <c r="H20" s="149">
        <v>1</v>
      </c>
      <c r="I20" s="150"/>
      <c r="J20" s="149">
        <v>398410</v>
      </c>
      <c r="K20" s="150"/>
      <c r="L20" s="149">
        <v>0</v>
      </c>
      <c r="M20" s="150"/>
      <c r="N20" s="149">
        <v>0</v>
      </c>
      <c r="O20" s="150"/>
      <c r="P20" s="149">
        <v>398410</v>
      </c>
      <c r="Q20" s="150"/>
      <c r="R20" s="108"/>
    </row>
    <row r="21" spans="2:19" ht="14.1" customHeight="1">
      <c r="B21" s="155" t="s">
        <v>34</v>
      </c>
      <c r="C21" s="155"/>
      <c r="D21" s="149">
        <v>4220</v>
      </c>
      <c r="E21" s="150"/>
      <c r="F21" s="149">
        <v>6</v>
      </c>
      <c r="G21" s="150"/>
      <c r="H21" s="149">
        <v>0</v>
      </c>
      <c r="I21" s="150"/>
      <c r="J21" s="149">
        <v>4226</v>
      </c>
      <c r="K21" s="150"/>
      <c r="L21" s="149">
        <v>2891</v>
      </c>
      <c r="M21" s="150"/>
      <c r="N21" s="149">
        <v>120</v>
      </c>
      <c r="O21" s="150"/>
      <c r="P21" s="149">
        <v>1335</v>
      </c>
      <c r="Q21" s="150"/>
      <c r="R21" s="108"/>
    </row>
    <row r="22" spans="2:19" ht="14.1" customHeight="1">
      <c r="B22" s="154" t="s">
        <v>26</v>
      </c>
      <c r="C22" s="154"/>
      <c r="D22" s="149">
        <v>171189</v>
      </c>
      <c r="E22" s="150"/>
      <c r="F22" s="149">
        <v>1386</v>
      </c>
      <c r="G22" s="150"/>
      <c r="H22" s="149">
        <v>0</v>
      </c>
      <c r="I22" s="150"/>
      <c r="J22" s="149">
        <v>172575</v>
      </c>
      <c r="K22" s="150"/>
      <c r="L22" s="149">
        <v>114371</v>
      </c>
      <c r="M22" s="150"/>
      <c r="N22" s="149">
        <v>2683</v>
      </c>
      <c r="O22" s="150"/>
      <c r="P22" s="149">
        <v>58204</v>
      </c>
      <c r="Q22" s="150"/>
      <c r="R22" s="108"/>
    </row>
    <row r="23" spans="2:19" ht="14.1" customHeight="1">
      <c r="B23" s="154" t="s">
        <v>30</v>
      </c>
      <c r="C23" s="154"/>
      <c r="D23" s="149">
        <v>0</v>
      </c>
      <c r="E23" s="150"/>
      <c r="F23" s="149">
        <v>0</v>
      </c>
      <c r="G23" s="150"/>
      <c r="H23" s="149">
        <v>0</v>
      </c>
      <c r="I23" s="150"/>
      <c r="J23" s="149">
        <v>0</v>
      </c>
      <c r="K23" s="150"/>
      <c r="L23" s="149">
        <v>0</v>
      </c>
      <c r="M23" s="150"/>
      <c r="N23" s="149">
        <v>0</v>
      </c>
      <c r="O23" s="150"/>
      <c r="P23" s="149">
        <v>0</v>
      </c>
      <c r="Q23" s="150"/>
      <c r="R23" s="108"/>
    </row>
    <row r="24" spans="2:19" ht="14.1" customHeight="1">
      <c r="B24" s="155" t="s">
        <v>31</v>
      </c>
      <c r="C24" s="155"/>
      <c r="D24" s="149">
        <v>773</v>
      </c>
      <c r="E24" s="150"/>
      <c r="F24" s="149">
        <v>2199</v>
      </c>
      <c r="G24" s="150"/>
      <c r="H24" s="149">
        <v>2148</v>
      </c>
      <c r="I24" s="150"/>
      <c r="J24" s="149">
        <v>825</v>
      </c>
      <c r="K24" s="150"/>
      <c r="L24" s="149">
        <v>0</v>
      </c>
      <c r="M24" s="150"/>
      <c r="N24" s="149">
        <v>0</v>
      </c>
      <c r="O24" s="150"/>
      <c r="P24" s="149">
        <v>825</v>
      </c>
      <c r="Q24" s="150"/>
      <c r="R24" s="108"/>
    </row>
    <row r="25" spans="2:19" ht="14.1" customHeight="1">
      <c r="B25" s="154" t="s">
        <v>35</v>
      </c>
      <c r="C25" s="154"/>
      <c r="D25" s="149">
        <v>11050</v>
      </c>
      <c r="E25" s="150"/>
      <c r="F25" s="149">
        <v>480</v>
      </c>
      <c r="G25" s="150"/>
      <c r="H25" s="149">
        <v>297</v>
      </c>
      <c r="I25" s="150"/>
      <c r="J25" s="149">
        <v>11232</v>
      </c>
      <c r="K25" s="150"/>
      <c r="L25" s="149">
        <v>7176</v>
      </c>
      <c r="M25" s="150"/>
      <c r="N25" s="149">
        <v>372</v>
      </c>
      <c r="O25" s="150"/>
      <c r="P25" s="149">
        <v>4056</v>
      </c>
      <c r="Q25" s="150"/>
      <c r="R25" s="108"/>
    </row>
    <row r="26" spans="2:19" ht="14.1" customHeight="1">
      <c r="B26" s="163" t="s">
        <v>8</v>
      </c>
      <c r="C26" s="164"/>
      <c r="D26" s="149">
        <v>991353</v>
      </c>
      <c r="E26" s="150"/>
      <c r="F26" s="149">
        <v>10185</v>
      </c>
      <c r="G26" s="150"/>
      <c r="H26" s="149">
        <v>5758</v>
      </c>
      <c r="I26" s="150"/>
      <c r="J26" s="149">
        <v>995780</v>
      </c>
      <c r="K26" s="150"/>
      <c r="L26" s="149">
        <v>298681</v>
      </c>
      <c r="M26" s="150"/>
      <c r="N26" s="149">
        <v>10089</v>
      </c>
      <c r="O26" s="150"/>
      <c r="P26" s="149">
        <v>697099</v>
      </c>
      <c r="Q26" s="150"/>
      <c r="R26" s="108"/>
    </row>
    <row r="27" spans="2:19" ht="8.4" customHeight="1">
      <c r="B27" s="131"/>
      <c r="C27" s="118"/>
      <c r="D27" s="118"/>
      <c r="E27" s="118"/>
      <c r="F27" s="118"/>
      <c r="G27" s="118"/>
      <c r="H27" s="118"/>
      <c r="I27" s="118"/>
      <c r="J27" s="118"/>
      <c r="K27" s="118"/>
      <c r="L27" s="119"/>
      <c r="M27" s="119"/>
      <c r="N27" s="119"/>
      <c r="O27" s="119"/>
      <c r="P27" s="132"/>
      <c r="Q27" s="132"/>
      <c r="R27" s="132"/>
    </row>
    <row r="28" spans="2:19" ht="6.75" customHeight="1">
      <c r="C28" s="121"/>
      <c r="D28" s="122"/>
      <c r="E28" s="122"/>
      <c r="F28" s="122"/>
      <c r="G28" s="122"/>
      <c r="H28" s="122"/>
      <c r="I28" s="122"/>
      <c r="J28" s="122"/>
      <c r="K28" s="122"/>
      <c r="L28" s="122"/>
      <c r="M28" s="122"/>
      <c r="N28" s="122"/>
    </row>
    <row r="29" spans="2:19" ht="20.25" customHeight="1">
      <c r="B29" s="123" t="s">
        <v>138</v>
      </c>
      <c r="C29" s="124"/>
      <c r="D29" s="122"/>
      <c r="E29" s="122"/>
      <c r="F29" s="122"/>
      <c r="G29" s="122"/>
      <c r="H29" s="122"/>
      <c r="I29" s="122"/>
      <c r="J29" s="122"/>
      <c r="K29" s="122"/>
      <c r="L29" s="122"/>
      <c r="M29" s="122"/>
      <c r="N29" s="122"/>
      <c r="R29" s="129" t="s">
        <v>234</v>
      </c>
    </row>
    <row r="30" spans="2:19" ht="12.9" customHeight="1">
      <c r="B30" s="160" t="s">
        <v>14</v>
      </c>
      <c r="C30" s="160"/>
      <c r="D30" s="160" t="s">
        <v>36</v>
      </c>
      <c r="E30" s="160"/>
      <c r="F30" s="160" t="s">
        <v>37</v>
      </c>
      <c r="G30" s="160"/>
      <c r="H30" s="160" t="s">
        <v>38</v>
      </c>
      <c r="I30" s="160"/>
      <c r="J30" s="160" t="s">
        <v>39</v>
      </c>
      <c r="K30" s="160"/>
      <c r="L30" s="160" t="s">
        <v>40</v>
      </c>
      <c r="M30" s="160"/>
      <c r="N30" s="160" t="s">
        <v>41</v>
      </c>
      <c r="O30" s="160"/>
      <c r="P30" s="160" t="s">
        <v>42</v>
      </c>
      <c r="Q30" s="160"/>
      <c r="R30" s="160" t="s">
        <v>43</v>
      </c>
    </row>
    <row r="31" spans="2:19" ht="12.9" customHeight="1">
      <c r="B31" s="160"/>
      <c r="C31" s="160"/>
      <c r="D31" s="160"/>
      <c r="E31" s="160"/>
      <c r="F31" s="160"/>
      <c r="G31" s="160"/>
      <c r="H31" s="160"/>
      <c r="I31" s="160"/>
      <c r="J31" s="160"/>
      <c r="K31" s="160"/>
      <c r="L31" s="160"/>
      <c r="M31" s="160"/>
      <c r="N31" s="160"/>
      <c r="O31" s="160"/>
      <c r="P31" s="160"/>
      <c r="Q31" s="160"/>
      <c r="R31" s="160"/>
    </row>
    <row r="32" spans="2:19" ht="14.1" customHeight="1">
      <c r="B32" s="161" t="s">
        <v>22</v>
      </c>
      <c r="C32" s="162"/>
      <c r="D32" s="149">
        <v>31586</v>
      </c>
      <c r="E32" s="150"/>
      <c r="F32" s="149">
        <v>99638</v>
      </c>
      <c r="G32" s="150"/>
      <c r="H32" s="149">
        <v>11549</v>
      </c>
      <c r="I32" s="150"/>
      <c r="J32" s="149">
        <v>37951</v>
      </c>
      <c r="K32" s="150"/>
      <c r="L32" s="149">
        <v>1969</v>
      </c>
      <c r="M32" s="150"/>
      <c r="N32" s="149">
        <v>6521</v>
      </c>
      <c r="O32" s="150"/>
      <c r="P32" s="149">
        <v>45057</v>
      </c>
      <c r="Q32" s="150"/>
      <c r="R32" s="130">
        <v>234270</v>
      </c>
      <c r="S32" s="133"/>
    </row>
    <row r="33" spans="2:19" ht="14.1" customHeight="1">
      <c r="B33" s="155" t="s">
        <v>33</v>
      </c>
      <c r="C33" s="155"/>
      <c r="D33" s="149">
        <v>16247</v>
      </c>
      <c r="E33" s="150"/>
      <c r="F33" s="149">
        <v>60076</v>
      </c>
      <c r="G33" s="150"/>
      <c r="H33" s="149">
        <v>6042</v>
      </c>
      <c r="I33" s="150"/>
      <c r="J33" s="149">
        <v>6264</v>
      </c>
      <c r="K33" s="150"/>
      <c r="L33" s="149">
        <v>1608</v>
      </c>
      <c r="M33" s="150"/>
      <c r="N33" s="149">
        <v>3028</v>
      </c>
      <c r="O33" s="150"/>
      <c r="P33" s="149">
        <v>23525</v>
      </c>
      <c r="Q33" s="150"/>
      <c r="R33" s="130">
        <v>116790</v>
      </c>
      <c r="S33" s="133"/>
    </row>
    <row r="34" spans="2:19" ht="14.1" customHeight="1">
      <c r="B34" s="155" t="s">
        <v>24</v>
      </c>
      <c r="C34" s="155"/>
      <c r="D34" s="149">
        <v>0</v>
      </c>
      <c r="E34" s="150"/>
      <c r="F34" s="149">
        <v>0</v>
      </c>
      <c r="G34" s="150"/>
      <c r="H34" s="149">
        <v>0</v>
      </c>
      <c r="I34" s="150"/>
      <c r="J34" s="149">
        <v>0</v>
      </c>
      <c r="K34" s="150"/>
      <c r="L34" s="149">
        <v>0</v>
      </c>
      <c r="M34" s="150"/>
      <c r="N34" s="149">
        <v>0</v>
      </c>
      <c r="O34" s="150"/>
      <c r="P34" s="149">
        <v>824</v>
      </c>
      <c r="Q34" s="150"/>
      <c r="R34" s="130">
        <v>824</v>
      </c>
      <c r="S34" s="133"/>
    </row>
    <row r="35" spans="2:19" ht="14.1" customHeight="1">
      <c r="B35" s="154" t="s">
        <v>25</v>
      </c>
      <c r="C35" s="154"/>
      <c r="D35" s="149">
        <v>15104</v>
      </c>
      <c r="E35" s="150"/>
      <c r="F35" s="149">
        <v>37499</v>
      </c>
      <c r="G35" s="150"/>
      <c r="H35" s="149">
        <v>5436</v>
      </c>
      <c r="I35" s="150"/>
      <c r="J35" s="149">
        <v>24379</v>
      </c>
      <c r="K35" s="150"/>
      <c r="L35" s="149">
        <v>269</v>
      </c>
      <c r="M35" s="150"/>
      <c r="N35" s="149">
        <v>2895</v>
      </c>
      <c r="O35" s="150"/>
      <c r="P35" s="149">
        <v>17504</v>
      </c>
      <c r="Q35" s="150"/>
      <c r="R35" s="130">
        <v>103086</v>
      </c>
      <c r="S35" s="133"/>
    </row>
    <row r="36" spans="2:19" ht="14.1" customHeight="1">
      <c r="B36" s="155" t="s">
        <v>26</v>
      </c>
      <c r="C36" s="155"/>
      <c r="D36" s="149">
        <v>176</v>
      </c>
      <c r="E36" s="150"/>
      <c r="F36" s="149">
        <v>1010</v>
      </c>
      <c r="G36" s="150"/>
      <c r="H36" s="149">
        <v>71</v>
      </c>
      <c r="I36" s="150"/>
      <c r="J36" s="149">
        <v>7266</v>
      </c>
      <c r="K36" s="150"/>
      <c r="L36" s="149">
        <v>92</v>
      </c>
      <c r="M36" s="150"/>
      <c r="N36" s="149">
        <v>591</v>
      </c>
      <c r="O36" s="150"/>
      <c r="P36" s="149">
        <v>3175</v>
      </c>
      <c r="Q36" s="150"/>
      <c r="R36" s="130">
        <v>12381</v>
      </c>
      <c r="S36" s="133"/>
    </row>
    <row r="37" spans="2:19" ht="14.1" customHeight="1">
      <c r="B37" s="158" t="s">
        <v>27</v>
      </c>
      <c r="C37" s="158"/>
      <c r="D37" s="149">
        <v>0</v>
      </c>
      <c r="E37" s="150"/>
      <c r="F37" s="149">
        <v>0</v>
      </c>
      <c r="G37" s="150"/>
      <c r="H37" s="149">
        <v>0</v>
      </c>
      <c r="I37" s="150"/>
      <c r="J37" s="149">
        <v>29</v>
      </c>
      <c r="K37" s="150"/>
      <c r="L37" s="149">
        <v>0</v>
      </c>
      <c r="M37" s="150"/>
      <c r="N37" s="149">
        <v>1</v>
      </c>
      <c r="O37" s="150"/>
      <c r="P37" s="149">
        <v>0</v>
      </c>
      <c r="Q37" s="150"/>
      <c r="R37" s="130">
        <v>30</v>
      </c>
      <c r="S37" s="133"/>
    </row>
    <row r="38" spans="2:19" ht="14.1" customHeight="1">
      <c r="B38" s="159" t="s">
        <v>28</v>
      </c>
      <c r="C38" s="159"/>
      <c r="D38" s="149">
        <v>0</v>
      </c>
      <c r="E38" s="150"/>
      <c r="F38" s="149">
        <v>0</v>
      </c>
      <c r="G38" s="150"/>
      <c r="H38" s="149">
        <v>0</v>
      </c>
      <c r="I38" s="150"/>
      <c r="J38" s="149">
        <v>1</v>
      </c>
      <c r="K38" s="150"/>
      <c r="L38" s="149">
        <v>0</v>
      </c>
      <c r="M38" s="150"/>
      <c r="N38" s="149">
        <v>0</v>
      </c>
      <c r="O38" s="150"/>
      <c r="P38" s="149">
        <v>0</v>
      </c>
      <c r="Q38" s="150"/>
      <c r="R38" s="130">
        <v>1</v>
      </c>
      <c r="S38" s="133"/>
    </row>
    <row r="39" spans="2:19" ht="14.1" customHeight="1">
      <c r="B39" s="158" t="s">
        <v>29</v>
      </c>
      <c r="C39" s="158"/>
      <c r="D39" s="149">
        <v>0</v>
      </c>
      <c r="E39" s="150"/>
      <c r="F39" s="149">
        <v>0</v>
      </c>
      <c r="G39" s="150"/>
      <c r="H39" s="149">
        <v>0</v>
      </c>
      <c r="I39" s="150"/>
      <c r="J39" s="149">
        <v>0</v>
      </c>
      <c r="K39" s="150"/>
      <c r="L39" s="149">
        <v>0</v>
      </c>
      <c r="M39" s="150"/>
      <c r="N39" s="149">
        <v>0</v>
      </c>
      <c r="O39" s="150"/>
      <c r="P39" s="149">
        <v>0</v>
      </c>
      <c r="Q39" s="150"/>
      <c r="R39" s="130">
        <v>0</v>
      </c>
      <c r="S39" s="133"/>
    </row>
    <row r="40" spans="2:19" ht="14.1" customHeight="1">
      <c r="B40" s="155" t="s">
        <v>30</v>
      </c>
      <c r="C40" s="155"/>
      <c r="D40" s="149">
        <v>0</v>
      </c>
      <c r="E40" s="150"/>
      <c r="F40" s="149">
        <v>0</v>
      </c>
      <c r="G40" s="150"/>
      <c r="H40" s="149">
        <v>0</v>
      </c>
      <c r="I40" s="150"/>
      <c r="J40" s="149">
        <v>0</v>
      </c>
      <c r="K40" s="150"/>
      <c r="L40" s="149">
        <v>0</v>
      </c>
      <c r="M40" s="150"/>
      <c r="N40" s="149">
        <v>0</v>
      </c>
      <c r="O40" s="150"/>
      <c r="P40" s="149">
        <v>0</v>
      </c>
      <c r="Q40" s="150"/>
      <c r="R40" s="130">
        <v>0</v>
      </c>
      <c r="S40" s="133"/>
    </row>
    <row r="41" spans="2:19" ht="14.1" customHeight="1">
      <c r="B41" s="155" t="s">
        <v>31</v>
      </c>
      <c r="C41" s="155"/>
      <c r="D41" s="149">
        <v>59</v>
      </c>
      <c r="E41" s="150"/>
      <c r="F41" s="149">
        <v>1053</v>
      </c>
      <c r="G41" s="150"/>
      <c r="H41" s="149">
        <v>0</v>
      </c>
      <c r="I41" s="150"/>
      <c r="J41" s="149">
        <v>12</v>
      </c>
      <c r="K41" s="150"/>
      <c r="L41" s="149">
        <v>0</v>
      </c>
      <c r="M41" s="150"/>
      <c r="N41" s="149">
        <v>6</v>
      </c>
      <c r="O41" s="150"/>
      <c r="P41" s="149">
        <v>28</v>
      </c>
      <c r="Q41" s="150"/>
      <c r="R41" s="130">
        <v>1158</v>
      </c>
      <c r="S41" s="133"/>
    </row>
    <row r="42" spans="2:19" ht="14.1" customHeight="1">
      <c r="B42" s="156" t="s">
        <v>32</v>
      </c>
      <c r="C42" s="157"/>
      <c r="D42" s="149">
        <v>415452</v>
      </c>
      <c r="E42" s="150"/>
      <c r="F42" s="149">
        <v>0</v>
      </c>
      <c r="G42" s="150"/>
      <c r="H42" s="149">
        <v>185</v>
      </c>
      <c r="I42" s="150"/>
      <c r="J42" s="149">
        <v>22</v>
      </c>
      <c r="K42" s="150"/>
      <c r="L42" s="149">
        <v>41959</v>
      </c>
      <c r="M42" s="150"/>
      <c r="N42" s="149">
        <v>0</v>
      </c>
      <c r="O42" s="150"/>
      <c r="P42" s="149">
        <v>1155</v>
      </c>
      <c r="Q42" s="150"/>
      <c r="R42" s="130">
        <v>458773</v>
      </c>
      <c r="S42" s="133"/>
    </row>
    <row r="43" spans="2:19" ht="14.1" customHeight="1">
      <c r="B43" s="155" t="s">
        <v>33</v>
      </c>
      <c r="C43" s="155"/>
      <c r="D43" s="149">
        <v>390760</v>
      </c>
      <c r="E43" s="150"/>
      <c r="F43" s="149">
        <v>0</v>
      </c>
      <c r="G43" s="150"/>
      <c r="H43" s="149">
        <v>185</v>
      </c>
      <c r="I43" s="150"/>
      <c r="J43" s="149">
        <v>3</v>
      </c>
      <c r="K43" s="150"/>
      <c r="L43" s="149">
        <v>7462</v>
      </c>
      <c r="M43" s="150"/>
      <c r="N43" s="149">
        <v>0</v>
      </c>
      <c r="O43" s="150"/>
      <c r="P43" s="149">
        <v>0</v>
      </c>
      <c r="Q43" s="150"/>
      <c r="R43" s="130">
        <v>398410</v>
      </c>
      <c r="S43" s="133"/>
    </row>
    <row r="44" spans="2:19" ht="14.1" customHeight="1">
      <c r="B44" s="155" t="s">
        <v>34</v>
      </c>
      <c r="C44" s="155"/>
      <c r="D44" s="149">
        <v>1194</v>
      </c>
      <c r="E44" s="150"/>
      <c r="F44" s="149">
        <v>0</v>
      </c>
      <c r="G44" s="150"/>
      <c r="H44" s="149">
        <v>0</v>
      </c>
      <c r="I44" s="150"/>
      <c r="J44" s="149">
        <v>5</v>
      </c>
      <c r="K44" s="150"/>
      <c r="L44" s="149">
        <v>135</v>
      </c>
      <c r="M44" s="150"/>
      <c r="N44" s="149">
        <v>0</v>
      </c>
      <c r="O44" s="150"/>
      <c r="P44" s="149">
        <v>0</v>
      </c>
      <c r="Q44" s="150"/>
      <c r="R44" s="130">
        <v>1335</v>
      </c>
      <c r="S44" s="133"/>
    </row>
    <row r="45" spans="2:19" ht="14.1" customHeight="1">
      <c r="B45" s="154" t="s">
        <v>26</v>
      </c>
      <c r="C45" s="154"/>
      <c r="D45" s="149">
        <v>22791</v>
      </c>
      <c r="E45" s="150"/>
      <c r="F45" s="149">
        <v>0</v>
      </c>
      <c r="G45" s="150"/>
      <c r="H45" s="149">
        <v>0</v>
      </c>
      <c r="I45" s="150"/>
      <c r="J45" s="149">
        <v>14</v>
      </c>
      <c r="K45" s="150"/>
      <c r="L45" s="149">
        <v>34244</v>
      </c>
      <c r="M45" s="150"/>
      <c r="N45" s="149">
        <v>0</v>
      </c>
      <c r="O45" s="150"/>
      <c r="P45" s="149">
        <v>1155</v>
      </c>
      <c r="Q45" s="150"/>
      <c r="R45" s="130">
        <v>58204</v>
      </c>
      <c r="S45" s="133"/>
    </row>
    <row r="46" spans="2:19" ht="14.1" customHeight="1">
      <c r="B46" s="155" t="s">
        <v>30</v>
      </c>
      <c r="C46" s="155"/>
      <c r="D46" s="149">
        <v>0</v>
      </c>
      <c r="E46" s="150"/>
      <c r="F46" s="149">
        <v>0</v>
      </c>
      <c r="G46" s="150"/>
      <c r="H46" s="149">
        <v>0</v>
      </c>
      <c r="I46" s="150"/>
      <c r="J46" s="149">
        <v>0</v>
      </c>
      <c r="K46" s="150"/>
      <c r="L46" s="149">
        <v>0</v>
      </c>
      <c r="M46" s="150"/>
      <c r="N46" s="149">
        <v>0</v>
      </c>
      <c r="O46" s="150"/>
      <c r="P46" s="149">
        <v>0</v>
      </c>
      <c r="Q46" s="150"/>
      <c r="R46" s="130">
        <v>0</v>
      </c>
      <c r="S46" s="133"/>
    </row>
    <row r="47" spans="2:19" ht="14.1" customHeight="1">
      <c r="B47" s="154" t="s">
        <v>31</v>
      </c>
      <c r="C47" s="154"/>
      <c r="D47" s="149">
        <v>707</v>
      </c>
      <c r="E47" s="150"/>
      <c r="F47" s="149">
        <v>0</v>
      </c>
      <c r="G47" s="150"/>
      <c r="H47" s="149">
        <v>0</v>
      </c>
      <c r="I47" s="150"/>
      <c r="J47" s="149">
        <v>0</v>
      </c>
      <c r="K47" s="150"/>
      <c r="L47" s="149">
        <v>117</v>
      </c>
      <c r="M47" s="150"/>
      <c r="N47" s="149">
        <v>0</v>
      </c>
      <c r="O47" s="150"/>
      <c r="P47" s="149">
        <v>0</v>
      </c>
      <c r="Q47" s="150"/>
      <c r="R47" s="130">
        <v>825</v>
      </c>
      <c r="S47" s="133"/>
    </row>
    <row r="48" spans="2:19" ht="14.1" customHeight="1">
      <c r="B48" s="152" t="s">
        <v>35</v>
      </c>
      <c r="C48" s="153"/>
      <c r="D48" s="149">
        <v>20</v>
      </c>
      <c r="E48" s="150"/>
      <c r="F48" s="149">
        <v>2465</v>
      </c>
      <c r="G48" s="150"/>
      <c r="H48" s="149">
        <v>39</v>
      </c>
      <c r="I48" s="150"/>
      <c r="J48" s="149">
        <v>94</v>
      </c>
      <c r="K48" s="150"/>
      <c r="L48" s="149">
        <v>8</v>
      </c>
      <c r="M48" s="150"/>
      <c r="N48" s="149">
        <v>729</v>
      </c>
      <c r="O48" s="150"/>
      <c r="P48" s="149">
        <v>702</v>
      </c>
      <c r="Q48" s="150"/>
      <c r="R48" s="130">
        <v>4056</v>
      </c>
      <c r="S48" s="133"/>
    </row>
    <row r="49" spans="2:19" ht="13.5" customHeight="1">
      <c r="B49" s="151" t="s">
        <v>43</v>
      </c>
      <c r="C49" s="151"/>
      <c r="D49" s="149">
        <v>447058</v>
      </c>
      <c r="E49" s="150"/>
      <c r="F49" s="149">
        <v>102103</v>
      </c>
      <c r="G49" s="150"/>
      <c r="H49" s="149">
        <v>11773</v>
      </c>
      <c r="I49" s="150"/>
      <c r="J49" s="149">
        <v>38067</v>
      </c>
      <c r="K49" s="150"/>
      <c r="L49" s="149">
        <v>43935</v>
      </c>
      <c r="M49" s="150"/>
      <c r="N49" s="149">
        <v>7250</v>
      </c>
      <c r="O49" s="150"/>
      <c r="P49" s="149">
        <v>46913</v>
      </c>
      <c r="Q49" s="150"/>
      <c r="R49" s="130">
        <v>697099</v>
      </c>
      <c r="S49" s="133"/>
    </row>
    <row r="50" spans="2:19" ht="3" customHeight="1"/>
    <row r="51" spans="2:19" ht="5.0999999999999996" customHeight="1"/>
  </sheetData>
  <mergeCells count="311">
    <mergeCell ref="L11:M11"/>
    <mergeCell ref="N11:O11"/>
    <mergeCell ref="P11:Q11"/>
    <mergeCell ref="D10:E10"/>
    <mergeCell ref="F10:G10"/>
    <mergeCell ref="H10:I10"/>
    <mergeCell ref="J10:K10"/>
    <mergeCell ref="N19:O19"/>
    <mergeCell ref="P19:Q19"/>
    <mergeCell ref="D18:E18"/>
    <mergeCell ref="F18:G18"/>
    <mergeCell ref="H18:I18"/>
    <mergeCell ref="J18:K18"/>
    <mergeCell ref="L18:M18"/>
    <mergeCell ref="L10:M10"/>
    <mergeCell ref="P17:Q17"/>
    <mergeCell ref="D16:E16"/>
    <mergeCell ref="F16:G16"/>
    <mergeCell ref="H16:I16"/>
    <mergeCell ref="J16:K16"/>
    <mergeCell ref="L16:M16"/>
    <mergeCell ref="N14:O14"/>
    <mergeCell ref="P14:Q14"/>
    <mergeCell ref="D15:E15"/>
    <mergeCell ref="L23:M23"/>
    <mergeCell ref="N23:O23"/>
    <mergeCell ref="P23:Q23"/>
    <mergeCell ref="D22:E22"/>
    <mergeCell ref="F22:G22"/>
    <mergeCell ref="H22:I22"/>
    <mergeCell ref="J22:K22"/>
    <mergeCell ref="L22:M22"/>
    <mergeCell ref="P21:Q21"/>
    <mergeCell ref="A1:E1"/>
    <mergeCell ref="A2:S2"/>
    <mergeCell ref="A3:G3"/>
    <mergeCell ref="A4:R4"/>
    <mergeCell ref="A5:R5"/>
    <mergeCell ref="B6:R6"/>
    <mergeCell ref="N8:O8"/>
    <mergeCell ref="P8:Q8"/>
    <mergeCell ref="B9:C9"/>
    <mergeCell ref="D9:E9"/>
    <mergeCell ref="F9:G9"/>
    <mergeCell ref="B8:C8"/>
    <mergeCell ref="D8:E8"/>
    <mergeCell ref="F8:G8"/>
    <mergeCell ref="H8:I8"/>
    <mergeCell ref="J8:K8"/>
    <mergeCell ref="L8:M8"/>
    <mergeCell ref="H9:I9"/>
    <mergeCell ref="J9:K9"/>
    <mergeCell ref="L9:M9"/>
    <mergeCell ref="N9:O9"/>
    <mergeCell ref="P9:Q9"/>
    <mergeCell ref="B11:C11"/>
    <mergeCell ref="B10:C10"/>
    <mergeCell ref="N12:O12"/>
    <mergeCell ref="P12:Q12"/>
    <mergeCell ref="B13:C13"/>
    <mergeCell ref="D13:E13"/>
    <mergeCell ref="F13:G13"/>
    <mergeCell ref="H13:I13"/>
    <mergeCell ref="J13:K13"/>
    <mergeCell ref="L13:M13"/>
    <mergeCell ref="N13:O13"/>
    <mergeCell ref="B12:C12"/>
    <mergeCell ref="P13:Q13"/>
    <mergeCell ref="D12:E12"/>
    <mergeCell ref="F12:G12"/>
    <mergeCell ref="H12:I12"/>
    <mergeCell ref="J12:K12"/>
    <mergeCell ref="L12:M12"/>
    <mergeCell ref="N10:O10"/>
    <mergeCell ref="P10:Q10"/>
    <mergeCell ref="D11:E11"/>
    <mergeCell ref="F11:G11"/>
    <mergeCell ref="H11:I11"/>
    <mergeCell ref="J11:K11"/>
    <mergeCell ref="B15:C15"/>
    <mergeCell ref="B14:C14"/>
    <mergeCell ref="N16:O16"/>
    <mergeCell ref="P16:Q16"/>
    <mergeCell ref="B17:C17"/>
    <mergeCell ref="D17:E17"/>
    <mergeCell ref="F17:G17"/>
    <mergeCell ref="H17:I17"/>
    <mergeCell ref="J17:K17"/>
    <mergeCell ref="L17:M17"/>
    <mergeCell ref="N17:O17"/>
    <mergeCell ref="B16:C16"/>
    <mergeCell ref="F14:G14"/>
    <mergeCell ref="H14:I14"/>
    <mergeCell ref="J14:K14"/>
    <mergeCell ref="L14:M14"/>
    <mergeCell ref="F15:G15"/>
    <mergeCell ref="H15:I15"/>
    <mergeCell ref="J15:K15"/>
    <mergeCell ref="L15:M15"/>
    <mergeCell ref="N15:O15"/>
    <mergeCell ref="P15:Q15"/>
    <mergeCell ref="D14:E14"/>
    <mergeCell ref="B19:C19"/>
    <mergeCell ref="B18:C18"/>
    <mergeCell ref="N20:O20"/>
    <mergeCell ref="P20:Q20"/>
    <mergeCell ref="B21:C21"/>
    <mergeCell ref="D21:E21"/>
    <mergeCell ref="F21:G21"/>
    <mergeCell ref="H21:I21"/>
    <mergeCell ref="J21:K21"/>
    <mergeCell ref="L21:M21"/>
    <mergeCell ref="N21:O21"/>
    <mergeCell ref="B20:C20"/>
    <mergeCell ref="D20:E20"/>
    <mergeCell ref="F20:G20"/>
    <mergeCell ref="H20:I20"/>
    <mergeCell ref="J20:K20"/>
    <mergeCell ref="L20:M20"/>
    <mergeCell ref="N18:O18"/>
    <mergeCell ref="P18:Q18"/>
    <mergeCell ref="D19:E19"/>
    <mergeCell ref="F19:G19"/>
    <mergeCell ref="H19:I19"/>
    <mergeCell ref="J19:K19"/>
    <mergeCell ref="L19:M19"/>
    <mergeCell ref="B23:C23"/>
    <mergeCell ref="B22:C22"/>
    <mergeCell ref="N24:O24"/>
    <mergeCell ref="P24:Q24"/>
    <mergeCell ref="B25:C25"/>
    <mergeCell ref="D25:E25"/>
    <mergeCell ref="F25:G25"/>
    <mergeCell ref="H25:I25"/>
    <mergeCell ref="J25:K25"/>
    <mergeCell ref="L25:M25"/>
    <mergeCell ref="N25:O25"/>
    <mergeCell ref="B24:C24"/>
    <mergeCell ref="P25:Q25"/>
    <mergeCell ref="D24:E24"/>
    <mergeCell ref="F24:G24"/>
    <mergeCell ref="H24:I24"/>
    <mergeCell ref="J24:K24"/>
    <mergeCell ref="L24:M24"/>
    <mergeCell ref="N22:O22"/>
    <mergeCell ref="P22:Q22"/>
    <mergeCell ref="D23:E23"/>
    <mergeCell ref="F23:G23"/>
    <mergeCell ref="H23:I23"/>
    <mergeCell ref="J23:K23"/>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3"/>
  <printOptions horizontalCentered="1"/>
  <pageMargins left="0" right="0" top="0" bottom="0" header="0.31496062992125984" footer="0.31496062992125984"/>
  <pageSetup paperSize="9" scale="83"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18"/>
  <sheetViews>
    <sheetView view="pageBreakPreview" zoomScale="85" zoomScaleNormal="100" zoomScaleSheetLayoutView="85" workbookViewId="0"/>
  </sheetViews>
  <sheetFormatPr defaultRowHeight="13.2"/>
  <cols>
    <col min="1" max="1" width="1.33203125" customWidth="1"/>
    <col min="2" max="2" width="19.77734375" customWidth="1"/>
    <col min="3" max="7" width="17.6640625" customWidth="1"/>
    <col min="8" max="8" width="1.33203125" customWidth="1"/>
    <col min="11" max="11" width="9" customWidth="1"/>
  </cols>
  <sheetData>
    <row r="1" spans="2:11" ht="24.75" customHeight="1">
      <c r="B1" s="41" t="s">
        <v>103</v>
      </c>
      <c r="G1" s="4" t="s">
        <v>252</v>
      </c>
    </row>
    <row r="2" spans="2:11" ht="23.1" customHeight="1">
      <c r="B2" s="184" t="s">
        <v>104</v>
      </c>
      <c r="C2" s="184" t="s">
        <v>105</v>
      </c>
      <c r="D2" s="184" t="s">
        <v>106</v>
      </c>
      <c r="E2" s="216" t="s">
        <v>107</v>
      </c>
      <c r="F2" s="216"/>
      <c r="G2" s="184" t="s">
        <v>108</v>
      </c>
    </row>
    <row r="3" spans="2:11" ht="23.1" customHeight="1">
      <c r="B3" s="185"/>
      <c r="C3" s="185"/>
      <c r="D3" s="185"/>
      <c r="E3" s="64" t="s">
        <v>225</v>
      </c>
      <c r="F3" s="64" t="s">
        <v>1</v>
      </c>
      <c r="G3" s="185"/>
    </row>
    <row r="4" spans="2:11" ht="26.25" customHeight="1">
      <c r="B4" s="28" t="s">
        <v>185</v>
      </c>
      <c r="C4" s="139"/>
      <c r="D4" s="139"/>
      <c r="E4" s="139"/>
      <c r="F4" s="140"/>
      <c r="G4" s="139"/>
    </row>
    <row r="5" spans="2:11" ht="26.25" customHeight="1">
      <c r="B5" s="28" t="s">
        <v>189</v>
      </c>
      <c r="C5" s="141">
        <v>3000000</v>
      </c>
      <c r="D5" s="141" t="s">
        <v>228</v>
      </c>
      <c r="E5" s="141" t="s">
        <v>228</v>
      </c>
      <c r="F5" s="141" t="s">
        <v>228</v>
      </c>
      <c r="G5" s="141">
        <v>3000000</v>
      </c>
    </row>
    <row r="6" spans="2:11" ht="26.25" customHeight="1">
      <c r="B6" s="28" t="s">
        <v>190</v>
      </c>
      <c r="C6" s="141">
        <v>121915881</v>
      </c>
      <c r="D6" s="141">
        <v>6724880</v>
      </c>
      <c r="E6" s="141">
        <v>6039454</v>
      </c>
      <c r="F6" s="141" t="s">
        <v>228</v>
      </c>
      <c r="G6" s="141">
        <v>122601307</v>
      </c>
    </row>
    <row r="7" spans="2:11" ht="26.25" customHeight="1">
      <c r="B7" s="28" t="s">
        <v>186</v>
      </c>
      <c r="C7" s="141"/>
      <c r="D7" s="141"/>
      <c r="E7" s="141"/>
      <c r="F7" s="138"/>
      <c r="G7" s="141"/>
    </row>
    <row r="8" spans="2:11" ht="26.25" customHeight="1">
      <c r="B8" s="28" t="s">
        <v>190</v>
      </c>
      <c r="C8" s="141">
        <v>40224809</v>
      </c>
      <c r="D8" s="141">
        <v>5479865</v>
      </c>
      <c r="E8" s="141">
        <v>1006187</v>
      </c>
      <c r="F8" s="141" t="s">
        <v>228</v>
      </c>
      <c r="G8" s="141">
        <v>44698487</v>
      </c>
    </row>
    <row r="9" spans="2:11" ht="26.25" customHeight="1">
      <c r="B9" s="28" t="s">
        <v>187</v>
      </c>
      <c r="C9" s="141"/>
      <c r="D9" s="141"/>
      <c r="E9" s="141"/>
      <c r="F9" s="138"/>
      <c r="G9" s="141"/>
    </row>
    <row r="10" spans="2:11" ht="26.25" customHeight="1">
      <c r="B10" s="69" t="s">
        <v>191</v>
      </c>
      <c r="C10" s="141">
        <v>21573273000</v>
      </c>
      <c r="D10" s="138">
        <v>2054556000</v>
      </c>
      <c r="E10" s="141">
        <v>1359563000</v>
      </c>
      <c r="F10" s="141" t="s">
        <v>228</v>
      </c>
      <c r="G10" s="141">
        <v>22268266000</v>
      </c>
    </row>
    <row r="11" spans="2:11" ht="26.25" customHeight="1">
      <c r="B11" s="69" t="s">
        <v>192</v>
      </c>
      <c r="C11" s="138" t="s">
        <v>228</v>
      </c>
      <c r="D11" s="138" t="s">
        <v>228</v>
      </c>
      <c r="E11" s="138" t="s">
        <v>228</v>
      </c>
      <c r="F11" s="138" t="s">
        <v>228</v>
      </c>
      <c r="G11" s="138" t="s">
        <v>228</v>
      </c>
    </row>
    <row r="12" spans="2:11" ht="26.25" customHeight="1">
      <c r="B12" s="69" t="s">
        <v>188</v>
      </c>
      <c r="C12" s="141"/>
      <c r="D12" s="141"/>
      <c r="E12" s="141"/>
      <c r="F12" s="138"/>
      <c r="G12" s="141"/>
    </row>
    <row r="13" spans="2:11" ht="26.25" customHeight="1">
      <c r="B13" s="69" t="s">
        <v>193</v>
      </c>
      <c r="C13" s="141">
        <v>1840667984</v>
      </c>
      <c r="D13" s="141">
        <v>1942106888</v>
      </c>
      <c r="E13" s="141">
        <v>1840667984</v>
      </c>
      <c r="F13" s="141" t="s">
        <v>228</v>
      </c>
      <c r="G13" s="141">
        <v>1942106888</v>
      </c>
      <c r="K13" s="111"/>
    </row>
    <row r="14" spans="2:11" ht="26.25" customHeight="1">
      <c r="B14" s="30" t="s">
        <v>8</v>
      </c>
      <c r="C14" s="67">
        <f>3000000+121915881+40224809+21573273000+1840667984</f>
        <v>23579081674</v>
      </c>
      <c r="D14" s="141">
        <f>6724880+5479865+2054556000+1942106888</f>
        <v>4008867633</v>
      </c>
      <c r="E14" s="141">
        <f>6039454+1006187+1359563000+1840667984</f>
        <v>3207276625</v>
      </c>
      <c r="F14" s="141" t="s">
        <v>228</v>
      </c>
      <c r="G14" s="141">
        <f>3000000+122601307+44698487+22268266000+1942106888</f>
        <v>24380672682</v>
      </c>
    </row>
    <row r="15" spans="2:11" ht="5.25" customHeight="1"/>
    <row r="17" spans="3:7">
      <c r="C17" s="110"/>
      <c r="D17" s="110"/>
    </row>
    <row r="18" spans="3:7">
      <c r="E18" s="110"/>
      <c r="G18" s="110"/>
    </row>
  </sheetData>
  <mergeCells count="5">
    <mergeCell ref="B2:B3"/>
    <mergeCell ref="C2:C3"/>
    <mergeCell ref="D2:D3"/>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27"/>
  <sheetViews>
    <sheetView view="pageBreakPreview" zoomScale="70" zoomScaleNormal="100" zoomScaleSheetLayoutView="70" workbookViewId="0">
      <selection activeCell="X13" sqref="X13"/>
    </sheetView>
  </sheetViews>
  <sheetFormatPr defaultRowHeight="13.2"/>
  <cols>
    <col min="1" max="1" width="1.33203125" customWidth="1"/>
    <col min="2" max="3" width="14.6640625" customWidth="1"/>
    <col min="4" max="4" width="31.88671875" customWidth="1"/>
    <col min="5" max="5" width="17.33203125" customWidth="1"/>
    <col min="6" max="6" width="10.88671875" style="6" customWidth="1"/>
    <col min="7" max="7" width="44.77734375" bestFit="1" customWidth="1"/>
    <col min="8" max="8" width="1.33203125" customWidth="1"/>
    <col min="9" max="9" width="1.44140625" customWidth="1"/>
    <col min="10" max="10" width="9" customWidth="1"/>
  </cols>
  <sheetData>
    <row r="1" spans="2:13" ht="21.75" customHeight="1">
      <c r="B1" s="3" t="s">
        <v>109</v>
      </c>
      <c r="F1" s="7"/>
    </row>
    <row r="2" spans="2:13" ht="21.75" customHeight="1">
      <c r="B2" s="3" t="s">
        <v>110</v>
      </c>
      <c r="C2" s="41"/>
      <c r="D2" s="41"/>
      <c r="F2" s="7"/>
      <c r="G2" s="32" t="s">
        <v>231</v>
      </c>
    </row>
    <row r="3" spans="2:13" s="9" customFormat="1" ht="24.9" customHeight="1">
      <c r="B3" s="217" t="s">
        <v>14</v>
      </c>
      <c r="C3" s="217"/>
      <c r="D3" s="60" t="s">
        <v>111</v>
      </c>
      <c r="E3" s="60" t="s">
        <v>112</v>
      </c>
      <c r="F3" s="42" t="s">
        <v>113</v>
      </c>
      <c r="G3" s="60" t="s">
        <v>114</v>
      </c>
    </row>
    <row r="4" spans="2:13" ht="24.9" customHeight="1">
      <c r="B4" s="218" t="s">
        <v>233</v>
      </c>
      <c r="C4" s="219"/>
      <c r="D4" s="46" t="s">
        <v>261</v>
      </c>
      <c r="E4" s="46" t="s">
        <v>194</v>
      </c>
      <c r="F4" s="61">
        <v>558009000</v>
      </c>
      <c r="G4" s="46" t="s">
        <v>195</v>
      </c>
      <c r="J4" s="105"/>
      <c r="K4" s="105"/>
      <c r="L4" s="106"/>
      <c r="M4" s="105"/>
    </row>
    <row r="5" spans="2:13" ht="24.9" customHeight="1">
      <c r="B5" s="220"/>
      <c r="C5" s="221"/>
      <c r="D5" s="46" t="s">
        <v>283</v>
      </c>
      <c r="E5" s="46" t="s">
        <v>284</v>
      </c>
      <c r="F5" s="61">
        <f>469393000+77625000</f>
        <v>547018000</v>
      </c>
      <c r="G5" s="46" t="s">
        <v>291</v>
      </c>
      <c r="J5" s="105"/>
      <c r="K5" s="105"/>
      <c r="L5" s="106"/>
      <c r="M5" s="105"/>
    </row>
    <row r="6" spans="2:13" ht="24.9" customHeight="1">
      <c r="B6" s="220"/>
      <c r="C6" s="221"/>
      <c r="D6" s="46" t="s">
        <v>285</v>
      </c>
      <c r="E6" s="46" t="s">
        <v>194</v>
      </c>
      <c r="F6" s="104">
        <f>149999000+47811000</f>
        <v>197810000</v>
      </c>
      <c r="G6" s="46" t="s">
        <v>286</v>
      </c>
      <c r="J6" s="105"/>
      <c r="K6" s="105"/>
      <c r="L6" s="106"/>
      <c r="M6" s="105"/>
    </row>
    <row r="7" spans="2:13" ht="24.9" customHeight="1">
      <c r="B7" s="220"/>
      <c r="C7" s="221"/>
      <c r="D7" s="46" t="s">
        <v>270</v>
      </c>
      <c r="E7" s="135" t="s">
        <v>194</v>
      </c>
      <c r="F7" s="104">
        <v>156374000</v>
      </c>
      <c r="G7" s="46" t="s">
        <v>287</v>
      </c>
      <c r="J7" s="105"/>
      <c r="K7" s="105"/>
      <c r="L7" s="106"/>
      <c r="M7" s="105"/>
    </row>
    <row r="8" spans="2:13" ht="24.9" customHeight="1">
      <c r="B8" s="220"/>
      <c r="C8" s="221"/>
      <c r="D8" s="46" t="s">
        <v>269</v>
      </c>
      <c r="E8" s="46" t="s">
        <v>272</v>
      </c>
      <c r="F8" s="104">
        <f>78368000+32301000+21511000+18900000</f>
        <v>151080000</v>
      </c>
      <c r="G8" s="46" t="s">
        <v>288</v>
      </c>
      <c r="J8" s="105"/>
      <c r="K8" s="105"/>
      <c r="L8" s="106"/>
      <c r="M8" s="105"/>
    </row>
    <row r="9" spans="2:13" ht="24.9" customHeight="1">
      <c r="B9" s="220"/>
      <c r="C9" s="221"/>
      <c r="D9" s="46" t="s">
        <v>289</v>
      </c>
      <c r="E9" s="46" t="s">
        <v>282</v>
      </c>
      <c r="F9" s="104">
        <f>69564000+48837000</f>
        <v>118401000</v>
      </c>
      <c r="G9" s="46" t="s">
        <v>290</v>
      </c>
      <c r="J9" s="105"/>
      <c r="K9" s="105"/>
      <c r="L9" s="106"/>
      <c r="M9" s="105"/>
    </row>
    <row r="10" spans="2:13" ht="24.9" customHeight="1">
      <c r="B10" s="220"/>
      <c r="C10" s="221"/>
      <c r="D10" s="47" t="s">
        <v>1</v>
      </c>
      <c r="E10" s="48"/>
      <c r="F10" s="104">
        <f>F11-F4-F5-F6-F7-F8-F9</f>
        <v>429437000</v>
      </c>
      <c r="G10" s="49"/>
    </row>
    <row r="11" spans="2:13" ht="24.9" customHeight="1">
      <c r="B11" s="222"/>
      <c r="C11" s="223"/>
      <c r="D11" s="137" t="s">
        <v>258</v>
      </c>
      <c r="E11" s="48"/>
      <c r="F11" s="104">
        <v>2158129000</v>
      </c>
      <c r="G11" s="49"/>
    </row>
    <row r="12" spans="2:13" ht="24.9" customHeight="1">
      <c r="B12" s="224" t="s">
        <v>116</v>
      </c>
      <c r="C12" s="225"/>
      <c r="D12" s="47" t="s">
        <v>277</v>
      </c>
      <c r="E12" s="109" t="s">
        <v>280</v>
      </c>
      <c r="F12" s="104">
        <f>906116000+604110000</f>
        <v>1510226000</v>
      </c>
      <c r="G12" s="136" t="s">
        <v>281</v>
      </c>
      <c r="J12" s="105"/>
      <c r="K12" s="107"/>
      <c r="L12" s="106"/>
      <c r="M12" s="107"/>
    </row>
    <row r="13" spans="2:13" ht="24.9" customHeight="1">
      <c r="B13" s="226"/>
      <c r="C13" s="227"/>
      <c r="D13" s="47" t="s">
        <v>271</v>
      </c>
      <c r="E13" s="109" t="s">
        <v>273</v>
      </c>
      <c r="F13" s="104">
        <v>943928000</v>
      </c>
      <c r="G13" s="136" t="s">
        <v>274</v>
      </c>
      <c r="J13" s="105"/>
      <c r="K13" s="107"/>
      <c r="L13" s="106"/>
      <c r="M13" s="107"/>
    </row>
    <row r="14" spans="2:13" ht="24.9" customHeight="1">
      <c r="B14" s="226"/>
      <c r="C14" s="227"/>
      <c r="D14" s="47" t="s">
        <v>292</v>
      </c>
      <c r="E14" s="109" t="s">
        <v>295</v>
      </c>
      <c r="F14" s="104">
        <v>662218000</v>
      </c>
      <c r="G14" s="136" t="s">
        <v>299</v>
      </c>
      <c r="J14" s="105"/>
      <c r="K14" s="105"/>
      <c r="L14" s="106"/>
      <c r="M14" s="107"/>
    </row>
    <row r="15" spans="2:13" ht="24.9" customHeight="1">
      <c r="B15" s="226"/>
      <c r="C15" s="227"/>
      <c r="D15" s="47" t="s">
        <v>293</v>
      </c>
      <c r="E15" s="109" t="s">
        <v>296</v>
      </c>
      <c r="F15" s="104">
        <v>548431000</v>
      </c>
      <c r="G15" s="136" t="s">
        <v>297</v>
      </c>
      <c r="J15" s="105"/>
      <c r="K15" s="107"/>
      <c r="L15" s="106"/>
      <c r="M15" s="107"/>
    </row>
    <row r="16" spans="2:13" ht="24.9" customHeight="1">
      <c r="B16" s="226"/>
      <c r="C16" s="227"/>
      <c r="D16" s="47" t="s">
        <v>276</v>
      </c>
      <c r="E16" s="109" t="s">
        <v>278</v>
      </c>
      <c r="F16" s="104">
        <v>383870000</v>
      </c>
      <c r="G16" s="136" t="s">
        <v>279</v>
      </c>
      <c r="J16" s="105"/>
      <c r="K16" s="105"/>
      <c r="L16" s="106"/>
      <c r="M16" s="107"/>
    </row>
    <row r="17" spans="2:13" ht="24.9" customHeight="1">
      <c r="B17" s="226"/>
      <c r="C17" s="227"/>
      <c r="D17" s="47" t="s">
        <v>294</v>
      </c>
      <c r="E17" s="109" t="s">
        <v>295</v>
      </c>
      <c r="F17" s="104">
        <v>332920000</v>
      </c>
      <c r="G17" s="136" t="s">
        <v>298</v>
      </c>
      <c r="J17" s="105"/>
      <c r="K17" s="105"/>
      <c r="L17" s="106"/>
      <c r="M17" s="107"/>
    </row>
    <row r="18" spans="2:13" ht="24.9" customHeight="1">
      <c r="B18" s="226"/>
      <c r="C18" s="227"/>
      <c r="D18" s="47" t="s">
        <v>1</v>
      </c>
      <c r="E18" s="48"/>
      <c r="F18" s="104">
        <f>F19-F12-F13-F14-F15-F16-F17</f>
        <v>32762881042</v>
      </c>
      <c r="G18" s="49"/>
    </row>
    <row r="19" spans="2:13" ht="24.9" customHeight="1">
      <c r="B19" s="228"/>
      <c r="C19" s="229"/>
      <c r="D19" s="45" t="s">
        <v>115</v>
      </c>
      <c r="E19" s="43"/>
      <c r="F19" s="104">
        <f>F20-F11</f>
        <v>37144474042</v>
      </c>
      <c r="G19" s="49"/>
    </row>
    <row r="20" spans="2:13" ht="24.9" customHeight="1">
      <c r="B20" s="230" t="s">
        <v>43</v>
      </c>
      <c r="C20" s="231"/>
      <c r="D20" s="44"/>
      <c r="E20" s="43"/>
      <c r="F20" s="104">
        <v>39302603042</v>
      </c>
      <c r="G20" s="44"/>
    </row>
    <row r="21" spans="2:13" ht="3.75" customHeight="1">
      <c r="F21" s="7"/>
    </row>
    <row r="22" spans="2:13" ht="12" customHeight="1"/>
    <row r="27" spans="2:13">
      <c r="D27" s="105"/>
      <c r="E27" s="105"/>
      <c r="F27" s="134"/>
      <c r="G27" s="105"/>
    </row>
  </sheetData>
  <mergeCells count="4">
    <mergeCell ref="B3:C3"/>
    <mergeCell ref="B4:C11"/>
    <mergeCell ref="B12:C19"/>
    <mergeCell ref="B20:C20"/>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14"/>
  <sheetViews>
    <sheetView view="pageBreakPreview" zoomScaleNormal="100" zoomScaleSheetLayoutView="100" workbookViewId="0"/>
  </sheetViews>
  <sheetFormatPr defaultRowHeight="13.2"/>
  <cols>
    <col min="1" max="1" width="1.21875" customWidth="1"/>
    <col min="2" max="2" width="17.88671875" customWidth="1"/>
    <col min="3" max="3" width="21" customWidth="1"/>
    <col min="4" max="5" width="17.109375" customWidth="1"/>
    <col min="6" max="6" width="15.109375" customWidth="1"/>
    <col min="7" max="7" width="1.21875" customWidth="1"/>
    <col min="9" max="9" width="12" customWidth="1"/>
  </cols>
  <sheetData>
    <row r="1" spans="2:6" ht="21" customHeight="1">
      <c r="B1" s="179" t="s">
        <v>117</v>
      </c>
      <c r="C1" s="179"/>
      <c r="D1" s="179"/>
      <c r="E1" s="179"/>
      <c r="F1" s="179"/>
    </row>
    <row r="2" spans="2:6" ht="21" customHeight="1">
      <c r="B2" s="50" t="s">
        <v>118</v>
      </c>
      <c r="F2" s="51" t="s">
        <v>230</v>
      </c>
    </row>
    <row r="3" spans="2:6" ht="22.5" customHeight="1">
      <c r="B3" s="52" t="s">
        <v>119</v>
      </c>
      <c r="C3" s="52" t="s">
        <v>104</v>
      </c>
      <c r="D3" s="53" t="s">
        <v>120</v>
      </c>
      <c r="E3" s="53"/>
      <c r="F3" s="54" t="s">
        <v>0</v>
      </c>
    </row>
    <row r="4" spans="2:6" ht="22.5" customHeight="1">
      <c r="B4" s="232" t="s">
        <v>121</v>
      </c>
      <c r="C4" s="235" t="s">
        <v>9</v>
      </c>
      <c r="D4" s="55" t="s">
        <v>122</v>
      </c>
      <c r="E4" s="56"/>
      <c r="F4" s="65">
        <v>70434336716</v>
      </c>
    </row>
    <row r="5" spans="2:6" ht="22.5" customHeight="1">
      <c r="B5" s="233"/>
      <c r="C5" s="236"/>
      <c r="D5" s="55" t="s">
        <v>123</v>
      </c>
      <c r="E5" s="56"/>
      <c r="F5" s="65">
        <v>24085252000</v>
      </c>
    </row>
    <row r="6" spans="2:6" ht="22.5" customHeight="1">
      <c r="B6" s="233"/>
      <c r="C6" s="236"/>
      <c r="D6" s="55" t="s">
        <v>201</v>
      </c>
      <c r="E6" s="56"/>
      <c r="F6" s="65">
        <v>12606505000</v>
      </c>
    </row>
    <row r="7" spans="2:6" ht="22.5" customHeight="1">
      <c r="B7" s="233"/>
      <c r="C7" s="236"/>
      <c r="D7" s="55" t="s">
        <v>124</v>
      </c>
      <c r="E7" s="56"/>
      <c r="F7" s="65">
        <v>1445543167</v>
      </c>
    </row>
    <row r="8" spans="2:6" ht="22.5" customHeight="1">
      <c r="B8" s="233"/>
      <c r="C8" s="236"/>
      <c r="D8" s="57" t="s">
        <v>202</v>
      </c>
      <c r="E8" s="56"/>
      <c r="F8" s="65">
        <v>743075697</v>
      </c>
    </row>
    <row r="9" spans="2:6" ht="22.5" customHeight="1">
      <c r="B9" s="233"/>
      <c r="C9" s="236"/>
      <c r="D9" s="57" t="s">
        <v>1</v>
      </c>
      <c r="E9" s="56"/>
      <c r="F9" s="65">
        <f>F10-(F4+F5+F6+F7+F8)</f>
        <v>3332639440</v>
      </c>
    </row>
    <row r="10" spans="2:6" ht="22.5" customHeight="1">
      <c r="B10" s="233"/>
      <c r="C10" s="237"/>
      <c r="D10" s="238" t="s">
        <v>125</v>
      </c>
      <c r="E10" s="239"/>
      <c r="F10" s="65">
        <v>112647352020</v>
      </c>
    </row>
    <row r="11" spans="2:6" ht="22.5" customHeight="1">
      <c r="B11" s="233"/>
      <c r="C11" s="235" t="s">
        <v>10</v>
      </c>
      <c r="D11" s="240" t="s">
        <v>203</v>
      </c>
      <c r="E11" s="241"/>
      <c r="F11" s="65">
        <v>2163497068</v>
      </c>
    </row>
    <row r="12" spans="2:6" ht="22.5" customHeight="1">
      <c r="B12" s="233"/>
      <c r="C12" s="236"/>
      <c r="D12" s="240" t="s">
        <v>204</v>
      </c>
      <c r="E12" s="241"/>
      <c r="F12" s="65">
        <v>71378340000</v>
      </c>
    </row>
    <row r="13" spans="2:6" ht="22.5" customHeight="1">
      <c r="B13" s="233"/>
      <c r="C13" s="237"/>
      <c r="D13" s="238" t="s">
        <v>125</v>
      </c>
      <c r="E13" s="239"/>
      <c r="F13" s="65">
        <v>73541837068</v>
      </c>
    </row>
    <row r="14" spans="2:6" ht="22.5" customHeight="1">
      <c r="B14" s="234"/>
      <c r="C14" s="238" t="s">
        <v>8</v>
      </c>
      <c r="D14" s="242"/>
      <c r="E14" s="239"/>
      <c r="F14" s="65">
        <f>F10+F13</f>
        <v>186189189088</v>
      </c>
    </row>
  </sheetData>
  <mergeCells count="9">
    <mergeCell ref="B1:F1"/>
    <mergeCell ref="B4:B14"/>
    <mergeCell ref="C4:C10"/>
    <mergeCell ref="D10:E10"/>
    <mergeCell ref="C11:C13"/>
    <mergeCell ref="D11:E11"/>
    <mergeCell ref="D12:E12"/>
    <mergeCell ref="D13:E13"/>
    <mergeCell ref="C14:E1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3"/>
  <sheetViews>
    <sheetView view="pageBreakPreview" zoomScale="85" zoomScaleNormal="100" zoomScaleSheetLayoutView="85" workbookViewId="0"/>
  </sheetViews>
  <sheetFormatPr defaultRowHeight="13.2"/>
  <cols>
    <col min="1" max="1" width="2.21875" customWidth="1"/>
    <col min="2" max="2" width="23.6640625" customWidth="1"/>
    <col min="3" max="7" width="15.6640625" customWidth="1"/>
    <col min="8" max="8" width="2.21875" customWidth="1"/>
  </cols>
  <sheetData>
    <row r="1" spans="1:8" ht="29.25" customHeight="1">
      <c r="B1" s="243" t="s">
        <v>126</v>
      </c>
      <c r="C1" s="244"/>
      <c r="D1" s="244"/>
      <c r="E1" s="245" t="s">
        <v>230</v>
      </c>
      <c r="F1" s="245"/>
      <c r="G1" s="245"/>
    </row>
    <row r="2" spans="1:8" ht="24.9" customHeight="1">
      <c r="B2" s="201" t="s">
        <v>14</v>
      </c>
      <c r="C2" s="201" t="s">
        <v>113</v>
      </c>
      <c r="D2" s="199" t="s">
        <v>127</v>
      </c>
      <c r="E2" s="201"/>
      <c r="F2" s="201"/>
      <c r="G2" s="201"/>
    </row>
    <row r="3" spans="1:8" s="9" customFormat="1" ht="27.9" customHeight="1">
      <c r="B3" s="201"/>
      <c r="C3" s="201"/>
      <c r="D3" s="99" t="s">
        <v>128</v>
      </c>
      <c r="E3" s="100" t="s">
        <v>129</v>
      </c>
      <c r="F3" s="100" t="s">
        <v>130</v>
      </c>
      <c r="G3" s="100" t="s">
        <v>131</v>
      </c>
    </row>
    <row r="4" spans="1:8" ht="30" customHeight="1">
      <c r="B4" s="36" t="s">
        <v>132</v>
      </c>
      <c r="C4" s="38">
        <v>183063664563</v>
      </c>
      <c r="D4" s="38">
        <f>D7-D5</f>
        <v>71385325068</v>
      </c>
      <c r="E4" s="38">
        <f>E7-E5</f>
        <v>6627919000</v>
      </c>
      <c r="F4" s="38">
        <f>C4-D4-E4-G4</f>
        <v>106275774444</v>
      </c>
      <c r="G4" s="38">
        <f>4010166181-8635903-5226884227</f>
        <v>-1225353949</v>
      </c>
    </row>
    <row r="5" spans="1:8" ht="30" customHeight="1">
      <c r="B5" s="36" t="s">
        <v>133</v>
      </c>
      <c r="C5" s="38">
        <v>4908391895</v>
      </c>
      <c r="D5" s="38">
        <v>2156512000</v>
      </c>
      <c r="E5" s="38">
        <f>2093900000+1307800000-1095806000</f>
        <v>2305894000</v>
      </c>
      <c r="F5" s="38">
        <f t="shared" ref="F5:F7" si="0">C5-D5-E5-G5</f>
        <v>445985895</v>
      </c>
      <c r="G5" s="38"/>
    </row>
    <row r="6" spans="1:8" ht="30" customHeight="1">
      <c r="B6" s="36" t="s">
        <v>134</v>
      </c>
      <c r="C6" s="38">
        <v>10892032367</v>
      </c>
      <c r="D6" s="38"/>
      <c r="E6" s="38"/>
      <c r="F6" s="38">
        <f>C6-D6-E6-G6</f>
        <v>10869089368</v>
      </c>
      <c r="G6" s="38">
        <v>22942999</v>
      </c>
    </row>
    <row r="7" spans="1:8" ht="30" customHeight="1">
      <c r="B7" s="40" t="s">
        <v>43</v>
      </c>
      <c r="C7" s="38">
        <f>SUM(C4:C6)</f>
        <v>198864088825</v>
      </c>
      <c r="D7" s="38">
        <v>73541837068</v>
      </c>
      <c r="E7" s="38">
        <v>8933813000</v>
      </c>
      <c r="F7" s="38">
        <f t="shared" si="0"/>
        <v>117590849707</v>
      </c>
      <c r="G7" s="38">
        <f>SUM(G4:G6)</f>
        <v>-1202410950</v>
      </c>
    </row>
    <row r="8" spans="1:8" s="78" customFormat="1" ht="3.75" customHeight="1"/>
    <row r="9" spans="1:8" s="78" customFormat="1" ht="21.75" customHeight="1"/>
    <row r="10" spans="1:8">
      <c r="A10" s="78"/>
      <c r="B10" s="101"/>
      <c r="C10" s="101"/>
      <c r="D10" s="101"/>
      <c r="E10" s="101"/>
      <c r="F10" s="101"/>
      <c r="G10" s="101"/>
      <c r="H10" s="78"/>
    </row>
    <row r="11" spans="1:8">
      <c r="A11" s="78"/>
      <c r="B11" s="102"/>
      <c r="C11" s="102"/>
      <c r="D11" s="102"/>
      <c r="E11" s="102"/>
      <c r="F11" s="102"/>
      <c r="G11" s="102"/>
      <c r="H11" s="78"/>
    </row>
    <row r="12" spans="1:8">
      <c r="B12" s="41"/>
      <c r="C12" s="102"/>
      <c r="D12" s="41"/>
      <c r="E12" s="41"/>
      <c r="F12" s="41"/>
      <c r="G12" s="41"/>
    </row>
    <row r="13" spans="1:8">
      <c r="A13" s="9"/>
      <c r="B13" s="9"/>
      <c r="C13" s="9"/>
      <c r="D13" s="9"/>
      <c r="E13" s="9"/>
      <c r="F13" s="9"/>
      <c r="G13" s="9"/>
      <c r="H13" s="9"/>
    </row>
  </sheetData>
  <mergeCells count="5">
    <mergeCell ref="B1:D1"/>
    <mergeCell ref="E1:G1"/>
    <mergeCell ref="B2:B3"/>
    <mergeCell ref="C2:C3"/>
    <mergeCell ref="D2:G2"/>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6"/>
  <sheetViews>
    <sheetView view="pageBreakPreview" zoomScale="130" zoomScaleNormal="178" zoomScaleSheetLayoutView="130" workbookViewId="0"/>
  </sheetViews>
  <sheetFormatPr defaultRowHeight="13.2"/>
  <cols>
    <col min="1" max="1" width="1" customWidth="1"/>
    <col min="2" max="2" width="38.109375" customWidth="1"/>
    <col min="3" max="3" width="22" customWidth="1"/>
    <col min="4" max="4" width="1" customWidth="1"/>
  </cols>
  <sheetData>
    <row r="1" spans="2:3" ht="21.75" customHeight="1">
      <c r="B1" s="179" t="s">
        <v>135</v>
      </c>
      <c r="C1" s="179"/>
    </row>
    <row r="2" spans="2:3" ht="21.75" customHeight="1">
      <c r="B2" s="3" t="s">
        <v>136</v>
      </c>
      <c r="C2" s="4" t="s">
        <v>230</v>
      </c>
    </row>
    <row r="3" spans="2:3" ht="32.25" customHeight="1">
      <c r="B3" s="58" t="s">
        <v>57</v>
      </c>
      <c r="C3" s="58" t="s">
        <v>108</v>
      </c>
    </row>
    <row r="4" spans="2:3" ht="32.25" customHeight="1">
      <c r="B4" s="59" t="s">
        <v>137</v>
      </c>
      <c r="C4" s="38">
        <v>5660658402</v>
      </c>
    </row>
    <row r="5" spans="2:3" ht="32.25" customHeight="1">
      <c r="B5" s="59" t="s">
        <v>8</v>
      </c>
      <c r="C5" s="38">
        <f>SUM(C4)</f>
        <v>5660658402</v>
      </c>
    </row>
    <row r="6" spans="2:3" ht="1.95" customHeight="1"/>
  </sheetData>
  <mergeCells count="1">
    <mergeCell ref="B1:C1"/>
  </mergeCells>
  <phoneticPr fontId="3"/>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1610-9385-48F3-B1D3-5C41D365BCC5}">
  <sheetPr>
    <pageSetUpPr fitToPage="1"/>
  </sheetPr>
  <dimension ref="A1:S27"/>
  <sheetViews>
    <sheetView view="pageBreakPreview" zoomScale="85" zoomScaleNormal="100" zoomScaleSheetLayoutView="85" workbookViewId="0">
      <selection sqref="A1:E1"/>
    </sheetView>
  </sheetViews>
  <sheetFormatPr defaultRowHeight="13.2"/>
  <cols>
    <col min="1" max="1" width="0.88671875" customWidth="1"/>
    <col min="2" max="2" width="3.77734375" customWidth="1"/>
    <col min="3" max="3" width="16.77734375" customWidth="1"/>
    <col min="4" max="17" width="8.44140625" customWidth="1"/>
    <col min="18" max="18" width="16.21875" customWidth="1"/>
    <col min="19" max="19" width="0.6640625" customWidth="1"/>
    <col min="20" max="20" width="0.33203125" customWidth="1"/>
  </cols>
  <sheetData>
    <row r="1" spans="1:19" ht="18.75" customHeight="1">
      <c r="A1" s="176" t="s">
        <v>11</v>
      </c>
      <c r="B1" s="177"/>
      <c r="C1" s="177"/>
      <c r="D1" s="177"/>
      <c r="E1" s="177"/>
    </row>
    <row r="2" spans="1:19" ht="24.75" customHeight="1">
      <c r="A2" s="178" t="s">
        <v>265</v>
      </c>
      <c r="B2" s="178"/>
      <c r="C2" s="178"/>
      <c r="D2" s="178"/>
      <c r="E2" s="178"/>
      <c r="F2" s="178"/>
      <c r="G2" s="178"/>
      <c r="H2" s="178"/>
      <c r="I2" s="178"/>
      <c r="J2" s="178"/>
      <c r="K2" s="178"/>
      <c r="L2" s="178"/>
      <c r="M2" s="178"/>
      <c r="N2" s="178"/>
      <c r="O2" s="178"/>
      <c r="P2" s="178"/>
      <c r="Q2" s="178"/>
      <c r="R2" s="178"/>
      <c r="S2" s="178"/>
    </row>
    <row r="3" spans="1:19" ht="19.5" customHeight="1">
      <c r="A3" s="176" t="s">
        <v>259</v>
      </c>
      <c r="B3" s="177"/>
      <c r="C3" s="177"/>
      <c r="D3" s="177"/>
      <c r="E3" s="177"/>
      <c r="F3" s="177"/>
      <c r="G3" s="177"/>
      <c r="H3" s="112"/>
      <c r="I3" s="112"/>
      <c r="J3" s="112"/>
      <c r="K3" s="112"/>
      <c r="L3" s="112"/>
      <c r="M3" s="112"/>
      <c r="N3" s="112"/>
      <c r="O3" s="112"/>
      <c r="P3" s="112"/>
      <c r="Q3" s="112"/>
      <c r="R3" s="112"/>
    </row>
    <row r="4" spans="1:19" ht="17.25" customHeight="1">
      <c r="A4" s="179"/>
      <c r="B4" s="179"/>
      <c r="C4" s="179"/>
      <c r="D4" s="179"/>
      <c r="E4" s="179"/>
      <c r="F4" s="179"/>
      <c r="G4" s="179"/>
      <c r="H4" s="179"/>
      <c r="I4" s="179"/>
      <c r="J4" s="179"/>
      <c r="K4" s="179"/>
      <c r="L4" s="179"/>
      <c r="M4" s="179"/>
      <c r="N4" s="179"/>
      <c r="O4" s="179"/>
      <c r="P4" s="179"/>
      <c r="Q4" s="179"/>
      <c r="R4" s="179"/>
    </row>
    <row r="5" spans="1:19" ht="16.5" customHeight="1">
      <c r="A5" s="176" t="s">
        <v>12</v>
      </c>
      <c r="B5" s="177"/>
      <c r="C5" s="177"/>
      <c r="D5" s="177"/>
      <c r="E5" s="177"/>
      <c r="F5" s="177"/>
      <c r="G5" s="177"/>
      <c r="H5" s="177"/>
      <c r="I5" s="177"/>
      <c r="J5" s="177"/>
      <c r="K5" s="177"/>
      <c r="L5" s="177"/>
      <c r="M5" s="177"/>
      <c r="N5" s="177"/>
      <c r="O5" s="177"/>
      <c r="P5" s="177"/>
      <c r="Q5" s="177"/>
      <c r="R5" s="177"/>
    </row>
    <row r="6" spans="1:19" ht="1.5" customHeight="1">
      <c r="B6" s="170"/>
      <c r="C6" s="170"/>
      <c r="D6" s="170"/>
      <c r="E6" s="170"/>
      <c r="F6" s="170"/>
      <c r="G6" s="170"/>
      <c r="H6" s="170"/>
      <c r="I6" s="170"/>
      <c r="J6" s="170"/>
      <c r="K6" s="170"/>
      <c r="L6" s="170"/>
      <c r="M6" s="170"/>
      <c r="N6" s="170"/>
      <c r="O6" s="170"/>
      <c r="P6" s="170"/>
      <c r="Q6" s="170"/>
      <c r="R6" s="170"/>
    </row>
    <row r="7" spans="1:19" ht="20.25" customHeight="1">
      <c r="B7" s="113" t="s">
        <v>13</v>
      </c>
      <c r="C7" s="114"/>
      <c r="D7" s="115"/>
      <c r="E7" s="115"/>
      <c r="F7" s="115"/>
      <c r="G7" s="115"/>
      <c r="H7" s="115"/>
      <c r="I7" s="115"/>
      <c r="J7" s="115"/>
      <c r="K7" s="115"/>
      <c r="L7" s="115"/>
      <c r="M7" s="115"/>
      <c r="N7" s="115"/>
      <c r="O7" s="115"/>
      <c r="P7" s="115"/>
      <c r="Q7" s="17" t="s">
        <v>229</v>
      </c>
      <c r="R7" s="115"/>
    </row>
    <row r="8" spans="1:19" ht="37.5" customHeight="1">
      <c r="B8" s="160" t="s">
        <v>14</v>
      </c>
      <c r="C8" s="160"/>
      <c r="D8" s="174" t="s">
        <v>15</v>
      </c>
      <c r="E8" s="171"/>
      <c r="F8" s="174" t="s">
        <v>16</v>
      </c>
      <c r="G8" s="171"/>
      <c r="H8" s="174" t="s">
        <v>17</v>
      </c>
      <c r="I8" s="171"/>
      <c r="J8" s="174" t="s">
        <v>18</v>
      </c>
      <c r="K8" s="171"/>
      <c r="L8" s="174" t="s">
        <v>19</v>
      </c>
      <c r="M8" s="171"/>
      <c r="N8" s="171" t="s">
        <v>20</v>
      </c>
      <c r="O8" s="160"/>
      <c r="P8" s="180" t="s">
        <v>21</v>
      </c>
      <c r="Q8" s="181"/>
      <c r="R8" s="116"/>
    </row>
    <row r="9" spans="1:19" ht="14.1" customHeight="1">
      <c r="B9" s="154" t="s">
        <v>22</v>
      </c>
      <c r="C9" s="154"/>
      <c r="D9" s="149">
        <v>436130</v>
      </c>
      <c r="E9" s="150"/>
      <c r="F9" s="149">
        <v>6811</v>
      </c>
      <c r="G9" s="150"/>
      <c r="H9" s="149">
        <v>3410</v>
      </c>
      <c r="I9" s="150"/>
      <c r="J9" s="149">
        <v>439531</v>
      </c>
      <c r="K9" s="150"/>
      <c r="L9" s="149">
        <v>188240</v>
      </c>
      <c r="M9" s="150"/>
      <c r="N9" s="149">
        <v>7313</v>
      </c>
      <c r="O9" s="150"/>
      <c r="P9" s="149">
        <v>251291</v>
      </c>
      <c r="Q9" s="150"/>
      <c r="R9" s="116"/>
    </row>
    <row r="10" spans="1:19" ht="14.1" customHeight="1">
      <c r="B10" s="154" t="s">
        <v>23</v>
      </c>
      <c r="C10" s="154"/>
      <c r="D10" s="149">
        <v>122462</v>
      </c>
      <c r="E10" s="150"/>
      <c r="F10" s="149">
        <v>152</v>
      </c>
      <c r="G10" s="150"/>
      <c r="H10" s="149">
        <v>117</v>
      </c>
      <c r="I10" s="150"/>
      <c r="J10" s="149">
        <v>122498</v>
      </c>
      <c r="K10" s="150"/>
      <c r="L10" s="149">
        <v>0</v>
      </c>
      <c r="M10" s="150"/>
      <c r="N10" s="149">
        <v>0</v>
      </c>
      <c r="O10" s="150"/>
      <c r="P10" s="149">
        <v>122498</v>
      </c>
      <c r="Q10" s="150"/>
      <c r="R10" s="116"/>
    </row>
    <row r="11" spans="1:19" ht="14.1" customHeight="1">
      <c r="B11" s="155" t="s">
        <v>24</v>
      </c>
      <c r="C11" s="155"/>
      <c r="D11" s="149">
        <v>824</v>
      </c>
      <c r="E11" s="150"/>
      <c r="F11" s="149">
        <v>0</v>
      </c>
      <c r="G11" s="150"/>
      <c r="H11" s="149">
        <v>0</v>
      </c>
      <c r="I11" s="150"/>
      <c r="J11" s="149">
        <v>824</v>
      </c>
      <c r="K11" s="150"/>
      <c r="L11" s="149">
        <v>0</v>
      </c>
      <c r="M11" s="150"/>
      <c r="N11" s="149">
        <v>0</v>
      </c>
      <c r="O11" s="150"/>
      <c r="P11" s="149">
        <v>824</v>
      </c>
      <c r="Q11" s="150"/>
      <c r="R11" s="116"/>
    </row>
    <row r="12" spans="1:19" ht="14.1" customHeight="1">
      <c r="B12" s="155" t="s">
        <v>25</v>
      </c>
      <c r="C12" s="155"/>
      <c r="D12" s="149">
        <v>285336</v>
      </c>
      <c r="E12" s="150"/>
      <c r="F12" s="149">
        <v>2266</v>
      </c>
      <c r="G12" s="150"/>
      <c r="H12" s="149">
        <v>426</v>
      </c>
      <c r="I12" s="150"/>
      <c r="J12" s="149">
        <v>287176</v>
      </c>
      <c r="K12" s="150"/>
      <c r="L12" s="149">
        <v>175262</v>
      </c>
      <c r="M12" s="150"/>
      <c r="N12" s="149">
        <v>6418</v>
      </c>
      <c r="O12" s="150"/>
      <c r="P12" s="149">
        <v>111914</v>
      </c>
      <c r="Q12" s="150"/>
      <c r="R12" s="116"/>
    </row>
    <row r="13" spans="1:19" ht="14.1" customHeight="1">
      <c r="B13" s="154" t="s">
        <v>26</v>
      </c>
      <c r="C13" s="154"/>
      <c r="D13" s="149">
        <v>25281</v>
      </c>
      <c r="E13" s="150"/>
      <c r="F13" s="149">
        <v>289</v>
      </c>
      <c r="G13" s="150"/>
      <c r="H13" s="149">
        <v>4</v>
      </c>
      <c r="I13" s="150"/>
      <c r="J13" s="149">
        <v>25566</v>
      </c>
      <c r="K13" s="150"/>
      <c r="L13" s="149">
        <v>12626</v>
      </c>
      <c r="M13" s="150"/>
      <c r="N13" s="149">
        <v>885</v>
      </c>
      <c r="O13" s="150"/>
      <c r="P13" s="149">
        <v>12940</v>
      </c>
      <c r="Q13" s="150"/>
      <c r="R13" s="116"/>
    </row>
    <row r="14" spans="1:19" ht="14.1" customHeight="1">
      <c r="B14" s="158" t="s">
        <v>27</v>
      </c>
      <c r="C14" s="158"/>
      <c r="D14" s="149">
        <v>382</v>
      </c>
      <c r="E14" s="150"/>
      <c r="F14" s="149">
        <v>0</v>
      </c>
      <c r="G14" s="150"/>
      <c r="H14" s="149">
        <v>0</v>
      </c>
      <c r="I14" s="150"/>
      <c r="J14" s="149">
        <v>382</v>
      </c>
      <c r="K14" s="150"/>
      <c r="L14" s="149">
        <v>352</v>
      </c>
      <c r="M14" s="150"/>
      <c r="N14" s="149">
        <v>10</v>
      </c>
      <c r="O14" s="150"/>
      <c r="P14" s="149">
        <v>30</v>
      </c>
      <c r="Q14" s="150"/>
      <c r="R14" s="116"/>
    </row>
    <row r="15" spans="1:19" ht="14.1" customHeight="1">
      <c r="B15" s="159" t="s">
        <v>28</v>
      </c>
      <c r="C15" s="159"/>
      <c r="D15" s="149">
        <v>7</v>
      </c>
      <c r="E15" s="150"/>
      <c r="F15" s="149">
        <v>0</v>
      </c>
      <c r="G15" s="150"/>
      <c r="H15" s="149">
        <v>6</v>
      </c>
      <c r="I15" s="150"/>
      <c r="J15" s="149">
        <v>1</v>
      </c>
      <c r="K15" s="150"/>
      <c r="L15" s="149">
        <v>0</v>
      </c>
      <c r="M15" s="150"/>
      <c r="N15" s="149">
        <v>0</v>
      </c>
      <c r="O15" s="150"/>
      <c r="P15" s="149">
        <v>1</v>
      </c>
      <c r="Q15" s="150"/>
      <c r="R15" s="116"/>
    </row>
    <row r="16" spans="1:19" ht="14.1" customHeight="1">
      <c r="B16" s="158" t="s">
        <v>29</v>
      </c>
      <c r="C16" s="158"/>
      <c r="D16" s="149">
        <v>0</v>
      </c>
      <c r="E16" s="150"/>
      <c r="F16" s="149">
        <v>0</v>
      </c>
      <c r="G16" s="150"/>
      <c r="H16" s="149">
        <v>0</v>
      </c>
      <c r="I16" s="150"/>
      <c r="J16" s="149">
        <v>0</v>
      </c>
      <c r="K16" s="150"/>
      <c r="L16" s="149">
        <v>0</v>
      </c>
      <c r="M16" s="150"/>
      <c r="N16" s="149">
        <v>0</v>
      </c>
      <c r="O16" s="150"/>
      <c r="P16" s="149">
        <v>0</v>
      </c>
      <c r="Q16" s="150"/>
      <c r="R16" s="116"/>
    </row>
    <row r="17" spans="2:18" ht="14.1" customHeight="1">
      <c r="B17" s="155" t="s">
        <v>30</v>
      </c>
      <c r="C17" s="155"/>
      <c r="D17" s="149">
        <v>0</v>
      </c>
      <c r="E17" s="150"/>
      <c r="F17" s="149">
        <v>0</v>
      </c>
      <c r="G17" s="150"/>
      <c r="H17" s="149">
        <v>0</v>
      </c>
      <c r="I17" s="150"/>
      <c r="J17" s="149">
        <v>0</v>
      </c>
      <c r="K17" s="150"/>
      <c r="L17" s="149">
        <v>0</v>
      </c>
      <c r="M17" s="150"/>
      <c r="N17" s="149">
        <v>0</v>
      </c>
      <c r="O17" s="150"/>
      <c r="P17" s="149">
        <v>0</v>
      </c>
      <c r="Q17" s="150"/>
      <c r="R17" s="116"/>
    </row>
    <row r="18" spans="2:18" ht="14.1" customHeight="1">
      <c r="B18" s="155" t="s">
        <v>31</v>
      </c>
      <c r="C18" s="155"/>
      <c r="D18" s="149">
        <v>1839</v>
      </c>
      <c r="E18" s="150"/>
      <c r="F18" s="149">
        <v>4103</v>
      </c>
      <c r="G18" s="150"/>
      <c r="H18" s="149">
        <v>2857</v>
      </c>
      <c r="I18" s="150"/>
      <c r="J18" s="149">
        <v>3085</v>
      </c>
      <c r="K18" s="150"/>
      <c r="L18" s="149">
        <v>0</v>
      </c>
      <c r="M18" s="150"/>
      <c r="N18" s="149">
        <v>0</v>
      </c>
      <c r="O18" s="150"/>
      <c r="P18" s="149">
        <v>3085</v>
      </c>
      <c r="Q18" s="150"/>
      <c r="R18" s="116"/>
    </row>
    <row r="19" spans="2:18" ht="14.1" customHeight="1">
      <c r="B19" s="175" t="s">
        <v>32</v>
      </c>
      <c r="C19" s="175"/>
      <c r="D19" s="149">
        <v>1065016</v>
      </c>
      <c r="E19" s="150"/>
      <c r="F19" s="149">
        <v>27216</v>
      </c>
      <c r="G19" s="150"/>
      <c r="H19" s="149">
        <v>17370</v>
      </c>
      <c r="I19" s="150"/>
      <c r="J19" s="149">
        <v>1074862</v>
      </c>
      <c r="K19" s="150"/>
      <c r="L19" s="149">
        <v>292692</v>
      </c>
      <c r="M19" s="150"/>
      <c r="N19" s="149">
        <v>12978</v>
      </c>
      <c r="O19" s="150"/>
      <c r="P19" s="149">
        <v>782170</v>
      </c>
      <c r="Q19" s="150"/>
      <c r="R19" s="116"/>
    </row>
    <row r="20" spans="2:18" ht="14.1" customHeight="1">
      <c r="B20" s="154" t="s">
        <v>33</v>
      </c>
      <c r="C20" s="154"/>
      <c r="D20" s="149">
        <v>418973</v>
      </c>
      <c r="E20" s="150"/>
      <c r="F20" s="149">
        <v>271</v>
      </c>
      <c r="G20" s="150"/>
      <c r="H20" s="149">
        <v>29</v>
      </c>
      <c r="I20" s="150"/>
      <c r="J20" s="149">
        <v>419215</v>
      </c>
      <c r="K20" s="150"/>
      <c r="L20" s="149">
        <v>0</v>
      </c>
      <c r="M20" s="150"/>
      <c r="N20" s="149">
        <v>0</v>
      </c>
      <c r="O20" s="150"/>
      <c r="P20" s="149">
        <v>419215</v>
      </c>
      <c r="Q20" s="150"/>
      <c r="R20" s="116"/>
    </row>
    <row r="21" spans="2:18" ht="14.1" customHeight="1">
      <c r="B21" s="155" t="s">
        <v>34</v>
      </c>
      <c r="C21" s="155"/>
      <c r="D21" s="149">
        <v>18912</v>
      </c>
      <c r="E21" s="150"/>
      <c r="F21" s="149">
        <v>32</v>
      </c>
      <c r="G21" s="150"/>
      <c r="H21" s="149">
        <v>5</v>
      </c>
      <c r="I21" s="150"/>
      <c r="J21" s="149">
        <v>18940</v>
      </c>
      <c r="K21" s="150"/>
      <c r="L21" s="149">
        <v>9213</v>
      </c>
      <c r="M21" s="150"/>
      <c r="N21" s="149">
        <v>444</v>
      </c>
      <c r="O21" s="150"/>
      <c r="P21" s="149">
        <v>9726</v>
      </c>
      <c r="Q21" s="150"/>
      <c r="R21" s="116"/>
    </row>
    <row r="22" spans="2:18" ht="14.1" customHeight="1">
      <c r="B22" s="154" t="s">
        <v>26</v>
      </c>
      <c r="C22" s="154"/>
      <c r="D22" s="149">
        <v>601267</v>
      </c>
      <c r="E22" s="150"/>
      <c r="F22" s="149">
        <v>14464</v>
      </c>
      <c r="G22" s="150"/>
      <c r="H22" s="149">
        <v>529</v>
      </c>
      <c r="I22" s="150"/>
      <c r="J22" s="149">
        <v>615201</v>
      </c>
      <c r="K22" s="150"/>
      <c r="L22" s="149">
        <v>283478</v>
      </c>
      <c r="M22" s="150"/>
      <c r="N22" s="149">
        <v>12534</v>
      </c>
      <c r="O22" s="150"/>
      <c r="P22" s="149">
        <v>331723</v>
      </c>
      <c r="Q22" s="150"/>
      <c r="R22" s="116"/>
    </row>
    <row r="23" spans="2:18" ht="14.1" customHeight="1">
      <c r="B23" s="154" t="s">
        <v>30</v>
      </c>
      <c r="C23" s="154"/>
      <c r="D23" s="149">
        <v>1</v>
      </c>
      <c r="E23" s="150"/>
      <c r="F23" s="149">
        <v>0</v>
      </c>
      <c r="G23" s="150"/>
      <c r="H23" s="149">
        <v>0</v>
      </c>
      <c r="I23" s="150"/>
      <c r="J23" s="149">
        <v>1</v>
      </c>
      <c r="K23" s="150"/>
      <c r="L23" s="149">
        <v>1</v>
      </c>
      <c r="M23" s="150"/>
      <c r="N23" s="149">
        <v>0</v>
      </c>
      <c r="O23" s="150"/>
      <c r="P23" s="149">
        <v>0</v>
      </c>
      <c r="Q23" s="150"/>
      <c r="R23" s="116"/>
    </row>
    <row r="24" spans="2:18" ht="14.1" customHeight="1">
      <c r="B24" s="155" t="s">
        <v>31</v>
      </c>
      <c r="C24" s="155"/>
      <c r="D24" s="149">
        <v>25863</v>
      </c>
      <c r="E24" s="150"/>
      <c r="F24" s="149">
        <v>12449</v>
      </c>
      <c r="G24" s="150"/>
      <c r="H24" s="149">
        <v>16807</v>
      </c>
      <c r="I24" s="150"/>
      <c r="J24" s="149">
        <v>21505</v>
      </c>
      <c r="K24" s="150"/>
      <c r="L24" s="149">
        <v>0</v>
      </c>
      <c r="M24" s="150"/>
      <c r="N24" s="149">
        <v>0</v>
      </c>
      <c r="O24" s="150"/>
      <c r="P24" s="149">
        <v>21505</v>
      </c>
      <c r="Q24" s="150"/>
      <c r="R24" s="116"/>
    </row>
    <row r="25" spans="2:18" ht="14.1" customHeight="1">
      <c r="B25" s="154" t="s">
        <v>35</v>
      </c>
      <c r="C25" s="154"/>
      <c r="D25" s="149">
        <v>66411</v>
      </c>
      <c r="E25" s="150"/>
      <c r="F25" s="149">
        <v>2606</v>
      </c>
      <c r="G25" s="150"/>
      <c r="H25" s="149">
        <v>896</v>
      </c>
      <c r="I25" s="150"/>
      <c r="J25" s="149">
        <v>68121</v>
      </c>
      <c r="K25" s="150"/>
      <c r="L25" s="149">
        <v>42261</v>
      </c>
      <c r="M25" s="150"/>
      <c r="N25" s="149">
        <v>2463</v>
      </c>
      <c r="O25" s="150"/>
      <c r="P25" s="149">
        <v>25860</v>
      </c>
      <c r="Q25" s="150"/>
      <c r="R25" s="116"/>
    </row>
    <row r="26" spans="2:18" ht="14.1" customHeight="1">
      <c r="B26" s="163" t="s">
        <v>8</v>
      </c>
      <c r="C26" s="164"/>
      <c r="D26" s="149">
        <v>1567557</v>
      </c>
      <c r="E26" s="150"/>
      <c r="F26" s="149">
        <v>36633</v>
      </c>
      <c r="G26" s="150"/>
      <c r="H26" s="149">
        <v>21676</v>
      </c>
      <c r="I26" s="150"/>
      <c r="J26" s="149">
        <v>1582514</v>
      </c>
      <c r="K26" s="150"/>
      <c r="L26" s="149">
        <v>523193</v>
      </c>
      <c r="M26" s="150"/>
      <c r="N26" s="149">
        <v>22754</v>
      </c>
      <c r="O26" s="150"/>
      <c r="P26" s="149">
        <v>1059321</v>
      </c>
      <c r="Q26" s="150"/>
      <c r="R26" s="116"/>
    </row>
    <row r="27" spans="2:18" ht="8.4" customHeight="1">
      <c r="B27" s="117"/>
      <c r="C27" s="118"/>
      <c r="D27" s="118"/>
      <c r="E27" s="118"/>
      <c r="F27" s="118"/>
      <c r="G27" s="118"/>
      <c r="H27" s="118"/>
      <c r="I27" s="118"/>
      <c r="J27" s="118"/>
      <c r="K27" s="118"/>
      <c r="L27" s="119"/>
      <c r="M27" s="119"/>
      <c r="N27" s="119"/>
      <c r="O27" s="119"/>
      <c r="P27" s="120"/>
      <c r="Q27" s="120"/>
      <c r="R27" s="12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4"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DF77C-01CA-4473-BB49-0F04FE6DD4E3}">
  <sheetPr>
    <pageSetUpPr fitToPage="1"/>
  </sheetPr>
  <dimension ref="A1:S27"/>
  <sheetViews>
    <sheetView view="pageBreakPreview" zoomScale="85" zoomScaleNormal="100" zoomScaleSheetLayoutView="85" workbookViewId="0">
      <selection sqref="A1:E1"/>
    </sheetView>
  </sheetViews>
  <sheetFormatPr defaultRowHeight="13.2"/>
  <cols>
    <col min="1" max="1" width="0.88671875" customWidth="1"/>
    <col min="2" max="2" width="3.77734375" customWidth="1"/>
    <col min="3" max="3" width="16.77734375" customWidth="1"/>
    <col min="4" max="17" width="8.44140625" customWidth="1"/>
    <col min="18" max="18" width="16.21875" customWidth="1"/>
    <col min="19" max="19" width="0.6640625" customWidth="1"/>
    <col min="20" max="20" width="0.33203125" customWidth="1"/>
  </cols>
  <sheetData>
    <row r="1" spans="1:19" ht="18.75" customHeight="1">
      <c r="A1" s="176" t="s">
        <v>11</v>
      </c>
      <c r="B1" s="177"/>
      <c r="C1" s="177"/>
      <c r="D1" s="177"/>
      <c r="E1" s="177"/>
    </row>
    <row r="2" spans="1:19" ht="24.75" customHeight="1">
      <c r="A2" s="178" t="s">
        <v>266</v>
      </c>
      <c r="B2" s="178"/>
      <c r="C2" s="178"/>
      <c r="D2" s="178"/>
      <c r="E2" s="178"/>
      <c r="F2" s="178"/>
      <c r="G2" s="178"/>
      <c r="H2" s="178"/>
      <c r="I2" s="178"/>
      <c r="J2" s="178"/>
      <c r="K2" s="178"/>
      <c r="L2" s="178"/>
      <c r="M2" s="178"/>
      <c r="N2" s="178"/>
      <c r="O2" s="178"/>
      <c r="P2" s="178"/>
      <c r="Q2" s="178"/>
      <c r="R2" s="178"/>
      <c r="S2" s="178"/>
    </row>
    <row r="3" spans="1:19" ht="19.5" customHeight="1">
      <c r="A3" s="176" t="s">
        <v>259</v>
      </c>
      <c r="B3" s="177"/>
      <c r="C3" s="177"/>
      <c r="D3" s="177"/>
      <c r="E3" s="177"/>
      <c r="F3" s="177"/>
      <c r="G3" s="177"/>
      <c r="H3" s="112"/>
      <c r="I3" s="112"/>
      <c r="J3" s="112"/>
      <c r="K3" s="112"/>
      <c r="L3" s="112"/>
      <c r="M3" s="112"/>
      <c r="N3" s="112"/>
      <c r="O3" s="112"/>
      <c r="P3" s="112"/>
      <c r="Q3" s="112"/>
      <c r="R3" s="112"/>
    </row>
    <row r="4" spans="1:19" ht="17.25" customHeight="1">
      <c r="A4" s="179"/>
      <c r="B4" s="179"/>
      <c r="C4" s="179"/>
      <c r="D4" s="179"/>
      <c r="E4" s="179"/>
      <c r="F4" s="179"/>
      <c r="G4" s="179"/>
      <c r="H4" s="179"/>
      <c r="I4" s="179"/>
      <c r="J4" s="179"/>
      <c r="K4" s="179"/>
      <c r="L4" s="179"/>
      <c r="M4" s="179"/>
      <c r="N4" s="179"/>
      <c r="O4" s="179"/>
      <c r="P4" s="179"/>
      <c r="Q4" s="179"/>
      <c r="R4" s="179"/>
    </row>
    <row r="5" spans="1:19" ht="16.5" customHeight="1">
      <c r="A5" s="176" t="s">
        <v>12</v>
      </c>
      <c r="B5" s="177"/>
      <c r="C5" s="177"/>
      <c r="D5" s="177"/>
      <c r="E5" s="177"/>
      <c r="F5" s="177"/>
      <c r="G5" s="177"/>
      <c r="H5" s="177"/>
      <c r="I5" s="177"/>
      <c r="J5" s="177"/>
      <c r="K5" s="177"/>
      <c r="L5" s="177"/>
      <c r="M5" s="177"/>
      <c r="N5" s="177"/>
      <c r="O5" s="177"/>
      <c r="P5" s="177"/>
      <c r="Q5" s="177"/>
      <c r="R5" s="177"/>
    </row>
    <row r="6" spans="1:19" ht="1.5" customHeight="1">
      <c r="B6" s="170"/>
      <c r="C6" s="170"/>
      <c r="D6" s="170"/>
      <c r="E6" s="170"/>
      <c r="F6" s="170"/>
      <c r="G6" s="170"/>
      <c r="H6" s="170"/>
      <c r="I6" s="170"/>
      <c r="J6" s="170"/>
      <c r="K6" s="170"/>
      <c r="L6" s="170"/>
      <c r="M6" s="170"/>
      <c r="N6" s="170"/>
      <c r="O6" s="170"/>
      <c r="P6" s="170"/>
      <c r="Q6" s="170"/>
      <c r="R6" s="170"/>
    </row>
    <row r="7" spans="1:19" ht="20.25" customHeight="1">
      <c r="B7" s="113" t="s">
        <v>13</v>
      </c>
      <c r="C7" s="114"/>
      <c r="D7" s="115"/>
      <c r="E7" s="115"/>
      <c r="F7" s="115"/>
      <c r="G7" s="115"/>
      <c r="H7" s="115"/>
      <c r="I7" s="115"/>
      <c r="J7" s="115"/>
      <c r="K7" s="115"/>
      <c r="L7" s="115"/>
      <c r="M7" s="115"/>
      <c r="N7" s="115"/>
      <c r="O7" s="115"/>
      <c r="P7" s="115"/>
      <c r="Q7" s="17" t="s">
        <v>229</v>
      </c>
      <c r="R7" s="115"/>
    </row>
    <row r="8" spans="1:19" ht="37.5" customHeight="1">
      <c r="B8" s="160" t="s">
        <v>14</v>
      </c>
      <c r="C8" s="160"/>
      <c r="D8" s="174" t="s">
        <v>15</v>
      </c>
      <c r="E8" s="171"/>
      <c r="F8" s="174" t="s">
        <v>16</v>
      </c>
      <c r="G8" s="171"/>
      <c r="H8" s="174" t="s">
        <v>17</v>
      </c>
      <c r="I8" s="171"/>
      <c r="J8" s="174" t="s">
        <v>18</v>
      </c>
      <c r="K8" s="171"/>
      <c r="L8" s="174" t="s">
        <v>19</v>
      </c>
      <c r="M8" s="171"/>
      <c r="N8" s="171" t="s">
        <v>20</v>
      </c>
      <c r="O8" s="160"/>
      <c r="P8" s="180" t="s">
        <v>21</v>
      </c>
      <c r="Q8" s="181"/>
      <c r="R8" s="116"/>
    </row>
    <row r="9" spans="1:19" ht="14.1" customHeight="1">
      <c r="B9" s="154" t="s">
        <v>22</v>
      </c>
      <c r="C9" s="154"/>
      <c r="D9" s="149">
        <v>443632</v>
      </c>
      <c r="E9" s="150"/>
      <c r="F9" s="149">
        <v>6834</v>
      </c>
      <c r="G9" s="150"/>
      <c r="H9" s="149">
        <v>3421</v>
      </c>
      <c r="I9" s="150"/>
      <c r="J9" s="149">
        <v>447045</v>
      </c>
      <c r="K9" s="150"/>
      <c r="L9" s="149">
        <v>190569</v>
      </c>
      <c r="M9" s="150"/>
      <c r="N9" s="149">
        <v>7313</v>
      </c>
      <c r="O9" s="150"/>
      <c r="P9" s="149">
        <v>256476</v>
      </c>
      <c r="Q9" s="150"/>
      <c r="R9" s="116"/>
    </row>
    <row r="10" spans="1:19" ht="14.1" customHeight="1">
      <c r="B10" s="154" t="s">
        <v>23</v>
      </c>
      <c r="C10" s="154"/>
      <c r="D10" s="149">
        <v>123857</v>
      </c>
      <c r="E10" s="150"/>
      <c r="F10" s="149">
        <v>152</v>
      </c>
      <c r="G10" s="150"/>
      <c r="H10" s="149">
        <v>117</v>
      </c>
      <c r="I10" s="150"/>
      <c r="J10" s="149">
        <v>123892</v>
      </c>
      <c r="K10" s="150"/>
      <c r="L10" s="149">
        <v>0</v>
      </c>
      <c r="M10" s="150"/>
      <c r="N10" s="149">
        <v>0</v>
      </c>
      <c r="O10" s="150"/>
      <c r="P10" s="149">
        <v>123892</v>
      </c>
      <c r="Q10" s="150"/>
      <c r="R10" s="116"/>
    </row>
    <row r="11" spans="1:19" ht="14.1" customHeight="1">
      <c r="B11" s="155" t="s">
        <v>24</v>
      </c>
      <c r="C11" s="155"/>
      <c r="D11" s="149">
        <v>824</v>
      </c>
      <c r="E11" s="150"/>
      <c r="F11" s="149">
        <v>0</v>
      </c>
      <c r="G11" s="150"/>
      <c r="H11" s="149">
        <v>0</v>
      </c>
      <c r="I11" s="150"/>
      <c r="J11" s="149">
        <v>824</v>
      </c>
      <c r="K11" s="150"/>
      <c r="L11" s="149">
        <v>0</v>
      </c>
      <c r="M11" s="150"/>
      <c r="N11" s="149">
        <v>0</v>
      </c>
      <c r="O11" s="150"/>
      <c r="P11" s="149">
        <v>824</v>
      </c>
      <c r="Q11" s="150"/>
      <c r="R11" s="116"/>
    </row>
    <row r="12" spans="1:19" ht="14.1" customHeight="1">
      <c r="B12" s="155" t="s">
        <v>25</v>
      </c>
      <c r="C12" s="155"/>
      <c r="D12" s="149">
        <v>291351</v>
      </c>
      <c r="E12" s="150"/>
      <c r="F12" s="149">
        <v>2283</v>
      </c>
      <c r="G12" s="150"/>
      <c r="H12" s="149">
        <v>426</v>
      </c>
      <c r="I12" s="150"/>
      <c r="J12" s="149">
        <v>293207</v>
      </c>
      <c r="K12" s="150"/>
      <c r="L12" s="149">
        <v>177549</v>
      </c>
      <c r="M12" s="150"/>
      <c r="N12" s="149">
        <v>6418</v>
      </c>
      <c r="O12" s="150"/>
      <c r="P12" s="149">
        <v>115658</v>
      </c>
      <c r="Q12" s="150"/>
      <c r="R12" s="116"/>
    </row>
    <row r="13" spans="1:19" ht="14.1" customHeight="1">
      <c r="B13" s="154" t="s">
        <v>26</v>
      </c>
      <c r="C13" s="154"/>
      <c r="D13" s="149">
        <v>25297</v>
      </c>
      <c r="E13" s="150"/>
      <c r="F13" s="149">
        <v>295</v>
      </c>
      <c r="G13" s="150"/>
      <c r="H13" s="149">
        <v>4</v>
      </c>
      <c r="I13" s="150"/>
      <c r="J13" s="149">
        <v>25588</v>
      </c>
      <c r="K13" s="150"/>
      <c r="L13" s="149">
        <v>12632</v>
      </c>
      <c r="M13" s="150"/>
      <c r="N13" s="149">
        <v>885</v>
      </c>
      <c r="O13" s="150"/>
      <c r="P13" s="149">
        <v>12957</v>
      </c>
      <c r="Q13" s="150"/>
      <c r="R13" s="116"/>
    </row>
    <row r="14" spans="1:19" ht="14.1" customHeight="1">
      <c r="B14" s="158" t="s">
        <v>27</v>
      </c>
      <c r="C14" s="158"/>
      <c r="D14" s="149">
        <v>382</v>
      </c>
      <c r="E14" s="150"/>
      <c r="F14" s="149">
        <v>0</v>
      </c>
      <c r="G14" s="150"/>
      <c r="H14" s="149">
        <v>0</v>
      </c>
      <c r="I14" s="150"/>
      <c r="J14" s="149">
        <v>382</v>
      </c>
      <c r="K14" s="150"/>
      <c r="L14" s="149">
        <v>352</v>
      </c>
      <c r="M14" s="150"/>
      <c r="N14" s="149">
        <v>10</v>
      </c>
      <c r="O14" s="150"/>
      <c r="P14" s="149">
        <v>30</v>
      </c>
      <c r="Q14" s="150"/>
      <c r="R14" s="116"/>
    </row>
    <row r="15" spans="1:19" ht="14.1" customHeight="1">
      <c r="B15" s="159" t="s">
        <v>28</v>
      </c>
      <c r="C15" s="159"/>
      <c r="D15" s="149">
        <v>7</v>
      </c>
      <c r="E15" s="150"/>
      <c r="F15" s="149">
        <v>0</v>
      </c>
      <c r="G15" s="150"/>
      <c r="H15" s="149">
        <v>6</v>
      </c>
      <c r="I15" s="150"/>
      <c r="J15" s="149">
        <v>1</v>
      </c>
      <c r="K15" s="150"/>
      <c r="L15" s="149">
        <v>0</v>
      </c>
      <c r="M15" s="150"/>
      <c r="N15" s="149">
        <v>0</v>
      </c>
      <c r="O15" s="150"/>
      <c r="P15" s="149">
        <v>1</v>
      </c>
      <c r="Q15" s="150"/>
      <c r="R15" s="116"/>
    </row>
    <row r="16" spans="1:19" ht="14.1" customHeight="1">
      <c r="B16" s="158" t="s">
        <v>29</v>
      </c>
      <c r="C16" s="158"/>
      <c r="D16" s="149">
        <v>0</v>
      </c>
      <c r="E16" s="150"/>
      <c r="F16" s="149">
        <v>0</v>
      </c>
      <c r="G16" s="150"/>
      <c r="H16" s="149">
        <v>0</v>
      </c>
      <c r="I16" s="150"/>
      <c r="J16" s="149">
        <v>0</v>
      </c>
      <c r="K16" s="150"/>
      <c r="L16" s="149">
        <v>0</v>
      </c>
      <c r="M16" s="150"/>
      <c r="N16" s="149">
        <v>0</v>
      </c>
      <c r="O16" s="150"/>
      <c r="P16" s="149">
        <v>0</v>
      </c>
      <c r="Q16" s="150"/>
      <c r="R16" s="116"/>
    </row>
    <row r="17" spans="2:18" ht="14.1" customHeight="1">
      <c r="B17" s="155" t="s">
        <v>30</v>
      </c>
      <c r="C17" s="155"/>
      <c r="D17" s="149">
        <v>76</v>
      </c>
      <c r="E17" s="150"/>
      <c r="F17" s="149">
        <v>0</v>
      </c>
      <c r="G17" s="150"/>
      <c r="H17" s="149">
        <v>11</v>
      </c>
      <c r="I17" s="150"/>
      <c r="J17" s="149">
        <v>65</v>
      </c>
      <c r="K17" s="150"/>
      <c r="L17" s="149">
        <v>35</v>
      </c>
      <c r="M17" s="150"/>
      <c r="N17" s="149">
        <v>0</v>
      </c>
      <c r="O17" s="150"/>
      <c r="P17" s="149">
        <v>30</v>
      </c>
      <c r="Q17" s="150"/>
      <c r="R17" s="116"/>
    </row>
    <row r="18" spans="2:18" ht="14.1" customHeight="1">
      <c r="B18" s="155" t="s">
        <v>31</v>
      </c>
      <c r="C18" s="155"/>
      <c r="D18" s="149">
        <v>1839</v>
      </c>
      <c r="E18" s="150"/>
      <c r="F18" s="149">
        <v>4103</v>
      </c>
      <c r="G18" s="150"/>
      <c r="H18" s="149">
        <v>2857</v>
      </c>
      <c r="I18" s="150"/>
      <c r="J18" s="149">
        <v>3085</v>
      </c>
      <c r="K18" s="150"/>
      <c r="L18" s="149">
        <v>0</v>
      </c>
      <c r="M18" s="150"/>
      <c r="N18" s="149">
        <v>0</v>
      </c>
      <c r="O18" s="150"/>
      <c r="P18" s="149">
        <v>3085</v>
      </c>
      <c r="Q18" s="150"/>
      <c r="R18" s="116"/>
    </row>
    <row r="19" spans="2:18" ht="14.1" customHeight="1">
      <c r="B19" s="175" t="s">
        <v>32</v>
      </c>
      <c r="C19" s="175"/>
      <c r="D19" s="149">
        <v>1065016</v>
      </c>
      <c r="E19" s="150"/>
      <c r="F19" s="149">
        <v>27216</v>
      </c>
      <c r="G19" s="150"/>
      <c r="H19" s="149">
        <v>17370</v>
      </c>
      <c r="I19" s="150"/>
      <c r="J19" s="149">
        <v>1074862</v>
      </c>
      <c r="K19" s="150"/>
      <c r="L19" s="149">
        <v>292692</v>
      </c>
      <c r="M19" s="150"/>
      <c r="N19" s="149">
        <v>12978</v>
      </c>
      <c r="O19" s="150"/>
      <c r="P19" s="149">
        <v>782170</v>
      </c>
      <c r="Q19" s="150"/>
      <c r="R19" s="116"/>
    </row>
    <row r="20" spans="2:18" ht="14.1" customHeight="1">
      <c r="B20" s="154" t="s">
        <v>33</v>
      </c>
      <c r="C20" s="154"/>
      <c r="D20" s="149">
        <v>418973</v>
      </c>
      <c r="E20" s="150"/>
      <c r="F20" s="149">
        <v>271</v>
      </c>
      <c r="G20" s="150"/>
      <c r="H20" s="149">
        <v>29</v>
      </c>
      <c r="I20" s="150"/>
      <c r="J20" s="149">
        <v>419215</v>
      </c>
      <c r="K20" s="150"/>
      <c r="L20" s="149">
        <v>0</v>
      </c>
      <c r="M20" s="150"/>
      <c r="N20" s="149">
        <v>0</v>
      </c>
      <c r="O20" s="150"/>
      <c r="P20" s="149">
        <v>419215</v>
      </c>
      <c r="Q20" s="150"/>
      <c r="R20" s="116"/>
    </row>
    <row r="21" spans="2:18" ht="14.1" customHeight="1">
      <c r="B21" s="155" t="s">
        <v>34</v>
      </c>
      <c r="C21" s="155"/>
      <c r="D21" s="149">
        <v>18912</v>
      </c>
      <c r="E21" s="150"/>
      <c r="F21" s="149">
        <v>32</v>
      </c>
      <c r="G21" s="150"/>
      <c r="H21" s="149">
        <v>5</v>
      </c>
      <c r="I21" s="150"/>
      <c r="J21" s="149">
        <v>18940</v>
      </c>
      <c r="K21" s="150"/>
      <c r="L21" s="149">
        <v>9213</v>
      </c>
      <c r="M21" s="150"/>
      <c r="N21" s="149">
        <v>444</v>
      </c>
      <c r="O21" s="150"/>
      <c r="P21" s="149">
        <v>9726</v>
      </c>
      <c r="Q21" s="150"/>
      <c r="R21" s="116"/>
    </row>
    <row r="22" spans="2:18" ht="14.1" customHeight="1">
      <c r="B22" s="154" t="s">
        <v>26</v>
      </c>
      <c r="C22" s="154"/>
      <c r="D22" s="149">
        <v>601267</v>
      </c>
      <c r="E22" s="150"/>
      <c r="F22" s="149">
        <v>14464</v>
      </c>
      <c r="G22" s="150"/>
      <c r="H22" s="149">
        <v>529</v>
      </c>
      <c r="I22" s="150"/>
      <c r="J22" s="149">
        <v>615201</v>
      </c>
      <c r="K22" s="150"/>
      <c r="L22" s="149">
        <v>283478</v>
      </c>
      <c r="M22" s="150"/>
      <c r="N22" s="149">
        <v>12534</v>
      </c>
      <c r="O22" s="150"/>
      <c r="P22" s="149">
        <v>331723</v>
      </c>
      <c r="Q22" s="150"/>
      <c r="R22" s="116"/>
    </row>
    <row r="23" spans="2:18" ht="14.1" customHeight="1">
      <c r="B23" s="154" t="s">
        <v>30</v>
      </c>
      <c r="C23" s="154"/>
      <c r="D23" s="149">
        <v>1</v>
      </c>
      <c r="E23" s="150"/>
      <c r="F23" s="149">
        <v>0</v>
      </c>
      <c r="G23" s="150"/>
      <c r="H23" s="149">
        <v>0</v>
      </c>
      <c r="I23" s="150"/>
      <c r="J23" s="149">
        <v>1</v>
      </c>
      <c r="K23" s="150"/>
      <c r="L23" s="149">
        <v>1</v>
      </c>
      <c r="M23" s="150"/>
      <c r="N23" s="149">
        <v>0</v>
      </c>
      <c r="O23" s="150"/>
      <c r="P23" s="149">
        <v>0</v>
      </c>
      <c r="Q23" s="150"/>
      <c r="R23" s="116"/>
    </row>
    <row r="24" spans="2:18" ht="14.1" customHeight="1">
      <c r="B24" s="155" t="s">
        <v>31</v>
      </c>
      <c r="C24" s="155"/>
      <c r="D24" s="149">
        <v>25863</v>
      </c>
      <c r="E24" s="150"/>
      <c r="F24" s="149">
        <v>12449</v>
      </c>
      <c r="G24" s="150"/>
      <c r="H24" s="149">
        <v>16807</v>
      </c>
      <c r="I24" s="150"/>
      <c r="J24" s="149">
        <v>21505</v>
      </c>
      <c r="K24" s="150"/>
      <c r="L24" s="149">
        <v>0</v>
      </c>
      <c r="M24" s="150"/>
      <c r="N24" s="149">
        <v>0</v>
      </c>
      <c r="O24" s="150"/>
      <c r="P24" s="149">
        <v>21505</v>
      </c>
      <c r="Q24" s="150"/>
      <c r="R24" s="116"/>
    </row>
    <row r="25" spans="2:18" ht="14.1" customHeight="1">
      <c r="B25" s="154" t="s">
        <v>35</v>
      </c>
      <c r="C25" s="154"/>
      <c r="D25" s="149">
        <v>66483</v>
      </c>
      <c r="E25" s="150"/>
      <c r="F25" s="149">
        <v>2614</v>
      </c>
      <c r="G25" s="150"/>
      <c r="H25" s="149">
        <v>898</v>
      </c>
      <c r="I25" s="150"/>
      <c r="J25" s="149">
        <v>68200</v>
      </c>
      <c r="K25" s="150"/>
      <c r="L25" s="149">
        <v>42323</v>
      </c>
      <c r="M25" s="150"/>
      <c r="N25" s="149">
        <v>2463</v>
      </c>
      <c r="O25" s="150"/>
      <c r="P25" s="149">
        <v>25876</v>
      </c>
      <c r="Q25" s="150"/>
      <c r="R25" s="116"/>
    </row>
    <row r="26" spans="2:18" ht="14.1" customHeight="1">
      <c r="B26" s="163" t="s">
        <v>8</v>
      </c>
      <c r="C26" s="164"/>
      <c r="D26" s="149">
        <v>1575131</v>
      </c>
      <c r="E26" s="150"/>
      <c r="F26" s="149">
        <v>36664</v>
      </c>
      <c r="G26" s="150"/>
      <c r="H26" s="149">
        <v>21688</v>
      </c>
      <c r="I26" s="150"/>
      <c r="J26" s="149">
        <v>1590107</v>
      </c>
      <c r="K26" s="150"/>
      <c r="L26" s="149">
        <v>525584</v>
      </c>
      <c r="M26" s="150"/>
      <c r="N26" s="149">
        <v>22754</v>
      </c>
      <c r="O26" s="150"/>
      <c r="P26" s="149">
        <v>1064523</v>
      </c>
      <c r="Q26" s="150"/>
      <c r="R26" s="116"/>
    </row>
    <row r="27" spans="2:18" ht="8.4" customHeight="1">
      <c r="B27" s="117"/>
      <c r="C27" s="118"/>
      <c r="D27" s="118"/>
      <c r="E27" s="118"/>
      <c r="F27" s="118"/>
      <c r="G27" s="118"/>
      <c r="H27" s="118"/>
      <c r="I27" s="118"/>
      <c r="J27" s="118"/>
      <c r="K27" s="118"/>
      <c r="L27" s="119"/>
      <c r="M27" s="119"/>
      <c r="N27" s="119"/>
      <c r="O27" s="119"/>
      <c r="P27" s="120"/>
      <c r="Q27" s="120"/>
      <c r="R27" s="12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4"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
  <sheetViews>
    <sheetView view="pageBreakPreview" zoomScale="70" zoomScaleNormal="80" zoomScaleSheetLayoutView="70" workbookViewId="0"/>
  </sheetViews>
  <sheetFormatPr defaultColWidth="9" defaultRowHeight="13.2"/>
  <cols>
    <col min="1" max="1" width="2.21875" style="15" customWidth="1"/>
    <col min="2" max="2" width="20.44140625" style="15" customWidth="1"/>
    <col min="3" max="3" width="17.44140625" style="15" customWidth="1"/>
    <col min="4" max="5" width="15.77734375" style="15" customWidth="1"/>
    <col min="6" max="6" width="17" style="15" customWidth="1"/>
    <col min="7" max="8" width="15.77734375" style="15" customWidth="1"/>
    <col min="9" max="9" width="16.77734375" style="15" customWidth="1"/>
    <col min="10" max="10" width="15.77734375" style="15" customWidth="1"/>
    <col min="11" max="11" width="16.77734375" style="15" customWidth="1"/>
    <col min="12" max="12" width="16.6640625" style="15" customWidth="1"/>
    <col min="13" max="13" width="2.21875" style="15" customWidth="1"/>
    <col min="14" max="14" width="9" style="15"/>
    <col min="15" max="15" width="9" style="15" customWidth="1"/>
    <col min="16" max="16384" width="9" style="15"/>
  </cols>
  <sheetData>
    <row r="1" spans="1:27" ht="34.5" customHeight="1">
      <c r="A1" s="2"/>
      <c r="B1" s="2" t="s">
        <v>44</v>
      </c>
      <c r="C1" s="2"/>
      <c r="D1" s="2"/>
      <c r="E1" s="2"/>
      <c r="F1" s="2"/>
      <c r="G1" s="2"/>
      <c r="H1" s="2"/>
      <c r="I1" s="2"/>
      <c r="J1" s="2"/>
      <c r="K1" s="2"/>
      <c r="L1" s="2"/>
    </row>
    <row r="2" spans="1:27" ht="20.100000000000001" customHeight="1">
      <c r="B2" s="16" t="s">
        <v>45</v>
      </c>
      <c r="I2" s="17" t="s">
        <v>230</v>
      </c>
    </row>
    <row r="3" spans="1:27" ht="46.5" customHeight="1">
      <c r="A3" s="18"/>
      <c r="B3" s="19" t="s">
        <v>46</v>
      </c>
      <c r="C3" s="20" t="s">
        <v>164</v>
      </c>
      <c r="D3" s="20" t="s">
        <v>165</v>
      </c>
      <c r="E3" s="20" t="s">
        <v>47</v>
      </c>
      <c r="F3" s="20" t="s">
        <v>166</v>
      </c>
      <c r="G3" s="20" t="s">
        <v>48</v>
      </c>
      <c r="H3" s="20" t="s">
        <v>49</v>
      </c>
      <c r="I3" s="20" t="s">
        <v>50</v>
      </c>
      <c r="J3" s="21"/>
      <c r="K3" s="18"/>
      <c r="L3" s="18"/>
      <c r="M3" s="18"/>
    </row>
    <row r="4" spans="1:27" ht="31.5" customHeight="1">
      <c r="A4" s="22"/>
      <c r="B4" s="142" t="s">
        <v>228</v>
      </c>
      <c r="C4" s="143" t="s">
        <v>228</v>
      </c>
      <c r="D4" s="143" t="s">
        <v>228</v>
      </c>
      <c r="E4" s="143" t="s">
        <v>228</v>
      </c>
      <c r="F4" s="143" t="s">
        <v>228</v>
      </c>
      <c r="G4" s="143" t="s">
        <v>228</v>
      </c>
      <c r="H4" s="143" t="s">
        <v>228</v>
      </c>
      <c r="I4" s="143" t="s">
        <v>228</v>
      </c>
      <c r="J4" s="18"/>
      <c r="K4" s="18"/>
      <c r="L4" s="18"/>
      <c r="M4" s="18"/>
    </row>
    <row r="5" spans="1:27" ht="31.5" customHeight="1">
      <c r="A5" s="18"/>
      <c r="B5" s="19" t="s">
        <v>8</v>
      </c>
      <c r="C5" s="143" t="s">
        <v>228</v>
      </c>
      <c r="D5" s="143" t="s">
        <v>228</v>
      </c>
      <c r="E5" s="143" t="s">
        <v>228</v>
      </c>
      <c r="F5" s="143" t="s">
        <v>228</v>
      </c>
      <c r="G5" s="143" t="s">
        <v>228</v>
      </c>
      <c r="H5" s="143" t="s">
        <v>228</v>
      </c>
      <c r="I5" s="143" t="s">
        <v>228</v>
      </c>
      <c r="J5" s="18"/>
      <c r="K5" s="18"/>
      <c r="L5" s="18"/>
      <c r="M5" s="18"/>
    </row>
    <row r="6" spans="1:27" ht="21.75" customHeight="1"/>
    <row r="7" spans="1:27" ht="20.100000000000001" customHeight="1">
      <c r="B7" s="16" t="s">
        <v>139</v>
      </c>
      <c r="K7" s="17" t="s">
        <v>230</v>
      </c>
    </row>
    <row r="8" spans="1:27" ht="46.5" customHeight="1">
      <c r="A8" s="18"/>
      <c r="B8" s="19" t="s">
        <v>51</v>
      </c>
      <c r="C8" s="20" t="s">
        <v>52</v>
      </c>
      <c r="D8" s="20" t="s">
        <v>161</v>
      </c>
      <c r="E8" s="20" t="s">
        <v>162</v>
      </c>
      <c r="F8" s="20" t="s">
        <v>53</v>
      </c>
      <c r="G8" s="20" t="s">
        <v>151</v>
      </c>
      <c r="H8" s="20" t="s">
        <v>253</v>
      </c>
      <c r="I8" s="20" t="s">
        <v>54</v>
      </c>
      <c r="J8" s="20" t="s">
        <v>55</v>
      </c>
      <c r="K8" s="20" t="s">
        <v>50</v>
      </c>
      <c r="L8" s="18"/>
      <c r="M8" s="18"/>
    </row>
    <row r="9" spans="1:27" ht="31.5" customHeight="1">
      <c r="A9" s="18"/>
      <c r="B9" s="23" t="s">
        <v>141</v>
      </c>
      <c r="C9" s="96">
        <v>9869605832</v>
      </c>
      <c r="D9" s="96">
        <v>111628232996</v>
      </c>
      <c r="E9" s="96">
        <v>24048801229</v>
      </c>
      <c r="F9" s="96">
        <v>87579431767</v>
      </c>
      <c r="G9" s="96">
        <v>83242270029</v>
      </c>
      <c r="H9" s="97">
        <v>1</v>
      </c>
      <c r="I9" s="96">
        <f>F9*H9</f>
        <v>87579431767</v>
      </c>
      <c r="J9" s="98" t="s">
        <v>228</v>
      </c>
      <c r="K9" s="98" t="s">
        <v>228</v>
      </c>
      <c r="L9" s="18"/>
      <c r="M9" s="18"/>
      <c r="O9" s="62"/>
      <c r="P9" s="62"/>
      <c r="Q9" s="62"/>
      <c r="R9" s="62"/>
      <c r="S9" s="62"/>
      <c r="T9" s="62"/>
      <c r="U9" s="62"/>
      <c r="V9" s="62"/>
      <c r="W9" s="62"/>
      <c r="X9" s="62"/>
      <c r="Y9" s="62"/>
      <c r="Z9" s="62"/>
      <c r="AA9" s="62"/>
    </row>
    <row r="10" spans="1:27" ht="31.5" customHeight="1">
      <c r="A10" s="18"/>
      <c r="B10" s="23" t="s">
        <v>142</v>
      </c>
      <c r="C10" s="96">
        <v>1330601252</v>
      </c>
      <c r="D10" s="96">
        <v>3251114302</v>
      </c>
      <c r="E10" s="96">
        <v>1041196680</v>
      </c>
      <c r="F10" s="96">
        <v>2209917622</v>
      </c>
      <c r="G10" s="96">
        <v>2164302042</v>
      </c>
      <c r="H10" s="97">
        <v>1</v>
      </c>
      <c r="I10" s="96">
        <f t="shared" ref="I10:I18" si="0">F10*H10</f>
        <v>2209917622</v>
      </c>
      <c r="J10" s="98" t="s">
        <v>228</v>
      </c>
      <c r="K10" s="98" t="s">
        <v>228</v>
      </c>
      <c r="L10" s="18"/>
      <c r="M10" s="18"/>
      <c r="O10" s="62"/>
      <c r="P10" s="62"/>
      <c r="Q10" s="62"/>
      <c r="R10" s="62"/>
      <c r="S10" s="62"/>
      <c r="T10" s="62"/>
      <c r="U10" s="62"/>
      <c r="V10" s="62"/>
      <c r="W10" s="62"/>
      <c r="X10" s="62"/>
      <c r="Y10" s="62"/>
      <c r="Z10" s="62"/>
      <c r="AA10" s="62"/>
    </row>
    <row r="11" spans="1:27" ht="31.5" customHeight="1">
      <c r="A11" s="18"/>
      <c r="B11" s="23" t="s">
        <v>302</v>
      </c>
      <c r="C11" s="96">
        <v>16609947000</v>
      </c>
      <c r="D11" s="96">
        <v>259402941284</v>
      </c>
      <c r="E11" s="96">
        <v>213735397965</v>
      </c>
      <c r="F11" s="96">
        <v>45667543319</v>
      </c>
      <c r="G11" s="96">
        <v>35954666199</v>
      </c>
      <c r="H11" s="97">
        <v>1</v>
      </c>
      <c r="I11" s="96">
        <f t="shared" si="0"/>
        <v>45667543319</v>
      </c>
      <c r="J11" s="98" t="s">
        <v>228</v>
      </c>
      <c r="K11" s="98" t="s">
        <v>228</v>
      </c>
      <c r="L11" s="18"/>
      <c r="M11" s="18"/>
      <c r="O11" s="62"/>
      <c r="P11" s="62"/>
      <c r="Q11" s="62"/>
      <c r="R11" s="62"/>
      <c r="S11" s="62"/>
      <c r="T11" s="62"/>
      <c r="U11" s="62"/>
      <c r="V11" s="62"/>
      <c r="W11" s="62"/>
      <c r="X11" s="62"/>
      <c r="Y11" s="62"/>
      <c r="Z11" s="62"/>
      <c r="AA11" s="62"/>
    </row>
    <row r="12" spans="1:27" ht="31.5" customHeight="1">
      <c r="A12" s="18"/>
      <c r="B12" s="23" t="s">
        <v>143</v>
      </c>
      <c r="C12" s="96">
        <v>3000000</v>
      </c>
      <c r="D12" s="96">
        <v>253260167</v>
      </c>
      <c r="E12" s="96">
        <v>641807246</v>
      </c>
      <c r="F12" s="96">
        <v>-388547079</v>
      </c>
      <c r="G12" s="96">
        <v>3000000</v>
      </c>
      <c r="H12" s="97">
        <v>1</v>
      </c>
      <c r="I12" s="96">
        <f t="shared" si="0"/>
        <v>-388547079</v>
      </c>
      <c r="J12" s="96">
        <v>3000000</v>
      </c>
      <c r="K12" s="96">
        <v>3000000</v>
      </c>
      <c r="L12" s="18"/>
      <c r="M12" s="18"/>
      <c r="O12" s="62"/>
      <c r="P12" s="62"/>
      <c r="Q12" s="62"/>
      <c r="R12" s="62"/>
      <c r="S12" s="62"/>
      <c r="T12" s="62"/>
      <c r="U12" s="62"/>
      <c r="V12" s="62"/>
      <c r="W12" s="62"/>
      <c r="X12" s="62"/>
      <c r="Y12" s="62"/>
      <c r="Z12" s="62"/>
      <c r="AA12" s="62"/>
    </row>
    <row r="13" spans="1:27" ht="31.5" customHeight="1">
      <c r="A13" s="18"/>
      <c r="B13" s="23" t="s">
        <v>144</v>
      </c>
      <c r="C13" s="96">
        <v>1685000000</v>
      </c>
      <c r="D13" s="96">
        <v>2529330348</v>
      </c>
      <c r="E13" s="96">
        <v>1113404407</v>
      </c>
      <c r="F13" s="96">
        <v>1415925941</v>
      </c>
      <c r="G13" s="96">
        <v>1685000000</v>
      </c>
      <c r="H13" s="97">
        <v>1</v>
      </c>
      <c r="I13" s="96">
        <f t="shared" si="0"/>
        <v>1415925941</v>
      </c>
      <c r="J13" s="98" t="s">
        <v>228</v>
      </c>
      <c r="K13" s="96">
        <v>1685000000</v>
      </c>
      <c r="L13" s="18"/>
      <c r="M13" s="18"/>
      <c r="O13" s="62"/>
      <c r="P13" s="62"/>
      <c r="Q13" s="62"/>
      <c r="R13" s="62"/>
      <c r="S13" s="62"/>
      <c r="T13" s="62"/>
      <c r="U13" s="62"/>
      <c r="V13" s="62"/>
      <c r="W13" s="62"/>
      <c r="X13" s="62"/>
      <c r="Y13" s="62"/>
      <c r="Z13" s="62"/>
      <c r="AA13" s="62"/>
    </row>
    <row r="14" spans="1:27" ht="31.5" customHeight="1">
      <c r="A14" s="18"/>
      <c r="B14" s="23" t="s">
        <v>145</v>
      </c>
      <c r="C14" s="96">
        <v>1000000000</v>
      </c>
      <c r="D14" s="96">
        <v>1059381760</v>
      </c>
      <c r="E14" s="96">
        <v>59381760</v>
      </c>
      <c r="F14" s="96">
        <v>1000000000</v>
      </c>
      <c r="G14" s="96">
        <v>1000000000</v>
      </c>
      <c r="H14" s="97">
        <v>1</v>
      </c>
      <c r="I14" s="96">
        <f t="shared" si="0"/>
        <v>1000000000</v>
      </c>
      <c r="J14" s="98" t="s">
        <v>228</v>
      </c>
      <c r="K14" s="96">
        <v>1000000000</v>
      </c>
      <c r="L14" s="18"/>
      <c r="M14" s="18"/>
      <c r="O14" s="62"/>
      <c r="P14" s="62"/>
      <c r="Q14" s="62"/>
      <c r="R14" s="62"/>
      <c r="S14" s="62"/>
      <c r="T14" s="62"/>
      <c r="U14" s="62"/>
      <c r="V14" s="62"/>
      <c r="W14" s="62"/>
      <c r="X14" s="62"/>
      <c r="Y14" s="62"/>
      <c r="Z14" s="62"/>
      <c r="AA14" s="62"/>
    </row>
    <row r="15" spans="1:27" ht="31.5" customHeight="1">
      <c r="A15" s="18"/>
      <c r="B15" s="23" t="s">
        <v>146</v>
      </c>
      <c r="C15" s="96">
        <v>500000000</v>
      </c>
      <c r="D15" s="96">
        <v>512988499</v>
      </c>
      <c r="E15" s="96">
        <v>25766899</v>
      </c>
      <c r="F15" s="96">
        <v>487221600</v>
      </c>
      <c r="G15" s="96">
        <v>500000000</v>
      </c>
      <c r="H15" s="97">
        <v>1</v>
      </c>
      <c r="I15" s="96">
        <f t="shared" si="0"/>
        <v>487221600</v>
      </c>
      <c r="J15" s="98" t="s">
        <v>228</v>
      </c>
      <c r="K15" s="96">
        <v>500000000</v>
      </c>
      <c r="L15" s="18"/>
      <c r="M15" s="18"/>
      <c r="O15" s="62"/>
      <c r="P15" s="62"/>
      <c r="Q15" s="62"/>
      <c r="R15" s="62"/>
      <c r="S15" s="62"/>
      <c r="T15" s="62"/>
      <c r="U15" s="62"/>
      <c r="V15" s="62"/>
      <c r="W15" s="62"/>
      <c r="X15" s="62"/>
      <c r="Y15" s="62"/>
      <c r="Z15" s="62"/>
      <c r="AA15" s="62"/>
    </row>
    <row r="16" spans="1:27" ht="31.5" customHeight="1">
      <c r="A16" s="18"/>
      <c r="B16" s="23" t="s">
        <v>147</v>
      </c>
      <c r="C16" s="96">
        <v>10000000</v>
      </c>
      <c r="D16" s="96">
        <v>697752969</v>
      </c>
      <c r="E16" s="98">
        <v>0</v>
      </c>
      <c r="F16" s="96">
        <v>697752969</v>
      </c>
      <c r="G16" s="96">
        <v>10000000</v>
      </c>
      <c r="H16" s="97">
        <v>1</v>
      </c>
      <c r="I16" s="96">
        <f t="shared" si="0"/>
        <v>697752969</v>
      </c>
      <c r="J16" s="98" t="s">
        <v>228</v>
      </c>
      <c r="K16" s="96">
        <v>10000000</v>
      </c>
      <c r="L16" s="18"/>
      <c r="M16" s="18"/>
      <c r="O16" s="62"/>
      <c r="P16" s="62"/>
      <c r="Q16" s="62"/>
      <c r="R16" s="62"/>
      <c r="S16" s="62"/>
      <c r="T16" s="62"/>
      <c r="U16" s="62"/>
      <c r="V16" s="62"/>
      <c r="W16" s="62"/>
      <c r="X16" s="62"/>
      <c r="Y16" s="62"/>
      <c r="Z16" s="62"/>
      <c r="AA16" s="62"/>
    </row>
    <row r="17" spans="1:27" ht="31.5" customHeight="1">
      <c r="A17" s="18"/>
      <c r="B17" s="23" t="s">
        <v>148</v>
      </c>
      <c r="C17" s="96">
        <v>250000000</v>
      </c>
      <c r="D17" s="96">
        <v>593036022</v>
      </c>
      <c r="E17" s="96">
        <v>75705417</v>
      </c>
      <c r="F17" s="96">
        <v>517330605</v>
      </c>
      <c r="G17" s="96">
        <v>521000000</v>
      </c>
      <c r="H17" s="97">
        <f>C17/G17</f>
        <v>0.47984644913627639</v>
      </c>
      <c r="I17" s="96">
        <f t="shared" si="0"/>
        <v>248239253.83877158</v>
      </c>
      <c r="J17" s="98" t="s">
        <v>228</v>
      </c>
      <c r="K17" s="96">
        <v>250000000</v>
      </c>
      <c r="L17" s="18"/>
      <c r="M17" s="18"/>
      <c r="O17" s="62"/>
      <c r="P17" s="62"/>
      <c r="Q17" s="62"/>
      <c r="R17" s="62"/>
      <c r="S17" s="62"/>
      <c r="T17" s="62"/>
      <c r="U17" s="62"/>
      <c r="V17" s="62"/>
      <c r="W17" s="62"/>
      <c r="X17" s="62"/>
      <c r="Y17" s="62"/>
      <c r="Z17" s="62"/>
      <c r="AA17" s="62"/>
    </row>
    <row r="18" spans="1:27" ht="31.5" customHeight="1">
      <c r="A18" s="18"/>
      <c r="B18" s="23" t="s">
        <v>300</v>
      </c>
      <c r="C18" s="96">
        <v>3000000</v>
      </c>
      <c r="D18" s="96">
        <v>178279719</v>
      </c>
      <c r="E18" s="96">
        <v>172186903</v>
      </c>
      <c r="F18" s="96">
        <v>6092816</v>
      </c>
      <c r="G18" s="96">
        <v>3000000</v>
      </c>
      <c r="H18" s="97">
        <v>1</v>
      </c>
      <c r="I18" s="96">
        <f t="shared" si="0"/>
        <v>6092816</v>
      </c>
      <c r="J18" s="98"/>
      <c r="K18" s="96">
        <v>3000000</v>
      </c>
      <c r="L18" s="18"/>
      <c r="M18" s="18"/>
      <c r="O18" s="62"/>
      <c r="P18" s="62"/>
      <c r="Q18" s="62"/>
      <c r="R18" s="62"/>
      <c r="S18" s="62"/>
      <c r="T18" s="62"/>
      <c r="U18" s="62"/>
      <c r="V18" s="62"/>
      <c r="W18" s="62"/>
      <c r="X18" s="62"/>
      <c r="Y18" s="62"/>
      <c r="Z18" s="62"/>
      <c r="AA18" s="62"/>
    </row>
    <row r="19" spans="1:27" ht="31.5" customHeight="1">
      <c r="A19" s="18"/>
      <c r="B19" s="24" t="s">
        <v>8</v>
      </c>
      <c r="C19" s="96">
        <v>31261154084</v>
      </c>
      <c r="D19" s="96">
        <v>380106318066</v>
      </c>
      <c r="E19" s="96">
        <v>240913648506</v>
      </c>
      <c r="F19" s="96">
        <v>139192669560</v>
      </c>
      <c r="G19" s="96">
        <v>125083238270</v>
      </c>
      <c r="H19" s="98" t="s">
        <v>228</v>
      </c>
      <c r="I19" s="96">
        <f>SUM(I9:I18)</f>
        <v>138923578208.83878</v>
      </c>
      <c r="J19" s="96">
        <v>3000000</v>
      </c>
      <c r="K19" s="96">
        <v>3451000000</v>
      </c>
      <c r="L19" s="18"/>
      <c r="M19" s="18"/>
      <c r="O19" s="62"/>
      <c r="P19" s="62"/>
      <c r="Q19" s="62"/>
      <c r="R19" s="62"/>
      <c r="S19" s="62"/>
      <c r="T19" s="62"/>
      <c r="U19" s="62"/>
      <c r="V19" s="62"/>
      <c r="W19" s="62"/>
      <c r="X19" s="62"/>
      <c r="Y19" s="62"/>
      <c r="Z19" s="62"/>
      <c r="AA19" s="62"/>
    </row>
    <row r="20" spans="1:27" ht="21.75" customHeight="1">
      <c r="A20" s="18"/>
      <c r="B20" s="21"/>
      <c r="C20" s="18"/>
      <c r="D20" s="18"/>
      <c r="E20" s="18"/>
      <c r="F20" s="18"/>
      <c r="G20" s="18"/>
      <c r="H20" s="18"/>
      <c r="I20" s="18"/>
      <c r="J20" s="18"/>
      <c r="K20" s="18"/>
      <c r="L20" s="18"/>
      <c r="M20" s="18"/>
      <c r="O20" s="62"/>
      <c r="P20" s="62"/>
      <c r="Q20" s="62"/>
      <c r="R20" s="62"/>
      <c r="S20" s="62"/>
      <c r="T20" s="62"/>
      <c r="U20" s="62"/>
      <c r="V20" s="62"/>
      <c r="W20" s="62"/>
      <c r="X20" s="62"/>
      <c r="Y20" s="62"/>
      <c r="Z20" s="62"/>
      <c r="AA20" s="62"/>
    </row>
    <row r="21" spans="1:27" ht="21.75" customHeight="1">
      <c r="B21" s="16" t="s">
        <v>140</v>
      </c>
      <c r="K21" s="17"/>
      <c r="L21" s="17" t="s">
        <v>230</v>
      </c>
      <c r="O21" s="62"/>
      <c r="P21" s="62"/>
      <c r="Q21" s="62"/>
      <c r="R21" s="62"/>
      <c r="S21" s="62"/>
      <c r="T21" s="62"/>
      <c r="U21" s="62"/>
      <c r="V21" s="62"/>
      <c r="W21" s="62"/>
      <c r="X21" s="62"/>
      <c r="Y21" s="62"/>
      <c r="Z21" s="62"/>
      <c r="AA21" s="62"/>
    </row>
    <row r="22" spans="1:27" ht="46.5" customHeight="1">
      <c r="A22" s="18"/>
      <c r="B22" s="19" t="s">
        <v>51</v>
      </c>
      <c r="C22" s="20" t="s">
        <v>160</v>
      </c>
      <c r="D22" s="20" t="s">
        <v>161</v>
      </c>
      <c r="E22" s="20" t="s">
        <v>162</v>
      </c>
      <c r="F22" s="20" t="s">
        <v>53</v>
      </c>
      <c r="G22" s="20" t="s">
        <v>151</v>
      </c>
      <c r="H22" s="20" t="s">
        <v>253</v>
      </c>
      <c r="I22" s="20" t="s">
        <v>54</v>
      </c>
      <c r="J22" s="20" t="s">
        <v>163</v>
      </c>
      <c r="K22" s="20" t="s">
        <v>56</v>
      </c>
      <c r="L22" s="20" t="s">
        <v>50</v>
      </c>
      <c r="M22" s="18"/>
      <c r="O22" s="62"/>
      <c r="P22" s="62"/>
      <c r="Q22" s="62"/>
      <c r="R22" s="62"/>
      <c r="S22" s="62"/>
      <c r="T22" s="62"/>
      <c r="U22" s="62"/>
      <c r="V22" s="62"/>
      <c r="W22" s="62"/>
      <c r="X22" s="62"/>
      <c r="Y22" s="62"/>
      <c r="Z22" s="62"/>
      <c r="AA22" s="62"/>
    </row>
    <row r="23" spans="1:27" ht="31.5" customHeight="1">
      <c r="A23" s="18"/>
      <c r="B23" s="23" t="s">
        <v>209</v>
      </c>
      <c r="C23" s="96">
        <v>150000000</v>
      </c>
      <c r="D23" s="96">
        <v>5584102000</v>
      </c>
      <c r="E23" s="96">
        <v>420440000</v>
      </c>
      <c r="F23" s="96">
        <v>5163661000</v>
      </c>
      <c r="G23" s="96">
        <v>1125000000</v>
      </c>
      <c r="H23" s="97">
        <f>C23/G23</f>
        <v>0.13333333333333333</v>
      </c>
      <c r="I23" s="96">
        <f>F23*H23</f>
        <v>688488133.33333337</v>
      </c>
      <c r="J23" s="98" t="s">
        <v>228</v>
      </c>
      <c r="K23" s="96">
        <v>150000000</v>
      </c>
      <c r="L23" s="96">
        <v>150000000</v>
      </c>
      <c r="M23" s="18"/>
      <c r="O23" s="62"/>
      <c r="P23" s="62"/>
      <c r="Q23" s="62"/>
      <c r="R23" s="62"/>
      <c r="S23" s="62"/>
      <c r="T23" s="62"/>
      <c r="U23" s="62"/>
      <c r="V23" s="62"/>
      <c r="W23" s="62"/>
      <c r="X23" s="62"/>
      <c r="Y23" s="62"/>
      <c r="Z23" s="62"/>
      <c r="AA23" s="62"/>
    </row>
    <row r="24" spans="1:27" ht="31.5" customHeight="1">
      <c r="A24" s="18"/>
      <c r="B24" s="23" t="s">
        <v>210</v>
      </c>
      <c r="C24" s="96">
        <v>40000000</v>
      </c>
      <c r="D24" s="96">
        <v>9446211565</v>
      </c>
      <c r="E24" s="96">
        <v>6222752444</v>
      </c>
      <c r="F24" s="96">
        <v>3223459121</v>
      </c>
      <c r="G24" s="96">
        <v>806000000</v>
      </c>
      <c r="H24" s="97">
        <f t="shared" ref="H24:H39" si="1">C24/G24</f>
        <v>4.9627791563275438E-2</v>
      </c>
      <c r="I24" s="96">
        <f t="shared" ref="I24:I38" si="2">F24*H24</f>
        <v>159973157.36972705</v>
      </c>
      <c r="J24" s="98" t="s">
        <v>228</v>
      </c>
      <c r="K24" s="96">
        <v>40000000</v>
      </c>
      <c r="L24" s="96">
        <v>40000000</v>
      </c>
      <c r="M24" s="18"/>
      <c r="O24" s="62"/>
      <c r="P24" s="62"/>
      <c r="Q24" s="62"/>
      <c r="R24" s="62"/>
      <c r="S24" s="62"/>
      <c r="T24" s="62"/>
      <c r="U24" s="62"/>
      <c r="V24" s="62"/>
      <c r="W24" s="62"/>
      <c r="X24" s="62"/>
      <c r="Y24" s="62"/>
      <c r="Z24" s="62"/>
      <c r="AA24" s="62"/>
    </row>
    <row r="25" spans="1:27" ht="31.5" customHeight="1">
      <c r="A25" s="18"/>
      <c r="B25" s="23" t="s">
        <v>211</v>
      </c>
      <c r="C25" s="96">
        <v>20000000</v>
      </c>
      <c r="D25" s="96">
        <v>332528621</v>
      </c>
      <c r="E25" s="96">
        <v>91988847</v>
      </c>
      <c r="F25" s="96">
        <v>240539774</v>
      </c>
      <c r="G25" s="96">
        <v>100000000</v>
      </c>
      <c r="H25" s="97">
        <f t="shared" si="1"/>
        <v>0.2</v>
      </c>
      <c r="I25" s="96">
        <f t="shared" si="2"/>
        <v>48107954.800000004</v>
      </c>
      <c r="J25" s="98" t="s">
        <v>228</v>
      </c>
      <c r="K25" s="96">
        <v>20000000</v>
      </c>
      <c r="L25" s="96">
        <v>20000000</v>
      </c>
      <c r="M25" s="18"/>
      <c r="O25" s="62"/>
      <c r="P25" s="62"/>
      <c r="Q25" s="62"/>
      <c r="R25" s="62"/>
      <c r="S25" s="62"/>
      <c r="T25" s="62"/>
      <c r="U25" s="62"/>
      <c r="V25" s="62"/>
      <c r="W25" s="62"/>
      <c r="X25" s="62"/>
      <c r="Y25" s="62"/>
      <c r="Z25" s="62"/>
      <c r="AA25" s="62"/>
    </row>
    <row r="26" spans="1:27" ht="31.5" customHeight="1">
      <c r="A26" s="18"/>
      <c r="B26" s="23" t="s">
        <v>212</v>
      </c>
      <c r="C26" s="96">
        <v>20000000</v>
      </c>
      <c r="D26" s="96">
        <v>746073428</v>
      </c>
      <c r="E26" s="96">
        <v>109973204</v>
      </c>
      <c r="F26" s="96">
        <v>636100224</v>
      </c>
      <c r="G26" s="96">
        <v>80000000</v>
      </c>
      <c r="H26" s="97">
        <f t="shared" si="1"/>
        <v>0.25</v>
      </c>
      <c r="I26" s="96">
        <f t="shared" si="2"/>
        <v>159025056</v>
      </c>
      <c r="J26" s="98" t="s">
        <v>228</v>
      </c>
      <c r="K26" s="96">
        <v>20000000</v>
      </c>
      <c r="L26" s="96">
        <v>20000000</v>
      </c>
      <c r="M26" s="18"/>
      <c r="O26" s="62"/>
      <c r="P26" s="62"/>
      <c r="Q26" s="62"/>
      <c r="R26" s="62"/>
      <c r="S26" s="62"/>
      <c r="T26" s="62"/>
      <c r="U26" s="62"/>
      <c r="V26" s="62"/>
      <c r="W26" s="62"/>
      <c r="X26" s="62"/>
      <c r="Y26" s="62"/>
      <c r="Z26" s="62"/>
      <c r="AA26" s="62"/>
    </row>
    <row r="27" spans="1:27" ht="31.5" customHeight="1">
      <c r="A27" s="18"/>
      <c r="B27" s="23" t="s">
        <v>152</v>
      </c>
      <c r="C27" s="96">
        <v>13460000</v>
      </c>
      <c r="D27" s="96">
        <v>225695634866</v>
      </c>
      <c r="E27" s="96">
        <v>219098585073</v>
      </c>
      <c r="F27" s="96">
        <v>6597049793</v>
      </c>
      <c r="G27" s="96">
        <v>3332860000</v>
      </c>
      <c r="H27" s="97">
        <f t="shared" si="1"/>
        <v>4.0385734774337958E-3</v>
      </c>
      <c r="I27" s="96">
        <f t="shared" si="2"/>
        <v>26642670.323319912</v>
      </c>
      <c r="J27" s="98" t="s">
        <v>228</v>
      </c>
      <c r="K27" s="96">
        <v>13460000</v>
      </c>
      <c r="L27" s="96">
        <v>13460000</v>
      </c>
      <c r="M27" s="18"/>
      <c r="O27" s="62"/>
      <c r="P27" s="62"/>
      <c r="Q27" s="62"/>
      <c r="R27" s="62"/>
      <c r="S27" s="62"/>
      <c r="T27" s="62"/>
      <c r="U27" s="62"/>
      <c r="V27" s="62"/>
      <c r="W27" s="62"/>
      <c r="X27" s="62"/>
      <c r="Y27" s="62"/>
      <c r="Z27" s="62"/>
      <c r="AA27" s="62"/>
    </row>
    <row r="28" spans="1:27" ht="31.5" customHeight="1">
      <c r="A28" s="18"/>
      <c r="B28" s="23" t="s">
        <v>213</v>
      </c>
      <c r="C28" s="96">
        <v>624000000</v>
      </c>
      <c r="D28" s="96">
        <v>4182108000</v>
      </c>
      <c r="E28" s="96">
        <v>456647000</v>
      </c>
      <c r="F28" s="96">
        <v>3725461000</v>
      </c>
      <c r="G28" s="96">
        <v>3427000000</v>
      </c>
      <c r="H28" s="97">
        <f t="shared" si="1"/>
        <v>0.18208345491683689</v>
      </c>
      <c r="I28" s="96">
        <f t="shared" si="2"/>
        <v>678344810.03793406</v>
      </c>
      <c r="J28" s="98" t="s">
        <v>228</v>
      </c>
      <c r="K28" s="96">
        <v>624000000</v>
      </c>
      <c r="L28" s="96">
        <v>624000000</v>
      </c>
      <c r="M28" s="18"/>
      <c r="O28" s="62"/>
      <c r="P28" s="62"/>
      <c r="Q28" s="62"/>
      <c r="R28" s="62"/>
      <c r="S28" s="62"/>
      <c r="T28" s="62"/>
      <c r="U28" s="62"/>
      <c r="V28" s="62"/>
      <c r="W28" s="62"/>
      <c r="X28" s="62"/>
      <c r="Y28" s="62"/>
      <c r="Z28" s="62"/>
      <c r="AA28" s="62"/>
    </row>
    <row r="29" spans="1:27" ht="31.5" customHeight="1">
      <c r="A29" s="18"/>
      <c r="B29" s="23" t="s">
        <v>153</v>
      </c>
      <c r="C29" s="96">
        <v>16486000</v>
      </c>
      <c r="D29" s="96">
        <v>511093298</v>
      </c>
      <c r="E29" s="96">
        <v>52951978</v>
      </c>
      <c r="F29" s="96">
        <v>458141320</v>
      </c>
      <c r="G29" s="96">
        <v>209510000</v>
      </c>
      <c r="H29" s="97">
        <f t="shared" si="1"/>
        <v>7.8688368096988204E-2</v>
      </c>
      <c r="I29" s="96">
        <f t="shared" si="2"/>
        <v>36050392.828600064</v>
      </c>
      <c r="J29" s="98" t="s">
        <v>228</v>
      </c>
      <c r="K29" s="96">
        <v>16486000</v>
      </c>
      <c r="L29" s="96">
        <v>16486000</v>
      </c>
      <c r="M29" s="18"/>
      <c r="O29" s="62"/>
      <c r="P29" s="62"/>
      <c r="Q29" s="62"/>
      <c r="R29" s="62"/>
      <c r="S29" s="62"/>
      <c r="T29" s="62"/>
      <c r="U29" s="62"/>
      <c r="V29" s="62"/>
      <c r="W29" s="62"/>
      <c r="X29" s="62"/>
      <c r="Y29" s="62"/>
      <c r="Z29" s="62"/>
      <c r="AA29" s="62"/>
    </row>
    <row r="30" spans="1:27" ht="31.5" customHeight="1">
      <c r="A30" s="18"/>
      <c r="B30" s="23" t="s">
        <v>214</v>
      </c>
      <c r="C30" s="96">
        <v>128000000</v>
      </c>
      <c r="D30" s="96">
        <v>653022765</v>
      </c>
      <c r="E30" s="96">
        <v>39679955</v>
      </c>
      <c r="F30" s="96">
        <v>613342810</v>
      </c>
      <c r="G30" s="96">
        <v>600000000</v>
      </c>
      <c r="H30" s="97">
        <f t="shared" si="1"/>
        <v>0.21333333333333335</v>
      </c>
      <c r="I30" s="96">
        <f t="shared" si="2"/>
        <v>130846466.13333334</v>
      </c>
      <c r="J30" s="98" t="s">
        <v>228</v>
      </c>
      <c r="K30" s="96">
        <v>128000000</v>
      </c>
      <c r="L30" s="96">
        <v>128000000</v>
      </c>
      <c r="M30" s="18"/>
      <c r="O30" s="62"/>
      <c r="P30" s="62"/>
      <c r="Q30" s="62"/>
      <c r="R30" s="62"/>
      <c r="S30" s="62"/>
      <c r="T30" s="62"/>
      <c r="U30" s="62"/>
      <c r="V30" s="62"/>
      <c r="W30" s="62"/>
      <c r="X30" s="62"/>
      <c r="Y30" s="62"/>
      <c r="Z30" s="62"/>
      <c r="AA30" s="62"/>
    </row>
    <row r="31" spans="1:27" ht="31.5" customHeight="1">
      <c r="A31" s="18"/>
      <c r="B31" s="23" t="s">
        <v>215</v>
      </c>
      <c r="C31" s="96">
        <v>45011000</v>
      </c>
      <c r="D31" s="96">
        <v>1111043569</v>
      </c>
      <c r="E31" s="96">
        <v>5372893</v>
      </c>
      <c r="F31" s="96">
        <v>1105670676</v>
      </c>
      <c r="G31" s="96">
        <v>1051130000</v>
      </c>
      <c r="H31" s="97">
        <f t="shared" si="1"/>
        <v>4.2821534919562754E-2</v>
      </c>
      <c r="I31" s="96">
        <f t="shared" si="2"/>
        <v>47346515.461870559</v>
      </c>
      <c r="J31" s="98" t="s">
        <v>228</v>
      </c>
      <c r="K31" s="96">
        <v>45011000</v>
      </c>
      <c r="L31" s="96">
        <v>45011000</v>
      </c>
      <c r="M31" s="18"/>
      <c r="O31" s="62"/>
      <c r="P31" s="62"/>
      <c r="Q31" s="62"/>
      <c r="R31" s="62"/>
      <c r="S31" s="62"/>
      <c r="T31" s="62"/>
      <c r="U31" s="62"/>
      <c r="V31" s="62"/>
      <c r="W31" s="62"/>
      <c r="X31" s="62"/>
      <c r="Y31" s="62"/>
      <c r="Z31" s="62"/>
      <c r="AA31" s="62"/>
    </row>
    <row r="32" spans="1:27" ht="31.5" customHeight="1">
      <c r="A32" s="18"/>
      <c r="B32" s="23" t="s">
        <v>154</v>
      </c>
      <c r="C32" s="96">
        <v>59545000</v>
      </c>
      <c r="D32" s="96">
        <v>3010145071</v>
      </c>
      <c r="E32" s="96">
        <v>27409939</v>
      </c>
      <c r="F32" s="96">
        <v>2982735132</v>
      </c>
      <c r="G32" s="96">
        <v>2632200000</v>
      </c>
      <c r="H32" s="97">
        <f t="shared" si="1"/>
        <v>2.2621761264341615E-2</v>
      </c>
      <c r="I32" s="96">
        <f t="shared" si="2"/>
        <v>67474722.070868477</v>
      </c>
      <c r="J32" s="98" t="s">
        <v>228</v>
      </c>
      <c r="K32" s="96">
        <v>59545000</v>
      </c>
      <c r="L32" s="96">
        <v>59545000</v>
      </c>
      <c r="M32" s="18"/>
      <c r="O32" s="62"/>
      <c r="P32" s="62"/>
      <c r="Q32" s="62"/>
      <c r="R32" s="62"/>
      <c r="S32" s="62"/>
      <c r="T32" s="62"/>
      <c r="U32" s="62"/>
      <c r="V32" s="62"/>
      <c r="W32" s="62"/>
      <c r="X32" s="62"/>
      <c r="Y32" s="62"/>
      <c r="Z32" s="62"/>
      <c r="AA32" s="62"/>
    </row>
    <row r="33" spans="1:27" ht="31.5" customHeight="1">
      <c r="A33" s="18"/>
      <c r="B33" s="23" t="s">
        <v>155</v>
      </c>
      <c r="C33" s="96">
        <v>38576000</v>
      </c>
      <c r="D33" s="96">
        <v>17978362978</v>
      </c>
      <c r="E33" s="96">
        <v>15777009628</v>
      </c>
      <c r="F33" s="96">
        <v>2201353350</v>
      </c>
      <c r="G33" s="96">
        <v>2029337000</v>
      </c>
      <c r="H33" s="97">
        <f t="shared" si="1"/>
        <v>1.9009164076740335E-2</v>
      </c>
      <c r="I33" s="96">
        <f t="shared" si="2"/>
        <v>41845887.021031991</v>
      </c>
      <c r="J33" s="98" t="s">
        <v>228</v>
      </c>
      <c r="K33" s="96">
        <v>38576000</v>
      </c>
      <c r="L33" s="96">
        <v>38576000</v>
      </c>
      <c r="M33" s="18"/>
      <c r="O33" s="62"/>
      <c r="P33" s="62"/>
      <c r="Q33" s="62"/>
      <c r="R33" s="62"/>
      <c r="S33" s="62"/>
      <c r="T33" s="62"/>
      <c r="U33" s="62"/>
      <c r="V33" s="62"/>
      <c r="W33" s="62"/>
      <c r="X33" s="62"/>
      <c r="Y33" s="62"/>
      <c r="Z33" s="62"/>
      <c r="AA33" s="62"/>
    </row>
    <row r="34" spans="1:27" ht="31.5" customHeight="1">
      <c r="A34" s="18"/>
      <c r="B34" s="23" t="s">
        <v>216</v>
      </c>
      <c r="C34" s="96">
        <v>12831000</v>
      </c>
      <c r="D34" s="96">
        <v>1544677922</v>
      </c>
      <c r="E34" s="96">
        <v>9851209</v>
      </c>
      <c r="F34" s="96">
        <v>1534826713</v>
      </c>
      <c r="G34" s="96">
        <v>1500000000</v>
      </c>
      <c r="H34" s="97">
        <f t="shared" si="1"/>
        <v>8.5540000000000008E-3</v>
      </c>
      <c r="I34" s="96">
        <f t="shared" si="2"/>
        <v>13128907.703002002</v>
      </c>
      <c r="J34" s="98" t="s">
        <v>228</v>
      </c>
      <c r="K34" s="96">
        <v>12831000</v>
      </c>
      <c r="L34" s="96">
        <v>12831000</v>
      </c>
      <c r="M34" s="18"/>
      <c r="O34" s="62"/>
      <c r="P34" s="62"/>
      <c r="Q34" s="62"/>
      <c r="R34" s="62"/>
      <c r="S34" s="62"/>
      <c r="T34" s="62"/>
      <c r="U34" s="62"/>
      <c r="V34" s="62"/>
      <c r="W34" s="62"/>
      <c r="X34" s="62"/>
      <c r="Y34" s="62"/>
      <c r="Z34" s="62"/>
      <c r="AA34" s="62"/>
    </row>
    <row r="35" spans="1:27" ht="31.5" customHeight="1">
      <c r="A35" s="18"/>
      <c r="B35" s="23" t="s">
        <v>156</v>
      </c>
      <c r="C35" s="96">
        <v>30570250</v>
      </c>
      <c r="D35" s="96">
        <v>1185781573</v>
      </c>
      <c r="E35" s="96">
        <v>179584034</v>
      </c>
      <c r="F35" s="96">
        <v>1006197539</v>
      </c>
      <c r="G35" s="96">
        <v>750203544</v>
      </c>
      <c r="H35" s="97">
        <f t="shared" si="1"/>
        <v>4.0749274306280801E-2</v>
      </c>
      <c r="I35" s="96">
        <f t="shared" si="2"/>
        <v>41001819.523015678</v>
      </c>
      <c r="J35" s="98" t="s">
        <v>228</v>
      </c>
      <c r="K35" s="96">
        <v>30570250</v>
      </c>
      <c r="L35" s="96">
        <v>30570250</v>
      </c>
      <c r="M35" s="18"/>
    </row>
    <row r="36" spans="1:27" ht="31.5" customHeight="1">
      <c r="A36" s="18"/>
      <c r="B36" s="23" t="s">
        <v>157</v>
      </c>
      <c r="C36" s="96">
        <v>30540000</v>
      </c>
      <c r="D36" s="96">
        <v>352271529617</v>
      </c>
      <c r="E36" s="96">
        <v>338236360735</v>
      </c>
      <c r="F36" s="96">
        <v>14035168882</v>
      </c>
      <c r="G36" s="96">
        <v>4045658000</v>
      </c>
      <c r="H36" s="97">
        <f t="shared" si="1"/>
        <v>7.548833836176958E-3</v>
      </c>
      <c r="I36" s="96">
        <f t="shared" si="2"/>
        <v>105949157.75289953</v>
      </c>
      <c r="J36" s="98" t="s">
        <v>228</v>
      </c>
      <c r="K36" s="96">
        <v>30540000</v>
      </c>
      <c r="L36" s="96">
        <v>30540000</v>
      </c>
      <c r="M36" s="18"/>
    </row>
    <row r="37" spans="1:27" ht="31.5" customHeight="1">
      <c r="A37" s="18"/>
      <c r="B37" s="23" t="s">
        <v>217</v>
      </c>
      <c r="C37" s="96">
        <v>40500000</v>
      </c>
      <c r="D37" s="96">
        <v>673369965</v>
      </c>
      <c r="E37" s="96">
        <v>3567290</v>
      </c>
      <c r="F37" s="96">
        <v>669802675</v>
      </c>
      <c r="G37" s="96">
        <v>450000000</v>
      </c>
      <c r="H37" s="97">
        <f t="shared" si="1"/>
        <v>0.09</v>
      </c>
      <c r="I37" s="96">
        <f t="shared" si="2"/>
        <v>60282240.75</v>
      </c>
      <c r="J37" s="98" t="s">
        <v>228</v>
      </c>
      <c r="K37" s="96">
        <v>40500000</v>
      </c>
      <c r="L37" s="96">
        <v>40500000</v>
      </c>
      <c r="M37" s="18"/>
    </row>
    <row r="38" spans="1:27" ht="31.5" customHeight="1">
      <c r="A38" s="18"/>
      <c r="B38" s="23" t="s">
        <v>218</v>
      </c>
      <c r="C38" s="96">
        <v>51449047</v>
      </c>
      <c r="D38" s="96">
        <v>1353993198</v>
      </c>
      <c r="E38" s="96">
        <v>308596993</v>
      </c>
      <c r="F38" s="96">
        <v>1045396205</v>
      </c>
      <c r="G38" s="96">
        <v>1215000000</v>
      </c>
      <c r="H38" s="97">
        <f t="shared" si="1"/>
        <v>4.2344894650205758E-2</v>
      </c>
      <c r="I38" s="96">
        <f t="shared" si="2"/>
        <v>44267192.168449901</v>
      </c>
      <c r="J38" s="98" t="s">
        <v>228</v>
      </c>
      <c r="K38" s="96">
        <v>51449047</v>
      </c>
      <c r="L38" s="96">
        <v>73642000</v>
      </c>
      <c r="M38" s="18"/>
    </row>
    <row r="39" spans="1:27" ht="31.5" customHeight="1">
      <c r="A39" s="18"/>
      <c r="B39" s="23" t="s">
        <v>158</v>
      </c>
      <c r="C39" s="96">
        <v>15000000</v>
      </c>
      <c r="D39" s="96">
        <v>2637732836</v>
      </c>
      <c r="E39" s="96">
        <v>441317240</v>
      </c>
      <c r="F39" s="96">
        <v>2196415596</v>
      </c>
      <c r="G39" s="96">
        <v>15000000</v>
      </c>
      <c r="H39" s="97">
        <f t="shared" si="1"/>
        <v>1</v>
      </c>
      <c r="I39" s="96">
        <f>F39*H39</f>
        <v>2196415596</v>
      </c>
      <c r="J39" s="98" t="s">
        <v>228</v>
      </c>
      <c r="K39" s="96">
        <v>15000000</v>
      </c>
      <c r="L39" s="96">
        <v>15000000</v>
      </c>
      <c r="M39" s="18"/>
    </row>
    <row r="40" spans="1:27" ht="31.5" customHeight="1">
      <c r="A40" s="18"/>
      <c r="B40" s="23" t="s">
        <v>159</v>
      </c>
      <c r="C40" s="96">
        <v>38173000</v>
      </c>
      <c r="D40" s="96">
        <v>24556329000000</v>
      </c>
      <c r="E40" s="96">
        <v>24162382000000</v>
      </c>
      <c r="F40" s="96">
        <v>393946000000</v>
      </c>
      <c r="G40" s="96">
        <v>16602000000</v>
      </c>
      <c r="H40" s="97">
        <f>C40/G40</f>
        <v>2.2993012890013252E-3</v>
      </c>
      <c r="I40" s="96">
        <f>F40*H40</f>
        <v>905800545.59691608</v>
      </c>
      <c r="J40" s="98" t="s">
        <v>228</v>
      </c>
      <c r="K40" s="96">
        <v>38173000</v>
      </c>
      <c r="L40" s="96">
        <v>38173000</v>
      </c>
      <c r="M40" s="18"/>
    </row>
    <row r="41" spans="1:27" ht="31.5" customHeight="1">
      <c r="A41" s="18"/>
      <c r="B41" s="23" t="s">
        <v>1</v>
      </c>
      <c r="C41" s="96">
        <v>40009361</v>
      </c>
      <c r="D41" s="96">
        <v>1050527292867</v>
      </c>
      <c r="E41" s="96">
        <v>907687982129</v>
      </c>
      <c r="F41" s="96">
        <v>142839310738</v>
      </c>
      <c r="G41" s="96">
        <v>55345067758</v>
      </c>
      <c r="H41" s="144" t="s">
        <v>167</v>
      </c>
      <c r="I41" s="96">
        <v>2481168388.5898905</v>
      </c>
      <c r="J41" s="98" t="s">
        <v>228</v>
      </c>
      <c r="K41" s="96">
        <v>39981320</v>
      </c>
      <c r="L41" s="96">
        <v>78959229</v>
      </c>
      <c r="M41" s="18"/>
    </row>
    <row r="42" spans="1:27" ht="31.5" customHeight="1">
      <c r="A42" s="18"/>
      <c r="B42" s="25" t="s">
        <v>8</v>
      </c>
      <c r="C42" s="96">
        <v>1414150658</v>
      </c>
      <c r="D42" s="96">
        <v>26235773704139</v>
      </c>
      <c r="E42" s="96">
        <v>25651552070591</v>
      </c>
      <c r="F42" s="96">
        <v>584220632548</v>
      </c>
      <c r="G42" s="96">
        <v>95315966302</v>
      </c>
      <c r="H42" s="144" t="s">
        <v>167</v>
      </c>
      <c r="I42" s="96">
        <v>7932159613.4641933</v>
      </c>
      <c r="J42" s="96">
        <v>484801</v>
      </c>
      <c r="K42" s="96">
        <v>1414122617</v>
      </c>
      <c r="L42" s="96">
        <v>1475293479</v>
      </c>
      <c r="M42" s="18"/>
    </row>
    <row r="44" spans="1:27">
      <c r="F44" s="145"/>
    </row>
    <row r="45" spans="1:27">
      <c r="F45" s="146"/>
    </row>
  </sheetData>
  <phoneticPr fontId="3"/>
  <printOptions horizontalCentered="1"/>
  <pageMargins left="0.39370078740157483" right="0.39370078740157483" top="0.59055118110236227" bottom="0.59055118110236227" header="0.31496062992125984" footer="0.31496062992125984"/>
  <pageSetup paperSize="9" scale="75" orientation="landscape" r:id="rId1"/>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6"/>
  <sheetViews>
    <sheetView view="pageBreakPreview" zoomScale="85" zoomScaleNormal="100" zoomScaleSheetLayoutView="85" workbookViewId="0"/>
  </sheetViews>
  <sheetFormatPr defaultRowHeight="13.2"/>
  <cols>
    <col min="1" max="1" width="2.44140625" customWidth="1"/>
    <col min="2" max="2" width="31.6640625" customWidth="1"/>
    <col min="3" max="8" width="14.6640625" customWidth="1"/>
    <col min="9" max="9" width="10.77734375" hidden="1" customWidth="1"/>
    <col min="10" max="10" width="2.44140625" customWidth="1"/>
  </cols>
  <sheetData>
    <row r="1" spans="2:9" ht="18.75" customHeight="1">
      <c r="B1" s="3" t="s">
        <v>235</v>
      </c>
      <c r="H1" s="4" t="s">
        <v>237</v>
      </c>
    </row>
    <row r="2" spans="2:9" ht="15.75" customHeight="1">
      <c r="B2" s="183" t="s">
        <v>219</v>
      </c>
      <c r="C2" s="183" t="s">
        <v>6</v>
      </c>
      <c r="D2" s="183" t="s">
        <v>4</v>
      </c>
      <c r="E2" s="183" t="s">
        <v>2</v>
      </c>
      <c r="F2" s="183" t="s">
        <v>3</v>
      </c>
      <c r="G2" s="182" t="s">
        <v>176</v>
      </c>
      <c r="H2" s="182" t="s">
        <v>58</v>
      </c>
      <c r="I2" s="8" t="s">
        <v>8</v>
      </c>
    </row>
    <row r="3" spans="2:9" s="9" customFormat="1" ht="15.75" customHeight="1">
      <c r="B3" s="183"/>
      <c r="C3" s="183"/>
      <c r="D3" s="183"/>
      <c r="E3" s="183"/>
      <c r="F3" s="183"/>
      <c r="G3" s="183"/>
      <c r="H3" s="183"/>
      <c r="I3" s="10"/>
    </row>
    <row r="4" spans="2:9" ht="25.5" customHeight="1">
      <c r="B4" s="11" t="s">
        <v>170</v>
      </c>
      <c r="C4" s="93">
        <v>13553545002</v>
      </c>
      <c r="D4" s="93">
        <v>4705058698</v>
      </c>
      <c r="E4" s="94" t="s">
        <v>238</v>
      </c>
      <c r="F4" s="94" t="s">
        <v>239</v>
      </c>
      <c r="G4" s="93">
        <f>C4+D4</f>
        <v>18258603700</v>
      </c>
      <c r="H4" s="93">
        <v>20150000000</v>
      </c>
      <c r="I4" s="12"/>
    </row>
    <row r="5" spans="2:9" ht="25.5" customHeight="1">
      <c r="B5" s="11" t="s">
        <v>240</v>
      </c>
      <c r="C5" s="147">
        <v>433764089</v>
      </c>
      <c r="D5" s="148">
        <v>86435911</v>
      </c>
      <c r="E5" s="94" t="s">
        <v>238</v>
      </c>
      <c r="F5" s="94" t="s">
        <v>239</v>
      </c>
      <c r="G5" s="93">
        <f t="shared" ref="G5:G21" si="0">C5+D5</f>
        <v>520200000</v>
      </c>
      <c r="H5" s="93">
        <v>568450000</v>
      </c>
      <c r="I5" s="12"/>
    </row>
    <row r="6" spans="2:9" ht="25.5" customHeight="1">
      <c r="B6" s="1" t="s">
        <v>171</v>
      </c>
      <c r="C6" s="93">
        <v>318840476</v>
      </c>
      <c r="D6" s="94">
        <v>63505969</v>
      </c>
      <c r="E6" s="94" t="s">
        <v>239</v>
      </c>
      <c r="F6" s="94" t="s">
        <v>238</v>
      </c>
      <c r="G6" s="93">
        <f t="shared" si="0"/>
        <v>382346445</v>
      </c>
      <c r="H6" s="93">
        <v>382252473</v>
      </c>
      <c r="I6" s="12"/>
    </row>
    <row r="7" spans="2:9" ht="25.5" customHeight="1">
      <c r="B7" s="11" t="s">
        <v>197</v>
      </c>
      <c r="C7" s="93">
        <v>5340000000</v>
      </c>
      <c r="D7" s="94" t="s">
        <v>228</v>
      </c>
      <c r="E7" s="94" t="s">
        <v>239</v>
      </c>
      <c r="F7" s="94" t="s">
        <v>238</v>
      </c>
      <c r="G7" s="93">
        <f>C7</f>
        <v>5340000000</v>
      </c>
      <c r="H7" s="93">
        <v>12550000000</v>
      </c>
      <c r="I7" s="12"/>
    </row>
    <row r="8" spans="2:9" ht="25.5" customHeight="1">
      <c r="B8" s="11" t="s">
        <v>198</v>
      </c>
      <c r="C8" s="147">
        <v>3610286322</v>
      </c>
      <c r="D8" s="93">
        <v>3604624003</v>
      </c>
      <c r="E8" s="94" t="s">
        <v>239</v>
      </c>
      <c r="F8" s="94" t="s">
        <v>239</v>
      </c>
      <c r="G8" s="93">
        <f t="shared" si="0"/>
        <v>7214910325</v>
      </c>
      <c r="H8" s="95" t="s">
        <v>263</v>
      </c>
      <c r="I8" s="12"/>
    </row>
    <row r="9" spans="2:9" ht="25.5" customHeight="1">
      <c r="B9" s="11" t="s">
        <v>241</v>
      </c>
      <c r="C9" s="93">
        <v>521257696</v>
      </c>
      <c r="D9" s="93">
        <v>103882606</v>
      </c>
      <c r="E9" s="94" t="s">
        <v>239</v>
      </c>
      <c r="F9" s="94" t="s">
        <v>239</v>
      </c>
      <c r="G9" s="93">
        <f t="shared" si="0"/>
        <v>625140302</v>
      </c>
      <c r="H9" s="93">
        <v>625141183</v>
      </c>
      <c r="I9" s="12"/>
    </row>
    <row r="10" spans="2:9" ht="25.5" customHeight="1">
      <c r="B10" s="11" t="s">
        <v>168</v>
      </c>
      <c r="C10" s="93">
        <v>10120854546</v>
      </c>
      <c r="D10" s="93">
        <v>2610551922</v>
      </c>
      <c r="E10" s="94" t="s">
        <v>239</v>
      </c>
      <c r="F10" s="94" t="s">
        <v>239</v>
      </c>
      <c r="G10" s="93">
        <f t="shared" si="0"/>
        <v>12731406468</v>
      </c>
      <c r="H10" s="93">
        <v>12299746442</v>
      </c>
      <c r="I10" s="12"/>
    </row>
    <row r="11" spans="2:9" ht="25.5" customHeight="1">
      <c r="B11" s="11" t="s">
        <v>242</v>
      </c>
      <c r="C11" s="93">
        <v>1333254140</v>
      </c>
      <c r="D11" s="94">
        <v>265688241</v>
      </c>
      <c r="E11" s="94" t="s">
        <v>239</v>
      </c>
      <c r="F11" s="94" t="s">
        <v>239</v>
      </c>
      <c r="G11" s="93">
        <f t="shared" si="0"/>
        <v>1598942381</v>
      </c>
      <c r="H11" s="93">
        <v>1526042381</v>
      </c>
      <c r="I11" s="12"/>
    </row>
    <row r="12" spans="2:9" ht="25.5" customHeight="1">
      <c r="B12" s="11" t="s">
        <v>243</v>
      </c>
      <c r="C12" s="93">
        <v>841798487</v>
      </c>
      <c r="D12" s="93">
        <v>167787358</v>
      </c>
      <c r="E12" s="94" t="s">
        <v>239</v>
      </c>
      <c r="F12" s="94" t="s">
        <v>238</v>
      </c>
      <c r="G12" s="93">
        <f t="shared" si="0"/>
        <v>1009585845</v>
      </c>
      <c r="H12" s="93">
        <v>1026421826</v>
      </c>
      <c r="I12" s="12"/>
    </row>
    <row r="13" spans="2:9" ht="25.5" customHeight="1">
      <c r="B13" s="11" t="s">
        <v>244</v>
      </c>
      <c r="C13" s="93">
        <v>2089847619</v>
      </c>
      <c r="D13" s="94">
        <v>416527381</v>
      </c>
      <c r="E13" s="94" t="s">
        <v>239</v>
      </c>
      <c r="F13" s="94" t="s">
        <v>239</v>
      </c>
      <c r="G13" s="93">
        <f t="shared" si="0"/>
        <v>2506375000</v>
      </c>
      <c r="H13" s="93">
        <v>3040962000</v>
      </c>
      <c r="I13" s="12"/>
    </row>
    <row r="14" spans="2:9" ht="25.5" customHeight="1">
      <c r="B14" s="1" t="s">
        <v>172</v>
      </c>
      <c r="C14" s="93">
        <v>33270014</v>
      </c>
      <c r="D14" s="94">
        <v>6579896</v>
      </c>
      <c r="E14" s="94" t="s">
        <v>239</v>
      </c>
      <c r="F14" s="94" t="s">
        <v>239</v>
      </c>
      <c r="G14" s="93">
        <f t="shared" si="0"/>
        <v>39849910</v>
      </c>
      <c r="H14" s="93">
        <v>38483910</v>
      </c>
      <c r="I14" s="12"/>
    </row>
    <row r="15" spans="2:9" ht="25.5" customHeight="1">
      <c r="B15" s="1" t="s">
        <v>173</v>
      </c>
      <c r="C15" s="93">
        <v>78979380</v>
      </c>
      <c r="D15" s="93">
        <v>315563977</v>
      </c>
      <c r="E15" s="94" t="s">
        <v>238</v>
      </c>
      <c r="F15" s="94" t="s">
        <v>239</v>
      </c>
      <c r="G15" s="93">
        <f t="shared" si="0"/>
        <v>394543357</v>
      </c>
      <c r="H15" s="93">
        <v>405498921</v>
      </c>
      <c r="I15" s="12"/>
    </row>
    <row r="16" spans="2:9" ht="25.5" customHeight="1">
      <c r="B16" s="1" t="s">
        <v>174</v>
      </c>
      <c r="C16" s="93">
        <v>3335231073</v>
      </c>
      <c r="D16" s="94">
        <v>664768927</v>
      </c>
      <c r="E16" s="94" t="s">
        <v>239</v>
      </c>
      <c r="F16" s="94" t="s">
        <v>239</v>
      </c>
      <c r="G16" s="93">
        <f t="shared" si="0"/>
        <v>4000000000</v>
      </c>
      <c r="H16" s="93">
        <v>4000000000</v>
      </c>
      <c r="I16" s="12"/>
    </row>
    <row r="17" spans="2:9" ht="25.5" customHeight="1">
      <c r="B17" s="11" t="s">
        <v>245</v>
      </c>
      <c r="C17" s="93">
        <v>700669000</v>
      </c>
      <c r="D17" s="93">
        <v>299732400</v>
      </c>
      <c r="E17" s="94" t="s">
        <v>239</v>
      </c>
      <c r="F17" s="94" t="s">
        <v>239</v>
      </c>
      <c r="G17" s="93">
        <f t="shared" si="0"/>
        <v>1000401400</v>
      </c>
      <c r="H17" s="93">
        <v>1000000000</v>
      </c>
      <c r="I17" s="12"/>
    </row>
    <row r="18" spans="2:9" ht="25.5" customHeight="1">
      <c r="B18" s="1" t="s">
        <v>175</v>
      </c>
      <c r="C18" s="93">
        <v>300000000</v>
      </c>
      <c r="D18" s="94" t="s">
        <v>228</v>
      </c>
      <c r="E18" s="94" t="s">
        <v>239</v>
      </c>
      <c r="F18" s="94" t="s">
        <v>239</v>
      </c>
      <c r="G18" s="93">
        <f>C18</f>
        <v>300000000</v>
      </c>
      <c r="H18" s="93">
        <v>300000000</v>
      </c>
      <c r="I18" s="12"/>
    </row>
    <row r="19" spans="2:9" ht="25.5" customHeight="1">
      <c r="B19" s="1" t="s">
        <v>262</v>
      </c>
      <c r="C19" s="93">
        <v>138619125</v>
      </c>
      <c r="D19" s="94">
        <v>27515930</v>
      </c>
      <c r="E19" s="94" t="s">
        <v>228</v>
      </c>
      <c r="F19" s="94" t="s">
        <v>228</v>
      </c>
      <c r="G19" s="93">
        <f t="shared" si="0"/>
        <v>166135055</v>
      </c>
      <c r="H19" s="93">
        <v>173302249</v>
      </c>
      <c r="I19" s="12"/>
    </row>
    <row r="20" spans="2:9" ht="25.5" customHeight="1">
      <c r="B20" s="1" t="s">
        <v>275</v>
      </c>
      <c r="C20" s="93">
        <v>594982000</v>
      </c>
      <c r="D20" s="94" t="s">
        <v>228</v>
      </c>
      <c r="E20" s="94" t="s">
        <v>228</v>
      </c>
      <c r="F20" s="94" t="s">
        <v>228</v>
      </c>
      <c r="G20" s="93">
        <f>C20</f>
        <v>594982000</v>
      </c>
      <c r="H20" s="93">
        <v>763116000</v>
      </c>
      <c r="I20" s="12"/>
    </row>
    <row r="21" spans="2:9" ht="25.5" customHeight="1">
      <c r="B21" s="1" t="s">
        <v>301</v>
      </c>
      <c r="C21" s="93">
        <v>14847411</v>
      </c>
      <c r="D21" s="94">
        <v>2891166</v>
      </c>
      <c r="E21" s="94" t="s">
        <v>228</v>
      </c>
      <c r="F21" s="94" t="s">
        <v>228</v>
      </c>
      <c r="G21" s="93">
        <f t="shared" si="0"/>
        <v>17738577</v>
      </c>
      <c r="H21" s="94" t="s">
        <v>228</v>
      </c>
      <c r="I21" s="12"/>
    </row>
    <row r="22" spans="2:9" ht="25.5" customHeight="1">
      <c r="B22" s="5" t="s">
        <v>8</v>
      </c>
      <c r="C22" s="93">
        <f>SUM(C4:C21)</f>
        <v>43360046380</v>
      </c>
      <c r="D22" s="93">
        <f>SUM(D4:D21)</f>
        <v>13341114385</v>
      </c>
      <c r="E22" s="94" t="s">
        <v>238</v>
      </c>
      <c r="F22" s="94" t="s">
        <v>238</v>
      </c>
      <c r="G22" s="93">
        <f>C22+D22</f>
        <v>56701160765</v>
      </c>
      <c r="H22" s="93">
        <f>H4+H5+H6+H7+H9+H10+H11+H12+H13+H14+H15+H16+H17+H18+H19+H20</f>
        <v>58849417385</v>
      </c>
      <c r="I22" s="12"/>
    </row>
    <row r="23" spans="2:9" ht="4.95" customHeight="1">
      <c r="B23" s="13"/>
      <c r="C23" s="14"/>
      <c r="D23" s="14"/>
      <c r="E23" s="14"/>
      <c r="F23" s="14"/>
      <c r="G23" s="14"/>
      <c r="H23" s="14"/>
      <c r="I23" s="14"/>
    </row>
    <row r="24" spans="2:9" ht="1.95" customHeight="1"/>
    <row r="25" spans="2:9" ht="18.75" customHeight="1">
      <c r="B25" t="s">
        <v>199</v>
      </c>
    </row>
    <row r="26" spans="2:9" ht="18.75" customHeight="1">
      <c r="B26" t="s">
        <v>200</v>
      </c>
    </row>
  </sheetData>
  <mergeCells count="7">
    <mergeCell ref="H2:H3"/>
    <mergeCell ref="B2:B3"/>
    <mergeCell ref="C2:C3"/>
    <mergeCell ref="D2:D3"/>
    <mergeCell ref="E2:E3"/>
    <mergeCell ref="F2:F3"/>
    <mergeCell ref="G2:G3"/>
  </mergeCells>
  <phoneticPr fontId="3"/>
  <printOptions horizontalCentered="1"/>
  <pageMargins left="0.39370078740157483" right="0.39370078740157483" top="0.59055118110236227" bottom="0.59055118110236227"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4"/>
  <sheetViews>
    <sheetView view="pageBreakPreview" zoomScale="85" zoomScaleNormal="100" zoomScaleSheetLayoutView="85" workbookViewId="0"/>
  </sheetViews>
  <sheetFormatPr defaultRowHeight="13.2"/>
  <cols>
    <col min="1" max="1" width="1.88671875" customWidth="1"/>
    <col min="2" max="2" width="39.109375" customWidth="1"/>
    <col min="3" max="7" width="16.6640625" customWidth="1"/>
    <col min="8" max="8" width="1.88671875" customWidth="1"/>
  </cols>
  <sheetData>
    <row r="1" spans="2:8" ht="19.5" customHeight="1">
      <c r="B1" s="31" t="s">
        <v>246</v>
      </c>
      <c r="C1" s="32"/>
      <c r="D1" s="32"/>
      <c r="E1" s="32"/>
      <c r="F1" s="32"/>
      <c r="G1" s="32" t="s">
        <v>247</v>
      </c>
      <c r="H1" s="33"/>
    </row>
    <row r="2" spans="2:8" ht="21" customHeight="1">
      <c r="B2" s="184" t="s">
        <v>59</v>
      </c>
      <c r="C2" s="186" t="s">
        <v>5</v>
      </c>
      <c r="D2" s="187"/>
      <c r="E2" s="186" t="s">
        <v>7</v>
      </c>
      <c r="F2" s="187"/>
      <c r="G2" s="184" t="s">
        <v>220</v>
      </c>
    </row>
    <row r="3" spans="2:8" ht="33" customHeight="1">
      <c r="B3" s="185"/>
      <c r="C3" s="5" t="s">
        <v>60</v>
      </c>
      <c r="D3" s="27" t="s">
        <v>61</v>
      </c>
      <c r="E3" s="5" t="s">
        <v>60</v>
      </c>
      <c r="F3" s="27" t="s">
        <v>61</v>
      </c>
      <c r="G3" s="185"/>
    </row>
    <row r="4" spans="2:8" ht="35.25" customHeight="1">
      <c r="B4" s="28" t="s">
        <v>149</v>
      </c>
      <c r="C4" s="92">
        <v>1744644811</v>
      </c>
      <c r="D4" s="66" t="s">
        <v>228</v>
      </c>
      <c r="E4" s="92">
        <v>167576595</v>
      </c>
      <c r="F4" s="66" t="s">
        <v>228</v>
      </c>
      <c r="G4" s="92">
        <v>1912221406</v>
      </c>
    </row>
    <row r="5" spans="2:8" ht="35.25" customHeight="1">
      <c r="B5" s="28" t="s">
        <v>150</v>
      </c>
      <c r="C5" s="92">
        <v>1499524000</v>
      </c>
      <c r="D5" s="66" t="s">
        <v>248</v>
      </c>
      <c r="E5" s="92">
        <v>224143400</v>
      </c>
      <c r="F5" s="66" t="s">
        <v>249</v>
      </c>
      <c r="G5" s="92">
        <v>1723667400</v>
      </c>
    </row>
    <row r="6" spans="2:8" ht="35.25" customHeight="1">
      <c r="B6" s="29" t="s">
        <v>250</v>
      </c>
      <c r="C6" s="92">
        <v>255602000</v>
      </c>
      <c r="D6" s="66" t="s">
        <v>249</v>
      </c>
      <c r="E6" s="92">
        <v>42508000</v>
      </c>
      <c r="F6" s="66" t="s">
        <v>249</v>
      </c>
      <c r="G6" s="92">
        <v>298110000</v>
      </c>
    </row>
    <row r="7" spans="2:8" ht="35.25" customHeight="1">
      <c r="B7" s="28" t="s">
        <v>255</v>
      </c>
      <c r="C7" s="92">
        <v>3428580</v>
      </c>
      <c r="D7" s="66" t="s">
        <v>228</v>
      </c>
      <c r="E7" s="66">
        <v>0</v>
      </c>
      <c r="F7" s="66" t="s">
        <v>228</v>
      </c>
      <c r="G7" s="92">
        <v>3428580</v>
      </c>
    </row>
    <row r="8" spans="2:8" ht="35.25" customHeight="1">
      <c r="B8" s="246" t="s">
        <v>267</v>
      </c>
      <c r="C8" s="92">
        <v>233152109</v>
      </c>
      <c r="D8" s="66" t="s">
        <v>228</v>
      </c>
      <c r="E8" s="92">
        <v>62348649</v>
      </c>
      <c r="F8" s="66" t="s">
        <v>228</v>
      </c>
      <c r="G8" s="92">
        <v>295500758</v>
      </c>
    </row>
    <row r="9" spans="2:8" ht="35.25" customHeight="1">
      <c r="B9" s="246" t="s">
        <v>303</v>
      </c>
      <c r="C9" s="92">
        <v>0</v>
      </c>
      <c r="D9" s="66" t="s">
        <v>228</v>
      </c>
      <c r="E9" s="92">
        <v>17646000</v>
      </c>
      <c r="F9" s="66" t="s">
        <v>228</v>
      </c>
      <c r="G9" s="92">
        <v>17646000</v>
      </c>
    </row>
    <row r="10" spans="2:8" ht="35.25" customHeight="1">
      <c r="B10" s="246" t="s">
        <v>268</v>
      </c>
      <c r="C10" s="92">
        <v>72729400</v>
      </c>
      <c r="D10" s="66" t="s">
        <v>228</v>
      </c>
      <c r="E10" s="92">
        <v>1086600</v>
      </c>
      <c r="F10" s="66" t="s">
        <v>228</v>
      </c>
      <c r="G10" s="92">
        <v>73816000</v>
      </c>
    </row>
    <row r="11" spans="2:8" ht="35.25" customHeight="1">
      <c r="B11" s="247" t="s">
        <v>8</v>
      </c>
      <c r="C11" s="92">
        <v>3809080900</v>
      </c>
      <c r="D11" s="66" t="s">
        <v>248</v>
      </c>
      <c r="E11" s="92">
        <v>515309244</v>
      </c>
      <c r="F11" s="66" t="s">
        <v>249</v>
      </c>
      <c r="G11" s="92">
        <v>4324390144</v>
      </c>
    </row>
    <row r="12" spans="2:8" ht="3.75" customHeight="1">
      <c r="B12" s="34"/>
      <c r="C12" s="26"/>
      <c r="D12" s="26"/>
      <c r="E12" s="26"/>
      <c r="F12" s="26"/>
      <c r="G12" s="26"/>
      <c r="H12" s="3"/>
    </row>
    <row r="13" spans="2:8">
      <c r="C13" s="3"/>
      <c r="D13" s="3"/>
      <c r="E13" s="3"/>
      <c r="F13" s="3"/>
      <c r="G13" s="3"/>
      <c r="H13" s="3"/>
    </row>
    <row r="14" spans="2:8">
      <c r="C14" s="35"/>
      <c r="D14" s="35"/>
      <c r="E14" s="35"/>
      <c r="F14" s="35"/>
      <c r="G14" s="35"/>
      <c r="H14" s="35"/>
    </row>
  </sheetData>
  <mergeCells count="4">
    <mergeCell ref="B2:B3"/>
    <mergeCell ref="C2:D2"/>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9"/>
  <sheetViews>
    <sheetView view="pageBreakPreview" zoomScale="80" zoomScaleNormal="80" zoomScaleSheetLayoutView="80" workbookViewId="0"/>
  </sheetViews>
  <sheetFormatPr defaultRowHeight="13.2"/>
  <cols>
    <col min="1" max="1" width="1" customWidth="1"/>
    <col min="2" max="4" width="20" customWidth="1"/>
    <col min="5" max="5" width="3.44140625" customWidth="1"/>
    <col min="6" max="8" width="20" customWidth="1"/>
    <col min="9" max="9" width="0.88671875" customWidth="1"/>
  </cols>
  <sheetData>
    <row r="1" spans="2:8" ht="19.5" customHeight="1">
      <c r="B1" t="s">
        <v>62</v>
      </c>
      <c r="C1" s="33"/>
      <c r="D1" s="4" t="s">
        <v>251</v>
      </c>
      <c r="E1" s="33"/>
      <c r="F1" s="3" t="s">
        <v>63</v>
      </c>
      <c r="G1" s="33"/>
      <c r="H1" s="4" t="s">
        <v>230</v>
      </c>
    </row>
    <row r="2" spans="2:8" ht="30" customHeight="1">
      <c r="B2" s="5" t="s">
        <v>59</v>
      </c>
      <c r="C2" s="5" t="s">
        <v>64</v>
      </c>
      <c r="D2" s="5" t="s">
        <v>65</v>
      </c>
      <c r="F2" s="5" t="s">
        <v>59</v>
      </c>
      <c r="G2" s="5" t="s">
        <v>64</v>
      </c>
      <c r="H2" s="5" t="s">
        <v>65</v>
      </c>
    </row>
    <row r="3" spans="2:8" ht="21" customHeight="1">
      <c r="B3" s="36" t="s">
        <v>66</v>
      </c>
      <c r="C3" s="37"/>
      <c r="D3" s="37"/>
      <c r="F3" s="36" t="s">
        <v>66</v>
      </c>
      <c r="G3" s="38"/>
      <c r="H3" s="38"/>
    </row>
    <row r="4" spans="2:8" ht="21" customHeight="1">
      <c r="B4" s="36" t="s">
        <v>178</v>
      </c>
      <c r="C4" s="38">
        <v>217115007</v>
      </c>
      <c r="D4" s="38">
        <v>23231306</v>
      </c>
      <c r="F4" s="36" t="s">
        <v>178</v>
      </c>
      <c r="G4" s="38">
        <v>164849309</v>
      </c>
      <c r="H4" s="38">
        <v>17638876</v>
      </c>
    </row>
    <row r="5" spans="2:8" ht="21" customHeight="1">
      <c r="B5" s="36" t="s">
        <v>177</v>
      </c>
      <c r="C5" s="38">
        <v>211046138</v>
      </c>
      <c r="D5" s="38">
        <v>24481352</v>
      </c>
      <c r="F5" s="36" t="s">
        <v>177</v>
      </c>
      <c r="G5" s="38">
        <v>123736174</v>
      </c>
      <c r="H5" s="38">
        <v>14353396</v>
      </c>
    </row>
    <row r="6" spans="2:8" ht="21" customHeight="1">
      <c r="B6" s="36" t="s">
        <v>179</v>
      </c>
      <c r="C6" s="38">
        <v>31518952</v>
      </c>
      <c r="D6" s="38">
        <v>3467085</v>
      </c>
      <c r="F6" s="36" t="s">
        <v>179</v>
      </c>
      <c r="G6" s="38">
        <v>17845316</v>
      </c>
      <c r="H6" s="38">
        <v>1962985</v>
      </c>
    </row>
    <row r="7" spans="2:8" ht="21" customHeight="1">
      <c r="B7" s="36" t="s">
        <v>257</v>
      </c>
      <c r="C7" s="37">
        <v>487090</v>
      </c>
      <c r="D7" s="37" t="s">
        <v>228</v>
      </c>
      <c r="F7" s="36" t="s">
        <v>257</v>
      </c>
      <c r="G7" s="38">
        <v>121200</v>
      </c>
      <c r="H7" s="37" t="s">
        <v>228</v>
      </c>
    </row>
    <row r="8" spans="2:8" ht="21" customHeight="1">
      <c r="B8" s="36" t="s">
        <v>180</v>
      </c>
      <c r="C8" s="37">
        <v>4572000</v>
      </c>
      <c r="D8" s="37" t="s">
        <v>228</v>
      </c>
      <c r="F8" s="36" t="s">
        <v>180</v>
      </c>
      <c r="G8" s="37">
        <v>3449900</v>
      </c>
      <c r="H8" s="37" t="s">
        <v>228</v>
      </c>
    </row>
    <row r="9" spans="2:8" ht="21" customHeight="1">
      <c r="B9" s="36" t="s">
        <v>67</v>
      </c>
      <c r="C9" s="38"/>
      <c r="D9" s="37"/>
      <c r="F9" s="36" t="s">
        <v>67</v>
      </c>
      <c r="G9" s="38"/>
      <c r="H9" s="38"/>
    </row>
    <row r="10" spans="2:8" ht="21" customHeight="1">
      <c r="B10" s="36" t="s">
        <v>68</v>
      </c>
      <c r="C10" s="38">
        <v>57204772</v>
      </c>
      <c r="D10" s="38">
        <v>2337467</v>
      </c>
      <c r="F10" s="36" t="s">
        <v>68</v>
      </c>
      <c r="G10" s="38">
        <v>24508290</v>
      </c>
      <c r="H10" s="38">
        <v>994362</v>
      </c>
    </row>
    <row r="11" spans="2:8" ht="21" customHeight="1">
      <c r="B11" s="36" t="s">
        <v>182</v>
      </c>
      <c r="C11" s="38">
        <v>252158365</v>
      </c>
      <c r="D11" s="38">
        <v>4150927</v>
      </c>
      <c r="F11" s="36" t="s">
        <v>182</v>
      </c>
      <c r="G11" s="38">
        <v>11139669</v>
      </c>
      <c r="H11" s="37" t="s">
        <v>228</v>
      </c>
    </row>
    <row r="12" spans="2:8" ht="21" customHeight="1">
      <c r="B12" s="36" t="s">
        <v>181</v>
      </c>
      <c r="C12" s="38">
        <v>7648467480</v>
      </c>
      <c r="D12" s="38">
        <v>64933170</v>
      </c>
      <c r="F12" s="36" t="s">
        <v>181</v>
      </c>
      <c r="G12" s="38">
        <v>129795867</v>
      </c>
      <c r="H12" s="38">
        <v>8748868</v>
      </c>
    </row>
    <row r="13" spans="2:8" ht="36" customHeight="1">
      <c r="B13" s="29" t="s">
        <v>183</v>
      </c>
      <c r="C13" s="38">
        <v>209551991</v>
      </c>
      <c r="D13" s="37" t="s">
        <v>228</v>
      </c>
      <c r="F13" s="29" t="s">
        <v>183</v>
      </c>
      <c r="G13" s="38">
        <v>12832707</v>
      </c>
      <c r="H13" s="37" t="s">
        <v>228</v>
      </c>
    </row>
    <row r="14" spans="2:8" ht="53.25" customHeight="1">
      <c r="B14" s="29" t="s">
        <v>184</v>
      </c>
      <c r="C14" s="38">
        <v>1101874</v>
      </c>
      <c r="D14" s="37" t="s">
        <v>228</v>
      </c>
      <c r="F14" s="29" t="s">
        <v>184</v>
      </c>
      <c r="G14" s="38">
        <v>858</v>
      </c>
      <c r="H14" s="37" t="s">
        <v>228</v>
      </c>
    </row>
    <row r="15" spans="2:8" ht="53.25" customHeight="1">
      <c r="B15" s="39" t="s">
        <v>232</v>
      </c>
      <c r="C15" s="38">
        <v>862500</v>
      </c>
      <c r="D15" s="37">
        <v>28463</v>
      </c>
      <c r="F15" s="63" t="s">
        <v>256</v>
      </c>
      <c r="G15" s="37"/>
      <c r="H15" s="37"/>
    </row>
    <row r="16" spans="2:8" ht="32.25" customHeight="1">
      <c r="B16" s="40" t="s">
        <v>8</v>
      </c>
      <c r="C16" s="38">
        <v>8634086169</v>
      </c>
      <c r="D16" s="38">
        <f>23231306+24481352+3467085+0+0+2337467+4150927+64933170+0</f>
        <v>122601307</v>
      </c>
      <c r="F16" s="40" t="s">
        <v>8</v>
      </c>
      <c r="G16" s="38">
        <v>488279290</v>
      </c>
      <c r="H16" s="38">
        <v>43711453</v>
      </c>
    </row>
    <row r="17" spans="2:8" ht="6.75" customHeight="1">
      <c r="B17" s="34"/>
      <c r="C17" s="26"/>
      <c r="D17" s="26"/>
      <c r="E17" s="3"/>
      <c r="F17" s="3"/>
      <c r="G17" s="3"/>
      <c r="H17" s="33"/>
    </row>
    <row r="18" spans="2:8" ht="18.75" customHeight="1">
      <c r="C18" s="3"/>
      <c r="D18" s="3"/>
      <c r="E18" s="3"/>
      <c r="F18" s="3"/>
      <c r="G18" s="3"/>
      <c r="H18" s="33"/>
    </row>
    <row r="19" spans="2:8">
      <c r="C19" s="35"/>
      <c r="D19" s="35"/>
      <c r="E19" s="35"/>
      <c r="F19" s="35"/>
    </row>
  </sheetData>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9"/>
  <sheetViews>
    <sheetView view="pageBreakPreview" zoomScale="85" zoomScaleNormal="100" zoomScaleSheetLayoutView="85" workbookViewId="0"/>
  </sheetViews>
  <sheetFormatPr defaultRowHeight="13.2"/>
  <cols>
    <col min="1" max="1" width="12" customWidth="1"/>
    <col min="2" max="12" width="10.88671875" style="78" customWidth="1"/>
    <col min="13" max="13" width="0.6640625" customWidth="1"/>
  </cols>
  <sheetData>
    <row r="1" spans="1:13">
      <c r="A1" s="77" t="s">
        <v>69</v>
      </c>
    </row>
    <row r="2" spans="1:13">
      <c r="A2" s="77" t="s">
        <v>70</v>
      </c>
      <c r="B2" s="79"/>
      <c r="C2" s="80"/>
      <c r="D2" s="80"/>
      <c r="E2" s="80"/>
      <c r="F2" s="80"/>
      <c r="G2" s="80"/>
      <c r="H2" s="80"/>
      <c r="I2" s="80"/>
      <c r="J2" s="80"/>
      <c r="K2" s="80"/>
      <c r="L2" s="81" t="s">
        <v>252</v>
      </c>
    </row>
    <row r="3" spans="1:13" ht="15.9" customHeight="1">
      <c r="A3" s="191" t="s">
        <v>57</v>
      </c>
      <c r="B3" s="193" t="s">
        <v>71</v>
      </c>
      <c r="C3" s="195" t="s">
        <v>72</v>
      </c>
      <c r="D3" s="188" t="s">
        <v>205</v>
      </c>
      <c r="E3" s="188" t="s">
        <v>73</v>
      </c>
      <c r="F3" s="188" t="s">
        <v>206</v>
      </c>
      <c r="G3" s="188" t="s">
        <v>207</v>
      </c>
      <c r="H3" s="188" t="s">
        <v>208</v>
      </c>
      <c r="I3" s="190" t="s">
        <v>74</v>
      </c>
      <c r="J3" s="82"/>
      <c r="K3" s="83"/>
      <c r="L3" s="188" t="s">
        <v>75</v>
      </c>
    </row>
    <row r="4" spans="1:13" ht="15.9" customHeight="1">
      <c r="A4" s="192"/>
      <c r="B4" s="194"/>
      <c r="C4" s="196"/>
      <c r="D4" s="189"/>
      <c r="E4" s="189"/>
      <c r="F4" s="188"/>
      <c r="G4" s="189"/>
      <c r="H4" s="188"/>
      <c r="I4" s="188"/>
      <c r="J4" s="84" t="s">
        <v>226</v>
      </c>
      <c r="K4" s="84" t="s">
        <v>227</v>
      </c>
      <c r="L4" s="189"/>
    </row>
    <row r="5" spans="1:13" ht="24.9" customHeight="1">
      <c r="A5" s="85" t="s">
        <v>76</v>
      </c>
      <c r="B5" s="86"/>
      <c r="C5" s="87"/>
      <c r="D5" s="88"/>
      <c r="E5" s="88"/>
      <c r="F5" s="88"/>
      <c r="G5" s="88"/>
      <c r="H5" s="88"/>
      <c r="I5" s="88"/>
      <c r="J5" s="88"/>
      <c r="K5" s="88"/>
      <c r="L5" s="88"/>
    </row>
    <row r="6" spans="1:13" ht="24.9" customHeight="1">
      <c r="A6" s="85" t="s">
        <v>77</v>
      </c>
      <c r="B6" s="86">
        <f>SUM(C6:L6)</f>
        <v>11994641702</v>
      </c>
      <c r="C6" s="87">
        <v>11104112996</v>
      </c>
      <c r="D6" s="68" t="s">
        <v>228</v>
      </c>
      <c r="E6" s="88">
        <v>890528706</v>
      </c>
      <c r="F6" s="68" t="s">
        <v>228</v>
      </c>
      <c r="G6" s="68" t="s">
        <v>228</v>
      </c>
      <c r="H6" s="68" t="s">
        <v>228</v>
      </c>
      <c r="I6" s="68" t="s">
        <v>260</v>
      </c>
      <c r="J6" s="68" t="s">
        <v>260</v>
      </c>
      <c r="K6" s="68" t="s">
        <v>260</v>
      </c>
      <c r="L6" s="68" t="s">
        <v>260</v>
      </c>
      <c r="M6" s="89"/>
    </row>
    <row r="7" spans="1:13" ht="24.9" customHeight="1">
      <c r="A7" s="85" t="s">
        <v>78</v>
      </c>
      <c r="B7" s="86">
        <f t="shared" ref="B7:B16" si="0">SUM(C7:L7)</f>
        <v>2606771472</v>
      </c>
      <c r="C7" s="87">
        <v>2536356193</v>
      </c>
      <c r="D7" s="88">
        <v>14503173</v>
      </c>
      <c r="E7" s="88">
        <v>55912106</v>
      </c>
      <c r="F7" s="68" t="s">
        <v>228</v>
      </c>
      <c r="G7" s="68" t="s">
        <v>228</v>
      </c>
      <c r="H7" s="68" t="s">
        <v>228</v>
      </c>
      <c r="I7" s="68" t="s">
        <v>260</v>
      </c>
      <c r="J7" s="68" t="s">
        <v>260</v>
      </c>
      <c r="K7" s="68" t="s">
        <v>260</v>
      </c>
      <c r="L7" s="68" t="s">
        <v>260</v>
      </c>
      <c r="M7" s="89"/>
    </row>
    <row r="8" spans="1:13" ht="24.9" customHeight="1">
      <c r="A8" s="85" t="s">
        <v>79</v>
      </c>
      <c r="B8" s="86">
        <f t="shared" si="0"/>
        <v>2936629947</v>
      </c>
      <c r="C8" s="87">
        <v>2480229947</v>
      </c>
      <c r="D8" s="68" t="s">
        <v>228</v>
      </c>
      <c r="E8" s="68">
        <v>456400000</v>
      </c>
      <c r="F8" s="68" t="s">
        <v>228</v>
      </c>
      <c r="G8" s="68" t="s">
        <v>228</v>
      </c>
      <c r="H8" s="68" t="s">
        <v>228</v>
      </c>
      <c r="I8" s="68" t="s">
        <v>260</v>
      </c>
      <c r="J8" s="68" t="s">
        <v>260</v>
      </c>
      <c r="K8" s="68" t="s">
        <v>260</v>
      </c>
      <c r="L8" s="68" t="s">
        <v>260</v>
      </c>
      <c r="M8" s="89"/>
    </row>
    <row r="9" spans="1:13" ht="24.9" customHeight="1">
      <c r="A9" s="85" t="s">
        <v>80</v>
      </c>
      <c r="B9" s="86">
        <f>SUM(C9:L9)</f>
        <v>9629928977</v>
      </c>
      <c r="C9" s="87">
        <v>8959448531</v>
      </c>
      <c r="D9" s="68">
        <v>18200000</v>
      </c>
      <c r="E9" s="88">
        <v>652280446</v>
      </c>
      <c r="F9" s="68" t="s">
        <v>228</v>
      </c>
      <c r="G9" s="68" t="s">
        <v>228</v>
      </c>
      <c r="H9" s="68" t="s">
        <v>228</v>
      </c>
      <c r="I9" s="68" t="s">
        <v>260</v>
      </c>
      <c r="J9" s="68" t="s">
        <v>260</v>
      </c>
      <c r="K9" s="68" t="s">
        <v>260</v>
      </c>
      <c r="L9" s="68" t="s">
        <v>260</v>
      </c>
    </row>
    <row r="10" spans="1:13" ht="24.9" customHeight="1">
      <c r="A10" s="85" t="s">
        <v>81</v>
      </c>
      <c r="B10" s="86">
        <f>SUM(C10:L10)</f>
        <v>44274962331</v>
      </c>
      <c r="C10" s="87">
        <v>1221265733</v>
      </c>
      <c r="D10" s="88">
        <v>5850621362</v>
      </c>
      <c r="E10" s="88">
        <v>35711879343</v>
      </c>
      <c r="F10" s="68" t="s">
        <v>228</v>
      </c>
      <c r="G10" s="68" t="s">
        <v>228</v>
      </c>
      <c r="H10" s="88">
        <v>1491195893</v>
      </c>
      <c r="I10" s="68" t="s">
        <v>260</v>
      </c>
      <c r="J10" s="68" t="s">
        <v>260</v>
      </c>
      <c r="K10" s="68" t="s">
        <v>260</v>
      </c>
      <c r="L10" s="68" t="s">
        <v>260</v>
      </c>
    </row>
    <row r="11" spans="1:13" ht="24.9" customHeight="1">
      <c r="A11" s="85" t="s">
        <v>82</v>
      </c>
      <c r="B11" s="86">
        <f>SUM(C11:L11)</f>
        <v>5570472228</v>
      </c>
      <c r="C11" s="87">
        <v>3871047122</v>
      </c>
      <c r="D11" s="88">
        <v>1391475106</v>
      </c>
      <c r="E11" s="88">
        <v>307950000</v>
      </c>
      <c r="F11" s="68" t="s">
        <v>228</v>
      </c>
      <c r="G11" s="68" t="s">
        <v>228</v>
      </c>
      <c r="H11" s="68" t="s">
        <v>228</v>
      </c>
      <c r="I11" s="68" t="s">
        <v>260</v>
      </c>
      <c r="J11" s="68" t="s">
        <v>260</v>
      </c>
      <c r="K11" s="68" t="s">
        <v>260</v>
      </c>
      <c r="L11" s="68" t="s">
        <v>260</v>
      </c>
    </row>
    <row r="12" spans="1:13" ht="24.9" customHeight="1">
      <c r="A12" s="85" t="s">
        <v>83</v>
      </c>
      <c r="B12" s="86"/>
      <c r="C12" s="87"/>
      <c r="D12" s="68"/>
      <c r="E12" s="68"/>
      <c r="F12" s="68"/>
      <c r="G12" s="68"/>
      <c r="H12" s="68"/>
      <c r="I12" s="68"/>
      <c r="J12" s="68"/>
      <c r="K12" s="68"/>
      <c r="L12" s="68"/>
    </row>
    <row r="13" spans="1:13" ht="24.9" customHeight="1">
      <c r="A13" s="85" t="s">
        <v>84</v>
      </c>
      <c r="B13" s="86">
        <f>SUM(C13:L13)</f>
        <v>82504620162</v>
      </c>
      <c r="C13" s="87">
        <v>51358622073</v>
      </c>
      <c r="D13" s="88">
        <v>7462119089</v>
      </c>
      <c r="E13" s="68">
        <v>23118349000</v>
      </c>
      <c r="F13" s="88">
        <v>20922000</v>
      </c>
      <c r="G13" s="88">
        <v>544608000</v>
      </c>
      <c r="H13" s="68" t="s">
        <v>228</v>
      </c>
      <c r="I13" s="68" t="s">
        <v>260</v>
      </c>
      <c r="J13" s="68" t="s">
        <v>260</v>
      </c>
      <c r="K13" s="68" t="s">
        <v>260</v>
      </c>
      <c r="L13" s="68" t="s">
        <v>260</v>
      </c>
    </row>
    <row r="14" spans="1:13" ht="24.9" customHeight="1">
      <c r="A14" s="85" t="s">
        <v>85</v>
      </c>
      <c r="B14" s="86">
        <f t="shared" si="0"/>
        <v>454010505</v>
      </c>
      <c r="C14" s="87">
        <v>454010505</v>
      </c>
      <c r="D14" s="68" t="s">
        <v>228</v>
      </c>
      <c r="E14" s="68" t="s">
        <v>228</v>
      </c>
      <c r="F14" s="68" t="s">
        <v>228</v>
      </c>
      <c r="G14" s="68" t="s">
        <v>228</v>
      </c>
      <c r="H14" s="68" t="s">
        <v>228</v>
      </c>
      <c r="I14" s="68" t="s">
        <v>260</v>
      </c>
      <c r="J14" s="68" t="s">
        <v>260</v>
      </c>
      <c r="K14" s="68" t="s">
        <v>260</v>
      </c>
      <c r="L14" s="68" t="s">
        <v>260</v>
      </c>
    </row>
    <row r="15" spans="1:13" ht="24.9" customHeight="1">
      <c r="A15" s="85" t="s">
        <v>86</v>
      </c>
      <c r="B15" s="103" t="s">
        <v>228</v>
      </c>
      <c r="C15" s="68" t="s">
        <v>228</v>
      </c>
      <c r="D15" s="68" t="s">
        <v>228</v>
      </c>
      <c r="E15" s="68" t="s">
        <v>228</v>
      </c>
      <c r="F15" s="68" t="s">
        <v>228</v>
      </c>
      <c r="G15" s="68" t="s">
        <v>228</v>
      </c>
      <c r="H15" s="68" t="s">
        <v>228</v>
      </c>
      <c r="I15" s="68" t="s">
        <v>260</v>
      </c>
      <c r="J15" s="68" t="s">
        <v>260</v>
      </c>
      <c r="K15" s="68" t="s">
        <v>260</v>
      </c>
      <c r="L15" s="68" t="s">
        <v>260</v>
      </c>
    </row>
    <row r="16" spans="1:13" ht="24.9" customHeight="1">
      <c r="A16" s="85" t="s">
        <v>87</v>
      </c>
      <c r="B16" s="86">
        <f t="shared" si="0"/>
        <v>5257188278</v>
      </c>
      <c r="C16" s="87">
        <v>3408520887</v>
      </c>
      <c r="D16" s="88">
        <v>612161482</v>
      </c>
      <c r="E16" s="88">
        <v>1210187399</v>
      </c>
      <c r="F16" s="68" t="s">
        <v>228</v>
      </c>
      <c r="G16" s="68" t="s">
        <v>228</v>
      </c>
      <c r="H16" s="68">
        <v>22497080</v>
      </c>
      <c r="I16" s="68" t="s">
        <v>260</v>
      </c>
      <c r="J16" s="68" t="s">
        <v>260</v>
      </c>
      <c r="K16" s="68" t="s">
        <v>260</v>
      </c>
      <c r="L16" s="88">
        <v>3821430</v>
      </c>
    </row>
    <row r="17" spans="1:12" ht="24.9" customHeight="1">
      <c r="A17" s="90" t="s">
        <v>43</v>
      </c>
      <c r="B17" s="86">
        <f>SUM(B5:B16)</f>
        <v>165229225602</v>
      </c>
      <c r="C17" s="87">
        <f>SUM(C5:C16)</f>
        <v>85393613987</v>
      </c>
      <c r="D17" s="88">
        <f>SUM(D5:D16)</f>
        <v>15349080212</v>
      </c>
      <c r="E17" s="88">
        <f t="shared" ref="E17:L17" si="1">SUM(E5:E16)</f>
        <v>62403487000</v>
      </c>
      <c r="F17" s="88">
        <f t="shared" si="1"/>
        <v>20922000</v>
      </c>
      <c r="G17" s="88">
        <f t="shared" si="1"/>
        <v>544608000</v>
      </c>
      <c r="H17" s="88">
        <f t="shared" si="1"/>
        <v>1513692973</v>
      </c>
      <c r="I17" s="68" t="s">
        <v>260</v>
      </c>
      <c r="J17" s="68" t="s">
        <v>254</v>
      </c>
      <c r="K17" s="68" t="s">
        <v>228</v>
      </c>
      <c r="L17" s="88">
        <f t="shared" si="1"/>
        <v>3821430</v>
      </c>
    </row>
    <row r="18" spans="1:12" ht="3.75" customHeight="1">
      <c r="B18" s="91"/>
      <c r="C18" s="91"/>
      <c r="D18" s="91"/>
      <c r="E18" s="91"/>
      <c r="F18" s="91"/>
      <c r="G18" s="91"/>
      <c r="H18" s="91"/>
      <c r="I18" s="91"/>
      <c r="J18" s="91"/>
      <c r="K18" s="91"/>
      <c r="L18" s="91"/>
    </row>
    <row r="19" spans="1:12" ht="12" customHeight="1"/>
  </sheetData>
  <mergeCells count="10">
    <mergeCell ref="G3:G4"/>
    <mergeCell ref="H3:H4"/>
    <mergeCell ref="I3:I4"/>
    <mergeCell ref="L3:L4"/>
    <mergeCell ref="A3:A4"/>
    <mergeCell ref="B3:B4"/>
    <mergeCell ref="C3:C4"/>
    <mergeCell ref="D3:D4"/>
    <mergeCell ref="E3:E4"/>
    <mergeCell ref="F3:F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view="pageBreakPreview" zoomScale="70" zoomScaleNormal="80" zoomScaleSheetLayoutView="70" workbookViewId="0"/>
  </sheetViews>
  <sheetFormatPr defaultRowHeight="13.2"/>
  <cols>
    <col min="1" max="1" width="2.109375" style="70" customWidth="1"/>
    <col min="2" max="2" width="20.6640625" style="70" customWidth="1"/>
    <col min="3" max="9" width="15.109375" style="70" customWidth="1"/>
    <col min="10" max="10" width="2.109375" style="70" customWidth="1"/>
  </cols>
  <sheetData>
    <row r="1" spans="2:10" s="70" customFormat="1" ht="24" customHeight="1">
      <c r="B1" s="71" t="s">
        <v>88</v>
      </c>
      <c r="C1" s="72"/>
      <c r="D1" s="72"/>
      <c r="E1" s="72"/>
      <c r="F1" s="72"/>
      <c r="G1" s="72"/>
      <c r="H1" s="72"/>
      <c r="I1" s="73" t="s">
        <v>236</v>
      </c>
      <c r="J1" s="72"/>
    </row>
    <row r="2" spans="2:10" s="70" customFormat="1" ht="27" customHeight="1">
      <c r="B2" s="197" t="s">
        <v>71</v>
      </c>
      <c r="C2" s="198" t="s">
        <v>89</v>
      </c>
      <c r="D2" s="200" t="s">
        <v>90</v>
      </c>
      <c r="E2" s="200" t="s">
        <v>91</v>
      </c>
      <c r="F2" s="200" t="s">
        <v>92</v>
      </c>
      <c r="G2" s="200" t="s">
        <v>93</v>
      </c>
      <c r="H2" s="200" t="s">
        <v>94</v>
      </c>
      <c r="I2" s="200" t="s">
        <v>95</v>
      </c>
    </row>
    <row r="3" spans="2:10" s="70" customFormat="1" ht="18" customHeight="1">
      <c r="B3" s="197"/>
      <c r="C3" s="199"/>
      <c r="D3" s="201"/>
      <c r="E3" s="201"/>
      <c r="F3" s="201"/>
      <c r="G3" s="201"/>
      <c r="H3" s="201"/>
      <c r="I3" s="201"/>
    </row>
    <row r="4" spans="2:10" s="70" customFormat="1" ht="30" customHeight="1">
      <c r="B4" s="74">
        <f>SUM(C4:I4)</f>
        <v>165229225602</v>
      </c>
      <c r="C4" s="75">
        <v>158098767196</v>
      </c>
      <c r="D4" s="76">
        <v>5882847659</v>
      </c>
      <c r="E4" s="76">
        <v>1188011869</v>
      </c>
      <c r="F4" s="76">
        <v>26779250</v>
      </c>
      <c r="G4" s="76">
        <v>13776691</v>
      </c>
      <c r="H4" s="76">
        <v>8106729</v>
      </c>
      <c r="I4" s="76">
        <v>10936208</v>
      </c>
    </row>
    <row r="5" spans="2:10" s="70" customFormat="1" ht="25.5" customHeight="1"/>
    <row r="6" spans="2:10" s="70" customFormat="1" ht="25.5" customHeight="1"/>
    <row r="7" spans="2:10" s="70" customFormat="1" ht="24" customHeight="1">
      <c r="B7" s="71" t="s">
        <v>96</v>
      </c>
      <c r="C7" s="72"/>
      <c r="D7" s="72"/>
      <c r="E7" s="72"/>
      <c r="F7" s="72"/>
      <c r="G7" s="72"/>
      <c r="H7" s="72"/>
      <c r="I7" s="73" t="s">
        <v>236</v>
      </c>
    </row>
    <row r="8" spans="2:10" s="70" customFormat="1" ht="13.5" customHeight="1">
      <c r="B8" s="210" t="s">
        <v>71</v>
      </c>
      <c r="C8" s="212" t="s">
        <v>97</v>
      </c>
      <c r="D8" s="214" t="s">
        <v>98</v>
      </c>
      <c r="E8" s="214" t="s">
        <v>99</v>
      </c>
      <c r="F8" s="214" t="s">
        <v>100</v>
      </c>
      <c r="G8" s="214" t="s">
        <v>101</v>
      </c>
      <c r="H8" s="214" t="s">
        <v>102</v>
      </c>
      <c r="I8" s="214" t="s">
        <v>196</v>
      </c>
    </row>
    <row r="9" spans="2:10" s="70" customFormat="1">
      <c r="B9" s="211"/>
      <c r="C9" s="213"/>
      <c r="D9" s="215"/>
      <c r="E9" s="215"/>
      <c r="F9" s="215"/>
      <c r="G9" s="215"/>
      <c r="H9" s="215"/>
      <c r="I9" s="215"/>
    </row>
    <row r="10" spans="2:10" s="70" customFormat="1" ht="33.75" customHeight="1">
      <c r="B10" s="74">
        <f>B4</f>
        <v>165229225602</v>
      </c>
      <c r="C10" s="75">
        <v>15680183895</v>
      </c>
      <c r="D10" s="76">
        <v>15754673051</v>
      </c>
      <c r="E10" s="76">
        <v>15206705387</v>
      </c>
      <c r="F10" s="76">
        <v>14600240556</v>
      </c>
      <c r="G10" s="76">
        <v>13705545515</v>
      </c>
      <c r="H10" s="76">
        <v>51207982990</v>
      </c>
      <c r="I10" s="76">
        <f>B10-C10-D10-E10-F10-G10-H10</f>
        <v>39073894208</v>
      </c>
    </row>
    <row r="11" spans="2:10" s="70" customFormat="1" ht="25.5" customHeight="1"/>
    <row r="12" spans="2:10" s="70" customFormat="1" ht="25.5" customHeight="1"/>
    <row r="13" spans="2:10" s="70" customFormat="1" ht="24" customHeight="1">
      <c r="B13" s="71" t="s">
        <v>221</v>
      </c>
      <c r="E13" s="72"/>
      <c r="F13" s="72"/>
      <c r="G13" s="72"/>
      <c r="H13" s="73"/>
      <c r="I13" s="73" t="s">
        <v>169</v>
      </c>
    </row>
    <row r="14" spans="2:10" ht="13.5" customHeight="1">
      <c r="B14" s="200" t="s">
        <v>222</v>
      </c>
      <c r="C14" s="197"/>
      <c r="D14" s="202" t="s">
        <v>223</v>
      </c>
      <c r="E14" s="202"/>
      <c r="F14" s="202"/>
      <c r="G14" s="202"/>
      <c r="H14" s="202"/>
      <c r="I14" s="203"/>
    </row>
    <row r="15" spans="2:10">
      <c r="B15" s="200"/>
      <c r="C15" s="197"/>
      <c r="D15" s="204"/>
      <c r="E15" s="204"/>
      <c r="F15" s="204"/>
      <c r="G15" s="204"/>
      <c r="H15" s="204"/>
      <c r="I15" s="205"/>
    </row>
    <row r="16" spans="2:10" ht="34.5" customHeight="1">
      <c r="B16" s="206" t="s">
        <v>224</v>
      </c>
      <c r="C16" s="207"/>
      <c r="D16" s="208"/>
      <c r="E16" s="208"/>
      <c r="F16" s="208"/>
      <c r="G16" s="208"/>
      <c r="H16" s="208"/>
      <c r="I16" s="209"/>
    </row>
  </sheetData>
  <mergeCells count="20">
    <mergeCell ref="G2:G3"/>
    <mergeCell ref="B14:C15"/>
    <mergeCell ref="D14:I15"/>
    <mergeCell ref="B16:C16"/>
    <mergeCell ref="D16:I16"/>
    <mergeCell ref="H2:H3"/>
    <mergeCell ref="I2:I3"/>
    <mergeCell ref="B8:B9"/>
    <mergeCell ref="C8:C9"/>
    <mergeCell ref="D8:D9"/>
    <mergeCell ref="E8:E9"/>
    <mergeCell ref="F8:F9"/>
    <mergeCell ref="G8:G9"/>
    <mergeCell ref="H8:H9"/>
    <mergeCell ref="I8:I9"/>
    <mergeCell ref="B2:B3"/>
    <mergeCell ref="C2:C3"/>
    <mergeCell ref="D2:D3"/>
    <mergeCell ref="E2:E3"/>
    <mergeCell ref="F2:F3"/>
  </mergeCells>
  <phoneticPr fontId="3"/>
  <printOptions horizontalCentered="1"/>
  <pageMargins left="0.39370078740157483" right="0.39370078740157483" top="0.59055118110236227" bottom="0.59055118110236227" header="0.59055118110236227" footer="0.3937007874015748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1(1)①②有形固定資産（一般会計等）</vt:lpstr>
      <vt:lpstr>1(1)①有形固定資産（全体）</vt:lpstr>
      <vt:lpstr>1(1)①有形固定資産（連結）</vt:lpstr>
      <vt:lpstr>1(1)③増減の明細</vt:lpstr>
      <vt:lpstr>1(1)④基金</vt:lpstr>
      <vt:lpstr>1(1)⑤貸付金</vt:lpstr>
      <vt:lpstr>1(1)⑥⑦未収金及び長期延滞債権</vt:lpstr>
      <vt:lpstr>1(2)①地方債（借入先別）</vt:lpstr>
      <vt:lpstr>1(2)②③④地方債（利率別など）</vt:lpstr>
      <vt:lpstr>1(2)⑤引当金</vt:lpstr>
      <vt:lpstr>2(1)補助金</vt:lpstr>
      <vt:lpstr>3(1)財源明細</vt:lpstr>
      <vt:lpstr>3(2)財源情報明細</vt:lpstr>
      <vt:lpstr>4(1)資金明細</vt:lpstr>
      <vt:lpstr>'1(1)①②有形固定資産（一般会計等）'!Print_Area</vt:lpstr>
      <vt:lpstr>'1(1)①有形固定資産（全体）'!Print_Area</vt:lpstr>
      <vt:lpstr>'1(1)①有形固定資産（連結）'!Print_Area</vt:lpstr>
      <vt:lpstr>'1(1)③増減の明細'!Print_Area</vt:lpstr>
      <vt:lpstr>'1(1)④基金'!Print_Area</vt:lpstr>
      <vt:lpstr>'1(1)⑤貸付金'!Print_Area</vt:lpstr>
      <vt:lpstr>'1(1)⑥⑦未収金及び長期延滞債権'!Print_Area</vt:lpstr>
      <vt:lpstr>'1(2)①地方債（借入先別）'!Print_Area</vt:lpstr>
      <vt:lpstr>'1(2)②③④地方債（利率別など）'!Print_Area</vt:lpstr>
      <vt:lpstr>'1(2)⑤引当金'!Print_Area</vt:lpstr>
      <vt:lpstr>'2(1)補助金'!Print_Area</vt:lpstr>
      <vt:lpstr>'3(1)財源明細'!Print_Area</vt:lpstr>
      <vt:lpstr>'3(2)財源情報明細'!Print_Area</vt:lpstr>
      <vt:lpstr>'4(1)資金明細'!Print_Area</vt:lpstr>
      <vt:lpstr>'1(1)③増減の明細'!Print_Titles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2024-03-19T11:57:26Z</cp:lastPrinted>
  <dcterms:created xsi:type="dcterms:W3CDTF">2014-03-27T08:10:30Z</dcterms:created>
  <dcterms:modified xsi:type="dcterms:W3CDTF">2024-03-26T05:33:55Z</dcterms:modified>
</cp:coreProperties>
</file>