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24226"/>
  <mc:AlternateContent xmlns:mc="http://schemas.openxmlformats.org/markup-compatibility/2006">
    <mc:Choice Requires="x15">
      <x15ac:absPath xmlns:x15ac="http://schemas.microsoft.com/office/spreadsheetml/2010/11/ac" url="\\tnnsfe25\ファイルサーバ\本庁\理財部\財政課\11_公会計\01_財務書類作成作業\R3（R4作業）\09_公表用資料\04_ホームページ公表用\"/>
    </mc:Choice>
  </mc:AlternateContent>
  <xr:revisionPtr revIDLastSave="0" documentId="13_ncr:1_{C8136939-ED49-4707-8AF6-99B03F3CF98F}" xr6:coauthVersionLast="47" xr6:coauthVersionMax="47" xr10:uidLastSave="{00000000-0000-0000-0000-000000000000}"/>
  <bookViews>
    <workbookView xWindow="20370" yWindow="-120" windowWidth="19440" windowHeight="15000" xr2:uid="{00000000-000D-0000-FFFF-FFFF00000000}"/>
  </bookViews>
  <sheets>
    <sheet name="1(1)①②有形固定資産（一般会計等）" sheetId="54" r:id="rId1"/>
    <sheet name="1(1)①有形固定資産（全体）" sheetId="55" r:id="rId2"/>
    <sheet name="1(1)①有形固定資産（連結）" sheetId="56" r:id="rId3"/>
    <sheet name="1(1)③増減の明細" sheetId="37" r:id="rId4"/>
    <sheet name="1(1)④基金" sheetId="38" r:id="rId5"/>
    <sheet name="1(1)⑤貸付金" sheetId="39" r:id="rId6"/>
    <sheet name="1(1)⑥⑦未収金及び長期延滞債権" sheetId="40" r:id="rId7"/>
    <sheet name="1(2)①地方債（借入先別）" sheetId="41" r:id="rId8"/>
    <sheet name="1(2)②③④地方債（利率別など）" sheetId="42" r:id="rId9"/>
    <sheet name="1(2)⑤引当金" sheetId="43" r:id="rId10"/>
    <sheet name="2(1)補助金" sheetId="45" r:id="rId11"/>
    <sheet name="3(1)財源明細" sheetId="46" r:id="rId12"/>
    <sheet name="3(2)財源情報明細" sheetId="47" r:id="rId13"/>
    <sheet name="4(1)資金明細" sheetId="18" r:id="rId14"/>
  </sheets>
  <definedNames>
    <definedName name="_xlnm.Print_Area" localSheetId="0">'1(1)①②有形固定資産（一般会計等）'!$A$1:$T$51</definedName>
    <definedName name="_xlnm.Print_Area" localSheetId="1">'1(1)①有形固定資産（全体）'!$A$1:$T$27</definedName>
    <definedName name="_xlnm.Print_Area" localSheetId="2">'1(1)①有形固定資産（連結）'!$A$1:$T$27</definedName>
    <definedName name="_xlnm.Print_Area" localSheetId="3">'1(1)③増減の明細'!$A$1:$M$42</definedName>
    <definedName name="_xlnm.Print_Area" localSheetId="4">'1(1)④基金'!$A$1:$J$25</definedName>
    <definedName name="_xlnm.Print_Area" localSheetId="5">'1(1)⑤貸付金'!$A$1:$H$11</definedName>
    <definedName name="_xlnm.Print_Area" localSheetId="6">'1(1)⑥⑦未収金及び長期延滞債権'!$A$1:$I$17</definedName>
    <definedName name="_xlnm.Print_Area" localSheetId="7">'1(2)①地方債（借入先別）'!$A$1:$L$18</definedName>
    <definedName name="_xlnm.Print_Area" localSheetId="8">'1(2)②③④地方債（利率別など）'!$A$1:$J$16</definedName>
    <definedName name="_xlnm.Print_Area" localSheetId="9">'1(2)⑤引当金'!$A$1:$H$15</definedName>
    <definedName name="_xlnm.Print_Area" localSheetId="10">'2(1)補助金'!$A$1:$H$21</definedName>
    <definedName name="_xlnm.Print_Area" localSheetId="11">'3(1)財源明細'!$A$1:$G$14</definedName>
    <definedName name="_xlnm.Print_Area" localSheetId="12">'3(2)財源情報明細'!$A$1:$H$8</definedName>
    <definedName name="_xlnm.Print_Area" localSheetId="13">'4(1)資金明細'!$A$1:$D$5</definedName>
    <definedName name="_xlnm.Print_Titles" localSheetId="3">'1(1)③増減の明細'!$21:$22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47" l="1"/>
  <c r="G4" i="47" l="1"/>
  <c r="F9" i="46" l="1"/>
  <c r="H21" i="38"/>
  <c r="G14" i="43" l="1"/>
  <c r="E14" i="43"/>
  <c r="D14" i="43"/>
  <c r="C14" i="43"/>
  <c r="D16" i="40" l="1"/>
  <c r="F14" i="46" l="1"/>
  <c r="F7" i="45" l="1"/>
  <c r="F5" i="45"/>
  <c r="B13" i="41"/>
  <c r="B10" i="41"/>
  <c r="B11" i="41"/>
  <c r="B6" i="41"/>
  <c r="B9" i="41"/>
  <c r="F6" i="47"/>
  <c r="F5" i="47"/>
  <c r="D4" i="47"/>
  <c r="G7" i="47" l="1"/>
  <c r="E4" i="47"/>
  <c r="G20" i="38" l="1"/>
  <c r="D21" i="38" l="1"/>
  <c r="C21" i="38"/>
  <c r="F10" i="45" l="1"/>
  <c r="H18" i="37" l="1"/>
  <c r="F4" i="47" l="1"/>
  <c r="F19" i="45"/>
  <c r="F18" i="45" s="1"/>
  <c r="G18" i="38" l="1"/>
  <c r="G7" i="38"/>
  <c r="G5" i="38"/>
  <c r="G6" i="38"/>
  <c r="G8" i="38"/>
  <c r="G9" i="38"/>
  <c r="G10" i="38"/>
  <c r="G11" i="38"/>
  <c r="G12" i="38"/>
  <c r="G13" i="38"/>
  <c r="G14" i="38"/>
  <c r="G15" i="38"/>
  <c r="G16" i="38"/>
  <c r="G17" i="38"/>
  <c r="G19" i="38"/>
  <c r="G4" i="38"/>
  <c r="G21" i="38" l="1"/>
  <c r="B4" i="42" l="1"/>
  <c r="B10" i="42" s="1"/>
  <c r="I10" i="42" s="1"/>
  <c r="H40" i="37" l="1"/>
  <c r="I40" i="37" s="1"/>
  <c r="H41" i="37"/>
  <c r="H24" i="37"/>
  <c r="I24" i="37" s="1"/>
  <c r="H25" i="37"/>
  <c r="I25" i="37" s="1"/>
  <c r="H26" i="37"/>
  <c r="I26" i="37" s="1"/>
  <c r="H27" i="37"/>
  <c r="I27" i="37" s="1"/>
  <c r="H28" i="37"/>
  <c r="I28" i="37" s="1"/>
  <c r="H29" i="37"/>
  <c r="I29" i="37" s="1"/>
  <c r="H30" i="37"/>
  <c r="I30" i="37" s="1"/>
  <c r="H31" i="37"/>
  <c r="I31" i="37" s="1"/>
  <c r="H32" i="37"/>
  <c r="I32" i="37" s="1"/>
  <c r="H33" i="37"/>
  <c r="I33" i="37" s="1"/>
  <c r="H34" i="37"/>
  <c r="I34" i="37" s="1"/>
  <c r="H35" i="37"/>
  <c r="I35" i="37" s="1"/>
  <c r="H36" i="37"/>
  <c r="I36" i="37" s="1"/>
  <c r="H37" i="37"/>
  <c r="I37" i="37" s="1"/>
  <c r="H38" i="37"/>
  <c r="I38" i="37" s="1"/>
  <c r="H39" i="37"/>
  <c r="I39" i="37" s="1"/>
  <c r="H23" i="37"/>
  <c r="I23" i="37" s="1"/>
  <c r="I9" i="37"/>
  <c r="C7" i="47" l="1"/>
  <c r="F7" i="47" s="1"/>
  <c r="E17" i="41" l="1"/>
  <c r="F17" i="41"/>
  <c r="G17" i="41"/>
  <c r="H17" i="41"/>
  <c r="L17" i="41"/>
  <c r="D17" i="41"/>
  <c r="C17" i="41"/>
  <c r="B7" i="41"/>
  <c r="B8" i="41"/>
  <c r="B14" i="41"/>
  <c r="B16" i="41"/>
  <c r="B17" i="41" l="1"/>
  <c r="I10" i="37" l="1"/>
  <c r="I11" i="37"/>
  <c r="I12" i="37"/>
  <c r="I13" i="37"/>
  <c r="I14" i="37"/>
  <c r="I15" i="37"/>
  <c r="I16" i="37"/>
  <c r="I17" i="37"/>
  <c r="I18" i="37"/>
  <c r="I19" i="37" l="1"/>
  <c r="C5" i="18" l="1"/>
</calcChain>
</file>

<file path=xl/sharedStrings.xml><?xml version="1.0" encoding="utf-8"?>
<sst xmlns="http://schemas.openxmlformats.org/spreadsheetml/2006/main" count="643" uniqueCount="302">
  <si>
    <t>金額</t>
    <rPh sb="0" eb="2">
      <t>キンガク</t>
    </rPh>
    <phoneticPr fontId="3"/>
  </si>
  <si>
    <t>その他</t>
    <rPh sb="2" eb="3">
      <t>タ</t>
    </rPh>
    <phoneticPr fontId="3"/>
  </si>
  <si>
    <t>土地</t>
    <rPh sb="0" eb="2">
      <t>トチ</t>
    </rPh>
    <phoneticPr fontId="3"/>
  </si>
  <si>
    <t>その他</t>
    <rPh sb="2" eb="3">
      <t>ホカ</t>
    </rPh>
    <phoneticPr fontId="3"/>
  </si>
  <si>
    <t>有価証券</t>
    <rPh sb="0" eb="2">
      <t>ユウカ</t>
    </rPh>
    <rPh sb="2" eb="4">
      <t>ショウケン</t>
    </rPh>
    <phoneticPr fontId="3"/>
  </si>
  <si>
    <t>長期貸付金</t>
    <rPh sb="0" eb="2">
      <t>チョウキ</t>
    </rPh>
    <rPh sb="2" eb="5">
      <t>カシツケキン</t>
    </rPh>
    <phoneticPr fontId="3"/>
  </si>
  <si>
    <t>現金預金</t>
    <rPh sb="0" eb="2">
      <t>ゲンキン</t>
    </rPh>
    <rPh sb="2" eb="4">
      <t>ヨキン</t>
    </rPh>
    <phoneticPr fontId="3"/>
  </si>
  <si>
    <t>短期貸付金</t>
    <rPh sb="0" eb="2">
      <t>タンキ</t>
    </rPh>
    <rPh sb="2" eb="5">
      <t>カシツケキン</t>
    </rPh>
    <phoneticPr fontId="3"/>
  </si>
  <si>
    <t>合計</t>
    <rPh sb="0" eb="2">
      <t>ゴウケイ</t>
    </rPh>
    <phoneticPr fontId="3"/>
  </si>
  <si>
    <t>税収等</t>
    <rPh sb="0" eb="2">
      <t>ゼイシュウ</t>
    </rPh>
    <rPh sb="2" eb="3">
      <t>ナド</t>
    </rPh>
    <phoneticPr fontId="3"/>
  </si>
  <si>
    <t>国県等補助金</t>
    <rPh sb="0" eb="1">
      <t>クニ</t>
    </rPh>
    <rPh sb="1" eb="2">
      <t>ケン</t>
    </rPh>
    <rPh sb="2" eb="3">
      <t>ナド</t>
    </rPh>
    <rPh sb="3" eb="6">
      <t>ホジョキン</t>
    </rPh>
    <phoneticPr fontId="3"/>
  </si>
  <si>
    <t>【様式第５号】</t>
    <rPh sb="1" eb="3">
      <t>ヨウシキ</t>
    </rPh>
    <rPh sb="3" eb="4">
      <t>ダイ</t>
    </rPh>
    <rPh sb="5" eb="6">
      <t>ゴウ</t>
    </rPh>
    <phoneticPr fontId="9"/>
  </si>
  <si>
    <t>（１）資産項目の明細</t>
    <rPh sb="3" eb="5">
      <t>シサン</t>
    </rPh>
    <rPh sb="5" eb="7">
      <t>コウモク</t>
    </rPh>
    <rPh sb="8" eb="10">
      <t>メイサイ</t>
    </rPh>
    <phoneticPr fontId="9"/>
  </si>
  <si>
    <t>①有形固定資産の明細</t>
    <rPh sb="1" eb="3">
      <t>ユウケイ</t>
    </rPh>
    <rPh sb="3" eb="5">
      <t>コテイ</t>
    </rPh>
    <rPh sb="5" eb="7">
      <t>シサン</t>
    </rPh>
    <rPh sb="8" eb="10">
      <t>メイサイ</t>
    </rPh>
    <phoneticPr fontId="9"/>
  </si>
  <si>
    <t>区分</t>
    <rPh sb="0" eb="2">
      <t>クブン</t>
    </rPh>
    <phoneticPr fontId="9"/>
  </si>
  <si>
    <t xml:space="preserve">
前年度末残高
（A）</t>
    <rPh sb="1" eb="4">
      <t>ゼンネンド</t>
    </rPh>
    <rPh sb="4" eb="5">
      <t>マツ</t>
    </rPh>
    <rPh sb="5" eb="7">
      <t>ザンダカ</t>
    </rPh>
    <phoneticPr fontId="3"/>
  </si>
  <si>
    <t xml:space="preserve">
本年度増加額
（B）</t>
    <rPh sb="1" eb="4">
      <t>ホンネンド</t>
    </rPh>
    <rPh sb="4" eb="7">
      <t>ゾウカガク</t>
    </rPh>
    <phoneticPr fontId="3"/>
  </si>
  <si>
    <t xml:space="preserve">
本年度減少額
（C）</t>
    <rPh sb="1" eb="4">
      <t>ホンネンド</t>
    </rPh>
    <rPh sb="4" eb="7">
      <t>ゲンショウガク</t>
    </rPh>
    <phoneticPr fontId="3"/>
  </si>
  <si>
    <t>本年度末残高
（A)＋（B)-（C)
（D）</t>
    <rPh sb="0" eb="3">
      <t>ホンネンド</t>
    </rPh>
    <rPh sb="3" eb="4">
      <t>マツ</t>
    </rPh>
    <rPh sb="4" eb="6">
      <t>ザンダカ</t>
    </rPh>
    <phoneticPr fontId="3"/>
  </si>
  <si>
    <t>本年度末
減価償却累計額
（E)</t>
    <rPh sb="0" eb="1">
      <t>ホン</t>
    </rPh>
    <rPh sb="1" eb="4">
      <t>ネンドマツ</t>
    </rPh>
    <rPh sb="5" eb="7">
      <t>ゲンカ</t>
    </rPh>
    <rPh sb="7" eb="9">
      <t>ショウキャク</t>
    </rPh>
    <rPh sb="9" eb="12">
      <t>ルイケイガク</t>
    </rPh>
    <phoneticPr fontId="3"/>
  </si>
  <si>
    <t xml:space="preserve">
本年度償却額
（F)</t>
    <rPh sb="1" eb="4">
      <t>ホンネンド</t>
    </rPh>
    <rPh sb="4" eb="7">
      <t>ショウキャクガク</t>
    </rPh>
    <phoneticPr fontId="3"/>
  </si>
  <si>
    <t>差引本年度末残高
（D)－（E)
（G)</t>
    <rPh sb="0" eb="2">
      <t>サシヒキ</t>
    </rPh>
    <rPh sb="2" eb="5">
      <t>ホンネンド</t>
    </rPh>
    <rPh sb="5" eb="6">
      <t>マツ</t>
    </rPh>
    <rPh sb="6" eb="8">
      <t>ザンダカ</t>
    </rPh>
    <phoneticPr fontId="9"/>
  </si>
  <si>
    <t xml:space="preserve"> 事業用資産</t>
    <rPh sb="1" eb="4">
      <t>ジギョウヨウ</t>
    </rPh>
    <rPh sb="4" eb="6">
      <t>シサン</t>
    </rPh>
    <phoneticPr fontId="9"/>
  </si>
  <si>
    <t>　  土地</t>
    <rPh sb="3" eb="5">
      <t>トチ</t>
    </rPh>
    <phoneticPr fontId="3"/>
  </si>
  <si>
    <t>　　立木竹</t>
    <rPh sb="2" eb="4">
      <t>タチキ</t>
    </rPh>
    <rPh sb="4" eb="5">
      <t>タケ</t>
    </rPh>
    <phoneticPr fontId="9"/>
  </si>
  <si>
    <t>　　建物</t>
    <rPh sb="2" eb="4">
      <t>タテモノ</t>
    </rPh>
    <phoneticPr fontId="3"/>
  </si>
  <si>
    <t>　　工作物</t>
    <rPh sb="2" eb="5">
      <t>コウサクブツ</t>
    </rPh>
    <phoneticPr fontId="3"/>
  </si>
  <si>
    <t>　　船舶</t>
    <rPh sb="2" eb="4">
      <t>センパク</t>
    </rPh>
    <phoneticPr fontId="9"/>
  </si>
  <si>
    <t>　　浮標等</t>
    <rPh sb="2" eb="4">
      <t>フヒョウ</t>
    </rPh>
    <rPh sb="4" eb="5">
      <t>ナド</t>
    </rPh>
    <phoneticPr fontId="9"/>
  </si>
  <si>
    <t>　　航空機</t>
    <rPh sb="2" eb="5">
      <t>コウクウキ</t>
    </rPh>
    <phoneticPr fontId="9"/>
  </si>
  <si>
    <t>　　その他</t>
    <rPh sb="4" eb="5">
      <t>タ</t>
    </rPh>
    <phoneticPr fontId="3"/>
  </si>
  <si>
    <t>　　建設仮勘定</t>
    <rPh sb="2" eb="4">
      <t>ケンセツ</t>
    </rPh>
    <rPh sb="4" eb="7">
      <t>カリカンジョウ</t>
    </rPh>
    <phoneticPr fontId="9"/>
  </si>
  <si>
    <t xml:space="preserve"> インフラ資産</t>
    <rPh sb="5" eb="7">
      <t>シサン</t>
    </rPh>
    <phoneticPr fontId="9"/>
  </si>
  <si>
    <t>　　土地</t>
    <rPh sb="2" eb="4">
      <t>トチ</t>
    </rPh>
    <phoneticPr fontId="3"/>
  </si>
  <si>
    <t>　　建物</t>
    <rPh sb="2" eb="4">
      <t>タテモノ</t>
    </rPh>
    <phoneticPr fontId="9"/>
  </si>
  <si>
    <t xml:space="preserve"> 物品</t>
    <rPh sb="1" eb="3">
      <t>ブッピン</t>
    </rPh>
    <phoneticPr fontId="3"/>
  </si>
  <si>
    <t>生活インフラ・
国土保全</t>
    <rPh sb="0" eb="2">
      <t>セイカツ</t>
    </rPh>
    <rPh sb="8" eb="10">
      <t>コクド</t>
    </rPh>
    <rPh sb="10" eb="12">
      <t>ホゼン</t>
    </rPh>
    <phoneticPr fontId="3"/>
  </si>
  <si>
    <t>教育</t>
    <rPh sb="0" eb="2">
      <t>キョウイク</t>
    </rPh>
    <phoneticPr fontId="9"/>
  </si>
  <si>
    <t>福祉</t>
    <rPh sb="0" eb="2">
      <t>フクシ</t>
    </rPh>
    <phoneticPr fontId="9"/>
  </si>
  <si>
    <t>環境衛生</t>
    <rPh sb="0" eb="2">
      <t>カンキョウ</t>
    </rPh>
    <rPh sb="2" eb="4">
      <t>エイセイ</t>
    </rPh>
    <phoneticPr fontId="9"/>
  </si>
  <si>
    <t>産業振興</t>
    <rPh sb="0" eb="2">
      <t>サンギョウ</t>
    </rPh>
    <rPh sb="2" eb="4">
      <t>シンコウ</t>
    </rPh>
    <phoneticPr fontId="9"/>
  </si>
  <si>
    <t>消防</t>
    <rPh sb="0" eb="2">
      <t>ショウボウ</t>
    </rPh>
    <phoneticPr fontId="9"/>
  </si>
  <si>
    <t>総務</t>
    <rPh sb="0" eb="2">
      <t>ソウム</t>
    </rPh>
    <phoneticPr fontId="9"/>
  </si>
  <si>
    <t>合計</t>
    <rPh sb="0" eb="2">
      <t>ゴウケイ</t>
    </rPh>
    <phoneticPr fontId="9"/>
  </si>
  <si>
    <t>③投資及び出資金の明細</t>
    <phoneticPr fontId="9"/>
  </si>
  <si>
    <t>市場価格のあるもの</t>
    <rPh sb="0" eb="2">
      <t>シジョウ</t>
    </rPh>
    <rPh sb="2" eb="4">
      <t>カカク</t>
    </rPh>
    <phoneticPr fontId="9"/>
  </si>
  <si>
    <t>銘柄名</t>
    <rPh sb="0" eb="2">
      <t>メイガラ</t>
    </rPh>
    <rPh sb="2" eb="3">
      <t>メイ</t>
    </rPh>
    <phoneticPr fontId="3"/>
  </si>
  <si>
    <t>貸借対照表計上額
（A）×（B)
（C)</t>
    <rPh sb="0" eb="2">
      <t>タイシャク</t>
    </rPh>
    <rPh sb="2" eb="5">
      <t>タイショウヒョウ</t>
    </rPh>
    <rPh sb="5" eb="8">
      <t>ケイジョウガク</t>
    </rPh>
    <phoneticPr fontId="3"/>
  </si>
  <si>
    <t>取得原価
（A）×（D)
（E)</t>
    <rPh sb="0" eb="2">
      <t>シュトク</t>
    </rPh>
    <rPh sb="2" eb="4">
      <t>ゲンカ</t>
    </rPh>
    <phoneticPr fontId="9"/>
  </si>
  <si>
    <t>評価差額
（C）－（E)
（F)</t>
    <rPh sb="0" eb="2">
      <t>ヒョウカ</t>
    </rPh>
    <rPh sb="2" eb="4">
      <t>サガク</t>
    </rPh>
    <phoneticPr fontId="9"/>
  </si>
  <si>
    <t>（参考）財産に関する
調書記載額</t>
    <rPh sb="1" eb="3">
      <t>サンコウ</t>
    </rPh>
    <rPh sb="4" eb="6">
      <t>ザイサン</t>
    </rPh>
    <rPh sb="7" eb="8">
      <t>カン</t>
    </rPh>
    <rPh sb="11" eb="13">
      <t>チョウショ</t>
    </rPh>
    <rPh sb="13" eb="15">
      <t>キサイ</t>
    </rPh>
    <rPh sb="15" eb="16">
      <t>ガク</t>
    </rPh>
    <phoneticPr fontId="9"/>
  </si>
  <si>
    <t>相手先名</t>
    <rPh sb="0" eb="3">
      <t>アイテサキ</t>
    </rPh>
    <rPh sb="3" eb="4">
      <t>メイ</t>
    </rPh>
    <phoneticPr fontId="3"/>
  </si>
  <si>
    <t>出資金額
（貸借対照表計上額）
（A)</t>
    <rPh sb="0" eb="2">
      <t>シュッシ</t>
    </rPh>
    <rPh sb="2" eb="4">
      <t>キンガク</t>
    </rPh>
    <rPh sb="6" eb="8">
      <t>タイシャク</t>
    </rPh>
    <rPh sb="8" eb="11">
      <t>タイショウヒョウ</t>
    </rPh>
    <rPh sb="11" eb="14">
      <t>ケイジョウガク</t>
    </rPh>
    <phoneticPr fontId="3"/>
  </si>
  <si>
    <t>純資産額
（B）－（C)
（D)</t>
    <rPh sb="0" eb="3">
      <t>ジュンシサン</t>
    </rPh>
    <rPh sb="3" eb="4">
      <t>ガク</t>
    </rPh>
    <phoneticPr fontId="3"/>
  </si>
  <si>
    <t>実質価額
（D)×（F)
（G)</t>
    <rPh sb="0" eb="2">
      <t>ジッシツ</t>
    </rPh>
    <rPh sb="2" eb="4">
      <t>カガク</t>
    </rPh>
    <phoneticPr fontId="9"/>
  </si>
  <si>
    <t>投資損失引当金
計上額
（H)</t>
    <rPh sb="0" eb="2">
      <t>トウシ</t>
    </rPh>
    <rPh sb="2" eb="4">
      <t>ソンシツ</t>
    </rPh>
    <rPh sb="4" eb="7">
      <t>ヒキアテキン</t>
    </rPh>
    <rPh sb="8" eb="11">
      <t>ケイジョウガク</t>
    </rPh>
    <phoneticPr fontId="9"/>
  </si>
  <si>
    <t>貸借対照表計上額
（Ａ）－（Ｈ）
（Ｉ）</t>
    <rPh sb="0" eb="2">
      <t>タイシャク</t>
    </rPh>
    <rPh sb="2" eb="5">
      <t>タイショウヒョウ</t>
    </rPh>
    <rPh sb="5" eb="8">
      <t>ケイジョウガク</t>
    </rPh>
    <phoneticPr fontId="9"/>
  </si>
  <si>
    <t>種類</t>
    <rPh sb="0" eb="2">
      <t>シュルイ</t>
    </rPh>
    <phoneticPr fontId="3"/>
  </si>
  <si>
    <t>(参考)財産に関する
調書記載額</t>
    <rPh sb="1" eb="3">
      <t>サンコウ</t>
    </rPh>
    <rPh sb="4" eb="6">
      <t>ザイサン</t>
    </rPh>
    <rPh sb="7" eb="8">
      <t>カン</t>
    </rPh>
    <rPh sb="11" eb="13">
      <t>チョウショ</t>
    </rPh>
    <rPh sb="13" eb="15">
      <t>キサイ</t>
    </rPh>
    <rPh sb="15" eb="16">
      <t>ガク</t>
    </rPh>
    <phoneticPr fontId="3"/>
  </si>
  <si>
    <t>相手先名または種別</t>
    <rPh sb="0" eb="3">
      <t>アイテサキ</t>
    </rPh>
    <rPh sb="3" eb="4">
      <t>メイ</t>
    </rPh>
    <rPh sb="7" eb="9">
      <t>シュベツ</t>
    </rPh>
    <phoneticPr fontId="3"/>
  </si>
  <si>
    <t>貸借対照表計上額</t>
    <rPh sb="0" eb="2">
      <t>タイシャク</t>
    </rPh>
    <rPh sb="2" eb="5">
      <t>タイショウヒョウ</t>
    </rPh>
    <rPh sb="5" eb="8">
      <t>ケイジョウガク</t>
    </rPh>
    <phoneticPr fontId="9"/>
  </si>
  <si>
    <t>徴収不能引当金
計上額</t>
    <rPh sb="0" eb="2">
      <t>チョウシュウ</t>
    </rPh>
    <rPh sb="2" eb="4">
      <t>フノウ</t>
    </rPh>
    <rPh sb="4" eb="7">
      <t>ヒキアテキン</t>
    </rPh>
    <rPh sb="8" eb="11">
      <t>ケイジョウガク</t>
    </rPh>
    <phoneticPr fontId="9"/>
  </si>
  <si>
    <t>⑥長期延滞債権の明細</t>
    <rPh sb="1" eb="3">
      <t>チョウキ</t>
    </rPh>
    <rPh sb="3" eb="5">
      <t>エンタイ</t>
    </rPh>
    <rPh sb="5" eb="7">
      <t>サイケン</t>
    </rPh>
    <rPh sb="8" eb="10">
      <t>メイサイ</t>
    </rPh>
    <phoneticPr fontId="9"/>
  </si>
  <si>
    <t>⑦未収金の明細</t>
    <rPh sb="1" eb="4">
      <t>ミシュウキン</t>
    </rPh>
    <rPh sb="5" eb="7">
      <t>メイサイ</t>
    </rPh>
    <phoneticPr fontId="9"/>
  </si>
  <si>
    <t>貸借対照表計上額</t>
    <rPh sb="0" eb="2">
      <t>タイシャク</t>
    </rPh>
    <rPh sb="2" eb="5">
      <t>タイショウヒョウ</t>
    </rPh>
    <rPh sb="5" eb="8">
      <t>ケイジョウガク</t>
    </rPh>
    <phoneticPr fontId="3"/>
  </si>
  <si>
    <t>徴収不能引当金計上額</t>
    <rPh sb="0" eb="2">
      <t>チョウシュウ</t>
    </rPh>
    <rPh sb="2" eb="4">
      <t>フノウ</t>
    </rPh>
    <rPh sb="4" eb="7">
      <t>ヒキアテキン</t>
    </rPh>
    <rPh sb="7" eb="10">
      <t>ケイジョウガク</t>
    </rPh>
    <phoneticPr fontId="3"/>
  </si>
  <si>
    <t>税等未収金</t>
    <rPh sb="0" eb="1">
      <t>ゼイ</t>
    </rPh>
    <rPh sb="1" eb="2">
      <t>ナド</t>
    </rPh>
    <rPh sb="2" eb="5">
      <t>ミシュウキン</t>
    </rPh>
    <phoneticPr fontId="9"/>
  </si>
  <si>
    <t>その他の未収金</t>
    <rPh sb="2" eb="3">
      <t>タ</t>
    </rPh>
    <rPh sb="4" eb="7">
      <t>ミシュウキン</t>
    </rPh>
    <phoneticPr fontId="9"/>
  </si>
  <si>
    <t>　　使用料・手数料</t>
    <rPh sb="2" eb="5">
      <t>シヨウリョウ</t>
    </rPh>
    <rPh sb="6" eb="9">
      <t>テスウリョウ</t>
    </rPh>
    <phoneticPr fontId="9"/>
  </si>
  <si>
    <t>（２）負債項目の明細</t>
    <rPh sb="3" eb="5">
      <t>フサイ</t>
    </rPh>
    <rPh sb="5" eb="7">
      <t>コウモク</t>
    </rPh>
    <rPh sb="8" eb="10">
      <t>メイサイ</t>
    </rPh>
    <phoneticPr fontId="9"/>
  </si>
  <si>
    <t>①地方債（借入先別）の明細</t>
    <rPh sb="1" eb="4">
      <t>チホウサイ</t>
    </rPh>
    <rPh sb="5" eb="8">
      <t>カリイレサキ</t>
    </rPh>
    <rPh sb="8" eb="9">
      <t>ベツ</t>
    </rPh>
    <rPh sb="11" eb="13">
      <t>メイサイ</t>
    </rPh>
    <phoneticPr fontId="9"/>
  </si>
  <si>
    <t>地方債残高</t>
    <rPh sb="0" eb="3">
      <t>チホウサイ</t>
    </rPh>
    <rPh sb="3" eb="5">
      <t>ザンダカ</t>
    </rPh>
    <phoneticPr fontId="17"/>
  </si>
  <si>
    <t>政府資金</t>
    <rPh sb="0" eb="2">
      <t>セイフ</t>
    </rPh>
    <rPh sb="2" eb="4">
      <t>シキン</t>
    </rPh>
    <phoneticPr fontId="17"/>
  </si>
  <si>
    <t>市中銀行</t>
    <rPh sb="0" eb="2">
      <t>シチュウ</t>
    </rPh>
    <rPh sb="2" eb="4">
      <t>ギンコウ</t>
    </rPh>
    <phoneticPr fontId="17"/>
  </si>
  <si>
    <t>市場公募債</t>
    <rPh sb="0" eb="2">
      <t>シジョウ</t>
    </rPh>
    <rPh sb="2" eb="5">
      <t>コウボサイ</t>
    </rPh>
    <phoneticPr fontId="17"/>
  </si>
  <si>
    <t>その他</t>
    <rPh sb="2" eb="3">
      <t>タ</t>
    </rPh>
    <phoneticPr fontId="17"/>
  </si>
  <si>
    <t>【通常分】</t>
    <rPh sb="1" eb="3">
      <t>ツウジョウ</t>
    </rPh>
    <rPh sb="3" eb="4">
      <t>ブン</t>
    </rPh>
    <phoneticPr fontId="9"/>
  </si>
  <si>
    <t>　　一般公共事業</t>
    <rPh sb="2" eb="4">
      <t>イッパン</t>
    </rPh>
    <rPh sb="4" eb="6">
      <t>コウキョウ</t>
    </rPh>
    <rPh sb="6" eb="8">
      <t>ジギョウ</t>
    </rPh>
    <phoneticPr fontId="9"/>
  </si>
  <si>
    <t>　　公営住宅建設</t>
    <rPh sb="2" eb="4">
      <t>コウエイ</t>
    </rPh>
    <rPh sb="4" eb="6">
      <t>ジュウタク</t>
    </rPh>
    <rPh sb="6" eb="8">
      <t>ケンセツ</t>
    </rPh>
    <phoneticPr fontId="9"/>
  </si>
  <si>
    <t>　　災害復旧</t>
    <rPh sb="2" eb="4">
      <t>サイガイ</t>
    </rPh>
    <rPh sb="4" eb="6">
      <t>フッキュウ</t>
    </rPh>
    <phoneticPr fontId="9"/>
  </si>
  <si>
    <t>　　教育・福祉施設</t>
    <rPh sb="2" eb="4">
      <t>キョウイク</t>
    </rPh>
    <rPh sb="5" eb="7">
      <t>フクシ</t>
    </rPh>
    <rPh sb="7" eb="9">
      <t>シセツ</t>
    </rPh>
    <phoneticPr fontId="9"/>
  </si>
  <si>
    <t>　　一般単独事業</t>
    <rPh sb="2" eb="4">
      <t>イッパン</t>
    </rPh>
    <rPh sb="4" eb="6">
      <t>タンドク</t>
    </rPh>
    <rPh sb="6" eb="8">
      <t>ジギョウ</t>
    </rPh>
    <phoneticPr fontId="9"/>
  </si>
  <si>
    <t>　　その他</t>
    <rPh sb="4" eb="5">
      <t>ホカ</t>
    </rPh>
    <phoneticPr fontId="9"/>
  </si>
  <si>
    <t>【特別分】</t>
    <rPh sb="1" eb="3">
      <t>トクベツ</t>
    </rPh>
    <rPh sb="3" eb="4">
      <t>ブン</t>
    </rPh>
    <phoneticPr fontId="9"/>
  </si>
  <si>
    <t>　　臨時財政対策債</t>
    <rPh sb="2" eb="4">
      <t>リンジ</t>
    </rPh>
    <rPh sb="4" eb="6">
      <t>ザイセイ</t>
    </rPh>
    <rPh sb="6" eb="8">
      <t>タイサク</t>
    </rPh>
    <rPh sb="8" eb="9">
      <t>サイ</t>
    </rPh>
    <phoneticPr fontId="18"/>
  </si>
  <si>
    <t>　　減税補てん債</t>
    <rPh sb="2" eb="4">
      <t>ゲンゼイ</t>
    </rPh>
    <rPh sb="4" eb="5">
      <t>ホ</t>
    </rPh>
    <rPh sb="7" eb="8">
      <t>サイ</t>
    </rPh>
    <phoneticPr fontId="18"/>
  </si>
  <si>
    <t>　　退職手当債</t>
    <rPh sb="2" eb="4">
      <t>タイショク</t>
    </rPh>
    <rPh sb="4" eb="6">
      <t>テアテ</t>
    </rPh>
    <rPh sb="6" eb="7">
      <t>サイ</t>
    </rPh>
    <phoneticPr fontId="18"/>
  </si>
  <si>
    <t>　　その他</t>
    <rPh sb="4" eb="5">
      <t>タ</t>
    </rPh>
    <phoneticPr fontId="18"/>
  </si>
  <si>
    <t>②地方債（利率別）の明細</t>
    <rPh sb="1" eb="4">
      <t>チホウサイ</t>
    </rPh>
    <rPh sb="5" eb="7">
      <t>リリツ</t>
    </rPh>
    <rPh sb="7" eb="8">
      <t>ベツ</t>
    </rPh>
    <rPh sb="10" eb="12">
      <t>メイサイ</t>
    </rPh>
    <phoneticPr fontId="3"/>
  </si>
  <si>
    <t>1.5％以下</t>
    <rPh sb="4" eb="6">
      <t>イカ</t>
    </rPh>
    <phoneticPr fontId="17"/>
  </si>
  <si>
    <t>1.5％超
2.0％以下</t>
    <rPh sb="4" eb="5">
      <t>チョウ</t>
    </rPh>
    <rPh sb="10" eb="12">
      <t>イカ</t>
    </rPh>
    <phoneticPr fontId="17"/>
  </si>
  <si>
    <t>2.0％超
2.5％以下</t>
    <rPh sb="4" eb="5">
      <t>チョウ</t>
    </rPh>
    <rPh sb="10" eb="12">
      <t>イカ</t>
    </rPh>
    <phoneticPr fontId="17"/>
  </si>
  <si>
    <t>2.5％超
3.0％以下</t>
    <rPh sb="4" eb="5">
      <t>チョウ</t>
    </rPh>
    <rPh sb="10" eb="12">
      <t>イカ</t>
    </rPh>
    <phoneticPr fontId="17"/>
  </si>
  <si>
    <t>3.0％超
3.5％以下</t>
    <rPh sb="4" eb="5">
      <t>チョウ</t>
    </rPh>
    <rPh sb="10" eb="12">
      <t>イカ</t>
    </rPh>
    <phoneticPr fontId="17"/>
  </si>
  <si>
    <t>3.5％超
4.0％以下</t>
    <rPh sb="4" eb="5">
      <t>チョウ</t>
    </rPh>
    <rPh sb="10" eb="12">
      <t>イカ</t>
    </rPh>
    <phoneticPr fontId="17"/>
  </si>
  <si>
    <t>4.0％超</t>
    <rPh sb="4" eb="5">
      <t>チョウ</t>
    </rPh>
    <phoneticPr fontId="17"/>
  </si>
  <si>
    <t>③地方債（返済期間別）の明細</t>
    <rPh sb="1" eb="4">
      <t>チホウサイ</t>
    </rPh>
    <rPh sb="5" eb="7">
      <t>ヘンサイ</t>
    </rPh>
    <rPh sb="7" eb="9">
      <t>キカン</t>
    </rPh>
    <rPh sb="9" eb="10">
      <t>ベツ</t>
    </rPh>
    <rPh sb="12" eb="14">
      <t>メイサイ</t>
    </rPh>
    <phoneticPr fontId="3"/>
  </si>
  <si>
    <t>１年以内</t>
    <rPh sb="1" eb="2">
      <t>ネン</t>
    </rPh>
    <rPh sb="2" eb="4">
      <t>イナイ</t>
    </rPh>
    <phoneticPr fontId="3"/>
  </si>
  <si>
    <t>１年超
２年以内</t>
    <rPh sb="1" eb="2">
      <t>ネン</t>
    </rPh>
    <rPh sb="2" eb="3">
      <t>チョウ</t>
    </rPh>
    <rPh sb="5" eb="6">
      <t>ネン</t>
    </rPh>
    <rPh sb="6" eb="8">
      <t>イナイ</t>
    </rPh>
    <phoneticPr fontId="3"/>
  </si>
  <si>
    <t>２年超
３年以内</t>
    <rPh sb="1" eb="2">
      <t>ネン</t>
    </rPh>
    <rPh sb="2" eb="3">
      <t>チョウ</t>
    </rPh>
    <rPh sb="5" eb="6">
      <t>ネン</t>
    </rPh>
    <rPh sb="6" eb="8">
      <t>イナイ</t>
    </rPh>
    <phoneticPr fontId="3"/>
  </si>
  <si>
    <t>３年超
４年以内</t>
    <rPh sb="1" eb="2">
      <t>ネン</t>
    </rPh>
    <rPh sb="2" eb="3">
      <t>チョウ</t>
    </rPh>
    <rPh sb="5" eb="6">
      <t>ネン</t>
    </rPh>
    <rPh sb="6" eb="8">
      <t>イナイ</t>
    </rPh>
    <phoneticPr fontId="3"/>
  </si>
  <si>
    <t>４年超
５年以内</t>
    <rPh sb="1" eb="2">
      <t>ネン</t>
    </rPh>
    <rPh sb="2" eb="3">
      <t>チョウ</t>
    </rPh>
    <rPh sb="5" eb="6">
      <t>ネン</t>
    </rPh>
    <rPh sb="6" eb="8">
      <t>イナイ</t>
    </rPh>
    <phoneticPr fontId="3"/>
  </si>
  <si>
    <t>５年超
10年以内</t>
    <rPh sb="1" eb="2">
      <t>ネン</t>
    </rPh>
    <rPh sb="2" eb="3">
      <t>チョウ</t>
    </rPh>
    <rPh sb="6" eb="7">
      <t>ネン</t>
    </rPh>
    <rPh sb="7" eb="9">
      <t>イナイ</t>
    </rPh>
    <phoneticPr fontId="3"/>
  </si>
  <si>
    <t>⑤引当金の明細</t>
    <rPh sb="1" eb="4">
      <t>ヒキアテキン</t>
    </rPh>
    <rPh sb="5" eb="7">
      <t>メイサイ</t>
    </rPh>
    <phoneticPr fontId="9"/>
  </si>
  <si>
    <t>区分</t>
    <rPh sb="0" eb="2">
      <t>クブン</t>
    </rPh>
    <phoneticPr fontId="3"/>
  </si>
  <si>
    <t>前年度末残高</t>
    <rPh sb="0" eb="3">
      <t>ゼンネンド</t>
    </rPh>
    <rPh sb="3" eb="4">
      <t>マツ</t>
    </rPh>
    <rPh sb="4" eb="6">
      <t>ザンダカ</t>
    </rPh>
    <phoneticPr fontId="3"/>
  </si>
  <si>
    <t>本年度増加額</t>
    <rPh sb="0" eb="3">
      <t>ホンネンド</t>
    </rPh>
    <rPh sb="3" eb="5">
      <t>ゾウカ</t>
    </rPh>
    <rPh sb="5" eb="6">
      <t>ガク</t>
    </rPh>
    <phoneticPr fontId="3"/>
  </si>
  <si>
    <t>本年度減少額</t>
    <rPh sb="0" eb="3">
      <t>ホンネンド</t>
    </rPh>
    <rPh sb="3" eb="6">
      <t>ゲンショウガク</t>
    </rPh>
    <phoneticPr fontId="3"/>
  </si>
  <si>
    <t>本年度末残高</t>
    <rPh sb="0" eb="3">
      <t>ホンネンド</t>
    </rPh>
    <rPh sb="3" eb="4">
      <t>マツ</t>
    </rPh>
    <rPh sb="4" eb="6">
      <t>ザンダカ</t>
    </rPh>
    <phoneticPr fontId="3"/>
  </si>
  <si>
    <t>２．行政コスト計算書の内容に関する明細</t>
    <rPh sb="2" eb="4">
      <t>ギョウセイ</t>
    </rPh>
    <rPh sb="7" eb="10">
      <t>ケイサンショ</t>
    </rPh>
    <rPh sb="11" eb="13">
      <t>ナイヨウ</t>
    </rPh>
    <rPh sb="14" eb="15">
      <t>カン</t>
    </rPh>
    <rPh sb="17" eb="19">
      <t>メイサイ</t>
    </rPh>
    <phoneticPr fontId="9"/>
  </si>
  <si>
    <t>（１）補助金等の明細</t>
    <rPh sb="3" eb="7">
      <t>ホジョキンナド</t>
    </rPh>
    <rPh sb="8" eb="10">
      <t>メイサイ</t>
    </rPh>
    <phoneticPr fontId="9"/>
  </si>
  <si>
    <t>名称</t>
    <rPh sb="0" eb="2">
      <t>メイショウ</t>
    </rPh>
    <phoneticPr fontId="9"/>
  </si>
  <si>
    <t>相手先</t>
    <rPh sb="0" eb="3">
      <t>アイテサキ</t>
    </rPh>
    <phoneticPr fontId="9"/>
  </si>
  <si>
    <t>金額</t>
    <rPh sb="0" eb="2">
      <t>キンガク</t>
    </rPh>
    <phoneticPr fontId="9"/>
  </si>
  <si>
    <t>支出目的</t>
    <rPh sb="0" eb="2">
      <t>シシュツ</t>
    </rPh>
    <rPh sb="2" eb="4">
      <t>モクテキ</t>
    </rPh>
    <phoneticPr fontId="9"/>
  </si>
  <si>
    <t>計</t>
    <rPh sb="0" eb="1">
      <t>ケイ</t>
    </rPh>
    <phoneticPr fontId="9"/>
  </si>
  <si>
    <t>その他の補助金等</t>
    <rPh sb="2" eb="3">
      <t>タ</t>
    </rPh>
    <rPh sb="4" eb="7">
      <t>ホジョキン</t>
    </rPh>
    <rPh sb="7" eb="8">
      <t>ナド</t>
    </rPh>
    <phoneticPr fontId="9"/>
  </si>
  <si>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9"/>
  </si>
  <si>
    <t>（１）財源の明細</t>
    <rPh sb="3" eb="5">
      <t>ザイゲン</t>
    </rPh>
    <rPh sb="6" eb="8">
      <t>メイサイ</t>
    </rPh>
    <phoneticPr fontId="9"/>
  </si>
  <si>
    <t>会計</t>
    <rPh sb="0" eb="2">
      <t>カイケイ</t>
    </rPh>
    <phoneticPr fontId="3"/>
  </si>
  <si>
    <t>財源の内容</t>
    <rPh sb="0" eb="2">
      <t>ザイゲン</t>
    </rPh>
    <rPh sb="3" eb="5">
      <t>ナイヨウ</t>
    </rPh>
    <phoneticPr fontId="3"/>
  </si>
  <si>
    <t>一般会計</t>
    <rPh sb="0" eb="2">
      <t>イッパン</t>
    </rPh>
    <rPh sb="2" eb="4">
      <t>カイケイ</t>
    </rPh>
    <phoneticPr fontId="3"/>
  </si>
  <si>
    <t>地方税</t>
    <rPh sb="0" eb="3">
      <t>チホウゼイ</t>
    </rPh>
    <phoneticPr fontId="3"/>
  </si>
  <si>
    <t>地方交付税</t>
    <rPh sb="0" eb="2">
      <t>チホウ</t>
    </rPh>
    <rPh sb="2" eb="5">
      <t>コウフゼイ</t>
    </rPh>
    <phoneticPr fontId="3"/>
  </si>
  <si>
    <t>地方譲与税</t>
    <rPh sb="0" eb="2">
      <t>チホウ</t>
    </rPh>
    <rPh sb="2" eb="4">
      <t>ジョウヨ</t>
    </rPh>
    <rPh sb="4" eb="5">
      <t>ゼイ</t>
    </rPh>
    <phoneticPr fontId="3"/>
  </si>
  <si>
    <t>小計</t>
    <rPh sb="0" eb="2">
      <t>ショウケイ</t>
    </rPh>
    <phoneticPr fontId="3"/>
  </si>
  <si>
    <t>（２）財源情報の明細</t>
    <rPh sb="3" eb="5">
      <t>ザイゲン</t>
    </rPh>
    <rPh sb="5" eb="7">
      <t>ジョウホウ</t>
    </rPh>
    <rPh sb="8" eb="10">
      <t>メイサイ</t>
    </rPh>
    <phoneticPr fontId="9"/>
  </si>
  <si>
    <t>内訳</t>
    <rPh sb="0" eb="2">
      <t>ウチワケ</t>
    </rPh>
    <phoneticPr fontId="9"/>
  </si>
  <si>
    <t>国県等補助金</t>
    <rPh sb="0" eb="1">
      <t>クニ</t>
    </rPh>
    <rPh sb="1" eb="2">
      <t>ケン</t>
    </rPh>
    <rPh sb="2" eb="3">
      <t>ナド</t>
    </rPh>
    <rPh sb="3" eb="6">
      <t>ホジョキン</t>
    </rPh>
    <phoneticPr fontId="9"/>
  </si>
  <si>
    <t>地方債</t>
    <rPh sb="0" eb="3">
      <t>チホウサイ</t>
    </rPh>
    <phoneticPr fontId="9"/>
  </si>
  <si>
    <t>税収等</t>
    <rPh sb="0" eb="3">
      <t>ゼイシュウナド</t>
    </rPh>
    <phoneticPr fontId="9"/>
  </si>
  <si>
    <t>その他</t>
    <rPh sb="2" eb="3">
      <t>ホカ</t>
    </rPh>
    <phoneticPr fontId="9"/>
  </si>
  <si>
    <t>純行政コスト</t>
    <rPh sb="0" eb="1">
      <t>ジュン</t>
    </rPh>
    <rPh sb="1" eb="3">
      <t>ギョウセイ</t>
    </rPh>
    <phoneticPr fontId="9"/>
  </si>
  <si>
    <t>有形固定資産等の増加</t>
    <rPh sb="0" eb="2">
      <t>ユウケイ</t>
    </rPh>
    <rPh sb="2" eb="4">
      <t>コテイ</t>
    </rPh>
    <rPh sb="4" eb="6">
      <t>シサン</t>
    </rPh>
    <rPh sb="6" eb="7">
      <t>ナド</t>
    </rPh>
    <rPh sb="8" eb="10">
      <t>ゾウカ</t>
    </rPh>
    <phoneticPr fontId="9"/>
  </si>
  <si>
    <t>貸付金・基金等の増加</t>
    <rPh sb="0" eb="3">
      <t>カシツケキン</t>
    </rPh>
    <rPh sb="4" eb="6">
      <t>キキン</t>
    </rPh>
    <rPh sb="6" eb="7">
      <t>ナド</t>
    </rPh>
    <rPh sb="8" eb="10">
      <t>ゾウカ</t>
    </rPh>
    <phoneticPr fontId="9"/>
  </si>
  <si>
    <t>４．資金収支計算書の内容に関する明細</t>
    <rPh sb="2" eb="4">
      <t>シキン</t>
    </rPh>
    <rPh sb="4" eb="6">
      <t>シュウシ</t>
    </rPh>
    <rPh sb="6" eb="9">
      <t>ケイサンショ</t>
    </rPh>
    <rPh sb="10" eb="12">
      <t>ナイヨウ</t>
    </rPh>
    <rPh sb="13" eb="14">
      <t>カン</t>
    </rPh>
    <rPh sb="16" eb="18">
      <t>メイサイ</t>
    </rPh>
    <phoneticPr fontId="9"/>
  </si>
  <si>
    <t>（１）資金の明細</t>
    <rPh sb="3" eb="5">
      <t>シキン</t>
    </rPh>
    <rPh sb="6" eb="8">
      <t>メイサイ</t>
    </rPh>
    <phoneticPr fontId="9"/>
  </si>
  <si>
    <t>現金</t>
    <rPh sb="0" eb="2">
      <t>ゲンキン</t>
    </rPh>
    <phoneticPr fontId="3"/>
  </si>
  <si>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9"/>
  </si>
  <si>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9"/>
  </si>
  <si>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9"/>
  </si>
  <si>
    <t>松山市水道事業</t>
    <rPh sb="0" eb="3">
      <t>マツヤマシ</t>
    </rPh>
    <rPh sb="3" eb="5">
      <t>スイドウ</t>
    </rPh>
    <rPh sb="5" eb="7">
      <t>ジギョウ</t>
    </rPh>
    <phoneticPr fontId="3"/>
  </si>
  <si>
    <t>松山市簡易水道事業</t>
    <rPh sb="0" eb="3">
      <t>マツヤマシ</t>
    </rPh>
    <rPh sb="3" eb="5">
      <t>カンイ</t>
    </rPh>
    <rPh sb="5" eb="7">
      <t>スイドウ</t>
    </rPh>
    <rPh sb="7" eb="9">
      <t>ジギョウ</t>
    </rPh>
    <phoneticPr fontId="3"/>
  </si>
  <si>
    <t>松山市公共下水道事業</t>
    <rPh sb="0" eb="3">
      <t>マツヤマシ</t>
    </rPh>
    <phoneticPr fontId="3"/>
  </si>
  <si>
    <t>松山市社会福祉事業団</t>
    <rPh sb="0" eb="3">
      <t>マツヤマシ</t>
    </rPh>
    <rPh sb="3" eb="5">
      <t>シャカイ</t>
    </rPh>
    <rPh sb="5" eb="7">
      <t>フクシ</t>
    </rPh>
    <rPh sb="7" eb="10">
      <t>ジギョウダン</t>
    </rPh>
    <phoneticPr fontId="4"/>
  </si>
  <si>
    <t>松山市文化スポーツ振興財団</t>
    <rPh sb="0" eb="2">
      <t>マツヤマ</t>
    </rPh>
    <rPh sb="2" eb="3">
      <t>シ</t>
    </rPh>
    <rPh sb="3" eb="5">
      <t>ブンカ</t>
    </rPh>
    <rPh sb="9" eb="11">
      <t>シンコウ</t>
    </rPh>
    <rPh sb="11" eb="13">
      <t>ザイダン</t>
    </rPh>
    <phoneticPr fontId="4"/>
  </si>
  <si>
    <t>松山国際交流協会</t>
    <rPh sb="0" eb="2">
      <t>マツヤマ</t>
    </rPh>
    <rPh sb="2" eb="4">
      <t>コクサイ</t>
    </rPh>
    <rPh sb="4" eb="6">
      <t>コウリュウ</t>
    </rPh>
    <rPh sb="6" eb="8">
      <t>キョウカイ</t>
    </rPh>
    <phoneticPr fontId="4"/>
  </si>
  <si>
    <t>松山市男女共同参画推進財団</t>
    <rPh sb="0" eb="3">
      <t>マツヤマシ</t>
    </rPh>
    <rPh sb="3" eb="5">
      <t>ダンジョ</t>
    </rPh>
    <rPh sb="5" eb="7">
      <t>キョウドウ</t>
    </rPh>
    <rPh sb="7" eb="9">
      <t>サンカク</t>
    </rPh>
    <rPh sb="9" eb="11">
      <t>スイシン</t>
    </rPh>
    <rPh sb="11" eb="13">
      <t>ザイダン</t>
    </rPh>
    <phoneticPr fontId="4"/>
  </si>
  <si>
    <t>松山市土地開発公社</t>
    <rPh sb="0" eb="3">
      <t>マツヤマシ</t>
    </rPh>
    <rPh sb="3" eb="5">
      <t>トチ</t>
    </rPh>
    <rPh sb="5" eb="7">
      <t>カイハツ</t>
    </rPh>
    <rPh sb="7" eb="9">
      <t>コウシャ</t>
    </rPh>
    <phoneticPr fontId="4"/>
  </si>
  <si>
    <t>松山観光コンベンション協会</t>
    <rPh sb="0" eb="2">
      <t>マツヤマ</t>
    </rPh>
    <rPh sb="2" eb="4">
      <t>カンコウ</t>
    </rPh>
    <rPh sb="11" eb="13">
      <t>キョウカイ</t>
    </rPh>
    <phoneticPr fontId="4"/>
  </si>
  <si>
    <t>母子父子寡婦福祉資金貸付事業特別会計</t>
    <rPh sb="0" eb="2">
      <t>ボシ</t>
    </rPh>
    <rPh sb="2" eb="4">
      <t>フシ</t>
    </rPh>
    <rPh sb="4" eb="6">
      <t>カフ</t>
    </rPh>
    <rPh sb="6" eb="8">
      <t>フクシ</t>
    </rPh>
    <rPh sb="8" eb="10">
      <t>シキン</t>
    </rPh>
    <rPh sb="10" eb="12">
      <t>カシツケ</t>
    </rPh>
    <rPh sb="12" eb="14">
      <t>ジギョウ</t>
    </rPh>
    <rPh sb="14" eb="16">
      <t>トクベツ</t>
    </rPh>
    <rPh sb="16" eb="18">
      <t>カイケイ</t>
    </rPh>
    <phoneticPr fontId="3"/>
  </si>
  <si>
    <t>奨学資金貸付事業</t>
    <rPh sb="0" eb="2">
      <t>ショウガク</t>
    </rPh>
    <rPh sb="2" eb="4">
      <t>シキン</t>
    </rPh>
    <rPh sb="4" eb="6">
      <t>カシツケ</t>
    </rPh>
    <rPh sb="6" eb="8">
      <t>ジギョウ</t>
    </rPh>
    <phoneticPr fontId="3"/>
  </si>
  <si>
    <t>各団体の出資
（出えん）総額
（E)</t>
    <rPh sb="0" eb="3">
      <t>カクダンタイ</t>
    </rPh>
    <rPh sb="4" eb="6">
      <t>シュッシ</t>
    </rPh>
    <rPh sb="8" eb="9">
      <t>デ</t>
    </rPh>
    <rPh sb="12" eb="14">
      <t>ソウガク</t>
    </rPh>
    <phoneticPr fontId="3"/>
  </si>
  <si>
    <t>愛媛県農業信用基金協会</t>
    <rPh sb="0" eb="3">
      <t>エヒメケン</t>
    </rPh>
    <rPh sb="3" eb="5">
      <t>ノウギョウ</t>
    </rPh>
    <rPh sb="5" eb="7">
      <t>シンヨウ</t>
    </rPh>
    <rPh sb="7" eb="9">
      <t>キキン</t>
    </rPh>
    <rPh sb="9" eb="11">
      <t>キョウカイ</t>
    </rPh>
    <phoneticPr fontId="5"/>
  </si>
  <si>
    <t>松山流域森林組合</t>
    <rPh sb="0" eb="2">
      <t>マツヤマ</t>
    </rPh>
    <rPh sb="2" eb="4">
      <t>リュウイキ</t>
    </rPh>
    <rPh sb="4" eb="6">
      <t>シンリン</t>
    </rPh>
    <rPh sb="6" eb="8">
      <t>クミアイ</t>
    </rPh>
    <phoneticPr fontId="5"/>
  </si>
  <si>
    <t>えひめ海づくり基金</t>
    <rPh sb="3" eb="4">
      <t>ウミ</t>
    </rPh>
    <rPh sb="7" eb="9">
      <t>キキン</t>
    </rPh>
    <phoneticPr fontId="2"/>
  </si>
  <si>
    <t>えひめ産業振興財団</t>
    <rPh sb="3" eb="5">
      <t>サンギョウ</t>
    </rPh>
    <rPh sb="5" eb="7">
      <t>シンコウ</t>
    </rPh>
    <rPh sb="7" eb="9">
      <t>ザイダン</t>
    </rPh>
    <phoneticPr fontId="5"/>
  </si>
  <si>
    <t>愛媛県スポーツ振興事業団</t>
    <rPh sb="0" eb="3">
      <t>エヒメケン</t>
    </rPh>
    <rPh sb="7" eb="9">
      <t>シンコウ</t>
    </rPh>
    <rPh sb="9" eb="12">
      <t>ジギョウダン</t>
    </rPh>
    <phoneticPr fontId="5"/>
  </si>
  <si>
    <t>愛媛県信用保証協会</t>
    <rPh sb="0" eb="3">
      <t>エヒメケン</t>
    </rPh>
    <rPh sb="3" eb="5">
      <t>シンヨウ</t>
    </rPh>
    <rPh sb="5" eb="7">
      <t>ホショウ</t>
    </rPh>
    <rPh sb="7" eb="9">
      <t>キョウカイ</t>
    </rPh>
    <phoneticPr fontId="5"/>
  </si>
  <si>
    <t>社会福祉協議会福祉振興基金</t>
    <rPh sb="0" eb="2">
      <t>シャカイ</t>
    </rPh>
    <rPh sb="2" eb="4">
      <t>フクシ</t>
    </rPh>
    <rPh sb="4" eb="7">
      <t>キョウギカイ</t>
    </rPh>
    <rPh sb="7" eb="9">
      <t>フクシ</t>
    </rPh>
    <rPh sb="9" eb="11">
      <t>シンコウ</t>
    </rPh>
    <rPh sb="11" eb="13">
      <t>キキン</t>
    </rPh>
    <phoneticPr fontId="5"/>
  </si>
  <si>
    <t>地方公共団体金融機構</t>
    <rPh sb="0" eb="2">
      <t>チホウ</t>
    </rPh>
    <rPh sb="2" eb="4">
      <t>コウキョウ</t>
    </rPh>
    <rPh sb="4" eb="6">
      <t>ダンタイ</t>
    </rPh>
    <rPh sb="6" eb="8">
      <t>キンユウ</t>
    </rPh>
    <rPh sb="8" eb="10">
      <t>キコウ</t>
    </rPh>
    <phoneticPr fontId="5"/>
  </si>
  <si>
    <t>出資金額
（A)</t>
    <rPh sb="0" eb="2">
      <t>シュッシ</t>
    </rPh>
    <rPh sb="2" eb="4">
      <t>キンガク</t>
    </rPh>
    <phoneticPr fontId="3"/>
  </si>
  <si>
    <t>資産
（B)</t>
    <rPh sb="0" eb="2">
      <t>シサン</t>
    </rPh>
    <phoneticPr fontId="3"/>
  </si>
  <si>
    <t>負債
（C)</t>
    <rPh sb="0" eb="2">
      <t>フサイ</t>
    </rPh>
    <phoneticPr fontId="3"/>
  </si>
  <si>
    <t>強制評価減
（H)</t>
    <rPh sb="0" eb="2">
      <t>キョウセイ</t>
    </rPh>
    <rPh sb="2" eb="4">
      <t>ヒョウカ</t>
    </rPh>
    <rPh sb="4" eb="5">
      <t>ゲン</t>
    </rPh>
    <phoneticPr fontId="9"/>
  </si>
  <si>
    <t>株数・口数など
（A）</t>
    <rPh sb="0" eb="2">
      <t>カブスウ</t>
    </rPh>
    <rPh sb="3" eb="4">
      <t>クチ</t>
    </rPh>
    <rPh sb="4" eb="5">
      <t>スウ</t>
    </rPh>
    <phoneticPr fontId="3"/>
  </si>
  <si>
    <t>時価単価
（B）</t>
    <rPh sb="0" eb="2">
      <t>ジカ</t>
    </rPh>
    <rPh sb="2" eb="4">
      <t>タンカ</t>
    </rPh>
    <phoneticPr fontId="3"/>
  </si>
  <si>
    <t>取得単価
（D)</t>
    <rPh sb="0" eb="2">
      <t>シュトク</t>
    </rPh>
    <rPh sb="2" eb="4">
      <t>タンカ</t>
    </rPh>
    <phoneticPr fontId="3"/>
  </si>
  <si>
    <t>-</t>
  </si>
  <si>
    <t>21世紀松山創造基金</t>
    <phoneticPr fontId="3"/>
  </si>
  <si>
    <t>（単位：円）</t>
    <rPh sb="1" eb="3">
      <t>タンイ</t>
    </rPh>
    <rPh sb="4" eb="5">
      <t>エン</t>
    </rPh>
    <phoneticPr fontId="3"/>
  </si>
  <si>
    <t>松山市財政調整基金</t>
    <rPh sb="0" eb="3">
      <t>マツヤマシ</t>
    </rPh>
    <rPh sb="3" eb="5">
      <t>ザイセイ</t>
    </rPh>
    <rPh sb="5" eb="7">
      <t>チョウセイ</t>
    </rPh>
    <rPh sb="7" eb="9">
      <t>キキン</t>
    </rPh>
    <phoneticPr fontId="3"/>
  </si>
  <si>
    <t>松山市競輪収益積立金</t>
    <rPh sb="3" eb="5">
      <t>ケイリン</t>
    </rPh>
    <rPh sb="5" eb="7">
      <t>シュウエキ</t>
    </rPh>
    <rPh sb="7" eb="9">
      <t>ツミタテ</t>
    </rPh>
    <rPh sb="9" eb="10">
      <t>キン</t>
    </rPh>
    <phoneticPr fontId="3"/>
  </si>
  <si>
    <t>松山市市民活動推進基金</t>
    <rPh sb="3" eb="5">
      <t>シミン</t>
    </rPh>
    <rPh sb="5" eb="7">
      <t>カツドウ</t>
    </rPh>
    <rPh sb="7" eb="9">
      <t>スイシン</t>
    </rPh>
    <rPh sb="9" eb="11">
      <t>キキン</t>
    </rPh>
    <phoneticPr fontId="3"/>
  </si>
  <si>
    <t>松山市都市緑化基金</t>
    <rPh sb="3" eb="5">
      <t>トシ</t>
    </rPh>
    <rPh sb="5" eb="7">
      <t>リョクカ</t>
    </rPh>
    <rPh sb="7" eb="9">
      <t>キキン</t>
    </rPh>
    <phoneticPr fontId="3"/>
  </si>
  <si>
    <t>松山市合併振興基金</t>
    <rPh sb="3" eb="5">
      <t>ガッペイ</t>
    </rPh>
    <rPh sb="5" eb="7">
      <t>シンコウ</t>
    </rPh>
    <rPh sb="7" eb="9">
      <t>キキン</t>
    </rPh>
    <phoneticPr fontId="3"/>
  </si>
  <si>
    <t>松山市教育文化施設資料購入基金</t>
    <rPh sb="3" eb="5">
      <t>キョウイク</t>
    </rPh>
    <rPh sb="5" eb="7">
      <t>ブンカ</t>
    </rPh>
    <rPh sb="7" eb="9">
      <t>シセツ</t>
    </rPh>
    <rPh sb="9" eb="11">
      <t>シリョウ</t>
    </rPh>
    <rPh sb="11" eb="13">
      <t>コウニュウ</t>
    </rPh>
    <rPh sb="13" eb="15">
      <t>キキン</t>
    </rPh>
    <phoneticPr fontId="3"/>
  </si>
  <si>
    <t>合計
(貸借対照表計上額)</t>
    <rPh sb="0" eb="2">
      <t>ゴウケイ</t>
    </rPh>
    <rPh sb="4" eb="6">
      <t>タイシャク</t>
    </rPh>
    <rPh sb="6" eb="9">
      <t>タイショウヒョウ</t>
    </rPh>
    <rPh sb="9" eb="12">
      <t>ケイジョウガク</t>
    </rPh>
    <phoneticPr fontId="3"/>
  </si>
  <si>
    <t>　　固定資産税</t>
    <phoneticPr fontId="3"/>
  </si>
  <si>
    <t>　　市民税</t>
    <rPh sb="2" eb="5">
      <t>シミンゼイ</t>
    </rPh>
    <phoneticPr fontId="9"/>
  </si>
  <si>
    <t>　　軽自動車税</t>
    <rPh sb="2" eb="3">
      <t>ケイ</t>
    </rPh>
    <rPh sb="3" eb="6">
      <t>ジドウシャ</t>
    </rPh>
    <rPh sb="6" eb="7">
      <t>ゼイ</t>
    </rPh>
    <phoneticPr fontId="3"/>
  </si>
  <si>
    <t>　　事業所税</t>
    <rPh sb="2" eb="5">
      <t>ジギョウショ</t>
    </rPh>
    <rPh sb="5" eb="6">
      <t>ゼイ</t>
    </rPh>
    <phoneticPr fontId="3"/>
  </si>
  <si>
    <t>　　その他（経常収益）</t>
    <rPh sb="4" eb="5">
      <t>タ</t>
    </rPh>
    <rPh sb="6" eb="8">
      <t>ケイジョウ</t>
    </rPh>
    <rPh sb="8" eb="10">
      <t>シュウエキ</t>
    </rPh>
    <phoneticPr fontId="9"/>
  </si>
  <si>
    <t>　　貸付金</t>
    <rPh sb="2" eb="4">
      <t>カシツケ</t>
    </rPh>
    <rPh sb="4" eb="5">
      <t>キン</t>
    </rPh>
    <phoneticPr fontId="3"/>
  </si>
  <si>
    <t>　　母子父子寡婦福祉
　　資金貸付金</t>
    <rPh sb="17" eb="18">
      <t>キン</t>
    </rPh>
    <phoneticPr fontId="3"/>
  </si>
  <si>
    <t>　　母子父子寡婦福祉
　　資金貸付金
　　その他（経常収益）</t>
    <rPh sb="17" eb="18">
      <t>キン</t>
    </rPh>
    <phoneticPr fontId="3"/>
  </si>
  <si>
    <t>固定資産</t>
    <rPh sb="0" eb="2">
      <t>コテイ</t>
    </rPh>
    <rPh sb="2" eb="4">
      <t>シサン</t>
    </rPh>
    <phoneticPr fontId="3"/>
  </si>
  <si>
    <t>流動資産</t>
    <rPh sb="0" eb="2">
      <t>リュウドウ</t>
    </rPh>
    <rPh sb="2" eb="4">
      <t>シサン</t>
    </rPh>
    <phoneticPr fontId="3"/>
  </si>
  <si>
    <t>固定負債</t>
    <rPh sb="0" eb="2">
      <t>コテイ</t>
    </rPh>
    <rPh sb="2" eb="4">
      <t>フサイ</t>
    </rPh>
    <phoneticPr fontId="3"/>
  </si>
  <si>
    <t>流動負債</t>
    <rPh sb="0" eb="2">
      <t>リュウドウ</t>
    </rPh>
    <rPh sb="2" eb="4">
      <t>フサイ</t>
    </rPh>
    <phoneticPr fontId="3"/>
  </si>
  <si>
    <t>　投資損失引当金</t>
    <rPh sb="1" eb="3">
      <t>トウシ</t>
    </rPh>
    <rPh sb="3" eb="5">
      <t>ソンシツ</t>
    </rPh>
    <rPh sb="5" eb="7">
      <t>ヒキアテ</t>
    </rPh>
    <rPh sb="7" eb="8">
      <t>キン</t>
    </rPh>
    <phoneticPr fontId="3"/>
  </si>
  <si>
    <t>　徴収不能引当金</t>
    <rPh sb="1" eb="3">
      <t>チョウシュウ</t>
    </rPh>
    <rPh sb="3" eb="5">
      <t>フノウ</t>
    </rPh>
    <rPh sb="5" eb="7">
      <t>ヒキアテ</t>
    </rPh>
    <rPh sb="7" eb="8">
      <t>キン</t>
    </rPh>
    <phoneticPr fontId="3"/>
  </si>
  <si>
    <t>　退職手当引当金</t>
    <rPh sb="1" eb="3">
      <t>タイショク</t>
    </rPh>
    <rPh sb="3" eb="5">
      <t>テアテ</t>
    </rPh>
    <rPh sb="5" eb="7">
      <t>ヒキアテ</t>
    </rPh>
    <rPh sb="7" eb="8">
      <t>キン</t>
    </rPh>
    <phoneticPr fontId="3"/>
  </si>
  <si>
    <t>　損失補償等引当金</t>
    <rPh sb="1" eb="3">
      <t>ソンシツ</t>
    </rPh>
    <rPh sb="3" eb="5">
      <t>ホショウ</t>
    </rPh>
    <rPh sb="5" eb="6">
      <t>トウ</t>
    </rPh>
    <rPh sb="6" eb="8">
      <t>ヒキアテ</t>
    </rPh>
    <rPh sb="8" eb="9">
      <t>キン</t>
    </rPh>
    <phoneticPr fontId="3"/>
  </si>
  <si>
    <t>　賞与等引当金</t>
    <rPh sb="1" eb="3">
      <t>ショウヨ</t>
    </rPh>
    <rPh sb="3" eb="4">
      <t>トウ</t>
    </rPh>
    <rPh sb="4" eb="6">
      <t>ヒキアテ</t>
    </rPh>
    <rPh sb="6" eb="7">
      <t>キン</t>
    </rPh>
    <phoneticPr fontId="3"/>
  </si>
  <si>
    <t>愛媛県</t>
    <rPh sb="0" eb="3">
      <t>エヒメケン</t>
    </rPh>
    <phoneticPr fontId="3"/>
  </si>
  <si>
    <t>本市内で愛媛県が行う街路整備事業等に対する負担金</t>
    <rPh sb="0" eb="1">
      <t>ホン</t>
    </rPh>
    <phoneticPr fontId="3"/>
  </si>
  <si>
    <t>10年超</t>
    <rPh sb="2" eb="3">
      <t>ネン</t>
    </rPh>
    <rPh sb="3" eb="4">
      <t>チョウ</t>
    </rPh>
    <phoneticPr fontId="3"/>
  </si>
  <si>
    <t>松山市減債基金（固定資産）</t>
    <rPh sb="3" eb="5">
      <t>ゲンサイ</t>
    </rPh>
    <rPh sb="5" eb="7">
      <t>キキン</t>
    </rPh>
    <phoneticPr fontId="3"/>
  </si>
  <si>
    <t>松山市減債基金（流動資産）</t>
    <rPh sb="3" eb="5">
      <t>ゲンサイ</t>
    </rPh>
    <rPh sb="5" eb="7">
      <t>キキン</t>
    </rPh>
    <phoneticPr fontId="3"/>
  </si>
  <si>
    <t>※1　貸借対照表の額は、出納整理期間中の増減を加味しているため、「(参考)財産に関する調書記載額」と一致しない場合があります。</t>
    <rPh sb="3" eb="5">
      <t>タイシャク</t>
    </rPh>
    <rPh sb="5" eb="7">
      <t>タイショウ</t>
    </rPh>
    <rPh sb="7" eb="8">
      <t>ヒョウ</t>
    </rPh>
    <rPh sb="9" eb="10">
      <t>ガク</t>
    </rPh>
    <rPh sb="12" eb="14">
      <t>スイトウ</t>
    </rPh>
    <rPh sb="14" eb="16">
      <t>セイリ</t>
    </rPh>
    <rPh sb="16" eb="18">
      <t>キカン</t>
    </rPh>
    <rPh sb="18" eb="19">
      <t>ナカ</t>
    </rPh>
    <rPh sb="20" eb="22">
      <t>ゾウゲン</t>
    </rPh>
    <rPh sb="23" eb="25">
      <t>カミ</t>
    </rPh>
    <rPh sb="50" eb="52">
      <t>イッチ</t>
    </rPh>
    <rPh sb="55" eb="57">
      <t>バアイ</t>
    </rPh>
    <phoneticPr fontId="3"/>
  </si>
  <si>
    <t>※2　松山市減債基金の「(参考)財産に関する調書記載額」は、固定資産の欄に全額を記載しました。</t>
    <rPh sb="3" eb="6">
      <t>マツヤマシ</t>
    </rPh>
    <rPh sb="6" eb="8">
      <t>ゲンサイ</t>
    </rPh>
    <rPh sb="8" eb="10">
      <t>キキン</t>
    </rPh>
    <rPh sb="30" eb="32">
      <t>コテイ</t>
    </rPh>
    <rPh sb="32" eb="34">
      <t>シサン</t>
    </rPh>
    <rPh sb="35" eb="36">
      <t>ラン</t>
    </rPh>
    <rPh sb="37" eb="39">
      <t>ゼンガク</t>
    </rPh>
    <rPh sb="40" eb="42">
      <t>キサイ</t>
    </rPh>
    <phoneticPr fontId="3"/>
  </si>
  <si>
    <t>地方消費税交付金</t>
    <rPh sb="0" eb="2">
      <t>チホウ</t>
    </rPh>
    <rPh sb="2" eb="5">
      <t>ショウヒゼイ</t>
    </rPh>
    <rPh sb="5" eb="8">
      <t>コウフキン</t>
    </rPh>
    <phoneticPr fontId="3"/>
  </si>
  <si>
    <t>分担金及び負担金</t>
    <rPh sb="0" eb="3">
      <t>ブンタンキン</t>
    </rPh>
    <rPh sb="3" eb="4">
      <t>オヨ</t>
    </rPh>
    <rPh sb="5" eb="8">
      <t>フタンキン</t>
    </rPh>
    <phoneticPr fontId="3"/>
  </si>
  <si>
    <t>資本的補助金</t>
    <rPh sb="0" eb="3">
      <t>シホンテキ</t>
    </rPh>
    <rPh sb="3" eb="6">
      <t>ホジョキン</t>
    </rPh>
    <phoneticPr fontId="9"/>
  </si>
  <si>
    <t>経常的補助金</t>
    <rPh sb="0" eb="3">
      <t>ケイジョウテキ</t>
    </rPh>
    <rPh sb="3" eb="6">
      <t>ホジョキン</t>
    </rPh>
    <phoneticPr fontId="9"/>
  </si>
  <si>
    <t>地方公共団体
金融機構等</t>
    <rPh sb="0" eb="2">
      <t>チホウ</t>
    </rPh>
    <rPh sb="2" eb="4">
      <t>コウキョウ</t>
    </rPh>
    <rPh sb="4" eb="6">
      <t>ダンタイ</t>
    </rPh>
    <rPh sb="7" eb="9">
      <t>キンユウ</t>
    </rPh>
    <rPh sb="9" eb="11">
      <t>キコウ</t>
    </rPh>
    <rPh sb="11" eb="12">
      <t>トウ</t>
    </rPh>
    <phoneticPr fontId="17"/>
  </si>
  <si>
    <t>その他の金融機関</t>
    <rPh sb="2" eb="3">
      <t>タ</t>
    </rPh>
    <rPh sb="4" eb="6">
      <t>キンユウ</t>
    </rPh>
    <rPh sb="6" eb="8">
      <t>キカン</t>
    </rPh>
    <phoneticPr fontId="3"/>
  </si>
  <si>
    <t>保険会社等</t>
    <rPh sb="0" eb="2">
      <t>ホケン</t>
    </rPh>
    <rPh sb="2" eb="4">
      <t>ガイシャ</t>
    </rPh>
    <rPh sb="4" eb="5">
      <t>トウ</t>
    </rPh>
    <phoneticPr fontId="17"/>
  </si>
  <si>
    <t>共済等</t>
    <rPh sb="0" eb="2">
      <t>キョウサイ</t>
    </rPh>
    <rPh sb="2" eb="3">
      <t>トウ</t>
    </rPh>
    <phoneticPr fontId="3"/>
  </si>
  <si>
    <t>松山空港ビル㈱</t>
    <rPh sb="0" eb="2">
      <t>マツヤマ</t>
    </rPh>
    <rPh sb="2" eb="4">
      <t>クウコウ</t>
    </rPh>
    <phoneticPr fontId="5"/>
  </si>
  <si>
    <t>㈱愛媛CATV</t>
    <rPh sb="1" eb="3">
      <t>エヒメ</t>
    </rPh>
    <phoneticPr fontId="5"/>
  </si>
  <si>
    <t>松山市駅前地下街㈱</t>
    <rPh sb="0" eb="3">
      <t>マツヤマシ</t>
    </rPh>
    <rPh sb="3" eb="5">
      <t>エキマエ</t>
    </rPh>
    <rPh sb="5" eb="8">
      <t>チカガイ</t>
    </rPh>
    <phoneticPr fontId="5"/>
  </si>
  <si>
    <t>㈱エフエム愛媛</t>
    <rPh sb="5" eb="7">
      <t>エヒメ</t>
    </rPh>
    <phoneticPr fontId="5"/>
  </si>
  <si>
    <t>愛媛エフ・エー・ゼット㈱</t>
    <rPh sb="0" eb="2">
      <t>エヒメ</t>
    </rPh>
    <phoneticPr fontId="5"/>
  </si>
  <si>
    <t>松山観光港ターミナル㈱</t>
    <rPh sb="0" eb="2">
      <t>マツヤマ</t>
    </rPh>
    <rPh sb="2" eb="4">
      <t>カンコウ</t>
    </rPh>
    <rPh sb="4" eb="5">
      <t>コウ</t>
    </rPh>
    <phoneticPr fontId="5"/>
  </si>
  <si>
    <t>(財)愛媛の森林基金</t>
    <rPh sb="1" eb="2">
      <t>ザイ</t>
    </rPh>
    <phoneticPr fontId="2"/>
  </si>
  <si>
    <t>(財)愛媛県国際交流協会</t>
    <rPh sb="1" eb="2">
      <t>ザイ</t>
    </rPh>
    <rPh sb="3" eb="4">
      <t>アイ</t>
    </rPh>
    <rPh sb="4" eb="5">
      <t>ヒメ</t>
    </rPh>
    <rPh sb="5" eb="6">
      <t>ケン</t>
    </rPh>
    <rPh sb="6" eb="7">
      <t>クニ</t>
    </rPh>
    <rPh sb="7" eb="8">
      <t>サイ</t>
    </rPh>
    <rPh sb="8" eb="9">
      <t>コウ</t>
    </rPh>
    <rPh sb="9" eb="10">
      <t>ナガレ</t>
    </rPh>
    <rPh sb="10" eb="11">
      <t>キョウ</t>
    </rPh>
    <rPh sb="11" eb="12">
      <t>カイ</t>
    </rPh>
    <phoneticPr fontId="2"/>
  </si>
  <si>
    <t>(財)愛媛県暴力追放推進センター</t>
    <rPh sb="1" eb="2">
      <t>ザイ</t>
    </rPh>
    <rPh sb="3" eb="6">
      <t>エヒメケン</t>
    </rPh>
    <rPh sb="6" eb="8">
      <t>ボウリョク</t>
    </rPh>
    <rPh sb="8" eb="10">
      <t>ツイホウ</t>
    </rPh>
    <rPh sb="10" eb="12">
      <t>スイシン</t>
    </rPh>
    <phoneticPr fontId="2"/>
  </si>
  <si>
    <t>(公財)えひめ農林漁業振興機構</t>
    <rPh sb="1" eb="2">
      <t>コウ</t>
    </rPh>
    <rPh sb="7" eb="9">
      <t>ノウリン</t>
    </rPh>
    <rPh sb="9" eb="11">
      <t>ギョギョウ</t>
    </rPh>
    <rPh sb="11" eb="13">
      <t>シンコウ</t>
    </rPh>
    <rPh sb="13" eb="15">
      <t>キコウ</t>
    </rPh>
    <phoneticPr fontId="7"/>
  </si>
  <si>
    <t>相手先または種別</t>
    <rPh sb="0" eb="3">
      <t>アイテサキ</t>
    </rPh>
    <rPh sb="6" eb="8">
      <t>シュベツ</t>
    </rPh>
    <phoneticPr fontId="3"/>
  </si>
  <si>
    <t>（参考）
貸付金計</t>
    <rPh sb="1" eb="3">
      <t>サンコウ</t>
    </rPh>
    <rPh sb="5" eb="7">
      <t>カシツケ</t>
    </rPh>
    <rPh sb="7" eb="8">
      <t>キン</t>
    </rPh>
    <rPh sb="8" eb="9">
      <t>ケイ</t>
    </rPh>
    <phoneticPr fontId="3"/>
  </si>
  <si>
    <t>④特定の契約条項が付された地方債の概要</t>
    <rPh sb="1" eb="3">
      <t>トクテイ</t>
    </rPh>
    <rPh sb="4" eb="6">
      <t>ケイヤク</t>
    </rPh>
    <rPh sb="6" eb="8">
      <t>ジョウコウ</t>
    </rPh>
    <rPh sb="9" eb="10">
      <t>フ</t>
    </rPh>
    <rPh sb="13" eb="16">
      <t>チホウサイ</t>
    </rPh>
    <rPh sb="17" eb="19">
      <t>ガイヨウ</t>
    </rPh>
    <phoneticPr fontId="3"/>
  </si>
  <si>
    <t>特定の契約条項が
付された地方債残高</t>
    <rPh sb="0" eb="2">
      <t>トクテイ</t>
    </rPh>
    <rPh sb="3" eb="5">
      <t>ケイヤク</t>
    </rPh>
    <rPh sb="5" eb="7">
      <t>ジョウコウ</t>
    </rPh>
    <rPh sb="9" eb="10">
      <t>フ</t>
    </rPh>
    <rPh sb="13" eb="16">
      <t>チホウサイ</t>
    </rPh>
    <rPh sb="16" eb="18">
      <t>ザンダカ</t>
    </rPh>
    <phoneticPr fontId="17"/>
  </si>
  <si>
    <t>契約条項の概要</t>
    <rPh sb="0" eb="2">
      <t>ケイヤク</t>
    </rPh>
    <rPh sb="2" eb="4">
      <t>ジョウコウ</t>
    </rPh>
    <rPh sb="5" eb="7">
      <t>ガイヨウ</t>
    </rPh>
    <phoneticPr fontId="17"/>
  </si>
  <si>
    <t>該当なし</t>
    <rPh sb="0" eb="2">
      <t>ガイトウ</t>
    </rPh>
    <phoneticPr fontId="3"/>
  </si>
  <si>
    <t>目的使用</t>
    <rPh sb="0" eb="2">
      <t>モクテキ</t>
    </rPh>
    <rPh sb="2" eb="4">
      <t>シヨウ</t>
    </rPh>
    <phoneticPr fontId="3"/>
  </si>
  <si>
    <t>うち共同発行債</t>
    <rPh sb="2" eb="4">
      <t>キョウドウ</t>
    </rPh>
    <rPh sb="4" eb="6">
      <t>ハッコウ</t>
    </rPh>
    <rPh sb="6" eb="7">
      <t>サイ</t>
    </rPh>
    <phoneticPr fontId="3"/>
  </si>
  <si>
    <t>うち住民公募債</t>
    <rPh sb="2" eb="4">
      <t>ジュウミン</t>
    </rPh>
    <rPh sb="4" eb="6">
      <t>コウボ</t>
    </rPh>
    <rPh sb="6" eb="7">
      <t>サイ</t>
    </rPh>
    <phoneticPr fontId="3"/>
  </si>
  <si>
    <t>-</t>
    <phoneticPr fontId="3"/>
  </si>
  <si>
    <t>（単位：百万円）</t>
    <rPh sb="1" eb="3">
      <t>タンイ</t>
    </rPh>
    <rPh sb="4" eb="6">
      <t>ヒャクマン</t>
    </rPh>
    <rPh sb="6" eb="7">
      <t>エン</t>
    </rPh>
    <phoneticPr fontId="9"/>
  </si>
  <si>
    <t>（単位：百万円）</t>
    <phoneticPr fontId="9"/>
  </si>
  <si>
    <t>（単位：百万円）</t>
    <phoneticPr fontId="12"/>
  </si>
  <si>
    <t>　　勤労者福祉サービ
　　スセンター事業
　　その他（経常収益）</t>
    <rPh sb="2" eb="5">
      <t>キンロウシャ</t>
    </rPh>
    <rPh sb="5" eb="7">
      <t>フクシ</t>
    </rPh>
    <rPh sb="18" eb="20">
      <t>ジギョウ</t>
    </rPh>
    <rPh sb="25" eb="26">
      <t>タ</t>
    </rPh>
    <rPh sb="27" eb="28">
      <t>キョウ</t>
    </rPh>
    <rPh sb="28" eb="29">
      <t>トコ</t>
    </rPh>
    <rPh sb="29" eb="30">
      <t>シュウ</t>
    </rPh>
    <rPh sb="30" eb="31">
      <t>エキ</t>
    </rPh>
    <phoneticPr fontId="3"/>
  </si>
  <si>
    <t>他団体への公共施設等整備
補助金等(所有外資産分)</t>
    <rPh sb="0" eb="3">
      <t>タダンタイ</t>
    </rPh>
    <rPh sb="5" eb="7">
      <t>コウキョウ</t>
    </rPh>
    <rPh sb="7" eb="9">
      <t>シセツ</t>
    </rPh>
    <rPh sb="9" eb="10">
      <t>ナド</t>
    </rPh>
    <rPh sb="10" eb="12">
      <t>セイビ</t>
    </rPh>
    <rPh sb="13" eb="16">
      <t>ホジョキン</t>
    </rPh>
    <rPh sb="16" eb="17">
      <t>ナド</t>
    </rPh>
    <rPh sb="18" eb="20">
      <t>ショユウ</t>
    </rPh>
    <rPh sb="20" eb="21">
      <t>ガイ</t>
    </rPh>
    <rPh sb="21" eb="23">
      <t>シサン</t>
    </rPh>
    <rPh sb="23" eb="24">
      <t>ブン</t>
    </rPh>
    <phoneticPr fontId="9"/>
  </si>
  <si>
    <t>（単位：百万円）</t>
    <rPh sb="1" eb="3">
      <t>タンイ</t>
    </rPh>
    <rPh sb="6" eb="7">
      <t>エン</t>
    </rPh>
    <phoneticPr fontId="9"/>
  </si>
  <si>
    <t>④基金の明細</t>
    <phoneticPr fontId="9"/>
  </si>
  <si>
    <t>（単位：百万円）</t>
    <phoneticPr fontId="3"/>
  </si>
  <si>
    <t>（単位：百万円）</t>
    <phoneticPr fontId="3"/>
  </si>
  <si>
    <t>-</t>
    <phoneticPr fontId="3"/>
  </si>
  <si>
    <t>-</t>
    <phoneticPr fontId="3"/>
  </si>
  <si>
    <t>消防基金</t>
    <phoneticPr fontId="3"/>
  </si>
  <si>
    <t>松山市水源の森基金</t>
    <phoneticPr fontId="3"/>
  </si>
  <si>
    <t>松山市のびのび教育推進基金</t>
    <phoneticPr fontId="3"/>
  </si>
  <si>
    <t>城山公園整備基金</t>
    <phoneticPr fontId="3"/>
  </si>
  <si>
    <t>松山市観光開発等産業活性化基金</t>
    <phoneticPr fontId="3"/>
  </si>
  <si>
    <t>松山市土地開発基金</t>
    <phoneticPr fontId="3"/>
  </si>
  <si>
    <t>⑤貸付金の明細</t>
    <phoneticPr fontId="9"/>
  </si>
  <si>
    <t>（単位：百万円）</t>
    <phoneticPr fontId="9"/>
  </si>
  <si>
    <t>-</t>
    <phoneticPr fontId="3"/>
  </si>
  <si>
    <t>-</t>
    <phoneticPr fontId="3"/>
  </si>
  <si>
    <t>地域総合整備資金融資制度</t>
    <phoneticPr fontId="3"/>
  </si>
  <si>
    <t>（単位：百万円）</t>
    <phoneticPr fontId="9"/>
  </si>
  <si>
    <t>（単位：百万円）</t>
    <phoneticPr fontId="9"/>
  </si>
  <si>
    <t>松山市スポーツ協会</t>
    <rPh sb="0" eb="3">
      <t>マツヤマシ</t>
    </rPh>
    <rPh sb="7" eb="9">
      <t>キョウカイ</t>
    </rPh>
    <phoneticPr fontId="4"/>
  </si>
  <si>
    <t>出資割合（％）
（F)</t>
    <rPh sb="0" eb="2">
      <t>シュッシ</t>
    </rPh>
    <rPh sb="2" eb="4">
      <t>ワリアイ</t>
    </rPh>
    <phoneticPr fontId="3"/>
  </si>
  <si>
    <t>-</t>
    <phoneticPr fontId="3"/>
  </si>
  <si>
    <t>豪雨災害被災者援護資金貸付</t>
    <rPh sb="0" eb="2">
      <t>ゴウウ</t>
    </rPh>
    <rPh sb="2" eb="4">
      <t>サイガイ</t>
    </rPh>
    <rPh sb="4" eb="7">
      <t>ヒサイシャ</t>
    </rPh>
    <rPh sb="7" eb="9">
      <t>エンゴ</t>
    </rPh>
    <rPh sb="9" eb="11">
      <t>シキン</t>
    </rPh>
    <rPh sb="11" eb="13">
      <t>カシツケ</t>
    </rPh>
    <phoneticPr fontId="2"/>
  </si>
  <si>
    <t>-</t>
    <phoneticPr fontId="3"/>
  </si>
  <si>
    <t>　　入湯税</t>
    <rPh sb="2" eb="4">
      <t>ニュウトウ</t>
    </rPh>
    <rPh sb="4" eb="5">
      <t>ゼイ</t>
    </rPh>
    <phoneticPr fontId="3"/>
  </si>
  <si>
    <t>その他</t>
    <rPh sb="2" eb="3">
      <t>タ</t>
    </rPh>
    <phoneticPr fontId="3"/>
  </si>
  <si>
    <t>計</t>
    <rPh sb="0" eb="1">
      <t>ケイ</t>
    </rPh>
    <phoneticPr fontId="3"/>
  </si>
  <si>
    <t>１．貸借対照表の内容に関する明細</t>
    <rPh sb="2" eb="4">
      <t>タイシャク</t>
    </rPh>
    <rPh sb="4" eb="7">
      <t>タイショウヒョウ</t>
    </rPh>
    <rPh sb="8" eb="10">
      <t>ナイヨウ</t>
    </rPh>
    <rPh sb="11" eb="12">
      <t>カン</t>
    </rPh>
    <rPh sb="14" eb="16">
      <t>メイサイ</t>
    </rPh>
    <phoneticPr fontId="9"/>
  </si>
  <si>
    <t>-</t>
    <phoneticPr fontId="3"/>
  </si>
  <si>
    <t>愛媛県土木建設負担金（街路）事業</t>
    <phoneticPr fontId="3"/>
  </si>
  <si>
    <t>森林環境整備基金</t>
    <rPh sb="0" eb="2">
      <t>シンリン</t>
    </rPh>
    <rPh sb="2" eb="4">
      <t>カンキョウ</t>
    </rPh>
    <rPh sb="4" eb="6">
      <t>セイビ</t>
    </rPh>
    <rPh sb="6" eb="8">
      <t>キキン</t>
    </rPh>
    <phoneticPr fontId="3"/>
  </si>
  <si>
    <t>※2</t>
    <phoneticPr fontId="3"/>
  </si>
  <si>
    <t>附属明細書（一般会計等）</t>
    <rPh sb="0" eb="2">
      <t>フゾク</t>
    </rPh>
    <rPh sb="2" eb="5">
      <t>メイサイショ</t>
    </rPh>
    <rPh sb="6" eb="8">
      <t>イッパン</t>
    </rPh>
    <rPh sb="8" eb="10">
      <t>カイケイ</t>
    </rPh>
    <rPh sb="10" eb="11">
      <t>トウ</t>
    </rPh>
    <phoneticPr fontId="9"/>
  </si>
  <si>
    <t>附属明細書（全体）</t>
    <rPh sb="0" eb="2">
      <t>フゾク</t>
    </rPh>
    <rPh sb="2" eb="5">
      <t>メイサイショ</t>
    </rPh>
    <rPh sb="6" eb="8">
      <t>ゼンタイ</t>
    </rPh>
    <phoneticPr fontId="9"/>
  </si>
  <si>
    <t>附属明細書（連結）</t>
    <rPh sb="0" eb="2">
      <t>フゾク</t>
    </rPh>
    <rPh sb="2" eb="5">
      <t>メイサイショ</t>
    </rPh>
    <rPh sb="6" eb="8">
      <t>レンケツ</t>
    </rPh>
    <phoneticPr fontId="9"/>
  </si>
  <si>
    <t>個人事業主等支援資金貸付（新型コロナウイルス緊急対策事業）</t>
    <rPh sb="0" eb="2">
      <t>コジン</t>
    </rPh>
    <rPh sb="2" eb="5">
      <t>ジギョウヌシ</t>
    </rPh>
    <rPh sb="5" eb="6">
      <t>トウ</t>
    </rPh>
    <rPh sb="6" eb="8">
      <t>シエン</t>
    </rPh>
    <rPh sb="8" eb="10">
      <t>シキン</t>
    </rPh>
    <rPh sb="10" eb="12">
      <t>カシツケ</t>
    </rPh>
    <rPh sb="13" eb="15">
      <t>シンガタ</t>
    </rPh>
    <rPh sb="22" eb="24">
      <t>キンキュウ</t>
    </rPh>
    <rPh sb="24" eb="26">
      <t>タイサク</t>
    </rPh>
    <rPh sb="26" eb="28">
      <t>ジギョウ</t>
    </rPh>
    <phoneticPr fontId="3"/>
  </si>
  <si>
    <t>奨学資金貸付（新型コロナウイルス対策緊急学生支援事業）</t>
    <rPh sb="0" eb="2">
      <t>ショウガク</t>
    </rPh>
    <rPh sb="2" eb="4">
      <t>シキン</t>
    </rPh>
    <rPh sb="4" eb="6">
      <t>カシツケ</t>
    </rPh>
    <rPh sb="7" eb="9">
      <t>シンガタ</t>
    </rPh>
    <rPh sb="16" eb="18">
      <t>タイサク</t>
    </rPh>
    <rPh sb="18" eb="20">
      <t>キンキュウ</t>
    </rPh>
    <rPh sb="20" eb="22">
      <t>ガクセイ</t>
    </rPh>
    <rPh sb="22" eb="24">
      <t>シエン</t>
    </rPh>
    <rPh sb="24" eb="26">
      <t>ジギョウ</t>
    </rPh>
    <phoneticPr fontId="3"/>
  </si>
  <si>
    <t>松山スマートシティ推進事業</t>
    <rPh sb="0" eb="2">
      <t>マツヤマ</t>
    </rPh>
    <rPh sb="9" eb="11">
      <t>スイシン</t>
    </rPh>
    <rPh sb="11" eb="13">
      <t>ジギョウ</t>
    </rPh>
    <phoneticPr fontId="3"/>
  </si>
  <si>
    <t>県営事業地元負担金事業</t>
    <rPh sb="0" eb="2">
      <t>ケンエイ</t>
    </rPh>
    <rPh sb="2" eb="4">
      <t>ジギョウ</t>
    </rPh>
    <rPh sb="4" eb="6">
      <t>ジモト</t>
    </rPh>
    <rPh sb="6" eb="9">
      <t>フタンキン</t>
    </rPh>
    <rPh sb="9" eb="11">
      <t>ジギョウ</t>
    </rPh>
    <phoneticPr fontId="3"/>
  </si>
  <si>
    <t>公共交通利用促進環境整備事業</t>
    <rPh sb="0" eb="2">
      <t>コウキョウ</t>
    </rPh>
    <rPh sb="2" eb="4">
      <t>コウツウ</t>
    </rPh>
    <rPh sb="4" eb="6">
      <t>リヨウ</t>
    </rPh>
    <rPh sb="6" eb="8">
      <t>ソクシン</t>
    </rPh>
    <rPh sb="8" eb="10">
      <t>カンキョウ</t>
    </rPh>
    <rPh sb="10" eb="12">
      <t>セイビ</t>
    </rPh>
    <rPh sb="12" eb="14">
      <t>ジギョウ</t>
    </rPh>
    <phoneticPr fontId="3"/>
  </si>
  <si>
    <t>公共交通機関</t>
    <rPh sb="0" eb="2">
      <t>コウキョウ</t>
    </rPh>
    <rPh sb="2" eb="4">
      <t>コウツウ</t>
    </rPh>
    <rPh sb="4" eb="6">
      <t>キカン</t>
    </rPh>
    <phoneticPr fontId="3"/>
  </si>
  <si>
    <t>公共交通機関の利用促進環境の整備に対する補助金</t>
    <rPh sb="0" eb="2">
      <t>コウキョウ</t>
    </rPh>
    <rPh sb="2" eb="4">
      <t>コウツウ</t>
    </rPh>
    <rPh sb="4" eb="6">
      <t>キカン</t>
    </rPh>
    <rPh sb="7" eb="9">
      <t>リヨウ</t>
    </rPh>
    <rPh sb="9" eb="11">
      <t>ソクシン</t>
    </rPh>
    <rPh sb="11" eb="13">
      <t>カンキョウ</t>
    </rPh>
    <rPh sb="14" eb="16">
      <t>セイビ</t>
    </rPh>
    <rPh sb="17" eb="18">
      <t>タイ</t>
    </rPh>
    <rPh sb="20" eb="23">
      <t>ホジョキン</t>
    </rPh>
    <phoneticPr fontId="3"/>
  </si>
  <si>
    <t>コロナ対策営業時間短縮等協力金事業</t>
    <rPh sb="3" eb="5">
      <t>タイサク</t>
    </rPh>
    <rPh sb="5" eb="7">
      <t>エイギョウ</t>
    </rPh>
    <rPh sb="7" eb="9">
      <t>ジカン</t>
    </rPh>
    <rPh sb="9" eb="11">
      <t>タンシュク</t>
    </rPh>
    <rPh sb="11" eb="12">
      <t>トウ</t>
    </rPh>
    <rPh sb="12" eb="15">
      <t>キョウリョクキン</t>
    </rPh>
    <rPh sb="15" eb="17">
      <t>ジギョウ</t>
    </rPh>
    <phoneticPr fontId="3"/>
  </si>
  <si>
    <t>子育てのための施設等利用給付事業</t>
    <rPh sb="0" eb="2">
      <t>コソダ</t>
    </rPh>
    <rPh sb="7" eb="9">
      <t>シセツ</t>
    </rPh>
    <rPh sb="9" eb="10">
      <t>トウ</t>
    </rPh>
    <rPh sb="10" eb="12">
      <t>リヨウ</t>
    </rPh>
    <rPh sb="12" eb="14">
      <t>キュウフ</t>
    </rPh>
    <rPh sb="14" eb="16">
      <t>ジギョウ</t>
    </rPh>
    <phoneticPr fontId="3"/>
  </si>
  <si>
    <t>営業時間短縮等の要請に応じた飲食店等に対する補助金</t>
    <rPh sb="0" eb="2">
      <t>エイギョウ</t>
    </rPh>
    <rPh sb="2" eb="4">
      <t>ジカン</t>
    </rPh>
    <rPh sb="4" eb="6">
      <t>タンシュク</t>
    </rPh>
    <rPh sb="6" eb="7">
      <t>トウ</t>
    </rPh>
    <rPh sb="8" eb="10">
      <t>ヨウセイ</t>
    </rPh>
    <rPh sb="11" eb="12">
      <t>オウ</t>
    </rPh>
    <rPh sb="14" eb="16">
      <t>インショク</t>
    </rPh>
    <rPh sb="16" eb="17">
      <t>テン</t>
    </rPh>
    <rPh sb="17" eb="18">
      <t>トウ</t>
    </rPh>
    <rPh sb="19" eb="20">
      <t>タイ</t>
    </rPh>
    <rPh sb="22" eb="25">
      <t>ホジョキン</t>
    </rPh>
    <phoneticPr fontId="3"/>
  </si>
  <si>
    <t>クリーンエネルギーシステム設置者</t>
    <rPh sb="13" eb="15">
      <t>セッチ</t>
    </rPh>
    <rPh sb="15" eb="16">
      <t>シャ</t>
    </rPh>
    <phoneticPr fontId="3"/>
  </si>
  <si>
    <t>クリーンエネルギーシステムの設置者に対する補助金</t>
    <rPh sb="14" eb="16">
      <t>セッチ</t>
    </rPh>
    <rPh sb="16" eb="17">
      <t>シャ</t>
    </rPh>
    <rPh sb="18" eb="19">
      <t>タイ</t>
    </rPh>
    <rPh sb="21" eb="24">
      <t>ホジョキン</t>
    </rPh>
    <phoneticPr fontId="3"/>
  </si>
  <si>
    <t>本市内で愛媛県が行う土地改良事業に対する負担金</t>
    <rPh sb="0" eb="1">
      <t>ホン</t>
    </rPh>
    <rPh sb="10" eb="12">
      <t>トチ</t>
    </rPh>
    <rPh sb="12" eb="14">
      <t>カイリョウ</t>
    </rPh>
    <rPh sb="14" eb="16">
      <t>ジギョウ</t>
    </rPh>
    <phoneticPr fontId="3"/>
  </si>
  <si>
    <t>対象となる飲食店等</t>
    <rPh sb="5" eb="7">
      <t>インショク</t>
    </rPh>
    <rPh sb="7" eb="8">
      <t>テン</t>
    </rPh>
    <rPh sb="8" eb="9">
      <t>ナド</t>
    </rPh>
    <phoneticPr fontId="3"/>
  </si>
  <si>
    <t>給付対象者</t>
    <rPh sb="0" eb="2">
      <t>キュウフ</t>
    </rPh>
    <rPh sb="2" eb="4">
      <t>タイショウ</t>
    </rPh>
    <rPh sb="4" eb="5">
      <t>シャ</t>
    </rPh>
    <phoneticPr fontId="3"/>
  </si>
  <si>
    <t>幼児教育・保育の無償化に対する負担金</t>
    <rPh sb="0" eb="2">
      <t>ヨウジ</t>
    </rPh>
    <rPh sb="2" eb="4">
      <t>キョウイク</t>
    </rPh>
    <rPh sb="5" eb="7">
      <t>ホイク</t>
    </rPh>
    <rPh sb="8" eb="11">
      <t>ムショウカ</t>
    </rPh>
    <rPh sb="12" eb="13">
      <t>タイ</t>
    </rPh>
    <rPh sb="15" eb="18">
      <t>フタンキン</t>
    </rPh>
    <phoneticPr fontId="3"/>
  </si>
  <si>
    <t>松山市新型コロナウイルス感染症対策利子補給基金</t>
  </si>
  <si>
    <t>果樹流通施設整備事業</t>
    <rPh sb="0" eb="2">
      <t>カジュ</t>
    </rPh>
    <rPh sb="2" eb="4">
      <t>リュウツウ</t>
    </rPh>
    <rPh sb="4" eb="6">
      <t>シセツ</t>
    </rPh>
    <rPh sb="6" eb="8">
      <t>セイビ</t>
    </rPh>
    <rPh sb="8" eb="10">
      <t>ジギョウ</t>
    </rPh>
    <phoneticPr fontId="3"/>
  </si>
  <si>
    <t>施設整備事業者</t>
  </si>
  <si>
    <t>果樹流通施設の整備に対する補助金</t>
    <rPh sb="0" eb="2">
      <t>カジュ</t>
    </rPh>
    <rPh sb="2" eb="4">
      <t>リュウツウ</t>
    </rPh>
    <rPh sb="4" eb="6">
      <t>シセツ</t>
    </rPh>
    <rPh sb="7" eb="9">
      <t>セイビ</t>
    </rPh>
    <rPh sb="10" eb="11">
      <t>タイ</t>
    </rPh>
    <rPh sb="13" eb="16">
      <t>ホジョキン</t>
    </rPh>
    <phoneticPr fontId="3"/>
  </si>
  <si>
    <t>共同給水施設補助事業</t>
    <rPh sb="0" eb="2">
      <t>キョウドウ</t>
    </rPh>
    <rPh sb="2" eb="4">
      <t>キュウスイ</t>
    </rPh>
    <rPh sb="4" eb="6">
      <t>シセツ</t>
    </rPh>
    <rPh sb="6" eb="8">
      <t>ホジョ</t>
    </rPh>
    <rPh sb="8" eb="10">
      <t>ジギョウ</t>
    </rPh>
    <phoneticPr fontId="3"/>
  </si>
  <si>
    <t>中小企業資金貸付事業</t>
    <rPh sb="0" eb="2">
      <t>チュウショウ</t>
    </rPh>
    <rPh sb="2" eb="4">
      <t>キギョウ</t>
    </rPh>
    <rPh sb="4" eb="6">
      <t>シキン</t>
    </rPh>
    <rPh sb="6" eb="8">
      <t>カシツケ</t>
    </rPh>
    <rPh sb="8" eb="10">
      <t>ジギョウ</t>
    </rPh>
    <phoneticPr fontId="3"/>
  </si>
  <si>
    <t>新型コロナ生活困窮者自立支援金給付事業</t>
    <rPh sb="0" eb="2">
      <t>シンガタ</t>
    </rPh>
    <rPh sb="5" eb="7">
      <t>セイカツ</t>
    </rPh>
    <rPh sb="7" eb="10">
      <t>コンキュウシャ</t>
    </rPh>
    <rPh sb="10" eb="12">
      <t>ジリツ</t>
    </rPh>
    <rPh sb="12" eb="14">
      <t>シエン</t>
    </rPh>
    <rPh sb="14" eb="15">
      <t>キン</t>
    </rPh>
    <rPh sb="15" eb="17">
      <t>キュウフ</t>
    </rPh>
    <rPh sb="17" eb="19">
      <t>ジギョウ</t>
    </rPh>
    <phoneticPr fontId="3"/>
  </si>
  <si>
    <t>感染症の影響を受けている生活困窮者に対する補助金</t>
    <rPh sb="0" eb="3">
      <t>カンセンショウ</t>
    </rPh>
    <rPh sb="4" eb="6">
      <t>エイキョウ</t>
    </rPh>
    <rPh sb="7" eb="8">
      <t>ウ</t>
    </rPh>
    <rPh sb="12" eb="14">
      <t>セイカツ</t>
    </rPh>
    <rPh sb="14" eb="17">
      <t>コンキュウシャ</t>
    </rPh>
    <rPh sb="18" eb="19">
      <t>タイ</t>
    </rPh>
    <rPh sb="21" eb="24">
      <t>ホジョキン</t>
    </rPh>
    <phoneticPr fontId="3"/>
  </si>
  <si>
    <t>松山市プレミアム付商品券事業</t>
    <rPh sb="0" eb="3">
      <t>マツヤマシ</t>
    </rPh>
    <rPh sb="8" eb="9">
      <t>ツ</t>
    </rPh>
    <rPh sb="9" eb="12">
      <t>ショウヒンケン</t>
    </rPh>
    <rPh sb="12" eb="14">
      <t>ジギョウ</t>
    </rPh>
    <phoneticPr fontId="3"/>
  </si>
  <si>
    <t>中小企業者等</t>
    <rPh sb="0" eb="2">
      <t>チュウショウ</t>
    </rPh>
    <rPh sb="2" eb="4">
      <t>キギョウ</t>
    </rPh>
    <rPh sb="4" eb="5">
      <t>シャ</t>
    </rPh>
    <rPh sb="5" eb="6">
      <t>トウ</t>
    </rPh>
    <phoneticPr fontId="3"/>
  </si>
  <si>
    <t>信用保証料の負担や利子補給等の資金繰り支援に対する補助金</t>
    <rPh sb="0" eb="2">
      <t>シンヨウ</t>
    </rPh>
    <rPh sb="2" eb="4">
      <t>ホショウ</t>
    </rPh>
    <rPh sb="4" eb="5">
      <t>リョウ</t>
    </rPh>
    <rPh sb="6" eb="8">
      <t>フタン</t>
    </rPh>
    <rPh sb="9" eb="11">
      <t>リシ</t>
    </rPh>
    <rPh sb="11" eb="13">
      <t>ホキュウ</t>
    </rPh>
    <rPh sb="13" eb="14">
      <t>トウ</t>
    </rPh>
    <rPh sb="15" eb="18">
      <t>シキンク</t>
    </rPh>
    <rPh sb="19" eb="21">
      <t>シエン</t>
    </rPh>
    <rPh sb="22" eb="23">
      <t>タイ</t>
    </rPh>
    <rPh sb="25" eb="28">
      <t>ホジョキン</t>
    </rPh>
    <phoneticPr fontId="3"/>
  </si>
  <si>
    <t>公共交通機関の運行費等に対する補助金</t>
    <rPh sb="0" eb="2">
      <t>コウキョウ</t>
    </rPh>
    <rPh sb="2" eb="4">
      <t>コウツウ</t>
    </rPh>
    <rPh sb="4" eb="6">
      <t>キカン</t>
    </rPh>
    <rPh sb="7" eb="9">
      <t>ウンコウ</t>
    </rPh>
    <rPh sb="9" eb="10">
      <t>ヒ</t>
    </rPh>
    <rPh sb="10" eb="11">
      <t>トウ</t>
    </rPh>
    <rPh sb="12" eb="13">
      <t>タイ</t>
    </rPh>
    <rPh sb="15" eb="18">
      <t>ホジョキン</t>
    </rPh>
    <phoneticPr fontId="3"/>
  </si>
  <si>
    <t>協議会</t>
    <rPh sb="0" eb="3">
      <t>キョウギカイ</t>
    </rPh>
    <phoneticPr fontId="3"/>
  </si>
  <si>
    <t>消費喚起等を目的としたプレミアム付商品券の発行に対する負担金</t>
    <rPh sb="4" eb="5">
      <t>トウ</t>
    </rPh>
    <rPh sb="24" eb="25">
      <t>タイ</t>
    </rPh>
    <rPh sb="27" eb="30">
      <t>フタンキン</t>
    </rPh>
    <phoneticPr fontId="3"/>
  </si>
  <si>
    <t>施設設置者</t>
    <rPh sb="2" eb="4">
      <t>セッチ</t>
    </rPh>
    <rPh sb="4" eb="5">
      <t>シャ</t>
    </rPh>
    <phoneticPr fontId="3"/>
  </si>
  <si>
    <t>上水道または簡易水道事業の給水区域外の共同給水施設の整備に対する補助金</t>
    <rPh sb="0" eb="3">
      <t>ジョウスイドウ</t>
    </rPh>
    <rPh sb="6" eb="8">
      <t>カンイ</t>
    </rPh>
    <rPh sb="8" eb="10">
      <t>スイドウ</t>
    </rPh>
    <rPh sb="10" eb="12">
      <t>ジギョウ</t>
    </rPh>
    <rPh sb="13" eb="15">
      <t>キュウスイ</t>
    </rPh>
    <rPh sb="15" eb="17">
      <t>クイキ</t>
    </rPh>
    <rPh sb="17" eb="18">
      <t>ガイ</t>
    </rPh>
    <rPh sb="19" eb="21">
      <t>キョウドウ</t>
    </rPh>
    <rPh sb="21" eb="23">
      <t>キュウスイ</t>
    </rPh>
    <rPh sb="23" eb="25">
      <t>シセツ</t>
    </rPh>
    <rPh sb="26" eb="28">
      <t>セイビ</t>
    </rPh>
    <rPh sb="29" eb="30">
      <t>タイ</t>
    </rPh>
    <rPh sb="32" eb="35">
      <t>ホジョキン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</si>
</sst>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0_ "/>
    <numFmt numFmtId="178" formatCode="0.0%"/>
    <numFmt numFmtId="179" formatCode="#,##0,,"/>
    <numFmt numFmtId="180" formatCode="_ * #,##0;_ * \-#,##0;_ * &quot;-&quot;_ ;_ @_ "/>
    <numFmt numFmtId="181" formatCode="#,##0.000000,,"/>
  </numFmts>
  <fonts count="40">
    <font>
      <sz val="11"/>
      <name val="ＭＳ Ｐゴシック"/>
      <family val="3"/>
      <charset val="128"/>
    </font>
    <font>
      <sz val="11"/>
      <name val="ＭＳ Ｐゴシック"/>
      <family val="3"/>
      <charset val="128"/>
    </font>
    <font>
      <sz val="10.5"/>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theme="1"/>
      <name val="ＭＳ Ｐゴシック"/>
      <family val="3"/>
      <charset val="128"/>
    </font>
    <font>
      <sz val="10"/>
      <color theme="1"/>
      <name val="ＭＳ Ｐゴシック"/>
      <family val="3"/>
      <charset val="128"/>
    </font>
    <font>
      <sz val="9"/>
      <name val="ＭＳ Ｐゴシック"/>
      <family val="3"/>
      <charset val="128"/>
    </font>
    <font>
      <sz val="6"/>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9"/>
      <color theme="1"/>
      <name val="ＭＳ Ｐゴシック"/>
      <family val="2"/>
      <charset val="128"/>
      <scheme val="minor"/>
    </font>
    <font>
      <sz val="7"/>
      <color theme="1"/>
      <name val="ＭＳ Ｐゴシック"/>
      <family val="3"/>
      <charset val="128"/>
      <scheme val="minor"/>
    </font>
    <font>
      <sz val="7"/>
      <color theme="1"/>
      <name val="ＭＳ Ｐゴシック"/>
      <family val="2"/>
      <charset val="128"/>
      <scheme val="minor"/>
    </font>
    <font>
      <sz val="7"/>
      <name val="ＭＳ ゴシック"/>
      <family val="3"/>
      <charset val="128"/>
    </font>
    <font>
      <b/>
      <sz val="10"/>
      <color indexed="12"/>
      <name val="ＭＳ 明朝"/>
      <family val="1"/>
      <charset val="128"/>
    </font>
    <font>
      <sz val="8"/>
      <color theme="1"/>
      <name val="ＭＳ Ｐゴシック"/>
      <family val="2"/>
      <charset val="128"/>
      <scheme val="minor"/>
    </font>
    <font>
      <sz val="11"/>
      <name val="ＭＳ ゴシック"/>
      <family val="3"/>
      <charset val="128"/>
    </font>
    <font>
      <sz val="12"/>
      <name val="ＭＳ ゴシック"/>
      <family val="3"/>
      <charset val="128"/>
    </font>
    <font>
      <sz val="10"/>
      <name val="ＭＳ ゴシック"/>
      <family val="3"/>
      <charset val="128"/>
    </font>
    <font>
      <sz val="9"/>
      <color theme="1"/>
      <name val="ＭＳ Ｐゴシック"/>
      <family val="3"/>
      <charset val="128"/>
      <scheme val="minor"/>
    </font>
    <font>
      <sz val="12"/>
      <color theme="1"/>
      <name val="ＭＳ Ｐゴシック"/>
      <family val="3"/>
      <charset val="128"/>
    </font>
    <font>
      <sz val="14"/>
      <name val="ＭＳ Ｐゴシック"/>
      <family val="3"/>
      <charset val="128"/>
    </font>
    <font>
      <sz val="12"/>
      <name val="ＭＳ Ｐゴシック"/>
      <family val="2"/>
      <charset val="128"/>
      <scheme val="minor"/>
    </font>
    <font>
      <sz val="12"/>
      <name val="ＭＳ Ｐゴシック"/>
      <family val="3"/>
      <charset val="128"/>
      <scheme val="minor"/>
    </font>
    <font>
      <u/>
      <sz val="18"/>
      <name val="ＭＳ Ｐゴシック"/>
      <family val="3"/>
      <charset val="128"/>
      <scheme val="minor"/>
    </font>
    <font>
      <sz val="18"/>
      <name val="ＭＳ Ｐゴシック"/>
      <family val="3"/>
      <charset val="128"/>
      <scheme val="minor"/>
    </font>
    <font>
      <sz val="11"/>
      <name val="ＭＳ Ｐゴシック"/>
      <family val="3"/>
      <charset val="128"/>
      <scheme val="minor"/>
    </font>
    <font>
      <sz val="14"/>
      <name val="ＭＳ Ｐゴシック"/>
      <family val="3"/>
      <charset val="128"/>
      <scheme val="minor"/>
    </font>
    <font>
      <sz val="10"/>
      <name val="ＭＳ Ｐゴシック"/>
      <family val="3"/>
      <charset val="128"/>
      <scheme val="minor"/>
    </font>
    <font>
      <sz val="10"/>
      <name val="ＭＳ Ｐゴシック"/>
      <family val="2"/>
      <charset val="128"/>
      <scheme val="minor"/>
    </font>
    <font>
      <sz val="10"/>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u/>
      <sz val="18"/>
      <color theme="1"/>
      <name val="ＭＳ Ｐゴシック"/>
      <family val="3"/>
      <charset val="128"/>
      <scheme val="minor"/>
    </font>
    <font>
      <sz val="18"/>
      <color theme="1"/>
      <name val="ＭＳ Ｐゴシック"/>
      <family val="3"/>
      <charset val="128"/>
      <scheme val="minor"/>
    </font>
    <font>
      <sz val="10"/>
      <color theme="1"/>
      <name val="ＭＳ Ｐゴシック"/>
      <family val="2"/>
      <charset val="128"/>
      <scheme val="minor"/>
    </font>
    <font>
      <sz val="9"/>
      <color theme="1"/>
      <name val="ＭＳ Ｐゴシック"/>
      <family val="3"/>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hair">
        <color indexed="64"/>
      </left>
      <right style="hair">
        <color indexed="64"/>
      </right>
      <top style="thin">
        <color indexed="64"/>
      </top>
      <bottom style="hair">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0" fontId="8" fillId="0" borderId="20">
      <alignment horizontal="center" vertical="center"/>
    </xf>
    <xf numFmtId="38" fontId="1" fillId="0" borderId="0" applyFont="0" applyFill="0" applyBorder="0" applyAlignment="0" applyProtection="0"/>
    <xf numFmtId="0" fontId="1" fillId="0" borderId="0">
      <alignment vertical="center"/>
    </xf>
    <xf numFmtId="0" fontId="1" fillId="0" borderId="0"/>
  </cellStyleXfs>
  <cellXfs count="242">
    <xf numFmtId="0" fontId="0" fillId="0" borderId="0" xfId="0">
      <alignment vertical="center"/>
    </xf>
    <xf numFmtId="0" fontId="0" fillId="0" borderId="15" xfId="0" applyBorder="1" applyAlignment="1">
      <alignment vertical="center" shrinkToFit="1"/>
    </xf>
    <xf numFmtId="0" fontId="11" fillId="0" borderId="0" xfId="0" applyFont="1">
      <alignment vertical="center"/>
    </xf>
    <xf numFmtId="0" fontId="10" fillId="0" borderId="0" xfId="0" applyFont="1" applyAlignment="1">
      <alignment horizontal="left" vertical="center"/>
    </xf>
    <xf numFmtId="0" fontId="10" fillId="0" borderId="0" xfId="0" applyFont="1" applyAlignment="1">
      <alignment horizontal="right" vertical="center"/>
    </xf>
    <xf numFmtId="0" fontId="0" fillId="0" borderId="15" xfId="0" applyBorder="1" applyAlignment="1">
      <alignment horizontal="center" vertical="center" shrinkToFit="1"/>
    </xf>
    <xf numFmtId="38" fontId="0" fillId="0" borderId="0" xfId="1" applyFont="1">
      <alignment vertical="center"/>
    </xf>
    <xf numFmtId="38" fontId="0" fillId="0" borderId="0" xfId="1" applyFont="1" applyBorder="1">
      <alignment vertical="center"/>
    </xf>
    <xf numFmtId="0" fontId="0" fillId="0" borderId="16" xfId="0" applyBorder="1">
      <alignment vertical="center"/>
    </xf>
    <xf numFmtId="0" fontId="0" fillId="0" borderId="0" xfId="0" applyAlignment="1">
      <alignment horizontal="center" vertical="center"/>
    </xf>
    <xf numFmtId="0" fontId="0" fillId="0" borderId="10" xfId="0" applyBorder="1">
      <alignment vertical="center"/>
    </xf>
    <xf numFmtId="0" fontId="0" fillId="0" borderId="15" xfId="0" applyBorder="1" applyAlignment="1">
      <alignment horizontal="left" vertical="center" shrinkToFit="1"/>
    </xf>
    <xf numFmtId="0" fontId="0" fillId="0" borderId="17" xfId="0" applyBorder="1">
      <alignment vertical="center"/>
    </xf>
    <xf numFmtId="0" fontId="0" fillId="0" borderId="11" xfId="0" applyBorder="1" applyAlignment="1">
      <alignment horizontal="left" vertical="center"/>
    </xf>
    <xf numFmtId="0" fontId="0" fillId="0" borderId="11" xfId="0" applyBorder="1">
      <alignment vertical="center"/>
    </xf>
    <xf numFmtId="0" fontId="6" fillId="0" borderId="0" xfId="0" applyFont="1">
      <alignment vertical="center"/>
    </xf>
    <xf numFmtId="0" fontId="23" fillId="0" borderId="0" xfId="0" applyFont="1">
      <alignment vertical="center"/>
    </xf>
    <xf numFmtId="0" fontId="12" fillId="0" borderId="0" xfId="0" applyFont="1" applyAlignment="1">
      <alignment horizontal="right" vertical="center"/>
    </xf>
    <xf numFmtId="0" fontId="7" fillId="0" borderId="0" xfId="0" applyFont="1">
      <alignment vertical="center"/>
    </xf>
    <xf numFmtId="0" fontId="7" fillId="0" borderId="15" xfId="0" applyFont="1" applyBorder="1" applyAlignment="1">
      <alignment horizontal="center" vertical="center"/>
    </xf>
    <xf numFmtId="0" fontId="7" fillId="0" borderId="15" xfId="0" applyFont="1" applyBorder="1" applyAlignment="1">
      <alignment horizontal="center" vertical="center" wrapText="1"/>
    </xf>
    <xf numFmtId="0" fontId="7" fillId="0" borderId="0" xfId="0" applyFont="1" applyAlignment="1">
      <alignment horizontal="center" vertical="center"/>
    </xf>
    <xf numFmtId="0" fontId="6" fillId="0" borderId="4" xfId="0" applyFont="1" applyBorder="1" applyAlignment="1">
      <alignment vertical="center" shrinkToFit="1"/>
    </xf>
    <xf numFmtId="0" fontId="6" fillId="0" borderId="15" xfId="0" applyFont="1" applyBorder="1" applyAlignment="1">
      <alignment vertical="center" shrinkToFit="1"/>
    </xf>
    <xf numFmtId="0" fontId="6" fillId="0" borderId="15" xfId="0" applyFont="1" applyBorder="1" applyAlignment="1">
      <alignment horizontal="center" vertical="center"/>
    </xf>
    <xf numFmtId="0" fontId="6" fillId="0" borderId="15" xfId="0" applyFont="1" applyBorder="1" applyAlignment="1">
      <alignment horizontal="center" vertical="center" shrinkToFit="1"/>
    </xf>
    <xf numFmtId="0" fontId="10" fillId="0" borderId="11" xfId="0" applyFont="1" applyBorder="1" applyAlignment="1">
      <alignment horizontal="left" vertical="center"/>
    </xf>
    <xf numFmtId="0" fontId="0" fillId="0" borderId="15" xfId="0" applyBorder="1" applyAlignment="1">
      <alignment horizontal="center" vertical="center" wrapText="1"/>
    </xf>
    <xf numFmtId="0" fontId="0" fillId="0" borderId="10" xfId="0" applyBorder="1" applyAlignment="1">
      <alignment horizontal="left" vertical="center" wrapText="1"/>
    </xf>
    <xf numFmtId="0" fontId="0" fillId="0" borderId="15" xfId="0" applyBorder="1" applyAlignment="1">
      <alignment vertical="center" wrapText="1"/>
    </xf>
    <xf numFmtId="0" fontId="0" fillId="0" borderId="15" xfId="0" applyBorder="1" applyAlignment="1">
      <alignment horizontal="center" vertical="center"/>
    </xf>
    <xf numFmtId="0" fontId="10" fillId="0" borderId="5" xfId="0" applyFont="1" applyBorder="1" applyAlignment="1">
      <alignment horizontal="left" vertical="center"/>
    </xf>
    <xf numFmtId="0" fontId="10" fillId="0" borderId="5" xfId="0" applyFont="1" applyBorder="1" applyAlignment="1">
      <alignment horizontal="right" vertical="center"/>
    </xf>
    <xf numFmtId="0" fontId="10" fillId="0" borderId="0" xfId="0" applyFont="1" applyAlignment="1">
      <alignment horizontal="center" vertical="center"/>
    </xf>
    <xf numFmtId="0" fontId="10" fillId="0" borderId="11" xfId="0" applyFont="1" applyBorder="1">
      <alignment vertical="center"/>
    </xf>
    <xf numFmtId="0" fontId="0" fillId="0" borderId="0" xfId="2" applyFont="1">
      <alignment vertical="center"/>
    </xf>
    <xf numFmtId="0" fontId="0" fillId="0" borderId="15" xfId="0" applyBorder="1">
      <alignment vertical="center"/>
    </xf>
    <xf numFmtId="179" fontId="0" fillId="0" borderId="15" xfId="1" applyNumberFormat="1" applyFont="1" applyFill="1" applyBorder="1" applyAlignment="1">
      <alignment horizontal="right" vertical="center"/>
    </xf>
    <xf numFmtId="179" fontId="0" fillId="0" borderId="15" xfId="1" applyNumberFormat="1" applyFont="1" applyFill="1" applyBorder="1">
      <alignment vertical="center"/>
    </xf>
    <xf numFmtId="0" fontId="0" fillId="0" borderId="10" xfId="0" applyBorder="1" applyAlignment="1">
      <alignment vertical="center" wrapText="1"/>
    </xf>
    <xf numFmtId="0" fontId="0" fillId="0" borderId="10" xfId="0" applyBorder="1" applyAlignment="1">
      <alignment horizontal="center" vertical="center"/>
    </xf>
    <xf numFmtId="0" fontId="10" fillId="0" borderId="0" xfId="0" applyFont="1">
      <alignment vertical="center"/>
    </xf>
    <xf numFmtId="38" fontId="10" fillId="0" borderId="15" xfId="1" applyFont="1" applyBorder="1" applyAlignment="1">
      <alignment horizontal="center" vertical="center" wrapText="1"/>
    </xf>
    <xf numFmtId="0" fontId="10" fillId="0" borderId="19" xfId="0" applyFont="1" applyBorder="1" applyAlignment="1">
      <alignment horizontal="center" vertical="center"/>
    </xf>
    <xf numFmtId="0" fontId="10" fillId="0" borderId="8" xfId="0" applyFont="1" applyBorder="1" applyAlignment="1">
      <alignment horizontal="center" vertical="center"/>
    </xf>
    <xf numFmtId="0" fontId="10" fillId="0" borderId="5" xfId="0" applyFont="1" applyBorder="1" applyAlignment="1">
      <alignment horizontal="center" vertical="center"/>
    </xf>
    <xf numFmtId="0" fontId="10" fillId="0" borderId="15" xfId="0" applyFont="1" applyBorder="1" applyAlignment="1">
      <alignment horizontal="left" vertical="center" shrinkToFit="1"/>
    </xf>
    <xf numFmtId="0" fontId="10" fillId="0" borderId="7" xfId="0" applyFont="1" applyBorder="1" applyAlignment="1">
      <alignment horizontal="left" vertical="center" shrinkToFit="1"/>
    </xf>
    <xf numFmtId="0" fontId="10" fillId="0" borderId="19"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0" xfId="0" applyFont="1" applyAlignment="1">
      <alignment horizontal="left"/>
    </xf>
    <xf numFmtId="0" fontId="10" fillId="0" borderId="0" xfId="0" applyFont="1" applyAlignment="1">
      <alignment horizontal="right"/>
    </xf>
    <xf numFmtId="0" fontId="0" fillId="0" borderId="15" xfId="3" applyFont="1" applyBorder="1" applyAlignment="1">
      <alignment horizontal="center" vertical="center"/>
    </xf>
    <xf numFmtId="0" fontId="0" fillId="0" borderId="15" xfId="3" applyFont="1" applyBorder="1" applyAlignment="1">
      <alignment horizontal="centerContinuous" vertical="center" wrapText="1"/>
    </xf>
    <xf numFmtId="0" fontId="0" fillId="0" borderId="15" xfId="3" applyFont="1" applyBorder="1" applyAlignment="1">
      <alignment horizontal="center" vertical="center" wrapText="1"/>
    </xf>
    <xf numFmtId="0" fontId="0" fillId="0" borderId="3" xfId="3" applyFont="1" applyBorder="1" applyAlignment="1">
      <alignment vertical="center"/>
    </xf>
    <xf numFmtId="0" fontId="0" fillId="0" borderId="13" xfId="3" applyFont="1" applyBorder="1" applyAlignment="1">
      <alignment vertical="center"/>
    </xf>
    <xf numFmtId="0" fontId="0" fillId="0" borderId="3" xfId="2" applyFont="1" applyBorder="1">
      <alignment vertical="center"/>
    </xf>
    <xf numFmtId="0" fontId="0" fillId="0" borderId="15" xfId="2" applyFont="1" applyBorder="1" applyAlignment="1">
      <alignment horizontal="center" vertical="center" wrapText="1"/>
    </xf>
    <xf numFmtId="0" fontId="0" fillId="0" borderId="15" xfId="2" applyFont="1" applyBorder="1" applyAlignment="1">
      <alignment horizontal="center" vertical="center"/>
    </xf>
    <xf numFmtId="0" fontId="10" fillId="0" borderId="15" xfId="0" applyFont="1" applyBorder="1" applyAlignment="1">
      <alignment horizontal="center" vertical="center"/>
    </xf>
    <xf numFmtId="179" fontId="10" fillId="0" borderId="3" xfId="1" applyNumberFormat="1" applyFont="1" applyBorder="1" applyAlignment="1">
      <alignment horizontal="right" vertical="center" wrapText="1"/>
    </xf>
    <xf numFmtId="0" fontId="6" fillId="0" borderId="0" xfId="0" applyFont="1" applyAlignment="1">
      <alignment vertical="center" shrinkToFit="1"/>
    </xf>
    <xf numFmtId="179" fontId="0" fillId="0" borderId="15" xfId="1" applyNumberFormat="1" applyFont="1" applyFill="1" applyBorder="1" applyAlignment="1">
      <alignment horizontal="center" vertical="center"/>
    </xf>
    <xf numFmtId="0" fontId="0" fillId="0" borderId="10" xfId="0" applyBorder="1" applyAlignment="1">
      <alignment horizontal="center" vertical="center" wrapText="1"/>
    </xf>
    <xf numFmtId="179" fontId="0" fillId="0" borderId="15" xfId="1" applyNumberFormat="1" applyFont="1" applyFill="1" applyBorder="1" applyAlignment="1">
      <alignment vertical="center"/>
    </xf>
    <xf numFmtId="38" fontId="0" fillId="0" borderId="15" xfId="1" applyFont="1" applyFill="1" applyBorder="1" applyAlignment="1">
      <alignment horizontal="right" vertical="center" wrapText="1"/>
    </xf>
    <xf numFmtId="179" fontId="0" fillId="0" borderId="10" xfId="1" applyNumberFormat="1" applyFont="1" applyFill="1" applyBorder="1" applyAlignment="1">
      <alignment horizontal="right" vertical="center" wrapText="1"/>
    </xf>
    <xf numFmtId="179" fontId="22" fillId="0" borderId="15" xfId="1" applyNumberFormat="1" applyFont="1" applyFill="1" applyBorder="1" applyAlignment="1">
      <alignment horizontal="right" vertical="center"/>
    </xf>
    <xf numFmtId="0" fontId="0" fillId="0" borderId="15" xfId="0" applyBorder="1" applyAlignment="1">
      <alignment horizontal="left" vertical="center"/>
    </xf>
    <xf numFmtId="0" fontId="19" fillId="0" borderId="0" xfId="0" applyFont="1">
      <alignment vertical="center"/>
    </xf>
    <xf numFmtId="0" fontId="20" fillId="0" borderId="0" xfId="0" applyFont="1">
      <alignment vertical="center"/>
    </xf>
    <xf numFmtId="0" fontId="19" fillId="0" borderId="0" xfId="0" applyFont="1" applyAlignment="1">
      <alignment horizontal="right" vertical="center"/>
    </xf>
    <xf numFmtId="0" fontId="21" fillId="0" borderId="0" xfId="0" applyFont="1" applyAlignment="1">
      <alignment horizontal="right" vertical="center"/>
    </xf>
    <xf numFmtId="179" fontId="21" fillId="0" borderId="18" xfId="1" applyNumberFormat="1" applyFont="1" applyFill="1" applyBorder="1" applyAlignment="1">
      <alignment horizontal="right" vertical="center" shrinkToFit="1"/>
    </xf>
    <xf numFmtId="179" fontId="21" fillId="0" borderId="3" xfId="1" applyNumberFormat="1" applyFont="1" applyFill="1" applyBorder="1" applyAlignment="1">
      <alignment horizontal="right" vertical="center" shrinkToFit="1"/>
    </xf>
    <xf numFmtId="179" fontId="21" fillId="0" borderId="15" xfId="1" applyNumberFormat="1" applyFont="1" applyFill="1" applyBorder="1" applyAlignment="1">
      <alignment horizontal="right" vertical="center" shrinkToFit="1"/>
    </xf>
    <xf numFmtId="0" fontId="13" fillId="0" borderId="0" xfId="0" applyFont="1">
      <alignment vertical="center"/>
    </xf>
    <xf numFmtId="38" fontId="0" fillId="0" borderId="0" xfId="1" applyFont="1" applyFill="1">
      <alignment vertical="center"/>
    </xf>
    <xf numFmtId="38" fontId="14" fillId="0" borderId="0" xfId="1" applyFont="1" applyFill="1" applyBorder="1">
      <alignment vertical="center"/>
    </xf>
    <xf numFmtId="38" fontId="15" fillId="0" borderId="0" xfId="1" applyFont="1" applyFill="1" applyBorder="1">
      <alignment vertical="center"/>
    </xf>
    <xf numFmtId="38" fontId="15" fillId="0" borderId="0" xfId="1" applyFont="1" applyFill="1" applyBorder="1" applyAlignment="1">
      <alignment horizontal="right"/>
    </xf>
    <xf numFmtId="38" fontId="16" fillId="0" borderId="2" xfId="1" applyFont="1" applyFill="1" applyBorder="1" applyAlignment="1">
      <alignment horizontal="center" vertical="center" wrapText="1"/>
    </xf>
    <xf numFmtId="38" fontId="16" fillId="0" borderId="13" xfId="1" applyFont="1" applyFill="1" applyBorder="1" applyAlignment="1">
      <alignment horizontal="center" vertical="center" wrapText="1"/>
    </xf>
    <xf numFmtId="38" fontId="16" fillId="0" borderId="15" xfId="1" applyFont="1" applyFill="1" applyBorder="1" applyAlignment="1">
      <alignment horizontal="center" vertical="center" wrapText="1"/>
    </xf>
    <xf numFmtId="0" fontId="14" fillId="0" borderId="15" xfId="0" applyFont="1" applyBorder="1">
      <alignment vertical="center"/>
    </xf>
    <xf numFmtId="179" fontId="22" fillId="0" borderId="18" xfId="1" applyNumberFormat="1" applyFont="1" applyFill="1" applyBorder="1" applyAlignment="1">
      <alignment vertical="center"/>
    </xf>
    <xf numFmtId="179" fontId="22" fillId="0" borderId="23" xfId="1" applyNumberFormat="1" applyFont="1" applyFill="1" applyBorder="1" applyAlignment="1">
      <alignment vertical="center"/>
    </xf>
    <xf numFmtId="179" fontId="22" fillId="0" borderId="15" xfId="1" applyNumberFormat="1" applyFont="1" applyFill="1" applyBorder="1" applyAlignment="1">
      <alignment vertical="center"/>
    </xf>
    <xf numFmtId="179" fontId="22" fillId="0" borderId="1" xfId="1" applyNumberFormat="1" applyFont="1" applyFill="1" applyBorder="1" applyAlignment="1">
      <alignment horizontal="right" vertical="center"/>
    </xf>
    <xf numFmtId="0" fontId="14" fillId="0" borderId="15" xfId="0" applyFont="1" applyBorder="1" applyAlignment="1">
      <alignment horizontal="center" vertical="center"/>
    </xf>
    <xf numFmtId="38" fontId="0" fillId="0" borderId="0" xfId="1" applyFont="1" applyFill="1" applyBorder="1">
      <alignment vertical="center"/>
    </xf>
    <xf numFmtId="179" fontId="0" fillId="0" borderId="15" xfId="1" applyNumberFormat="1" applyFont="1" applyFill="1" applyBorder="1" applyAlignment="1">
      <alignment horizontal="right" vertical="center" wrapText="1"/>
    </xf>
    <xf numFmtId="179" fontId="0" fillId="0" borderId="15" xfId="1" applyNumberFormat="1" applyFont="1" applyFill="1" applyBorder="1" applyAlignment="1">
      <alignment vertical="center" shrinkToFit="1"/>
    </xf>
    <xf numFmtId="179" fontId="0" fillId="0" borderId="15" xfId="1" applyNumberFormat="1" applyFont="1" applyFill="1" applyBorder="1" applyAlignment="1">
      <alignment horizontal="right" vertical="center" shrinkToFit="1"/>
    </xf>
    <xf numFmtId="179" fontId="0" fillId="0" borderId="15" xfId="1" applyNumberFormat="1" applyFont="1" applyFill="1" applyBorder="1" applyAlignment="1">
      <alignment horizontal="center" vertical="center" shrinkToFit="1"/>
    </xf>
    <xf numFmtId="179" fontId="6" fillId="0" borderId="15" xfId="1" applyNumberFormat="1" applyFont="1" applyFill="1" applyBorder="1" applyAlignment="1">
      <alignment vertical="center" shrinkToFit="1"/>
    </xf>
    <xf numFmtId="178" fontId="6" fillId="0" borderId="15" xfId="0" applyNumberFormat="1" applyFont="1" applyBorder="1" applyAlignment="1">
      <alignment vertical="center" shrinkToFit="1"/>
    </xf>
    <xf numFmtId="179" fontId="6" fillId="0" borderId="15" xfId="1" applyNumberFormat="1" applyFont="1" applyFill="1" applyBorder="1" applyAlignment="1">
      <alignment horizontal="right" vertical="center" shrinkToFit="1"/>
    </xf>
    <xf numFmtId="0" fontId="10" fillId="0" borderId="13" xfId="0" applyFont="1" applyBorder="1" applyAlignment="1">
      <alignment horizontal="center" vertical="center" wrapText="1"/>
    </xf>
    <xf numFmtId="0" fontId="10" fillId="0" borderId="15" xfId="0" applyFont="1" applyBorder="1" applyAlignment="1">
      <alignment horizontal="center" vertical="center" wrapText="1"/>
    </xf>
    <xf numFmtId="38" fontId="10" fillId="0" borderId="0" xfId="1" applyFont="1" applyFill="1" applyAlignment="1">
      <alignment vertical="center" wrapText="1"/>
    </xf>
    <xf numFmtId="38" fontId="10" fillId="0" borderId="0" xfId="1" applyFont="1" applyFill="1">
      <alignment vertical="center"/>
    </xf>
    <xf numFmtId="179" fontId="22" fillId="0" borderId="18" xfId="1" applyNumberFormat="1" applyFont="1" applyFill="1" applyBorder="1" applyAlignment="1">
      <alignment horizontal="right" vertical="center"/>
    </xf>
    <xf numFmtId="179" fontId="10" fillId="0" borderId="3" xfId="1" applyNumberFormat="1" applyFont="1" applyFill="1" applyBorder="1" applyAlignment="1">
      <alignment horizontal="right" vertical="center" wrapText="1"/>
    </xf>
    <xf numFmtId="0" fontId="10" fillId="0" borderId="0" xfId="0" applyFont="1" applyAlignment="1">
      <alignment horizontal="left" vertical="center" shrinkToFit="1"/>
    </xf>
    <xf numFmtId="179" fontId="10" fillId="0" borderId="0" xfId="1" applyNumberFormat="1" applyFont="1" applyBorder="1" applyAlignment="1">
      <alignment horizontal="right" vertical="center" wrapText="1"/>
    </xf>
    <xf numFmtId="0" fontId="10" fillId="0" borderId="0" xfId="0" applyFont="1" applyAlignment="1">
      <alignment vertical="center" shrinkToFit="1"/>
    </xf>
    <xf numFmtId="0" fontId="31" fillId="0" borderId="1" xfId="0" applyFont="1" applyBorder="1" applyAlignment="1">
      <alignment horizontal="center" vertical="center"/>
    </xf>
    <xf numFmtId="0" fontId="10" fillId="0" borderId="7" xfId="0" applyFont="1" applyBorder="1" applyAlignment="1">
      <alignment vertical="center" shrinkToFit="1"/>
    </xf>
    <xf numFmtId="179" fontId="0" fillId="0" borderId="0" xfId="0" applyNumberFormat="1">
      <alignment vertical="center"/>
    </xf>
    <xf numFmtId="181" fontId="0" fillId="0" borderId="0" xfId="0" applyNumberFormat="1">
      <alignment vertical="center"/>
    </xf>
    <xf numFmtId="0" fontId="37" fillId="0" borderId="0" xfId="0" applyFont="1" applyAlignment="1">
      <alignment horizontal="center" vertical="center"/>
    </xf>
    <xf numFmtId="0" fontId="35" fillId="0" borderId="5" xfId="0" applyFont="1" applyBorder="1">
      <alignment vertical="center"/>
    </xf>
    <xf numFmtId="0" fontId="11" fillId="0" borderId="5" xfId="0" applyFont="1" applyBorder="1">
      <alignment vertical="center"/>
    </xf>
    <xf numFmtId="0" fontId="11" fillId="0" borderId="0" xfId="0" applyFont="1" applyAlignment="1">
      <alignment horizontal="center" vertical="center"/>
    </xf>
    <xf numFmtId="0" fontId="12" fillId="0" borderId="1" xfId="0" applyFont="1" applyBorder="1" applyAlignment="1">
      <alignment horizontal="center" vertical="center"/>
    </xf>
    <xf numFmtId="0" fontId="39" fillId="0" borderId="0" xfId="2" applyFont="1" applyAlignment="1">
      <alignment horizontal="left" vertical="center"/>
    </xf>
    <xf numFmtId="0" fontId="5" fillId="0" borderId="0" xfId="2" applyFont="1" applyAlignment="1">
      <alignment horizontal="center" vertical="center"/>
    </xf>
    <xf numFmtId="0" fontId="5" fillId="0" borderId="0" xfId="2" applyFont="1" applyAlignment="1">
      <alignment horizontal="center" vertical="center" wrapText="1"/>
    </xf>
    <xf numFmtId="0" fontId="12" fillId="0" borderId="0" xfId="0" applyFont="1" applyAlignment="1">
      <alignment horizontal="center" vertical="center"/>
    </xf>
    <xf numFmtId="0" fontId="5" fillId="0" borderId="0" xfId="2" applyFont="1" applyAlignment="1">
      <alignment horizontal="left" vertical="center"/>
    </xf>
    <xf numFmtId="0" fontId="5" fillId="0" borderId="0" xfId="2" applyFont="1">
      <alignment vertical="center"/>
    </xf>
    <xf numFmtId="0" fontId="4" fillId="0" borderId="5" xfId="2" applyFont="1" applyBorder="1">
      <alignment vertical="center"/>
    </xf>
    <xf numFmtId="0" fontId="24" fillId="0" borderId="5" xfId="2" applyFont="1" applyBorder="1">
      <alignment vertical="center"/>
    </xf>
    <xf numFmtId="0" fontId="28" fillId="0" borderId="0" xfId="0" applyFont="1" applyAlignment="1">
      <alignment horizontal="center" vertical="center"/>
    </xf>
    <xf numFmtId="0" fontId="26" fillId="0" borderId="5" xfId="0" applyFont="1" applyBorder="1">
      <alignment vertical="center"/>
    </xf>
    <xf numFmtId="0" fontId="30" fillId="0" borderId="5" xfId="0" applyFont="1" applyBorder="1">
      <alignment vertical="center"/>
    </xf>
    <xf numFmtId="0" fontId="30" fillId="0" borderId="0" xfId="0" applyFont="1" applyAlignment="1">
      <alignment horizontal="center" vertical="center"/>
    </xf>
    <xf numFmtId="0" fontId="31" fillId="0" borderId="0" xfId="0" applyFont="1" applyAlignment="1">
      <alignment horizontal="right" vertical="center"/>
    </xf>
    <xf numFmtId="180" fontId="33" fillId="0" borderId="3" xfId="6" applyNumberFormat="1" applyFont="1" applyBorder="1" applyAlignment="1">
      <alignment horizontal="right" vertical="center" wrapText="1"/>
    </xf>
    <xf numFmtId="0" fontId="8" fillId="0" borderId="0" xfId="2" applyFont="1" applyAlignment="1">
      <alignment horizontal="left" vertical="center"/>
    </xf>
    <xf numFmtId="0" fontId="31" fillId="0" borderId="0" xfId="0" applyFont="1" applyAlignment="1">
      <alignment horizontal="center" vertical="center"/>
    </xf>
    <xf numFmtId="176" fontId="33" fillId="0" borderId="1" xfId="6" applyNumberFormat="1" applyFont="1" applyBorder="1" applyAlignment="1">
      <alignment horizontal="right" vertical="center" wrapText="1"/>
    </xf>
    <xf numFmtId="179" fontId="10" fillId="0" borderId="0" xfId="1" applyNumberFormat="1" applyFont="1" applyFill="1" applyBorder="1" applyAlignment="1">
      <alignment horizontal="right" vertical="center" wrapText="1"/>
    </xf>
    <xf numFmtId="0" fontId="10" fillId="0" borderId="3" xfId="0" applyFont="1" applyBorder="1" applyAlignment="1">
      <alignment horizontal="left" vertical="center" shrinkToFit="1"/>
    </xf>
    <xf numFmtId="0" fontId="10" fillId="0" borderId="10" xfId="0" applyFont="1" applyBorder="1" applyAlignment="1">
      <alignment vertical="center" shrinkToFit="1"/>
    </xf>
    <xf numFmtId="0" fontId="10" fillId="0" borderId="7" xfId="0" applyFont="1" applyBorder="1" applyAlignment="1">
      <alignment horizontal="center" vertical="center" shrinkToFit="1"/>
    </xf>
    <xf numFmtId="179" fontId="10" fillId="0" borderId="15" xfId="1" applyNumberFormat="1" applyFont="1" applyFill="1" applyBorder="1" applyAlignment="1">
      <alignment horizontal="right" vertical="center"/>
    </xf>
    <xf numFmtId="38" fontId="1" fillId="0" borderId="10" xfId="1" applyFont="1" applyFill="1" applyBorder="1" applyAlignment="1">
      <alignment horizontal="right" vertical="center" wrapText="1"/>
    </xf>
    <xf numFmtId="38" fontId="1" fillId="0" borderId="15" xfId="1" applyFont="1" applyFill="1" applyBorder="1" applyAlignment="1">
      <alignment horizontal="right" vertical="center" wrapText="1"/>
    </xf>
    <xf numFmtId="179" fontId="1" fillId="0" borderId="10" xfId="1" applyNumberFormat="1" applyFont="1" applyFill="1" applyBorder="1" applyAlignment="1">
      <alignment horizontal="right" vertical="center" wrapText="1"/>
    </xf>
    <xf numFmtId="0" fontId="6" fillId="0" borderId="15" xfId="0" applyFont="1" applyBorder="1" applyAlignment="1">
      <alignment horizontal="center" vertical="center" wrapText="1"/>
    </xf>
    <xf numFmtId="0" fontId="6" fillId="0" borderId="15" xfId="0" applyFont="1" applyBorder="1" applyAlignment="1">
      <alignment horizontal="right" vertical="center" wrapText="1"/>
    </xf>
    <xf numFmtId="177" fontId="6" fillId="0" borderId="15" xfId="0" applyNumberFormat="1" applyFont="1" applyBorder="1" applyAlignment="1">
      <alignment horizontal="right" vertical="center" shrinkToFit="1"/>
    </xf>
    <xf numFmtId="180" fontId="33" fillId="0" borderId="3" xfId="6" applyNumberFormat="1" applyFont="1" applyBorder="1" applyAlignment="1">
      <alignment horizontal="right" vertical="center" wrapText="1"/>
    </xf>
    <xf numFmtId="180" fontId="33" fillId="0" borderId="13" xfId="6" applyNumberFormat="1" applyFont="1" applyBorder="1" applyAlignment="1">
      <alignment horizontal="right" vertical="center" wrapText="1"/>
    </xf>
    <xf numFmtId="0" fontId="5" fillId="0" borderId="15" xfId="2" applyFont="1" applyBorder="1" applyAlignment="1">
      <alignment horizontal="center" vertical="center"/>
    </xf>
    <xf numFmtId="0" fontId="32" fillId="0" borderId="3" xfId="0" applyFont="1" applyBorder="1" applyAlignment="1">
      <alignment horizontal="left" vertical="center"/>
    </xf>
    <xf numFmtId="0" fontId="31" fillId="0" borderId="13" xfId="0" applyFont="1" applyBorder="1" applyAlignment="1">
      <alignment horizontal="left" vertical="center"/>
    </xf>
    <xf numFmtId="0" fontId="5" fillId="0" borderId="15" xfId="2" applyFont="1" applyBorder="1" applyAlignment="1">
      <alignment horizontal="left" vertical="center" wrapText="1"/>
    </xf>
    <xf numFmtId="0" fontId="5" fillId="0" borderId="15" xfId="2" applyFont="1" applyBorder="1" applyAlignment="1">
      <alignment horizontal="left" vertical="center"/>
    </xf>
    <xf numFmtId="0" fontId="5" fillId="0" borderId="3" xfId="2" applyFont="1" applyBorder="1" applyAlignment="1">
      <alignment horizontal="left" vertical="center"/>
    </xf>
    <xf numFmtId="0" fontId="5" fillId="0" borderId="13" xfId="2" applyFont="1" applyBorder="1" applyAlignment="1">
      <alignment horizontal="left" vertical="center"/>
    </xf>
    <xf numFmtId="0" fontId="5" fillId="2" borderId="15" xfId="2" applyFont="1" applyFill="1" applyBorder="1" applyAlignment="1">
      <alignment horizontal="left" vertical="center"/>
    </xf>
    <xf numFmtId="0" fontId="5" fillId="2" borderId="15" xfId="2" applyFont="1" applyFill="1" applyBorder="1" applyAlignment="1">
      <alignment horizontal="left" vertical="center" wrapText="1"/>
    </xf>
    <xf numFmtId="0" fontId="5" fillId="0" borderId="15" xfId="2" applyFont="1" applyBorder="1" applyAlignment="1">
      <alignment horizontal="center" vertical="center" wrapText="1"/>
    </xf>
    <xf numFmtId="0" fontId="5" fillId="0" borderId="3" xfId="2" applyFont="1" applyBorder="1" applyAlignment="1">
      <alignment horizontal="left" vertical="center" wrapText="1"/>
    </xf>
    <xf numFmtId="0" fontId="5" fillId="0" borderId="13" xfId="2" applyFont="1" applyBorder="1" applyAlignment="1">
      <alignment horizontal="left" vertical="center" wrapText="1"/>
    </xf>
    <xf numFmtId="0" fontId="5" fillId="0" borderId="3" xfId="2" applyFont="1" applyBorder="1" applyAlignment="1">
      <alignment horizontal="center" vertical="center"/>
    </xf>
    <xf numFmtId="0" fontId="5" fillId="0" borderId="13" xfId="2" applyFont="1" applyBorder="1" applyAlignment="1">
      <alignment horizontal="center" vertical="center"/>
    </xf>
    <xf numFmtId="0" fontId="31" fillId="0" borderId="15" xfId="0" applyFont="1" applyBorder="1" applyAlignment="1">
      <alignment horizontal="left" vertical="center"/>
    </xf>
    <xf numFmtId="0" fontId="25" fillId="0" borderId="0" xfId="0" applyFont="1" applyAlignment="1">
      <alignment horizontal="left" vertical="center"/>
    </xf>
    <xf numFmtId="0" fontId="26" fillId="0" borderId="0" xfId="0" applyFont="1" applyAlignment="1">
      <alignment horizontal="left" vertical="center"/>
    </xf>
    <xf numFmtId="0" fontId="27" fillId="0" borderId="0" xfId="0" applyFont="1" applyAlignment="1">
      <alignment horizontal="left" vertical="center"/>
    </xf>
    <xf numFmtId="0" fontId="29" fillId="0" borderId="0" xfId="0" applyFont="1" applyAlignment="1">
      <alignment horizontal="left" vertical="center"/>
    </xf>
    <xf numFmtId="0" fontId="0" fillId="0" borderId="0" xfId="0" applyAlignment="1">
      <alignment horizontal="right" vertical="center"/>
    </xf>
    <xf numFmtId="0" fontId="5" fillId="0" borderId="13" xfId="2" applyFont="1" applyBorder="1" applyAlignment="1">
      <alignment horizontal="center" vertical="center" wrapText="1"/>
    </xf>
    <xf numFmtId="0" fontId="32" fillId="0" borderId="15" xfId="0" applyFont="1" applyBorder="1" applyAlignment="1">
      <alignment horizontal="center" vertical="center" wrapText="1"/>
    </xf>
    <xf numFmtId="0" fontId="31" fillId="0" borderId="15" xfId="0" applyFont="1" applyBorder="1" applyAlignment="1">
      <alignment horizontal="center" vertical="center"/>
    </xf>
    <xf numFmtId="0" fontId="5" fillId="0" borderId="3" xfId="2" applyFont="1" applyBorder="1" applyAlignment="1">
      <alignment horizontal="center" vertical="center" wrapText="1"/>
    </xf>
    <xf numFmtId="0" fontId="12" fillId="0" borderId="15" xfId="0" applyFont="1" applyBorder="1" applyAlignment="1">
      <alignment horizontal="left" vertical="center"/>
    </xf>
    <xf numFmtId="0" fontId="34" fillId="0" borderId="0" xfId="0" applyFont="1" applyAlignment="1">
      <alignment horizontal="left" vertical="center"/>
    </xf>
    <xf numFmtId="0" fontId="35" fillId="0" borderId="0" xfId="0" applyFont="1" applyAlignment="1">
      <alignment horizontal="left" vertical="center"/>
    </xf>
    <xf numFmtId="0" fontId="36" fillId="0" borderId="0" xfId="0" applyFont="1" applyAlignment="1">
      <alignment horizontal="left" vertical="center"/>
    </xf>
    <xf numFmtId="0" fontId="10" fillId="0" borderId="0" xfId="0" applyFont="1" applyAlignment="1">
      <alignment horizontal="left" vertical="center"/>
    </xf>
    <xf numFmtId="0" fontId="38" fillId="0" borderId="15" xfId="0" applyFont="1" applyBorder="1" applyAlignment="1">
      <alignment horizontal="center" vertical="center" wrapText="1"/>
    </xf>
    <xf numFmtId="0" fontId="12" fillId="0" borderId="15" xfId="0" applyFont="1" applyBorder="1" applyAlignment="1">
      <alignment horizontal="center" vertical="center"/>
    </xf>
    <xf numFmtId="0" fontId="8" fillId="0" borderId="15" xfId="0" applyFont="1" applyBorder="1" applyAlignment="1">
      <alignment horizontal="center" vertical="center" wrapText="1"/>
    </xf>
    <xf numFmtId="0" fontId="8" fillId="0" borderId="15" xfId="0" applyFont="1" applyBorder="1" applyAlignment="1">
      <alignment horizontal="center" vertical="center"/>
    </xf>
    <xf numFmtId="0" fontId="0" fillId="0" borderId="16" xfId="0" applyBorder="1" applyAlignment="1">
      <alignment horizontal="center" vertical="center" wrapText="1"/>
    </xf>
    <xf numFmtId="0" fontId="0" fillId="0" borderId="10" xfId="0" applyBorder="1" applyAlignment="1">
      <alignment horizontal="center" vertical="center" wrapText="1"/>
    </xf>
    <xf numFmtId="0" fontId="0" fillId="0" borderId="3" xfId="0" applyBorder="1" applyAlignment="1">
      <alignment horizontal="center" vertical="center" wrapText="1"/>
    </xf>
    <xf numFmtId="0" fontId="0" fillId="0" borderId="13" xfId="0" applyBorder="1" applyAlignment="1">
      <alignment horizontal="center" vertical="center" wrapText="1"/>
    </xf>
    <xf numFmtId="38" fontId="16" fillId="0" borderId="15" xfId="1" applyFont="1" applyFill="1" applyBorder="1" applyAlignment="1">
      <alignment horizontal="center" vertical="center" wrapText="1"/>
    </xf>
    <xf numFmtId="38" fontId="15" fillId="0" borderId="15" xfId="1" applyFont="1" applyFill="1" applyBorder="1" applyAlignment="1">
      <alignment horizontal="center" vertical="center"/>
    </xf>
    <xf numFmtId="38" fontId="16" fillId="0" borderId="3" xfId="1" applyFont="1" applyFill="1" applyBorder="1" applyAlignment="1">
      <alignment horizontal="center" vertical="center" wrapText="1"/>
    </xf>
    <xf numFmtId="0" fontId="16" fillId="0" borderId="16" xfId="0" applyFont="1" applyBorder="1" applyAlignment="1">
      <alignment horizontal="center" vertical="center" wrapText="1"/>
    </xf>
    <xf numFmtId="0" fontId="16" fillId="0" borderId="10" xfId="0" applyFont="1" applyBorder="1" applyAlignment="1">
      <alignment horizontal="center" vertical="center" wrapText="1"/>
    </xf>
    <xf numFmtId="38" fontId="16" fillId="0" borderId="18" xfId="1" applyFont="1" applyFill="1" applyBorder="1" applyAlignment="1">
      <alignment horizontal="center" vertical="center" wrapText="1"/>
    </xf>
    <xf numFmtId="38" fontId="15" fillId="0" borderId="18" xfId="1" applyFont="1" applyFill="1" applyBorder="1" applyAlignment="1">
      <alignment horizontal="center" vertical="center"/>
    </xf>
    <xf numFmtId="38" fontId="16" fillId="0" borderId="13" xfId="1" applyFont="1" applyFill="1" applyBorder="1" applyAlignment="1">
      <alignment horizontal="center" vertical="center" wrapText="1"/>
    </xf>
    <xf numFmtId="38" fontId="15" fillId="0" borderId="13" xfId="1" applyFont="1" applyFill="1" applyBorder="1" applyAlignment="1">
      <alignment horizontal="center" vertical="center"/>
    </xf>
    <xf numFmtId="0" fontId="21" fillId="0" borderId="15" xfId="0" applyFont="1" applyBorder="1" applyAlignment="1">
      <alignment horizontal="center" vertical="center" wrapText="1"/>
    </xf>
    <xf numFmtId="0" fontId="0" fillId="0" borderId="15" xfId="0" applyBorder="1" applyAlignment="1">
      <alignment horizontal="center" vertical="center"/>
    </xf>
    <xf numFmtId="0" fontId="21" fillId="0" borderId="18" xfId="0" applyFont="1" applyBorder="1" applyAlignment="1">
      <alignment horizontal="center" vertical="center" wrapText="1"/>
    </xf>
    <xf numFmtId="0" fontId="21" fillId="0" borderId="11" xfId="0" applyFont="1" applyBorder="1" applyAlignment="1">
      <alignment horizontal="center" vertical="center"/>
    </xf>
    <xf numFmtId="0" fontId="21" fillId="0" borderId="14"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19" fillId="0" borderId="15" xfId="0" applyFont="1" applyBorder="1" applyAlignment="1">
      <alignment horizontal="center" vertical="center"/>
    </xf>
    <xf numFmtId="0" fontId="19" fillId="0" borderId="18" xfId="0" applyFont="1" applyBorder="1" applyAlignment="1">
      <alignment horizontal="center" vertical="center"/>
    </xf>
    <xf numFmtId="0" fontId="19" fillId="0" borderId="2" xfId="0" applyFont="1" applyBorder="1" applyAlignment="1">
      <alignment horizontal="center" vertical="center"/>
    </xf>
    <xf numFmtId="0" fontId="19" fillId="0" borderId="13" xfId="0" applyFont="1" applyBorder="1" applyAlignment="1">
      <alignment horizontal="center" vertical="center"/>
    </xf>
    <xf numFmtId="0" fontId="21" fillId="0" borderId="21"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14" xfId="0" applyFont="1" applyBorder="1" applyAlignment="1">
      <alignment horizontal="center" vertical="center" wrapText="1"/>
    </xf>
    <xf numFmtId="0" fontId="0" fillId="0" borderId="6" xfId="0" applyBorder="1" applyAlignment="1">
      <alignment horizontal="center" vertical="center"/>
    </xf>
    <xf numFmtId="0" fontId="21" fillId="0" borderId="16" xfId="0" applyFont="1" applyBorder="1" applyAlignment="1">
      <alignment horizontal="center" vertical="center" wrapText="1"/>
    </xf>
    <xf numFmtId="0" fontId="0" fillId="0" borderId="10" xfId="0" applyBorder="1" applyAlignment="1">
      <alignment horizontal="center" vertical="center"/>
    </xf>
    <xf numFmtId="0" fontId="21" fillId="0" borderId="13" xfId="0" applyFont="1" applyBorder="1" applyAlignment="1">
      <alignment horizontal="center" vertical="center" wrapText="1"/>
    </xf>
    <xf numFmtId="0" fontId="0" fillId="0" borderId="13" xfId="0" applyBorder="1" applyAlignment="1">
      <alignment horizontal="center" vertical="center"/>
    </xf>
    <xf numFmtId="0" fontId="0" fillId="0" borderId="15" xfId="0" applyBorder="1" applyAlignment="1">
      <alignment horizontal="center" vertical="center" wrapText="1"/>
    </xf>
    <xf numFmtId="0" fontId="10" fillId="0" borderId="15" xfId="0" applyFont="1" applyBorder="1" applyAlignment="1">
      <alignment horizontal="center" vertical="center"/>
    </xf>
    <xf numFmtId="0" fontId="10" fillId="2" borderId="12"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12"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6" xfId="0" applyFont="1" applyFill="1" applyBorder="1" applyAlignment="1">
      <alignment horizontal="center" vertical="center"/>
    </xf>
    <xf numFmtId="0" fontId="10" fillId="0" borderId="3" xfId="0" applyFont="1" applyBorder="1" applyAlignment="1">
      <alignment horizontal="center" vertical="center"/>
    </xf>
    <xf numFmtId="0" fontId="10" fillId="0" borderId="13" xfId="0" applyFont="1" applyBorder="1" applyAlignment="1">
      <alignment horizontal="center" vertical="center"/>
    </xf>
    <xf numFmtId="0" fontId="0" fillId="0" borderId="16" xfId="3" applyFont="1" applyBorder="1" applyAlignment="1">
      <alignment horizontal="center" vertical="center"/>
    </xf>
    <xf numFmtId="0" fontId="0" fillId="0" borderId="9" xfId="3" applyFont="1" applyBorder="1" applyAlignment="1">
      <alignment horizontal="center" vertical="center"/>
    </xf>
    <xf numFmtId="0" fontId="0" fillId="0" borderId="10" xfId="3" applyFont="1" applyBorder="1" applyAlignment="1">
      <alignment horizontal="center" vertical="center"/>
    </xf>
    <xf numFmtId="0" fontId="0" fillId="0" borderId="16" xfId="3" applyFont="1" applyBorder="1" applyAlignment="1">
      <alignment horizontal="center" vertical="center" shrinkToFit="1"/>
    </xf>
    <xf numFmtId="0" fontId="0" fillId="0" borderId="9" xfId="3" applyFont="1" applyBorder="1" applyAlignment="1">
      <alignment horizontal="center" vertical="center" shrinkToFit="1"/>
    </xf>
    <xf numFmtId="0" fontId="0" fillId="0" borderId="10" xfId="3" applyFont="1" applyBorder="1" applyAlignment="1">
      <alignment horizontal="center" vertical="center" shrinkToFit="1"/>
    </xf>
    <xf numFmtId="0" fontId="0" fillId="0" borderId="3" xfId="3" applyFont="1" applyBorder="1" applyAlignment="1">
      <alignment horizontal="center" vertical="center"/>
    </xf>
    <xf numFmtId="0" fontId="0" fillId="0" borderId="13" xfId="3" applyFont="1" applyBorder="1" applyAlignment="1">
      <alignment horizontal="center" vertical="center"/>
    </xf>
    <xf numFmtId="0" fontId="0" fillId="2" borderId="12" xfId="3" applyFont="1" applyFill="1" applyBorder="1" applyAlignment="1">
      <alignment horizontal="left" vertical="center" wrapText="1"/>
    </xf>
    <xf numFmtId="0" fontId="0" fillId="2" borderId="14" xfId="3" applyFont="1" applyFill="1" applyBorder="1" applyAlignment="1">
      <alignment horizontal="left" vertical="center" wrapText="1"/>
    </xf>
    <xf numFmtId="0" fontId="0" fillId="0" borderId="2" xfId="3" applyFont="1" applyBorder="1" applyAlignment="1">
      <alignment horizontal="center" vertical="center"/>
    </xf>
    <xf numFmtId="0" fontId="0" fillId="0" borderId="5" xfId="0" applyBorder="1" applyAlignment="1">
      <alignment horizontal="left" vertical="center"/>
    </xf>
    <xf numFmtId="0" fontId="10" fillId="0" borderId="5" xfId="0" applyFont="1" applyBorder="1" applyAlignment="1">
      <alignment horizontal="left" vertical="center"/>
    </xf>
    <xf numFmtId="0" fontId="10" fillId="0" borderId="5" xfId="0" applyFont="1" applyBorder="1" applyAlignment="1">
      <alignment horizontal="right" vertical="center"/>
    </xf>
  </cellXfs>
  <cellStyles count="8">
    <cellStyle name="桁区切り" xfId="1" builtinId="6"/>
    <cellStyle name="桁区切り 2 2" xfId="5" xr:uid="{00000000-0005-0000-0000-000001000000}"/>
    <cellStyle name="標準" xfId="0" builtinId="0"/>
    <cellStyle name="標準 2" xfId="2" xr:uid="{00000000-0005-0000-0000-000003000000}"/>
    <cellStyle name="標準 2 2" xfId="6" xr:uid="{00000000-0005-0000-0000-000004000000}"/>
    <cellStyle name="標準 5" xfId="7" xr:uid="{00000000-0005-0000-0000-000005000000}"/>
    <cellStyle name="標準_附属明細表PL・NW・WS　20060423修正版" xfId="3" xr:uid="{00000000-0005-0000-0000-000006000000}"/>
    <cellStyle name="標準１" xfId="4"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12</xdr:col>
      <xdr:colOff>74084</xdr:colOff>
      <xdr:row>27</xdr:row>
      <xdr:rowOff>0</xdr:rowOff>
    </xdr:from>
    <xdr:ext cx="184731" cy="264560"/>
    <xdr:sp macro="" textlink="">
      <xdr:nvSpPr>
        <xdr:cNvPr id="2" name="テキスト ボックス 1">
          <a:extLst>
            <a:ext uri="{FF2B5EF4-FFF2-40B4-BE49-F238E27FC236}">
              <a16:creationId xmlns:a16="http://schemas.microsoft.com/office/drawing/2014/main" id="{B846EE20-D8CF-46BF-8A7B-EF97A0F5824D}"/>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74084</xdr:colOff>
      <xdr:row>27</xdr:row>
      <xdr:rowOff>0</xdr:rowOff>
    </xdr:from>
    <xdr:ext cx="184731" cy="264560"/>
    <xdr:sp macro="" textlink="">
      <xdr:nvSpPr>
        <xdr:cNvPr id="3" name="テキスト ボックス 2">
          <a:extLst>
            <a:ext uri="{FF2B5EF4-FFF2-40B4-BE49-F238E27FC236}">
              <a16:creationId xmlns:a16="http://schemas.microsoft.com/office/drawing/2014/main" id="{35376AA2-1704-4503-AA6B-26404CFB3667}"/>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74084</xdr:colOff>
      <xdr:row>27</xdr:row>
      <xdr:rowOff>0</xdr:rowOff>
    </xdr:from>
    <xdr:ext cx="184731" cy="264560"/>
    <xdr:sp macro="" textlink="">
      <xdr:nvSpPr>
        <xdr:cNvPr id="4" name="テキスト ボックス 3">
          <a:extLst>
            <a:ext uri="{FF2B5EF4-FFF2-40B4-BE49-F238E27FC236}">
              <a16:creationId xmlns:a16="http://schemas.microsoft.com/office/drawing/2014/main" id="{A315891C-ABC6-4F90-99D2-E5BE13E02392}"/>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74084</xdr:colOff>
      <xdr:row>27</xdr:row>
      <xdr:rowOff>0</xdr:rowOff>
    </xdr:from>
    <xdr:ext cx="184731" cy="264560"/>
    <xdr:sp macro="" textlink="">
      <xdr:nvSpPr>
        <xdr:cNvPr id="5" name="テキスト ボックス 4">
          <a:extLst>
            <a:ext uri="{FF2B5EF4-FFF2-40B4-BE49-F238E27FC236}">
              <a16:creationId xmlns:a16="http://schemas.microsoft.com/office/drawing/2014/main" id="{A5AE0086-40B2-424D-82BE-D745832F1874}"/>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74084</xdr:colOff>
      <xdr:row>27</xdr:row>
      <xdr:rowOff>0</xdr:rowOff>
    </xdr:from>
    <xdr:ext cx="184731" cy="264560"/>
    <xdr:sp macro="" textlink="">
      <xdr:nvSpPr>
        <xdr:cNvPr id="6" name="テキスト ボックス 5">
          <a:extLst>
            <a:ext uri="{FF2B5EF4-FFF2-40B4-BE49-F238E27FC236}">
              <a16:creationId xmlns:a16="http://schemas.microsoft.com/office/drawing/2014/main" id="{934D528D-949D-4EBD-BE07-8621C1ACF472}"/>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12</xdr:col>
      <xdr:colOff>74084</xdr:colOff>
      <xdr:row>27</xdr:row>
      <xdr:rowOff>0</xdr:rowOff>
    </xdr:from>
    <xdr:ext cx="184731" cy="264560"/>
    <xdr:sp macro="" textlink="">
      <xdr:nvSpPr>
        <xdr:cNvPr id="2" name="テキスト ボックス 1">
          <a:extLst>
            <a:ext uri="{FF2B5EF4-FFF2-40B4-BE49-F238E27FC236}">
              <a16:creationId xmlns:a16="http://schemas.microsoft.com/office/drawing/2014/main" id="{F8D15EC9-A438-4E0D-848B-F341000AE44A}"/>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74084</xdr:colOff>
      <xdr:row>27</xdr:row>
      <xdr:rowOff>0</xdr:rowOff>
    </xdr:from>
    <xdr:ext cx="184731" cy="264560"/>
    <xdr:sp macro="" textlink="">
      <xdr:nvSpPr>
        <xdr:cNvPr id="3" name="テキスト ボックス 2">
          <a:extLst>
            <a:ext uri="{FF2B5EF4-FFF2-40B4-BE49-F238E27FC236}">
              <a16:creationId xmlns:a16="http://schemas.microsoft.com/office/drawing/2014/main" id="{19883B85-AA44-4047-82E7-45288EB345FE}"/>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74084</xdr:colOff>
      <xdr:row>27</xdr:row>
      <xdr:rowOff>0</xdr:rowOff>
    </xdr:from>
    <xdr:ext cx="184731" cy="264560"/>
    <xdr:sp macro="" textlink="">
      <xdr:nvSpPr>
        <xdr:cNvPr id="4" name="テキスト ボックス 3">
          <a:extLst>
            <a:ext uri="{FF2B5EF4-FFF2-40B4-BE49-F238E27FC236}">
              <a16:creationId xmlns:a16="http://schemas.microsoft.com/office/drawing/2014/main" id="{6E046750-9F77-4A66-9CD3-AF55F35C0C8F}"/>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74084</xdr:colOff>
      <xdr:row>27</xdr:row>
      <xdr:rowOff>0</xdr:rowOff>
    </xdr:from>
    <xdr:ext cx="184731" cy="264560"/>
    <xdr:sp macro="" textlink="">
      <xdr:nvSpPr>
        <xdr:cNvPr id="5" name="テキスト ボックス 4">
          <a:extLst>
            <a:ext uri="{FF2B5EF4-FFF2-40B4-BE49-F238E27FC236}">
              <a16:creationId xmlns:a16="http://schemas.microsoft.com/office/drawing/2014/main" id="{BDD3C16A-42DD-450A-B629-6B909F8B57CD}"/>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74084</xdr:colOff>
      <xdr:row>27</xdr:row>
      <xdr:rowOff>0</xdr:rowOff>
    </xdr:from>
    <xdr:ext cx="184731" cy="264560"/>
    <xdr:sp macro="" textlink="">
      <xdr:nvSpPr>
        <xdr:cNvPr id="6" name="テキスト ボックス 5">
          <a:extLst>
            <a:ext uri="{FF2B5EF4-FFF2-40B4-BE49-F238E27FC236}">
              <a16:creationId xmlns:a16="http://schemas.microsoft.com/office/drawing/2014/main" id="{EB3E5347-48AA-448E-B464-1542EE62F6F2}"/>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74084</xdr:colOff>
      <xdr:row>27</xdr:row>
      <xdr:rowOff>0</xdr:rowOff>
    </xdr:from>
    <xdr:ext cx="184731" cy="264560"/>
    <xdr:sp macro="" textlink="">
      <xdr:nvSpPr>
        <xdr:cNvPr id="7" name="テキスト ボックス 6">
          <a:extLst>
            <a:ext uri="{FF2B5EF4-FFF2-40B4-BE49-F238E27FC236}">
              <a16:creationId xmlns:a16="http://schemas.microsoft.com/office/drawing/2014/main" id="{EDBA64D9-BD45-4024-8A2A-6BFD23EB6F11}"/>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74084</xdr:colOff>
      <xdr:row>27</xdr:row>
      <xdr:rowOff>0</xdr:rowOff>
    </xdr:from>
    <xdr:ext cx="184731" cy="264560"/>
    <xdr:sp macro="" textlink="">
      <xdr:nvSpPr>
        <xdr:cNvPr id="8" name="テキスト ボックス 7">
          <a:extLst>
            <a:ext uri="{FF2B5EF4-FFF2-40B4-BE49-F238E27FC236}">
              <a16:creationId xmlns:a16="http://schemas.microsoft.com/office/drawing/2014/main" id="{77BB4CF9-9231-4EB8-84D3-C207F2424255}"/>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74084</xdr:colOff>
      <xdr:row>27</xdr:row>
      <xdr:rowOff>0</xdr:rowOff>
    </xdr:from>
    <xdr:ext cx="184731" cy="264560"/>
    <xdr:sp macro="" textlink="">
      <xdr:nvSpPr>
        <xdr:cNvPr id="9" name="テキスト ボックス 8">
          <a:extLst>
            <a:ext uri="{FF2B5EF4-FFF2-40B4-BE49-F238E27FC236}">
              <a16:creationId xmlns:a16="http://schemas.microsoft.com/office/drawing/2014/main" id="{E663B0DC-C636-41F5-88B5-06B358664FDD}"/>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74084</xdr:colOff>
      <xdr:row>27</xdr:row>
      <xdr:rowOff>0</xdr:rowOff>
    </xdr:from>
    <xdr:ext cx="184731" cy="264560"/>
    <xdr:sp macro="" textlink="">
      <xdr:nvSpPr>
        <xdr:cNvPr id="10" name="テキスト ボックス 9">
          <a:extLst>
            <a:ext uri="{FF2B5EF4-FFF2-40B4-BE49-F238E27FC236}">
              <a16:creationId xmlns:a16="http://schemas.microsoft.com/office/drawing/2014/main" id="{D9BF5967-1999-4DCB-8A88-3D8FBFBA9915}"/>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74084</xdr:colOff>
      <xdr:row>27</xdr:row>
      <xdr:rowOff>0</xdr:rowOff>
    </xdr:from>
    <xdr:ext cx="184731" cy="264560"/>
    <xdr:sp macro="" textlink="">
      <xdr:nvSpPr>
        <xdr:cNvPr id="11" name="テキスト ボックス 10">
          <a:extLst>
            <a:ext uri="{FF2B5EF4-FFF2-40B4-BE49-F238E27FC236}">
              <a16:creationId xmlns:a16="http://schemas.microsoft.com/office/drawing/2014/main" id="{83102C8D-D397-41AE-B6A0-B16739A57114}"/>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74084</xdr:colOff>
      <xdr:row>27</xdr:row>
      <xdr:rowOff>0</xdr:rowOff>
    </xdr:from>
    <xdr:ext cx="184731" cy="264560"/>
    <xdr:sp macro="" textlink="">
      <xdr:nvSpPr>
        <xdr:cNvPr id="12" name="テキスト ボックス 11">
          <a:extLst>
            <a:ext uri="{FF2B5EF4-FFF2-40B4-BE49-F238E27FC236}">
              <a16:creationId xmlns:a16="http://schemas.microsoft.com/office/drawing/2014/main" id="{9A9723D1-1363-4C0E-AB71-A48E38AA6AF1}"/>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74084</xdr:colOff>
      <xdr:row>27</xdr:row>
      <xdr:rowOff>0</xdr:rowOff>
    </xdr:from>
    <xdr:ext cx="184731" cy="264560"/>
    <xdr:sp macro="" textlink="">
      <xdr:nvSpPr>
        <xdr:cNvPr id="13" name="テキスト ボックス 12">
          <a:extLst>
            <a:ext uri="{FF2B5EF4-FFF2-40B4-BE49-F238E27FC236}">
              <a16:creationId xmlns:a16="http://schemas.microsoft.com/office/drawing/2014/main" id="{14D5BE1B-3FA2-43F8-A17F-A5226B7476C6}"/>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74084</xdr:colOff>
      <xdr:row>27</xdr:row>
      <xdr:rowOff>0</xdr:rowOff>
    </xdr:from>
    <xdr:ext cx="184731" cy="264560"/>
    <xdr:sp macro="" textlink="">
      <xdr:nvSpPr>
        <xdr:cNvPr id="14" name="テキスト ボックス 13">
          <a:extLst>
            <a:ext uri="{FF2B5EF4-FFF2-40B4-BE49-F238E27FC236}">
              <a16:creationId xmlns:a16="http://schemas.microsoft.com/office/drawing/2014/main" id="{071DFDA4-1FE5-45CD-AE95-DFC8B1622CD8}"/>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74084</xdr:colOff>
      <xdr:row>27</xdr:row>
      <xdr:rowOff>0</xdr:rowOff>
    </xdr:from>
    <xdr:ext cx="184731" cy="264560"/>
    <xdr:sp macro="" textlink="">
      <xdr:nvSpPr>
        <xdr:cNvPr id="15" name="テキスト ボックス 14">
          <a:extLst>
            <a:ext uri="{FF2B5EF4-FFF2-40B4-BE49-F238E27FC236}">
              <a16:creationId xmlns:a16="http://schemas.microsoft.com/office/drawing/2014/main" id="{3C25319D-BF61-4A8C-B7B1-934B69396845}"/>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74084</xdr:colOff>
      <xdr:row>27</xdr:row>
      <xdr:rowOff>0</xdr:rowOff>
    </xdr:from>
    <xdr:ext cx="184731" cy="264560"/>
    <xdr:sp macro="" textlink="">
      <xdr:nvSpPr>
        <xdr:cNvPr id="16" name="テキスト ボックス 15">
          <a:extLst>
            <a:ext uri="{FF2B5EF4-FFF2-40B4-BE49-F238E27FC236}">
              <a16:creationId xmlns:a16="http://schemas.microsoft.com/office/drawing/2014/main" id="{F1563D07-6596-4721-A149-3CE332F4CF29}"/>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74084</xdr:colOff>
      <xdr:row>27</xdr:row>
      <xdr:rowOff>0</xdr:rowOff>
    </xdr:from>
    <xdr:ext cx="184731" cy="264560"/>
    <xdr:sp macro="" textlink="">
      <xdr:nvSpPr>
        <xdr:cNvPr id="17" name="テキスト ボックス 16">
          <a:extLst>
            <a:ext uri="{FF2B5EF4-FFF2-40B4-BE49-F238E27FC236}">
              <a16:creationId xmlns:a16="http://schemas.microsoft.com/office/drawing/2014/main" id="{72D02FB4-D7D3-4E6E-9B8F-F400E8273B32}"/>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74084</xdr:colOff>
      <xdr:row>27</xdr:row>
      <xdr:rowOff>0</xdr:rowOff>
    </xdr:from>
    <xdr:ext cx="184731" cy="264560"/>
    <xdr:sp macro="" textlink="">
      <xdr:nvSpPr>
        <xdr:cNvPr id="18" name="テキスト ボックス 17">
          <a:extLst>
            <a:ext uri="{FF2B5EF4-FFF2-40B4-BE49-F238E27FC236}">
              <a16:creationId xmlns:a16="http://schemas.microsoft.com/office/drawing/2014/main" id="{E778263D-18D9-444B-98F9-4DCE4D32C19D}"/>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19" name="テキスト ボックス 18">
          <a:extLst>
            <a:ext uri="{FF2B5EF4-FFF2-40B4-BE49-F238E27FC236}">
              <a16:creationId xmlns:a16="http://schemas.microsoft.com/office/drawing/2014/main" id="{052A8BB5-0EA1-4F64-A84A-CCF6E439637F}"/>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20" name="テキスト ボックス 19">
          <a:extLst>
            <a:ext uri="{FF2B5EF4-FFF2-40B4-BE49-F238E27FC236}">
              <a16:creationId xmlns:a16="http://schemas.microsoft.com/office/drawing/2014/main" id="{68851C5A-ABFE-4A70-B325-4272C86BE2FA}"/>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21" name="テキスト ボックス 20">
          <a:extLst>
            <a:ext uri="{FF2B5EF4-FFF2-40B4-BE49-F238E27FC236}">
              <a16:creationId xmlns:a16="http://schemas.microsoft.com/office/drawing/2014/main" id="{3BE19A23-8534-483E-B340-17214A2BD7DF}"/>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22" name="テキスト ボックス 21">
          <a:extLst>
            <a:ext uri="{FF2B5EF4-FFF2-40B4-BE49-F238E27FC236}">
              <a16:creationId xmlns:a16="http://schemas.microsoft.com/office/drawing/2014/main" id="{6FC89FEA-FB0B-4C15-B2CA-3D3D6BCA1CA5}"/>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23" name="テキスト ボックス 22">
          <a:extLst>
            <a:ext uri="{FF2B5EF4-FFF2-40B4-BE49-F238E27FC236}">
              <a16:creationId xmlns:a16="http://schemas.microsoft.com/office/drawing/2014/main" id="{7FCB8B76-EEAD-4FF0-97D1-ED4DF6D1C4F6}"/>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24" name="テキスト ボックス 23">
          <a:extLst>
            <a:ext uri="{FF2B5EF4-FFF2-40B4-BE49-F238E27FC236}">
              <a16:creationId xmlns:a16="http://schemas.microsoft.com/office/drawing/2014/main" id="{476BFBD0-092D-423E-885E-09A15459147A}"/>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25" name="テキスト ボックス 24">
          <a:extLst>
            <a:ext uri="{FF2B5EF4-FFF2-40B4-BE49-F238E27FC236}">
              <a16:creationId xmlns:a16="http://schemas.microsoft.com/office/drawing/2014/main" id="{B785DC54-96E3-4882-AFFF-E33D642E945D}"/>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26" name="テキスト ボックス 25">
          <a:extLst>
            <a:ext uri="{FF2B5EF4-FFF2-40B4-BE49-F238E27FC236}">
              <a16:creationId xmlns:a16="http://schemas.microsoft.com/office/drawing/2014/main" id="{75C305A7-7D94-4DC0-B5AE-6A13B0CFBBEC}"/>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27" name="テキスト ボックス 26">
          <a:extLst>
            <a:ext uri="{FF2B5EF4-FFF2-40B4-BE49-F238E27FC236}">
              <a16:creationId xmlns:a16="http://schemas.microsoft.com/office/drawing/2014/main" id="{2164CB4E-B7BA-43C1-8946-837271A181D3}"/>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28" name="テキスト ボックス 27">
          <a:extLst>
            <a:ext uri="{FF2B5EF4-FFF2-40B4-BE49-F238E27FC236}">
              <a16:creationId xmlns:a16="http://schemas.microsoft.com/office/drawing/2014/main" id="{3D1F61B1-ED71-4ECC-805F-DC127DD801D3}"/>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29" name="テキスト ボックス 28">
          <a:extLst>
            <a:ext uri="{FF2B5EF4-FFF2-40B4-BE49-F238E27FC236}">
              <a16:creationId xmlns:a16="http://schemas.microsoft.com/office/drawing/2014/main" id="{D5EF1A28-9F4B-4416-A073-C25528C7A0DA}"/>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30" name="テキスト ボックス 29">
          <a:extLst>
            <a:ext uri="{FF2B5EF4-FFF2-40B4-BE49-F238E27FC236}">
              <a16:creationId xmlns:a16="http://schemas.microsoft.com/office/drawing/2014/main" id="{6C271BA3-4405-4818-B5C5-0FDD1C0FABE8}"/>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31" name="テキスト ボックス 30">
          <a:extLst>
            <a:ext uri="{FF2B5EF4-FFF2-40B4-BE49-F238E27FC236}">
              <a16:creationId xmlns:a16="http://schemas.microsoft.com/office/drawing/2014/main" id="{09AB5C2A-25C5-455F-9EE9-67DDBC29576D}"/>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32" name="テキスト ボックス 31">
          <a:extLst>
            <a:ext uri="{FF2B5EF4-FFF2-40B4-BE49-F238E27FC236}">
              <a16:creationId xmlns:a16="http://schemas.microsoft.com/office/drawing/2014/main" id="{4BB693D8-C7A4-43CA-A766-FA5D42F5C25D}"/>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33" name="テキスト ボックス 32">
          <a:extLst>
            <a:ext uri="{FF2B5EF4-FFF2-40B4-BE49-F238E27FC236}">
              <a16:creationId xmlns:a16="http://schemas.microsoft.com/office/drawing/2014/main" id="{F520EC92-2532-414B-A878-0623B82F4E6F}"/>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34" name="テキスト ボックス 33">
          <a:extLst>
            <a:ext uri="{FF2B5EF4-FFF2-40B4-BE49-F238E27FC236}">
              <a16:creationId xmlns:a16="http://schemas.microsoft.com/office/drawing/2014/main" id="{7A7E3C32-3752-4C72-A91A-09C7831978CC}"/>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35" name="テキスト ボックス 34">
          <a:extLst>
            <a:ext uri="{FF2B5EF4-FFF2-40B4-BE49-F238E27FC236}">
              <a16:creationId xmlns:a16="http://schemas.microsoft.com/office/drawing/2014/main" id="{EF33045E-00CE-453B-B49D-94C6F1053945}"/>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36" name="テキスト ボックス 35">
          <a:extLst>
            <a:ext uri="{FF2B5EF4-FFF2-40B4-BE49-F238E27FC236}">
              <a16:creationId xmlns:a16="http://schemas.microsoft.com/office/drawing/2014/main" id="{5BD918F8-665A-4B89-885F-4912EAFE0A3A}"/>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37" name="テキスト ボックス 36">
          <a:extLst>
            <a:ext uri="{FF2B5EF4-FFF2-40B4-BE49-F238E27FC236}">
              <a16:creationId xmlns:a16="http://schemas.microsoft.com/office/drawing/2014/main" id="{E2BFE7C2-7A8D-403F-9443-99B22F080962}"/>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38" name="テキスト ボックス 37">
          <a:extLst>
            <a:ext uri="{FF2B5EF4-FFF2-40B4-BE49-F238E27FC236}">
              <a16:creationId xmlns:a16="http://schemas.microsoft.com/office/drawing/2014/main" id="{32C84CAE-42CA-437E-A666-009C8083AA5A}"/>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39" name="テキスト ボックス 38">
          <a:extLst>
            <a:ext uri="{FF2B5EF4-FFF2-40B4-BE49-F238E27FC236}">
              <a16:creationId xmlns:a16="http://schemas.microsoft.com/office/drawing/2014/main" id="{A14DCB32-47F1-4E34-B53C-89F9C99B415E}"/>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40" name="テキスト ボックス 39">
          <a:extLst>
            <a:ext uri="{FF2B5EF4-FFF2-40B4-BE49-F238E27FC236}">
              <a16:creationId xmlns:a16="http://schemas.microsoft.com/office/drawing/2014/main" id="{9D5D1281-7150-49F0-83F4-112248A3BCF5}"/>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41" name="テキスト ボックス 40">
          <a:extLst>
            <a:ext uri="{FF2B5EF4-FFF2-40B4-BE49-F238E27FC236}">
              <a16:creationId xmlns:a16="http://schemas.microsoft.com/office/drawing/2014/main" id="{BC396A4F-3B48-4C96-A969-D38DCE569BEB}"/>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42" name="テキスト ボックス 41">
          <a:extLst>
            <a:ext uri="{FF2B5EF4-FFF2-40B4-BE49-F238E27FC236}">
              <a16:creationId xmlns:a16="http://schemas.microsoft.com/office/drawing/2014/main" id="{5E9651F6-A464-4400-8ECC-451BB5F88FF0}"/>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43" name="テキスト ボックス 42">
          <a:extLst>
            <a:ext uri="{FF2B5EF4-FFF2-40B4-BE49-F238E27FC236}">
              <a16:creationId xmlns:a16="http://schemas.microsoft.com/office/drawing/2014/main" id="{2CD59B5B-C828-4325-82B0-9F9283F2EE2B}"/>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44" name="テキスト ボックス 43">
          <a:extLst>
            <a:ext uri="{FF2B5EF4-FFF2-40B4-BE49-F238E27FC236}">
              <a16:creationId xmlns:a16="http://schemas.microsoft.com/office/drawing/2014/main" id="{9EE828C9-B578-4966-954F-D45A1B515206}"/>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45" name="テキスト ボックス 44">
          <a:extLst>
            <a:ext uri="{FF2B5EF4-FFF2-40B4-BE49-F238E27FC236}">
              <a16:creationId xmlns:a16="http://schemas.microsoft.com/office/drawing/2014/main" id="{77D4931D-2179-478A-B223-515FACDB0599}"/>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46" name="テキスト ボックス 45">
          <a:extLst>
            <a:ext uri="{FF2B5EF4-FFF2-40B4-BE49-F238E27FC236}">
              <a16:creationId xmlns:a16="http://schemas.microsoft.com/office/drawing/2014/main" id="{3038ED4E-4BFC-4A86-A4A3-C660EBECDEC9}"/>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47" name="テキスト ボックス 46">
          <a:extLst>
            <a:ext uri="{FF2B5EF4-FFF2-40B4-BE49-F238E27FC236}">
              <a16:creationId xmlns:a16="http://schemas.microsoft.com/office/drawing/2014/main" id="{6BC13085-16FA-4280-A021-01DA0CF9DEE3}"/>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48" name="テキスト ボックス 47">
          <a:extLst>
            <a:ext uri="{FF2B5EF4-FFF2-40B4-BE49-F238E27FC236}">
              <a16:creationId xmlns:a16="http://schemas.microsoft.com/office/drawing/2014/main" id="{6581F01C-B382-4A9C-914C-85DE7087BEFF}"/>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49" name="テキスト ボックス 48">
          <a:extLst>
            <a:ext uri="{FF2B5EF4-FFF2-40B4-BE49-F238E27FC236}">
              <a16:creationId xmlns:a16="http://schemas.microsoft.com/office/drawing/2014/main" id="{D45C0FEC-5633-46FA-9B64-ABBC07563D13}"/>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50" name="テキスト ボックス 49">
          <a:extLst>
            <a:ext uri="{FF2B5EF4-FFF2-40B4-BE49-F238E27FC236}">
              <a16:creationId xmlns:a16="http://schemas.microsoft.com/office/drawing/2014/main" id="{86790B95-D5EC-4D86-AE65-B504FF51F14B}"/>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51" name="テキスト ボックス 50">
          <a:extLst>
            <a:ext uri="{FF2B5EF4-FFF2-40B4-BE49-F238E27FC236}">
              <a16:creationId xmlns:a16="http://schemas.microsoft.com/office/drawing/2014/main" id="{4A4B46DC-1304-4F10-AF08-4E818DF2705F}"/>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52" name="テキスト ボックス 51">
          <a:extLst>
            <a:ext uri="{FF2B5EF4-FFF2-40B4-BE49-F238E27FC236}">
              <a16:creationId xmlns:a16="http://schemas.microsoft.com/office/drawing/2014/main" id="{F9331CA6-44A2-485F-9442-FC6E92820FAB}"/>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53" name="テキスト ボックス 52">
          <a:extLst>
            <a:ext uri="{FF2B5EF4-FFF2-40B4-BE49-F238E27FC236}">
              <a16:creationId xmlns:a16="http://schemas.microsoft.com/office/drawing/2014/main" id="{6C326C5E-DBAB-4A58-8E27-72FE3CD95CD4}"/>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54" name="テキスト ボックス 53">
          <a:extLst>
            <a:ext uri="{FF2B5EF4-FFF2-40B4-BE49-F238E27FC236}">
              <a16:creationId xmlns:a16="http://schemas.microsoft.com/office/drawing/2014/main" id="{FA7DC98B-97D5-42FE-84DD-36FE50790307}"/>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55" name="テキスト ボックス 54">
          <a:extLst>
            <a:ext uri="{FF2B5EF4-FFF2-40B4-BE49-F238E27FC236}">
              <a16:creationId xmlns:a16="http://schemas.microsoft.com/office/drawing/2014/main" id="{DD43C6B8-3AFE-4884-9FF6-9A12F87152A3}"/>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56" name="テキスト ボックス 55">
          <a:extLst>
            <a:ext uri="{FF2B5EF4-FFF2-40B4-BE49-F238E27FC236}">
              <a16:creationId xmlns:a16="http://schemas.microsoft.com/office/drawing/2014/main" id="{379B5595-A1B1-4D79-BC14-301A3F1A22EA}"/>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57" name="テキスト ボックス 56">
          <a:extLst>
            <a:ext uri="{FF2B5EF4-FFF2-40B4-BE49-F238E27FC236}">
              <a16:creationId xmlns:a16="http://schemas.microsoft.com/office/drawing/2014/main" id="{D51CD070-0EB2-4064-B693-AF90D839361B}"/>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58" name="テキスト ボックス 57">
          <a:extLst>
            <a:ext uri="{FF2B5EF4-FFF2-40B4-BE49-F238E27FC236}">
              <a16:creationId xmlns:a16="http://schemas.microsoft.com/office/drawing/2014/main" id="{D3C43C76-C4F2-4781-9413-4E465F7031C3}"/>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59" name="テキスト ボックス 58">
          <a:extLst>
            <a:ext uri="{FF2B5EF4-FFF2-40B4-BE49-F238E27FC236}">
              <a16:creationId xmlns:a16="http://schemas.microsoft.com/office/drawing/2014/main" id="{E4D4710C-F76C-4292-A57C-622CFC8F4A26}"/>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60" name="テキスト ボックス 59">
          <a:extLst>
            <a:ext uri="{FF2B5EF4-FFF2-40B4-BE49-F238E27FC236}">
              <a16:creationId xmlns:a16="http://schemas.microsoft.com/office/drawing/2014/main" id="{5DA6C772-8025-465C-AD58-DCEC373A092C}"/>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61" name="テキスト ボックス 60">
          <a:extLst>
            <a:ext uri="{FF2B5EF4-FFF2-40B4-BE49-F238E27FC236}">
              <a16:creationId xmlns:a16="http://schemas.microsoft.com/office/drawing/2014/main" id="{BCA84C1F-0E74-4C42-8ED5-1BCE1137675E}"/>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62" name="テキスト ボックス 61">
          <a:extLst>
            <a:ext uri="{FF2B5EF4-FFF2-40B4-BE49-F238E27FC236}">
              <a16:creationId xmlns:a16="http://schemas.microsoft.com/office/drawing/2014/main" id="{F5F9CA1B-B929-4FBA-BB84-6F6306D6CD56}"/>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63" name="テキスト ボックス 62">
          <a:extLst>
            <a:ext uri="{FF2B5EF4-FFF2-40B4-BE49-F238E27FC236}">
              <a16:creationId xmlns:a16="http://schemas.microsoft.com/office/drawing/2014/main" id="{28CEE4DA-41C7-491C-95F7-4755A5593E41}"/>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64" name="テキスト ボックス 63">
          <a:extLst>
            <a:ext uri="{FF2B5EF4-FFF2-40B4-BE49-F238E27FC236}">
              <a16:creationId xmlns:a16="http://schemas.microsoft.com/office/drawing/2014/main" id="{4A9634AD-8E35-49FE-9515-60BD781732ED}"/>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65" name="テキスト ボックス 64">
          <a:extLst>
            <a:ext uri="{FF2B5EF4-FFF2-40B4-BE49-F238E27FC236}">
              <a16:creationId xmlns:a16="http://schemas.microsoft.com/office/drawing/2014/main" id="{95210B57-CEAD-4599-AD49-07871660057F}"/>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66" name="テキスト ボックス 65">
          <a:extLst>
            <a:ext uri="{FF2B5EF4-FFF2-40B4-BE49-F238E27FC236}">
              <a16:creationId xmlns:a16="http://schemas.microsoft.com/office/drawing/2014/main" id="{EDEA739D-D434-42F4-9ABD-C22988E52B3C}"/>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67" name="テキスト ボックス 66">
          <a:extLst>
            <a:ext uri="{FF2B5EF4-FFF2-40B4-BE49-F238E27FC236}">
              <a16:creationId xmlns:a16="http://schemas.microsoft.com/office/drawing/2014/main" id="{90EDB514-3319-4E1A-955E-EFCF78C4074E}"/>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68" name="テキスト ボックス 67">
          <a:extLst>
            <a:ext uri="{FF2B5EF4-FFF2-40B4-BE49-F238E27FC236}">
              <a16:creationId xmlns:a16="http://schemas.microsoft.com/office/drawing/2014/main" id="{FF319BBD-986A-4A3D-97E0-AC539DA90934}"/>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69" name="テキスト ボックス 68">
          <a:extLst>
            <a:ext uri="{FF2B5EF4-FFF2-40B4-BE49-F238E27FC236}">
              <a16:creationId xmlns:a16="http://schemas.microsoft.com/office/drawing/2014/main" id="{D45F21E9-9CE5-4D96-AAA6-CE1295E07D29}"/>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70" name="テキスト ボックス 69">
          <a:extLst>
            <a:ext uri="{FF2B5EF4-FFF2-40B4-BE49-F238E27FC236}">
              <a16:creationId xmlns:a16="http://schemas.microsoft.com/office/drawing/2014/main" id="{7B463BC2-A11F-4F49-BEBA-953DF83804F4}"/>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71" name="テキスト ボックス 70">
          <a:extLst>
            <a:ext uri="{FF2B5EF4-FFF2-40B4-BE49-F238E27FC236}">
              <a16:creationId xmlns:a16="http://schemas.microsoft.com/office/drawing/2014/main" id="{A03531C7-BFE0-4498-9386-DA3AB82EC113}"/>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72" name="テキスト ボックス 71">
          <a:extLst>
            <a:ext uri="{FF2B5EF4-FFF2-40B4-BE49-F238E27FC236}">
              <a16:creationId xmlns:a16="http://schemas.microsoft.com/office/drawing/2014/main" id="{05CD9FEC-1D11-4290-A0CD-53777D64A1F8}"/>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73" name="テキスト ボックス 72">
          <a:extLst>
            <a:ext uri="{FF2B5EF4-FFF2-40B4-BE49-F238E27FC236}">
              <a16:creationId xmlns:a16="http://schemas.microsoft.com/office/drawing/2014/main" id="{2C8414FD-7519-4549-AA46-7A98F761343D}"/>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74" name="テキスト ボックス 73">
          <a:extLst>
            <a:ext uri="{FF2B5EF4-FFF2-40B4-BE49-F238E27FC236}">
              <a16:creationId xmlns:a16="http://schemas.microsoft.com/office/drawing/2014/main" id="{8A86D05A-622C-4274-A07B-267EDFA39138}"/>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75" name="テキスト ボックス 74">
          <a:extLst>
            <a:ext uri="{FF2B5EF4-FFF2-40B4-BE49-F238E27FC236}">
              <a16:creationId xmlns:a16="http://schemas.microsoft.com/office/drawing/2014/main" id="{DF16B7B1-B2A6-4C8C-A3DE-86C7C4E7BCFA}"/>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76" name="テキスト ボックス 75">
          <a:extLst>
            <a:ext uri="{FF2B5EF4-FFF2-40B4-BE49-F238E27FC236}">
              <a16:creationId xmlns:a16="http://schemas.microsoft.com/office/drawing/2014/main" id="{D17AE045-F385-4354-ACC0-D443BEEB6252}"/>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77" name="テキスト ボックス 76">
          <a:extLst>
            <a:ext uri="{FF2B5EF4-FFF2-40B4-BE49-F238E27FC236}">
              <a16:creationId xmlns:a16="http://schemas.microsoft.com/office/drawing/2014/main" id="{3D3C3E23-F215-4DB6-B96F-6ADD055D2F7D}"/>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78" name="テキスト ボックス 77">
          <a:extLst>
            <a:ext uri="{FF2B5EF4-FFF2-40B4-BE49-F238E27FC236}">
              <a16:creationId xmlns:a16="http://schemas.microsoft.com/office/drawing/2014/main" id="{454CA281-3CDC-4A75-A1E4-7CA25836D3A1}"/>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79" name="テキスト ボックス 78">
          <a:extLst>
            <a:ext uri="{FF2B5EF4-FFF2-40B4-BE49-F238E27FC236}">
              <a16:creationId xmlns:a16="http://schemas.microsoft.com/office/drawing/2014/main" id="{974344D4-92B8-45F7-A48F-CF9F916FBAF8}"/>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80" name="テキスト ボックス 79">
          <a:extLst>
            <a:ext uri="{FF2B5EF4-FFF2-40B4-BE49-F238E27FC236}">
              <a16:creationId xmlns:a16="http://schemas.microsoft.com/office/drawing/2014/main" id="{B5F59004-E1DC-4EC0-BDCA-EE6CBA43FD58}"/>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81" name="テキスト ボックス 80">
          <a:extLst>
            <a:ext uri="{FF2B5EF4-FFF2-40B4-BE49-F238E27FC236}">
              <a16:creationId xmlns:a16="http://schemas.microsoft.com/office/drawing/2014/main" id="{5453F8DE-5041-4324-A458-08B26E17E688}"/>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82" name="テキスト ボックス 81">
          <a:extLst>
            <a:ext uri="{FF2B5EF4-FFF2-40B4-BE49-F238E27FC236}">
              <a16:creationId xmlns:a16="http://schemas.microsoft.com/office/drawing/2014/main" id="{280F40D2-0FB2-4C42-9E33-5D73A2E38467}"/>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83" name="テキスト ボックス 82">
          <a:extLst>
            <a:ext uri="{FF2B5EF4-FFF2-40B4-BE49-F238E27FC236}">
              <a16:creationId xmlns:a16="http://schemas.microsoft.com/office/drawing/2014/main" id="{6DC8BBA5-30A8-446B-8E26-A8D1383700DA}"/>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0</xdr:colOff>
      <xdr:row>2</xdr:row>
      <xdr:rowOff>0</xdr:rowOff>
    </xdr:from>
    <xdr:to>
      <xdr:col>1</xdr:col>
      <xdr:colOff>0</xdr:colOff>
      <xdr:row>5</xdr:row>
      <xdr:rowOff>0</xdr:rowOff>
    </xdr:to>
    <xdr:cxnSp macro="">
      <xdr:nvCxnSpPr>
        <xdr:cNvPr id="3" name="直線コネクタ 2">
          <a:extLst>
            <a:ext uri="{FF2B5EF4-FFF2-40B4-BE49-F238E27FC236}">
              <a16:creationId xmlns:a16="http://schemas.microsoft.com/office/drawing/2014/main" id="{00000000-0008-0000-0D00-000003000000}"/>
            </a:ext>
          </a:extLst>
        </xdr:cNvPr>
        <xdr:cNvCxnSpPr/>
      </xdr:nvCxnSpPr>
      <xdr:spPr>
        <a:xfrm>
          <a:off x="28575" y="571500"/>
          <a:ext cx="0" cy="1381125"/>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5</xdr:row>
      <xdr:rowOff>0</xdr:rowOff>
    </xdr:from>
    <xdr:to>
      <xdr:col>3</xdr:col>
      <xdr:colOff>0</xdr:colOff>
      <xdr:row>5</xdr:row>
      <xdr:rowOff>0</xdr:rowOff>
    </xdr:to>
    <xdr:cxnSp macro="">
      <xdr:nvCxnSpPr>
        <xdr:cNvPr id="4" name="直線コネクタ 3">
          <a:extLst>
            <a:ext uri="{FF2B5EF4-FFF2-40B4-BE49-F238E27FC236}">
              <a16:creationId xmlns:a16="http://schemas.microsoft.com/office/drawing/2014/main" id="{00000000-0008-0000-0D00-000004000000}"/>
            </a:ext>
          </a:extLst>
        </xdr:cNvPr>
        <xdr:cNvCxnSpPr/>
      </xdr:nvCxnSpPr>
      <xdr:spPr>
        <a:xfrm>
          <a:off x="28575" y="1952625"/>
          <a:ext cx="2381250"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2</xdr:row>
      <xdr:rowOff>0</xdr:rowOff>
    </xdr:from>
    <xdr:to>
      <xdr:col>2</xdr:col>
      <xdr:colOff>0</xdr:colOff>
      <xdr:row>5</xdr:row>
      <xdr:rowOff>0</xdr:rowOff>
    </xdr:to>
    <xdr:cxnSp macro="">
      <xdr:nvCxnSpPr>
        <xdr:cNvPr id="6" name="直線コネクタ 5">
          <a:extLst>
            <a:ext uri="{FF2B5EF4-FFF2-40B4-BE49-F238E27FC236}">
              <a16:creationId xmlns:a16="http://schemas.microsoft.com/office/drawing/2014/main" id="{00000000-0008-0000-0D00-000006000000}"/>
            </a:ext>
          </a:extLst>
        </xdr:cNvPr>
        <xdr:cNvCxnSpPr/>
      </xdr:nvCxnSpPr>
      <xdr:spPr>
        <a:xfrm>
          <a:off x="1600200" y="571500"/>
          <a:ext cx="0" cy="1381125"/>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4</xdr:row>
      <xdr:rowOff>0</xdr:rowOff>
    </xdr:from>
    <xdr:to>
      <xdr:col>3</xdr:col>
      <xdr:colOff>0</xdr:colOff>
      <xdr:row>4</xdr:row>
      <xdr:rowOff>0</xdr:rowOff>
    </xdr:to>
    <xdr:cxnSp macro="">
      <xdr:nvCxnSpPr>
        <xdr:cNvPr id="8" name="直線コネクタ 7">
          <a:extLst>
            <a:ext uri="{FF2B5EF4-FFF2-40B4-BE49-F238E27FC236}">
              <a16:creationId xmlns:a16="http://schemas.microsoft.com/office/drawing/2014/main" id="{00000000-0008-0000-0D00-000008000000}"/>
            </a:ext>
          </a:extLst>
        </xdr:cNvPr>
        <xdr:cNvCxnSpPr/>
      </xdr:nvCxnSpPr>
      <xdr:spPr>
        <a:xfrm>
          <a:off x="28575" y="1000125"/>
          <a:ext cx="2381250"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3528</xdr:colOff>
      <xdr:row>4</xdr:row>
      <xdr:rowOff>0</xdr:rowOff>
    </xdr:from>
    <xdr:to>
      <xdr:col>3</xdr:col>
      <xdr:colOff>0</xdr:colOff>
      <xdr:row>4</xdr:row>
      <xdr:rowOff>0</xdr:rowOff>
    </xdr:to>
    <xdr:cxnSp macro="">
      <xdr:nvCxnSpPr>
        <xdr:cNvPr id="9" name="直線コネクタ 8">
          <a:extLst>
            <a:ext uri="{FF2B5EF4-FFF2-40B4-BE49-F238E27FC236}">
              <a16:creationId xmlns:a16="http://schemas.microsoft.com/office/drawing/2014/main" id="{00000000-0008-0000-0D00-000009000000}"/>
            </a:ext>
          </a:extLst>
        </xdr:cNvPr>
        <xdr:cNvCxnSpPr/>
      </xdr:nvCxnSpPr>
      <xdr:spPr>
        <a:xfrm>
          <a:off x="32103" y="1190625"/>
          <a:ext cx="2377722"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2</xdr:row>
      <xdr:rowOff>0</xdr:rowOff>
    </xdr:from>
    <xdr:to>
      <xdr:col>1</xdr:col>
      <xdr:colOff>0</xdr:colOff>
      <xdr:row>5</xdr:row>
      <xdr:rowOff>0</xdr:rowOff>
    </xdr:to>
    <xdr:cxnSp macro="">
      <xdr:nvCxnSpPr>
        <xdr:cNvPr id="14" name="直線コネクタ 13">
          <a:extLst>
            <a:ext uri="{FF2B5EF4-FFF2-40B4-BE49-F238E27FC236}">
              <a16:creationId xmlns:a16="http://schemas.microsoft.com/office/drawing/2014/main" id="{00000000-0008-0000-0D00-00000E000000}"/>
            </a:ext>
          </a:extLst>
        </xdr:cNvPr>
        <xdr:cNvCxnSpPr/>
      </xdr:nvCxnSpPr>
      <xdr:spPr>
        <a:xfrm>
          <a:off x="28575" y="571500"/>
          <a:ext cx="0" cy="1381125"/>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5</xdr:row>
      <xdr:rowOff>0</xdr:rowOff>
    </xdr:from>
    <xdr:to>
      <xdr:col>3</xdr:col>
      <xdr:colOff>0</xdr:colOff>
      <xdr:row>5</xdr:row>
      <xdr:rowOff>0</xdr:rowOff>
    </xdr:to>
    <xdr:cxnSp macro="">
      <xdr:nvCxnSpPr>
        <xdr:cNvPr id="15" name="直線コネクタ 14">
          <a:extLst>
            <a:ext uri="{FF2B5EF4-FFF2-40B4-BE49-F238E27FC236}">
              <a16:creationId xmlns:a16="http://schemas.microsoft.com/office/drawing/2014/main" id="{00000000-0008-0000-0D00-00000F000000}"/>
            </a:ext>
          </a:extLst>
        </xdr:cNvPr>
        <xdr:cNvCxnSpPr/>
      </xdr:nvCxnSpPr>
      <xdr:spPr>
        <a:xfrm>
          <a:off x="28575" y="1952625"/>
          <a:ext cx="2381250"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2</xdr:row>
      <xdr:rowOff>0</xdr:rowOff>
    </xdr:from>
    <xdr:to>
      <xdr:col>2</xdr:col>
      <xdr:colOff>0</xdr:colOff>
      <xdr:row>5</xdr:row>
      <xdr:rowOff>0</xdr:rowOff>
    </xdr:to>
    <xdr:cxnSp macro="">
      <xdr:nvCxnSpPr>
        <xdr:cNvPr id="17" name="直線コネクタ 16">
          <a:extLst>
            <a:ext uri="{FF2B5EF4-FFF2-40B4-BE49-F238E27FC236}">
              <a16:creationId xmlns:a16="http://schemas.microsoft.com/office/drawing/2014/main" id="{00000000-0008-0000-0D00-000011000000}"/>
            </a:ext>
          </a:extLst>
        </xdr:cNvPr>
        <xdr:cNvCxnSpPr/>
      </xdr:nvCxnSpPr>
      <xdr:spPr>
        <a:xfrm>
          <a:off x="1600200" y="571500"/>
          <a:ext cx="0" cy="1381125"/>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4</xdr:row>
      <xdr:rowOff>0</xdr:rowOff>
    </xdr:from>
    <xdr:to>
      <xdr:col>3</xdr:col>
      <xdr:colOff>0</xdr:colOff>
      <xdr:row>4</xdr:row>
      <xdr:rowOff>0</xdr:rowOff>
    </xdr:to>
    <xdr:cxnSp macro="">
      <xdr:nvCxnSpPr>
        <xdr:cNvPr id="19" name="直線コネクタ 18">
          <a:extLst>
            <a:ext uri="{FF2B5EF4-FFF2-40B4-BE49-F238E27FC236}">
              <a16:creationId xmlns:a16="http://schemas.microsoft.com/office/drawing/2014/main" id="{00000000-0008-0000-0D00-000013000000}"/>
            </a:ext>
          </a:extLst>
        </xdr:cNvPr>
        <xdr:cNvCxnSpPr/>
      </xdr:nvCxnSpPr>
      <xdr:spPr>
        <a:xfrm>
          <a:off x="28575" y="1000125"/>
          <a:ext cx="2381250"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E2F4D-AF1C-4A4C-BD28-8501C305E721}">
  <sheetPr>
    <pageSetUpPr fitToPage="1"/>
  </sheetPr>
  <dimension ref="A1:S51"/>
  <sheetViews>
    <sheetView tabSelected="1" view="pageBreakPreview" zoomScale="85" zoomScaleNormal="100" zoomScaleSheetLayoutView="85" workbookViewId="0">
      <selection sqref="A1:E1"/>
    </sheetView>
  </sheetViews>
  <sheetFormatPr defaultRowHeight="13.5"/>
  <cols>
    <col min="1" max="1" width="0.875" customWidth="1"/>
    <col min="2" max="2" width="3.75" customWidth="1"/>
    <col min="3" max="3" width="16.75" customWidth="1"/>
    <col min="4" max="17" width="8.5" customWidth="1"/>
    <col min="18" max="18" width="16.25" customWidth="1"/>
    <col min="19" max="19" width="0.625" customWidth="1"/>
    <col min="20" max="20" width="0.375" customWidth="1"/>
  </cols>
  <sheetData>
    <row r="1" spans="1:19" ht="18.75" customHeight="1">
      <c r="A1" s="162" t="s">
        <v>11</v>
      </c>
      <c r="B1" s="163"/>
      <c r="C1" s="163"/>
      <c r="D1" s="163"/>
      <c r="E1" s="163"/>
    </row>
    <row r="2" spans="1:19" ht="24.75" customHeight="1">
      <c r="A2" s="164" t="s">
        <v>267</v>
      </c>
      <c r="B2" s="164"/>
      <c r="C2" s="164"/>
      <c r="D2" s="164"/>
      <c r="E2" s="164"/>
      <c r="F2" s="164"/>
      <c r="G2" s="164"/>
      <c r="H2" s="164"/>
      <c r="I2" s="164"/>
      <c r="J2" s="164"/>
      <c r="K2" s="164"/>
      <c r="L2" s="164"/>
      <c r="M2" s="164"/>
      <c r="N2" s="164"/>
      <c r="O2" s="164"/>
      <c r="P2" s="164"/>
      <c r="Q2" s="164"/>
      <c r="R2" s="164"/>
      <c r="S2" s="164"/>
    </row>
    <row r="3" spans="1:19" ht="19.5" customHeight="1">
      <c r="A3" s="162" t="s">
        <v>262</v>
      </c>
      <c r="B3" s="163"/>
      <c r="C3" s="163"/>
      <c r="D3" s="163"/>
      <c r="E3" s="163"/>
      <c r="F3" s="163"/>
      <c r="G3" s="163"/>
      <c r="H3" s="125"/>
      <c r="I3" s="125"/>
      <c r="J3" s="125"/>
      <c r="K3" s="125"/>
      <c r="L3" s="125"/>
      <c r="M3" s="125"/>
      <c r="N3" s="125"/>
      <c r="O3" s="125"/>
      <c r="P3" s="125"/>
      <c r="Q3" s="125"/>
      <c r="R3" s="125"/>
    </row>
    <row r="4" spans="1:19" ht="17.25" customHeight="1">
      <c r="A4" s="165"/>
      <c r="B4" s="165"/>
      <c r="C4" s="165"/>
      <c r="D4" s="165"/>
      <c r="E4" s="165"/>
      <c r="F4" s="165"/>
      <c r="G4" s="165"/>
      <c r="H4" s="165"/>
      <c r="I4" s="165"/>
      <c r="J4" s="165"/>
      <c r="K4" s="165"/>
      <c r="L4" s="165"/>
      <c r="M4" s="165"/>
      <c r="N4" s="165"/>
      <c r="O4" s="165"/>
      <c r="P4" s="165"/>
      <c r="Q4" s="165"/>
      <c r="R4" s="165"/>
    </row>
    <row r="5" spans="1:19" ht="16.5" customHeight="1">
      <c r="A5" s="162" t="s">
        <v>12</v>
      </c>
      <c r="B5" s="163"/>
      <c r="C5" s="163"/>
      <c r="D5" s="163"/>
      <c r="E5" s="163"/>
      <c r="F5" s="163"/>
      <c r="G5" s="163"/>
      <c r="H5" s="163"/>
      <c r="I5" s="163"/>
      <c r="J5" s="163"/>
      <c r="K5" s="163"/>
      <c r="L5" s="163"/>
      <c r="M5" s="163"/>
      <c r="N5" s="163"/>
      <c r="O5" s="163"/>
      <c r="P5" s="163"/>
      <c r="Q5" s="163"/>
      <c r="R5" s="163"/>
    </row>
    <row r="6" spans="1:19" ht="1.5" customHeight="1">
      <c r="B6" s="166"/>
      <c r="C6" s="166"/>
      <c r="D6" s="166"/>
      <c r="E6" s="166"/>
      <c r="F6" s="166"/>
      <c r="G6" s="166"/>
      <c r="H6" s="166"/>
      <c r="I6" s="166"/>
      <c r="J6" s="166"/>
      <c r="K6" s="166"/>
      <c r="L6" s="166"/>
      <c r="M6" s="166"/>
      <c r="N6" s="166"/>
      <c r="O6" s="166"/>
      <c r="P6" s="166"/>
      <c r="Q6" s="166"/>
      <c r="R6" s="166"/>
    </row>
    <row r="7" spans="1:19" ht="20.25" customHeight="1">
      <c r="B7" s="126" t="s">
        <v>13</v>
      </c>
      <c r="C7" s="127"/>
      <c r="D7" s="128"/>
      <c r="E7" s="128"/>
      <c r="F7" s="128"/>
      <c r="G7" s="128"/>
      <c r="H7" s="128"/>
      <c r="I7" s="128"/>
      <c r="J7" s="128"/>
      <c r="K7" s="128"/>
      <c r="L7" s="128"/>
      <c r="M7" s="128"/>
      <c r="N7" s="128"/>
      <c r="O7" s="128"/>
      <c r="P7" s="128"/>
      <c r="Q7" s="129" t="s">
        <v>230</v>
      </c>
      <c r="R7" s="128"/>
    </row>
    <row r="8" spans="1:19" ht="37.5" customHeight="1">
      <c r="B8" s="156" t="s">
        <v>14</v>
      </c>
      <c r="C8" s="156"/>
      <c r="D8" s="170" t="s">
        <v>15</v>
      </c>
      <c r="E8" s="167"/>
      <c r="F8" s="170" t="s">
        <v>16</v>
      </c>
      <c r="G8" s="167"/>
      <c r="H8" s="170" t="s">
        <v>17</v>
      </c>
      <c r="I8" s="167"/>
      <c r="J8" s="170" t="s">
        <v>18</v>
      </c>
      <c r="K8" s="167"/>
      <c r="L8" s="170" t="s">
        <v>19</v>
      </c>
      <c r="M8" s="167"/>
      <c r="N8" s="167" t="s">
        <v>20</v>
      </c>
      <c r="O8" s="156"/>
      <c r="P8" s="168" t="s">
        <v>21</v>
      </c>
      <c r="Q8" s="169"/>
      <c r="R8" s="108"/>
    </row>
    <row r="9" spans="1:19" ht="14.1" customHeight="1">
      <c r="B9" s="150" t="s">
        <v>22</v>
      </c>
      <c r="C9" s="150"/>
      <c r="D9" s="145">
        <v>376464</v>
      </c>
      <c r="E9" s="146"/>
      <c r="F9" s="145">
        <v>32663</v>
      </c>
      <c r="G9" s="146"/>
      <c r="H9" s="145">
        <v>3195</v>
      </c>
      <c r="I9" s="146"/>
      <c r="J9" s="145">
        <v>405932</v>
      </c>
      <c r="K9" s="146"/>
      <c r="L9" s="145">
        <v>167365</v>
      </c>
      <c r="M9" s="146"/>
      <c r="N9" s="145">
        <v>6766</v>
      </c>
      <c r="O9" s="146"/>
      <c r="P9" s="145">
        <v>238567</v>
      </c>
      <c r="Q9" s="146"/>
      <c r="R9" s="108"/>
    </row>
    <row r="10" spans="1:19" ht="14.1" customHeight="1">
      <c r="B10" s="150" t="s">
        <v>23</v>
      </c>
      <c r="C10" s="150"/>
      <c r="D10" s="145">
        <v>115064</v>
      </c>
      <c r="E10" s="146"/>
      <c r="F10" s="145">
        <v>1781</v>
      </c>
      <c r="G10" s="146"/>
      <c r="H10" s="145">
        <v>91</v>
      </c>
      <c r="I10" s="146"/>
      <c r="J10" s="145">
        <v>116754</v>
      </c>
      <c r="K10" s="146"/>
      <c r="L10" s="145">
        <v>0</v>
      </c>
      <c r="M10" s="146"/>
      <c r="N10" s="145">
        <v>0</v>
      </c>
      <c r="O10" s="146"/>
      <c r="P10" s="145">
        <v>116754</v>
      </c>
      <c r="Q10" s="146"/>
      <c r="R10" s="108"/>
    </row>
    <row r="11" spans="1:19" ht="14.1" customHeight="1">
      <c r="B11" s="151" t="s">
        <v>24</v>
      </c>
      <c r="C11" s="151"/>
      <c r="D11" s="145">
        <v>824</v>
      </c>
      <c r="E11" s="146"/>
      <c r="F11" s="145">
        <v>0</v>
      </c>
      <c r="G11" s="146"/>
      <c r="H11" s="145">
        <v>0</v>
      </c>
      <c r="I11" s="146"/>
      <c r="J11" s="145">
        <v>824</v>
      </c>
      <c r="K11" s="146"/>
      <c r="L11" s="145">
        <v>0</v>
      </c>
      <c r="M11" s="146"/>
      <c r="N11" s="145">
        <v>0</v>
      </c>
      <c r="O11" s="146"/>
      <c r="P11" s="145">
        <v>824</v>
      </c>
      <c r="Q11" s="146"/>
      <c r="R11" s="108"/>
    </row>
    <row r="12" spans="1:19" ht="14.1" customHeight="1">
      <c r="B12" s="151" t="s">
        <v>25</v>
      </c>
      <c r="C12" s="151"/>
      <c r="D12" s="145">
        <v>243630</v>
      </c>
      <c r="E12" s="146"/>
      <c r="F12" s="145">
        <v>21257</v>
      </c>
      <c r="G12" s="146"/>
      <c r="H12" s="145">
        <v>916</v>
      </c>
      <c r="I12" s="146"/>
      <c r="J12" s="145">
        <v>263971</v>
      </c>
      <c r="K12" s="146"/>
      <c r="L12" s="145">
        <v>157001</v>
      </c>
      <c r="M12" s="146"/>
      <c r="N12" s="145">
        <v>5995</v>
      </c>
      <c r="O12" s="146"/>
      <c r="P12" s="145">
        <v>106971</v>
      </c>
      <c r="Q12" s="146"/>
      <c r="R12" s="108"/>
    </row>
    <row r="13" spans="1:19" ht="14.1" customHeight="1">
      <c r="B13" s="150" t="s">
        <v>26</v>
      </c>
      <c r="C13" s="150"/>
      <c r="D13" s="145">
        <v>16092</v>
      </c>
      <c r="E13" s="146"/>
      <c r="F13" s="145">
        <v>7347</v>
      </c>
      <c r="G13" s="146"/>
      <c r="H13" s="145">
        <v>0</v>
      </c>
      <c r="I13" s="146"/>
      <c r="J13" s="145">
        <v>23440</v>
      </c>
      <c r="K13" s="146"/>
      <c r="L13" s="145">
        <v>10096</v>
      </c>
      <c r="M13" s="146"/>
      <c r="N13" s="145">
        <v>761</v>
      </c>
      <c r="O13" s="146"/>
      <c r="P13" s="145">
        <v>13343</v>
      </c>
      <c r="Q13" s="146"/>
      <c r="R13" s="108"/>
    </row>
    <row r="14" spans="1:19" ht="14.1" customHeight="1">
      <c r="B14" s="154" t="s">
        <v>27</v>
      </c>
      <c r="C14" s="154"/>
      <c r="D14" s="145">
        <v>375</v>
      </c>
      <c r="E14" s="146"/>
      <c r="F14" s="145">
        <v>0</v>
      </c>
      <c r="G14" s="146"/>
      <c r="H14" s="145">
        <v>73</v>
      </c>
      <c r="I14" s="146"/>
      <c r="J14" s="145">
        <v>302</v>
      </c>
      <c r="K14" s="146"/>
      <c r="L14" s="145">
        <v>262</v>
      </c>
      <c r="M14" s="146"/>
      <c r="N14" s="145">
        <v>10</v>
      </c>
      <c r="O14" s="146"/>
      <c r="P14" s="145">
        <v>40</v>
      </c>
      <c r="Q14" s="146"/>
      <c r="R14" s="108"/>
    </row>
    <row r="15" spans="1:19" ht="14.1" customHeight="1">
      <c r="B15" s="155" t="s">
        <v>28</v>
      </c>
      <c r="C15" s="155"/>
      <c r="D15" s="145">
        <v>11</v>
      </c>
      <c r="E15" s="146"/>
      <c r="F15" s="145">
        <v>0</v>
      </c>
      <c r="G15" s="146"/>
      <c r="H15" s="145">
        <v>4</v>
      </c>
      <c r="I15" s="146"/>
      <c r="J15" s="145">
        <v>7</v>
      </c>
      <c r="K15" s="146"/>
      <c r="L15" s="145">
        <v>6</v>
      </c>
      <c r="M15" s="146"/>
      <c r="N15" s="145">
        <v>0</v>
      </c>
      <c r="O15" s="146"/>
      <c r="P15" s="145">
        <v>1</v>
      </c>
      <c r="Q15" s="146"/>
      <c r="R15" s="108"/>
    </row>
    <row r="16" spans="1:19" ht="14.1" customHeight="1">
      <c r="B16" s="154" t="s">
        <v>29</v>
      </c>
      <c r="C16" s="154"/>
      <c r="D16" s="145">
        <v>0</v>
      </c>
      <c r="E16" s="146"/>
      <c r="F16" s="145">
        <v>0</v>
      </c>
      <c r="G16" s="146"/>
      <c r="H16" s="145">
        <v>0</v>
      </c>
      <c r="I16" s="146"/>
      <c r="J16" s="145">
        <v>0</v>
      </c>
      <c r="K16" s="146"/>
      <c r="L16" s="145">
        <v>0</v>
      </c>
      <c r="M16" s="146"/>
      <c r="N16" s="145">
        <v>0</v>
      </c>
      <c r="O16" s="146"/>
      <c r="P16" s="145">
        <v>0</v>
      </c>
      <c r="Q16" s="146"/>
      <c r="R16" s="108"/>
    </row>
    <row r="17" spans="2:19" ht="14.1" customHeight="1">
      <c r="B17" s="151" t="s">
        <v>30</v>
      </c>
      <c r="C17" s="151"/>
      <c r="D17" s="145">
        <v>0</v>
      </c>
      <c r="E17" s="146"/>
      <c r="F17" s="145">
        <v>0</v>
      </c>
      <c r="G17" s="146"/>
      <c r="H17" s="145">
        <v>0</v>
      </c>
      <c r="I17" s="146"/>
      <c r="J17" s="145">
        <v>0</v>
      </c>
      <c r="K17" s="146"/>
      <c r="L17" s="145">
        <v>0</v>
      </c>
      <c r="M17" s="146"/>
      <c r="N17" s="145">
        <v>0</v>
      </c>
      <c r="O17" s="146"/>
      <c r="P17" s="145">
        <v>0</v>
      </c>
      <c r="Q17" s="146"/>
      <c r="R17" s="108"/>
    </row>
    <row r="18" spans="2:19" ht="14.1" customHeight="1">
      <c r="B18" s="151" t="s">
        <v>31</v>
      </c>
      <c r="C18" s="151"/>
      <c r="D18" s="145">
        <v>468</v>
      </c>
      <c r="E18" s="146"/>
      <c r="F18" s="145">
        <v>2278</v>
      </c>
      <c r="G18" s="146"/>
      <c r="H18" s="145">
        <v>2111</v>
      </c>
      <c r="I18" s="146"/>
      <c r="J18" s="145">
        <v>635</v>
      </c>
      <c r="K18" s="146"/>
      <c r="L18" s="145">
        <v>0</v>
      </c>
      <c r="M18" s="146"/>
      <c r="N18" s="145">
        <v>0</v>
      </c>
      <c r="O18" s="146"/>
      <c r="P18" s="145">
        <v>635</v>
      </c>
      <c r="Q18" s="146"/>
      <c r="R18" s="108"/>
    </row>
    <row r="19" spans="2:19" ht="14.1" customHeight="1">
      <c r="B19" s="161" t="s">
        <v>32</v>
      </c>
      <c r="C19" s="161"/>
      <c r="D19" s="145">
        <v>573751</v>
      </c>
      <c r="E19" s="146"/>
      <c r="F19" s="145">
        <v>3878</v>
      </c>
      <c r="G19" s="146"/>
      <c r="H19" s="145">
        <v>3258</v>
      </c>
      <c r="I19" s="146"/>
      <c r="J19" s="145">
        <v>574371</v>
      </c>
      <c r="K19" s="146"/>
      <c r="L19" s="145">
        <v>114459</v>
      </c>
      <c r="M19" s="146"/>
      <c r="N19" s="145">
        <v>2784</v>
      </c>
      <c r="O19" s="146"/>
      <c r="P19" s="145">
        <v>459912</v>
      </c>
      <c r="Q19" s="146"/>
      <c r="R19" s="108"/>
    </row>
    <row r="20" spans="2:19" ht="14.1" customHeight="1">
      <c r="B20" s="150" t="s">
        <v>33</v>
      </c>
      <c r="C20" s="150"/>
      <c r="D20" s="145">
        <v>397820</v>
      </c>
      <c r="E20" s="146"/>
      <c r="F20" s="145">
        <v>458</v>
      </c>
      <c r="G20" s="146"/>
      <c r="H20" s="145">
        <v>90</v>
      </c>
      <c r="I20" s="146"/>
      <c r="J20" s="145">
        <v>398189</v>
      </c>
      <c r="K20" s="146"/>
      <c r="L20" s="145">
        <v>0</v>
      </c>
      <c r="M20" s="146"/>
      <c r="N20" s="145">
        <v>0</v>
      </c>
      <c r="O20" s="146"/>
      <c r="P20" s="145">
        <v>398189</v>
      </c>
      <c r="Q20" s="146"/>
      <c r="R20" s="108"/>
    </row>
    <row r="21" spans="2:19" ht="14.1" customHeight="1">
      <c r="B21" s="151" t="s">
        <v>34</v>
      </c>
      <c r="C21" s="151"/>
      <c r="D21" s="145">
        <v>4210</v>
      </c>
      <c r="E21" s="146"/>
      <c r="F21" s="145">
        <v>10</v>
      </c>
      <c r="G21" s="146"/>
      <c r="H21" s="145">
        <v>0</v>
      </c>
      <c r="I21" s="146"/>
      <c r="J21" s="145">
        <v>4220</v>
      </c>
      <c r="K21" s="146"/>
      <c r="L21" s="145">
        <v>2772</v>
      </c>
      <c r="M21" s="146"/>
      <c r="N21" s="145">
        <v>120</v>
      </c>
      <c r="O21" s="146"/>
      <c r="P21" s="145">
        <v>1448</v>
      </c>
      <c r="Q21" s="146"/>
      <c r="R21" s="108"/>
    </row>
    <row r="22" spans="2:19" ht="14.1" customHeight="1">
      <c r="B22" s="150" t="s">
        <v>26</v>
      </c>
      <c r="C22" s="150"/>
      <c r="D22" s="145">
        <v>169016</v>
      </c>
      <c r="E22" s="146"/>
      <c r="F22" s="145">
        <v>2173</v>
      </c>
      <c r="G22" s="146"/>
      <c r="H22" s="145">
        <v>0</v>
      </c>
      <c r="I22" s="146"/>
      <c r="J22" s="145">
        <v>171189</v>
      </c>
      <c r="K22" s="146"/>
      <c r="L22" s="145">
        <v>111687</v>
      </c>
      <c r="M22" s="146"/>
      <c r="N22" s="145">
        <v>2664</v>
      </c>
      <c r="O22" s="146"/>
      <c r="P22" s="145">
        <v>59501</v>
      </c>
      <c r="Q22" s="146"/>
      <c r="R22" s="108"/>
    </row>
    <row r="23" spans="2:19" ht="14.1" customHeight="1">
      <c r="B23" s="150" t="s">
        <v>30</v>
      </c>
      <c r="C23" s="150"/>
      <c r="D23" s="145">
        <v>0</v>
      </c>
      <c r="E23" s="146"/>
      <c r="F23" s="145">
        <v>0</v>
      </c>
      <c r="G23" s="146"/>
      <c r="H23" s="145">
        <v>0</v>
      </c>
      <c r="I23" s="146"/>
      <c r="J23" s="145">
        <v>0</v>
      </c>
      <c r="K23" s="146"/>
      <c r="L23" s="145">
        <v>0</v>
      </c>
      <c r="M23" s="146"/>
      <c r="N23" s="145">
        <v>0</v>
      </c>
      <c r="O23" s="146"/>
      <c r="P23" s="145">
        <v>0</v>
      </c>
      <c r="Q23" s="146"/>
      <c r="R23" s="108"/>
    </row>
    <row r="24" spans="2:19" ht="14.1" customHeight="1">
      <c r="B24" s="151" t="s">
        <v>31</v>
      </c>
      <c r="C24" s="151"/>
      <c r="D24" s="145">
        <v>2705</v>
      </c>
      <c r="E24" s="146"/>
      <c r="F24" s="145">
        <v>1237</v>
      </c>
      <c r="G24" s="146"/>
      <c r="H24" s="145">
        <v>3168</v>
      </c>
      <c r="I24" s="146"/>
      <c r="J24" s="145">
        <v>773</v>
      </c>
      <c r="K24" s="146"/>
      <c r="L24" s="145">
        <v>0</v>
      </c>
      <c r="M24" s="146"/>
      <c r="N24" s="145">
        <v>0</v>
      </c>
      <c r="O24" s="146"/>
      <c r="P24" s="145">
        <v>773</v>
      </c>
      <c r="Q24" s="146"/>
      <c r="R24" s="108"/>
    </row>
    <row r="25" spans="2:19" ht="14.1" customHeight="1">
      <c r="B25" s="150" t="s">
        <v>35</v>
      </c>
      <c r="C25" s="150"/>
      <c r="D25" s="145">
        <v>10577</v>
      </c>
      <c r="E25" s="146"/>
      <c r="F25" s="145">
        <v>754</v>
      </c>
      <c r="G25" s="146"/>
      <c r="H25" s="145">
        <v>282</v>
      </c>
      <c r="I25" s="146"/>
      <c r="J25" s="145">
        <v>11050</v>
      </c>
      <c r="K25" s="146"/>
      <c r="L25" s="145">
        <v>7100</v>
      </c>
      <c r="M25" s="146"/>
      <c r="N25" s="145">
        <v>324</v>
      </c>
      <c r="O25" s="146"/>
      <c r="P25" s="145">
        <v>3949</v>
      </c>
      <c r="Q25" s="146"/>
      <c r="R25" s="108"/>
    </row>
    <row r="26" spans="2:19" ht="14.1" customHeight="1">
      <c r="B26" s="159" t="s">
        <v>8</v>
      </c>
      <c r="C26" s="160"/>
      <c r="D26" s="145">
        <v>960793</v>
      </c>
      <c r="E26" s="146"/>
      <c r="F26" s="145">
        <v>37295</v>
      </c>
      <c r="G26" s="146"/>
      <c r="H26" s="145">
        <v>6735</v>
      </c>
      <c r="I26" s="146"/>
      <c r="J26" s="145">
        <v>991353</v>
      </c>
      <c r="K26" s="146"/>
      <c r="L26" s="145">
        <v>288924</v>
      </c>
      <c r="M26" s="146"/>
      <c r="N26" s="145">
        <v>9874</v>
      </c>
      <c r="O26" s="146"/>
      <c r="P26" s="145">
        <v>702429</v>
      </c>
      <c r="Q26" s="146"/>
      <c r="R26" s="108"/>
    </row>
    <row r="27" spans="2:19" ht="8.4499999999999993" customHeight="1">
      <c r="B27" s="131"/>
      <c r="C27" s="118"/>
      <c r="D27" s="118"/>
      <c r="E27" s="118"/>
      <c r="F27" s="118"/>
      <c r="G27" s="118"/>
      <c r="H27" s="118"/>
      <c r="I27" s="118"/>
      <c r="J27" s="118"/>
      <c r="K27" s="118"/>
      <c r="L27" s="119"/>
      <c r="M27" s="119"/>
      <c r="N27" s="119"/>
      <c r="O27" s="119"/>
      <c r="P27" s="132"/>
      <c r="Q27" s="132"/>
      <c r="R27" s="132"/>
    </row>
    <row r="28" spans="2:19" ht="6.75" customHeight="1">
      <c r="C28" s="121"/>
      <c r="D28" s="122"/>
      <c r="E28" s="122"/>
      <c r="F28" s="122"/>
      <c r="G28" s="122"/>
      <c r="H28" s="122"/>
      <c r="I28" s="122"/>
      <c r="J28" s="122"/>
      <c r="K28" s="122"/>
      <c r="L28" s="122"/>
      <c r="M28" s="122"/>
      <c r="N28" s="122"/>
    </row>
    <row r="29" spans="2:19" ht="20.25" customHeight="1">
      <c r="B29" s="123" t="s">
        <v>138</v>
      </c>
      <c r="C29" s="124"/>
      <c r="D29" s="122"/>
      <c r="E29" s="122"/>
      <c r="F29" s="122"/>
      <c r="G29" s="122"/>
      <c r="H29" s="122"/>
      <c r="I29" s="122"/>
      <c r="J29" s="122"/>
      <c r="K29" s="122"/>
      <c r="L29" s="122"/>
      <c r="M29" s="122"/>
      <c r="N29" s="122"/>
      <c r="R29" s="129" t="s">
        <v>235</v>
      </c>
    </row>
    <row r="30" spans="2:19" ht="12.95" customHeight="1">
      <c r="B30" s="156" t="s">
        <v>14</v>
      </c>
      <c r="C30" s="156"/>
      <c r="D30" s="156" t="s">
        <v>36</v>
      </c>
      <c r="E30" s="156"/>
      <c r="F30" s="156" t="s">
        <v>37</v>
      </c>
      <c r="G30" s="156"/>
      <c r="H30" s="156" t="s">
        <v>38</v>
      </c>
      <c r="I30" s="156"/>
      <c r="J30" s="156" t="s">
        <v>39</v>
      </c>
      <c r="K30" s="156"/>
      <c r="L30" s="156" t="s">
        <v>40</v>
      </c>
      <c r="M30" s="156"/>
      <c r="N30" s="156" t="s">
        <v>41</v>
      </c>
      <c r="O30" s="156"/>
      <c r="P30" s="156" t="s">
        <v>42</v>
      </c>
      <c r="Q30" s="156"/>
      <c r="R30" s="156" t="s">
        <v>43</v>
      </c>
    </row>
    <row r="31" spans="2:19" ht="12.95" customHeight="1">
      <c r="B31" s="156"/>
      <c r="C31" s="156"/>
      <c r="D31" s="156"/>
      <c r="E31" s="156"/>
      <c r="F31" s="156"/>
      <c r="G31" s="156"/>
      <c r="H31" s="156"/>
      <c r="I31" s="156"/>
      <c r="J31" s="156"/>
      <c r="K31" s="156"/>
      <c r="L31" s="156"/>
      <c r="M31" s="156"/>
      <c r="N31" s="156"/>
      <c r="O31" s="156"/>
      <c r="P31" s="156"/>
      <c r="Q31" s="156"/>
      <c r="R31" s="156"/>
    </row>
    <row r="32" spans="2:19" ht="14.1" customHeight="1">
      <c r="B32" s="157" t="s">
        <v>22</v>
      </c>
      <c r="C32" s="158"/>
      <c r="D32" s="145">
        <v>32107</v>
      </c>
      <c r="E32" s="146"/>
      <c r="F32" s="145">
        <v>99727</v>
      </c>
      <c r="G32" s="146"/>
      <c r="H32" s="145">
        <v>11796</v>
      </c>
      <c r="I32" s="146"/>
      <c r="J32" s="145">
        <v>40114</v>
      </c>
      <c r="K32" s="146"/>
      <c r="L32" s="145">
        <v>2016</v>
      </c>
      <c r="M32" s="146"/>
      <c r="N32" s="145">
        <v>6694</v>
      </c>
      <c r="O32" s="146"/>
      <c r="P32" s="145">
        <v>46113</v>
      </c>
      <c r="Q32" s="146"/>
      <c r="R32" s="130">
        <v>238567</v>
      </c>
      <c r="S32" s="133"/>
    </row>
    <row r="33" spans="2:19" ht="14.1" customHeight="1">
      <c r="B33" s="151" t="s">
        <v>33</v>
      </c>
      <c r="C33" s="151"/>
      <c r="D33" s="145">
        <v>16210</v>
      </c>
      <c r="E33" s="146"/>
      <c r="F33" s="145">
        <v>60035</v>
      </c>
      <c r="G33" s="146"/>
      <c r="H33" s="145">
        <v>6042</v>
      </c>
      <c r="I33" s="146"/>
      <c r="J33" s="145">
        <v>6266</v>
      </c>
      <c r="K33" s="146"/>
      <c r="L33" s="145">
        <v>1608</v>
      </c>
      <c r="M33" s="146"/>
      <c r="N33" s="145">
        <v>3070</v>
      </c>
      <c r="O33" s="146"/>
      <c r="P33" s="145">
        <v>23524</v>
      </c>
      <c r="Q33" s="146"/>
      <c r="R33" s="130">
        <v>116754</v>
      </c>
      <c r="S33" s="133"/>
    </row>
    <row r="34" spans="2:19" ht="14.1" customHeight="1">
      <c r="B34" s="151" t="s">
        <v>24</v>
      </c>
      <c r="C34" s="151"/>
      <c r="D34" s="145">
        <v>0</v>
      </c>
      <c r="E34" s="146"/>
      <c r="F34" s="145">
        <v>0</v>
      </c>
      <c r="G34" s="146"/>
      <c r="H34" s="145">
        <v>0</v>
      </c>
      <c r="I34" s="146"/>
      <c r="J34" s="145">
        <v>0</v>
      </c>
      <c r="K34" s="146"/>
      <c r="L34" s="145">
        <v>0</v>
      </c>
      <c r="M34" s="146"/>
      <c r="N34" s="145">
        <v>0</v>
      </c>
      <c r="O34" s="146"/>
      <c r="P34" s="145">
        <v>824</v>
      </c>
      <c r="Q34" s="146"/>
      <c r="R34" s="130">
        <v>824</v>
      </c>
      <c r="S34" s="133"/>
    </row>
    <row r="35" spans="2:19" ht="14.1" customHeight="1">
      <c r="B35" s="150" t="s">
        <v>25</v>
      </c>
      <c r="C35" s="150"/>
      <c r="D35" s="145">
        <v>15675</v>
      </c>
      <c r="E35" s="146"/>
      <c r="F35" s="145">
        <v>38176</v>
      </c>
      <c r="G35" s="146"/>
      <c r="H35" s="145">
        <v>5680</v>
      </c>
      <c r="I35" s="146"/>
      <c r="J35" s="145">
        <v>25754</v>
      </c>
      <c r="K35" s="146"/>
      <c r="L35" s="145">
        <v>307</v>
      </c>
      <c r="M35" s="146"/>
      <c r="N35" s="145">
        <v>2981</v>
      </c>
      <c r="O35" s="146"/>
      <c r="P35" s="145">
        <v>18398</v>
      </c>
      <c r="Q35" s="146"/>
      <c r="R35" s="130">
        <v>106971</v>
      </c>
      <c r="S35" s="133"/>
    </row>
    <row r="36" spans="2:19" ht="14.1" customHeight="1">
      <c r="B36" s="151" t="s">
        <v>26</v>
      </c>
      <c r="C36" s="151"/>
      <c r="D36" s="145">
        <v>196</v>
      </c>
      <c r="E36" s="146"/>
      <c r="F36" s="145">
        <v>931</v>
      </c>
      <c r="G36" s="146"/>
      <c r="H36" s="145">
        <v>74</v>
      </c>
      <c r="I36" s="146"/>
      <c r="J36" s="145">
        <v>8056</v>
      </c>
      <c r="K36" s="146"/>
      <c r="L36" s="145">
        <v>101</v>
      </c>
      <c r="M36" s="146"/>
      <c r="N36" s="145">
        <v>641</v>
      </c>
      <c r="O36" s="146"/>
      <c r="P36" s="145">
        <v>3343</v>
      </c>
      <c r="Q36" s="146"/>
      <c r="R36" s="130">
        <v>13343</v>
      </c>
      <c r="S36" s="133"/>
    </row>
    <row r="37" spans="2:19" ht="14.1" customHeight="1">
      <c r="B37" s="154" t="s">
        <v>27</v>
      </c>
      <c r="C37" s="154"/>
      <c r="D37" s="145">
        <v>0</v>
      </c>
      <c r="E37" s="146"/>
      <c r="F37" s="145">
        <v>0</v>
      </c>
      <c r="G37" s="146"/>
      <c r="H37" s="145">
        <v>0</v>
      </c>
      <c r="I37" s="146"/>
      <c r="J37" s="145">
        <v>38</v>
      </c>
      <c r="K37" s="146"/>
      <c r="L37" s="145">
        <v>0</v>
      </c>
      <c r="M37" s="146"/>
      <c r="N37" s="145">
        <v>2</v>
      </c>
      <c r="O37" s="146"/>
      <c r="P37" s="145">
        <v>0</v>
      </c>
      <c r="Q37" s="146"/>
      <c r="R37" s="130">
        <v>40</v>
      </c>
      <c r="S37" s="133"/>
    </row>
    <row r="38" spans="2:19" ht="14.1" customHeight="1">
      <c r="B38" s="155" t="s">
        <v>28</v>
      </c>
      <c r="C38" s="155"/>
      <c r="D38" s="145">
        <v>0</v>
      </c>
      <c r="E38" s="146"/>
      <c r="F38" s="145">
        <v>0</v>
      </c>
      <c r="G38" s="146"/>
      <c r="H38" s="145">
        <v>0</v>
      </c>
      <c r="I38" s="146"/>
      <c r="J38" s="145">
        <v>1</v>
      </c>
      <c r="K38" s="146"/>
      <c r="L38" s="145">
        <v>0</v>
      </c>
      <c r="M38" s="146"/>
      <c r="N38" s="145">
        <v>1</v>
      </c>
      <c r="O38" s="146"/>
      <c r="P38" s="145">
        <v>0</v>
      </c>
      <c r="Q38" s="146"/>
      <c r="R38" s="130">
        <v>1</v>
      </c>
      <c r="S38" s="133"/>
    </row>
    <row r="39" spans="2:19" ht="14.1" customHeight="1">
      <c r="B39" s="154" t="s">
        <v>29</v>
      </c>
      <c r="C39" s="154"/>
      <c r="D39" s="145">
        <v>0</v>
      </c>
      <c r="E39" s="146"/>
      <c r="F39" s="145">
        <v>0</v>
      </c>
      <c r="G39" s="146"/>
      <c r="H39" s="145">
        <v>0</v>
      </c>
      <c r="I39" s="146"/>
      <c r="J39" s="145">
        <v>0</v>
      </c>
      <c r="K39" s="146"/>
      <c r="L39" s="145">
        <v>0</v>
      </c>
      <c r="M39" s="146"/>
      <c r="N39" s="145">
        <v>0</v>
      </c>
      <c r="O39" s="146"/>
      <c r="P39" s="145">
        <v>0</v>
      </c>
      <c r="Q39" s="146"/>
      <c r="R39" s="130">
        <v>0</v>
      </c>
      <c r="S39" s="133"/>
    </row>
    <row r="40" spans="2:19" ht="14.1" customHeight="1">
      <c r="B40" s="151" t="s">
        <v>30</v>
      </c>
      <c r="C40" s="151"/>
      <c r="D40" s="145">
        <v>0</v>
      </c>
      <c r="E40" s="146"/>
      <c r="F40" s="145">
        <v>0</v>
      </c>
      <c r="G40" s="146"/>
      <c r="H40" s="145">
        <v>0</v>
      </c>
      <c r="I40" s="146"/>
      <c r="J40" s="145">
        <v>0</v>
      </c>
      <c r="K40" s="146"/>
      <c r="L40" s="145">
        <v>0</v>
      </c>
      <c r="M40" s="146"/>
      <c r="N40" s="145">
        <v>0</v>
      </c>
      <c r="O40" s="146"/>
      <c r="P40" s="145">
        <v>0</v>
      </c>
      <c r="Q40" s="146"/>
      <c r="R40" s="130">
        <v>0</v>
      </c>
      <c r="S40" s="133"/>
    </row>
    <row r="41" spans="2:19" ht="14.1" customHeight="1">
      <c r="B41" s="151" t="s">
        <v>31</v>
      </c>
      <c r="C41" s="151"/>
      <c r="D41" s="145">
        <v>26</v>
      </c>
      <c r="E41" s="146"/>
      <c r="F41" s="145">
        <v>585</v>
      </c>
      <c r="G41" s="146"/>
      <c r="H41" s="145">
        <v>0</v>
      </c>
      <c r="I41" s="146"/>
      <c r="J41" s="145">
        <v>0</v>
      </c>
      <c r="K41" s="146"/>
      <c r="L41" s="145">
        <v>0</v>
      </c>
      <c r="M41" s="146"/>
      <c r="N41" s="145">
        <v>0</v>
      </c>
      <c r="O41" s="146"/>
      <c r="P41" s="145">
        <v>24</v>
      </c>
      <c r="Q41" s="146"/>
      <c r="R41" s="130">
        <v>635</v>
      </c>
      <c r="S41" s="133"/>
    </row>
    <row r="42" spans="2:19" ht="14.1" customHeight="1">
      <c r="B42" s="152" t="s">
        <v>32</v>
      </c>
      <c r="C42" s="153"/>
      <c r="D42" s="145">
        <v>415388</v>
      </c>
      <c r="E42" s="146"/>
      <c r="F42" s="145">
        <v>20</v>
      </c>
      <c r="G42" s="146"/>
      <c r="H42" s="145">
        <v>185</v>
      </c>
      <c r="I42" s="146"/>
      <c r="J42" s="145">
        <v>23</v>
      </c>
      <c r="K42" s="146"/>
      <c r="L42" s="145">
        <v>43109</v>
      </c>
      <c r="M42" s="146"/>
      <c r="N42" s="145">
        <v>0</v>
      </c>
      <c r="O42" s="146"/>
      <c r="P42" s="145">
        <v>1186</v>
      </c>
      <c r="Q42" s="146"/>
      <c r="R42" s="130">
        <v>459912</v>
      </c>
      <c r="S42" s="133"/>
    </row>
    <row r="43" spans="2:19" ht="14.1" customHeight="1">
      <c r="B43" s="151" t="s">
        <v>33</v>
      </c>
      <c r="C43" s="151"/>
      <c r="D43" s="145">
        <v>390539</v>
      </c>
      <c r="E43" s="146"/>
      <c r="F43" s="145">
        <v>0</v>
      </c>
      <c r="G43" s="146"/>
      <c r="H43" s="145">
        <v>185</v>
      </c>
      <c r="I43" s="146"/>
      <c r="J43" s="145">
        <v>3</v>
      </c>
      <c r="K43" s="146"/>
      <c r="L43" s="145">
        <v>7462</v>
      </c>
      <c r="M43" s="146"/>
      <c r="N43" s="145">
        <v>0</v>
      </c>
      <c r="O43" s="146"/>
      <c r="P43" s="145">
        <v>0</v>
      </c>
      <c r="Q43" s="146"/>
      <c r="R43" s="130">
        <v>398189</v>
      </c>
      <c r="S43" s="133"/>
    </row>
    <row r="44" spans="2:19" ht="14.1" customHeight="1">
      <c r="B44" s="151" t="s">
        <v>34</v>
      </c>
      <c r="C44" s="151"/>
      <c r="D44" s="145">
        <v>1286</v>
      </c>
      <c r="E44" s="146"/>
      <c r="F44" s="145">
        <v>0</v>
      </c>
      <c r="G44" s="146"/>
      <c r="H44" s="145">
        <v>0</v>
      </c>
      <c r="I44" s="146"/>
      <c r="J44" s="145">
        <v>6</v>
      </c>
      <c r="K44" s="146"/>
      <c r="L44" s="145">
        <v>156</v>
      </c>
      <c r="M44" s="146"/>
      <c r="N44" s="145">
        <v>0</v>
      </c>
      <c r="O44" s="146"/>
      <c r="P44" s="145">
        <v>0</v>
      </c>
      <c r="Q44" s="146"/>
      <c r="R44" s="130">
        <v>1448</v>
      </c>
      <c r="S44" s="133"/>
    </row>
    <row r="45" spans="2:19" ht="14.1" customHeight="1">
      <c r="B45" s="150" t="s">
        <v>26</v>
      </c>
      <c r="C45" s="150"/>
      <c r="D45" s="145">
        <v>22910</v>
      </c>
      <c r="E45" s="146"/>
      <c r="F45" s="145">
        <v>0</v>
      </c>
      <c r="G45" s="146"/>
      <c r="H45" s="145">
        <v>0</v>
      </c>
      <c r="I45" s="146"/>
      <c r="J45" s="145">
        <v>15</v>
      </c>
      <c r="K45" s="146"/>
      <c r="L45" s="145">
        <v>35391</v>
      </c>
      <c r="M45" s="146"/>
      <c r="N45" s="145">
        <v>0</v>
      </c>
      <c r="O45" s="146"/>
      <c r="P45" s="145">
        <v>1186</v>
      </c>
      <c r="Q45" s="146"/>
      <c r="R45" s="130">
        <v>59501</v>
      </c>
      <c r="S45" s="133"/>
    </row>
    <row r="46" spans="2:19" ht="14.1" customHeight="1">
      <c r="B46" s="151" t="s">
        <v>30</v>
      </c>
      <c r="C46" s="151"/>
      <c r="D46" s="145">
        <v>0</v>
      </c>
      <c r="E46" s="146"/>
      <c r="F46" s="145">
        <v>0</v>
      </c>
      <c r="G46" s="146"/>
      <c r="H46" s="145">
        <v>0</v>
      </c>
      <c r="I46" s="146"/>
      <c r="J46" s="145">
        <v>0</v>
      </c>
      <c r="K46" s="146"/>
      <c r="L46" s="145">
        <v>0</v>
      </c>
      <c r="M46" s="146"/>
      <c r="N46" s="145">
        <v>0</v>
      </c>
      <c r="O46" s="146"/>
      <c r="P46" s="145">
        <v>0</v>
      </c>
      <c r="Q46" s="146"/>
      <c r="R46" s="130">
        <v>0</v>
      </c>
      <c r="S46" s="133"/>
    </row>
    <row r="47" spans="2:19" ht="14.1" customHeight="1">
      <c r="B47" s="150" t="s">
        <v>31</v>
      </c>
      <c r="C47" s="150"/>
      <c r="D47" s="145">
        <v>653</v>
      </c>
      <c r="E47" s="146"/>
      <c r="F47" s="145">
        <v>20</v>
      </c>
      <c r="G47" s="146"/>
      <c r="H47" s="145">
        <v>0</v>
      </c>
      <c r="I47" s="146"/>
      <c r="J47" s="145">
        <v>0</v>
      </c>
      <c r="K47" s="146"/>
      <c r="L47" s="145">
        <v>100</v>
      </c>
      <c r="M47" s="146"/>
      <c r="N47" s="145">
        <v>0</v>
      </c>
      <c r="O47" s="146"/>
      <c r="P47" s="145">
        <v>0</v>
      </c>
      <c r="Q47" s="146"/>
      <c r="R47" s="130">
        <v>773</v>
      </c>
      <c r="S47" s="133"/>
    </row>
    <row r="48" spans="2:19" ht="14.1" customHeight="1">
      <c r="B48" s="148" t="s">
        <v>35</v>
      </c>
      <c r="C48" s="149"/>
      <c r="D48" s="145">
        <v>13</v>
      </c>
      <c r="E48" s="146"/>
      <c r="F48" s="145">
        <v>2457</v>
      </c>
      <c r="G48" s="146"/>
      <c r="H48" s="145">
        <v>38</v>
      </c>
      <c r="I48" s="146"/>
      <c r="J48" s="145">
        <v>79</v>
      </c>
      <c r="K48" s="146"/>
      <c r="L48" s="145">
        <v>8</v>
      </c>
      <c r="M48" s="146"/>
      <c r="N48" s="145">
        <v>655</v>
      </c>
      <c r="O48" s="146"/>
      <c r="P48" s="145">
        <v>699</v>
      </c>
      <c r="Q48" s="146"/>
      <c r="R48" s="130">
        <v>3949</v>
      </c>
      <c r="S48" s="133"/>
    </row>
    <row r="49" spans="2:19" ht="13.5" customHeight="1">
      <c r="B49" s="147" t="s">
        <v>43</v>
      </c>
      <c r="C49" s="147"/>
      <c r="D49" s="145">
        <v>447508</v>
      </c>
      <c r="E49" s="146"/>
      <c r="F49" s="145">
        <v>102205</v>
      </c>
      <c r="G49" s="146"/>
      <c r="H49" s="145">
        <v>12019</v>
      </c>
      <c r="I49" s="146"/>
      <c r="J49" s="145">
        <v>40217</v>
      </c>
      <c r="K49" s="146"/>
      <c r="L49" s="145">
        <v>45133</v>
      </c>
      <c r="M49" s="146"/>
      <c r="N49" s="145">
        <v>7349</v>
      </c>
      <c r="O49" s="146"/>
      <c r="P49" s="145">
        <v>47999</v>
      </c>
      <c r="Q49" s="146"/>
      <c r="R49" s="130">
        <v>702429</v>
      </c>
      <c r="S49" s="133"/>
    </row>
    <row r="50" spans="2:19" ht="3" customHeight="1"/>
    <row r="51" spans="2:19" ht="5.0999999999999996" customHeight="1"/>
  </sheetData>
  <mergeCells count="311">
    <mergeCell ref="A1:E1"/>
    <mergeCell ref="A2:S2"/>
    <mergeCell ref="A3:G3"/>
    <mergeCell ref="A4:R4"/>
    <mergeCell ref="A5:R5"/>
    <mergeCell ref="B6:R6"/>
    <mergeCell ref="N8:O8"/>
    <mergeCell ref="P8:Q8"/>
    <mergeCell ref="B9:C9"/>
    <mergeCell ref="D9:E9"/>
    <mergeCell ref="F9:G9"/>
    <mergeCell ref="H9:I9"/>
    <mergeCell ref="J9:K9"/>
    <mergeCell ref="L9:M9"/>
    <mergeCell ref="N9:O9"/>
    <mergeCell ref="P9:Q9"/>
    <mergeCell ref="B8:C8"/>
    <mergeCell ref="D8:E8"/>
    <mergeCell ref="F8:G8"/>
    <mergeCell ref="H8:I8"/>
    <mergeCell ref="J8:K8"/>
    <mergeCell ref="L8:M8"/>
    <mergeCell ref="N10:O10"/>
    <mergeCell ref="P10:Q10"/>
    <mergeCell ref="B11:C11"/>
    <mergeCell ref="D11:E11"/>
    <mergeCell ref="F11:G11"/>
    <mergeCell ref="H11:I11"/>
    <mergeCell ref="J11:K11"/>
    <mergeCell ref="L11:M11"/>
    <mergeCell ref="N11:O11"/>
    <mergeCell ref="P11:Q11"/>
    <mergeCell ref="B10:C10"/>
    <mergeCell ref="D10:E10"/>
    <mergeCell ref="F10:G10"/>
    <mergeCell ref="H10:I10"/>
    <mergeCell ref="J10:K10"/>
    <mergeCell ref="L10:M10"/>
    <mergeCell ref="N12:O12"/>
    <mergeCell ref="P12:Q12"/>
    <mergeCell ref="B13:C13"/>
    <mergeCell ref="D13:E13"/>
    <mergeCell ref="F13:G13"/>
    <mergeCell ref="H13:I13"/>
    <mergeCell ref="J13:K13"/>
    <mergeCell ref="L13:M13"/>
    <mergeCell ref="N13:O13"/>
    <mergeCell ref="P13:Q13"/>
    <mergeCell ref="B12:C12"/>
    <mergeCell ref="D12:E12"/>
    <mergeCell ref="F12:G12"/>
    <mergeCell ref="H12:I12"/>
    <mergeCell ref="J12:K12"/>
    <mergeCell ref="L12:M12"/>
    <mergeCell ref="N14:O14"/>
    <mergeCell ref="P14:Q14"/>
    <mergeCell ref="B15:C15"/>
    <mergeCell ref="D15:E15"/>
    <mergeCell ref="F15:G15"/>
    <mergeCell ref="H15:I15"/>
    <mergeCell ref="J15:K15"/>
    <mergeCell ref="L15:M15"/>
    <mergeCell ref="N15:O15"/>
    <mergeCell ref="P15:Q15"/>
    <mergeCell ref="B14:C14"/>
    <mergeCell ref="D14:E14"/>
    <mergeCell ref="F14:G14"/>
    <mergeCell ref="H14:I14"/>
    <mergeCell ref="J14:K14"/>
    <mergeCell ref="L14:M14"/>
    <mergeCell ref="N16:O16"/>
    <mergeCell ref="P16:Q16"/>
    <mergeCell ref="B17:C17"/>
    <mergeCell ref="D17:E17"/>
    <mergeCell ref="F17:G17"/>
    <mergeCell ref="H17:I17"/>
    <mergeCell ref="J17:K17"/>
    <mergeCell ref="L17:M17"/>
    <mergeCell ref="N17:O17"/>
    <mergeCell ref="P17:Q17"/>
    <mergeCell ref="B16:C16"/>
    <mergeCell ref="D16:E16"/>
    <mergeCell ref="F16:G16"/>
    <mergeCell ref="H16:I16"/>
    <mergeCell ref="J16:K16"/>
    <mergeCell ref="L16:M16"/>
    <mergeCell ref="N18:O18"/>
    <mergeCell ref="P18:Q18"/>
    <mergeCell ref="B19:C19"/>
    <mergeCell ref="D19:E19"/>
    <mergeCell ref="F19:G19"/>
    <mergeCell ref="H19:I19"/>
    <mergeCell ref="J19:K19"/>
    <mergeCell ref="L19:M19"/>
    <mergeCell ref="N19:O19"/>
    <mergeCell ref="P19:Q19"/>
    <mergeCell ref="B18:C18"/>
    <mergeCell ref="D18:E18"/>
    <mergeCell ref="F18:G18"/>
    <mergeCell ref="H18:I18"/>
    <mergeCell ref="J18:K18"/>
    <mergeCell ref="L18:M18"/>
    <mergeCell ref="N20:O20"/>
    <mergeCell ref="P20:Q20"/>
    <mergeCell ref="B21:C21"/>
    <mergeCell ref="D21:E21"/>
    <mergeCell ref="F21:G21"/>
    <mergeCell ref="H21:I21"/>
    <mergeCell ref="J21:K21"/>
    <mergeCell ref="L21:M21"/>
    <mergeCell ref="N21:O21"/>
    <mergeCell ref="P21:Q21"/>
    <mergeCell ref="B20:C20"/>
    <mergeCell ref="D20:E20"/>
    <mergeCell ref="F20:G20"/>
    <mergeCell ref="H20:I20"/>
    <mergeCell ref="J20:K20"/>
    <mergeCell ref="L20:M20"/>
    <mergeCell ref="N22:O22"/>
    <mergeCell ref="P22:Q22"/>
    <mergeCell ref="B23:C23"/>
    <mergeCell ref="D23:E23"/>
    <mergeCell ref="F23:G23"/>
    <mergeCell ref="H23:I23"/>
    <mergeCell ref="J23:K23"/>
    <mergeCell ref="L23:M23"/>
    <mergeCell ref="N23:O23"/>
    <mergeCell ref="P23:Q23"/>
    <mergeCell ref="B22:C22"/>
    <mergeCell ref="D22:E22"/>
    <mergeCell ref="F22:G22"/>
    <mergeCell ref="H22:I22"/>
    <mergeCell ref="J22:K22"/>
    <mergeCell ref="L22:M22"/>
    <mergeCell ref="N24:O24"/>
    <mergeCell ref="P24:Q24"/>
    <mergeCell ref="B25:C25"/>
    <mergeCell ref="D25:E25"/>
    <mergeCell ref="F25:G25"/>
    <mergeCell ref="H25:I25"/>
    <mergeCell ref="J25:K25"/>
    <mergeCell ref="L25:M25"/>
    <mergeCell ref="N25:O25"/>
    <mergeCell ref="P25:Q25"/>
    <mergeCell ref="B24:C24"/>
    <mergeCell ref="D24:E24"/>
    <mergeCell ref="F24:G24"/>
    <mergeCell ref="H24:I24"/>
    <mergeCell ref="J24:K24"/>
    <mergeCell ref="L24:M24"/>
    <mergeCell ref="N26:O26"/>
    <mergeCell ref="P26:Q26"/>
    <mergeCell ref="B30:C31"/>
    <mergeCell ref="D30:E31"/>
    <mergeCell ref="F30:G31"/>
    <mergeCell ref="H30:I31"/>
    <mergeCell ref="J30:K31"/>
    <mergeCell ref="L30:M31"/>
    <mergeCell ref="N30:O31"/>
    <mergeCell ref="P30:Q31"/>
    <mergeCell ref="B26:C26"/>
    <mergeCell ref="D26:E26"/>
    <mergeCell ref="F26:G26"/>
    <mergeCell ref="H26:I26"/>
    <mergeCell ref="J26:K26"/>
    <mergeCell ref="L26:M26"/>
    <mergeCell ref="R30:R31"/>
    <mergeCell ref="B32:C32"/>
    <mergeCell ref="D32:E32"/>
    <mergeCell ref="F32:G32"/>
    <mergeCell ref="H32:I32"/>
    <mergeCell ref="J32:K32"/>
    <mergeCell ref="L32:M32"/>
    <mergeCell ref="N32:O32"/>
    <mergeCell ref="P32:Q32"/>
    <mergeCell ref="N33:O33"/>
    <mergeCell ref="P33:Q33"/>
    <mergeCell ref="B34:C34"/>
    <mergeCell ref="D34:E34"/>
    <mergeCell ref="F34:G34"/>
    <mergeCell ref="H34:I34"/>
    <mergeCell ref="J34:K34"/>
    <mergeCell ref="L34:M34"/>
    <mergeCell ref="N34:O34"/>
    <mergeCell ref="P34:Q34"/>
    <mergeCell ref="B33:C33"/>
    <mergeCell ref="D33:E33"/>
    <mergeCell ref="F33:G33"/>
    <mergeCell ref="H33:I33"/>
    <mergeCell ref="J33:K33"/>
    <mergeCell ref="L33:M33"/>
    <mergeCell ref="N35:O35"/>
    <mergeCell ref="P35:Q35"/>
    <mergeCell ref="B36:C36"/>
    <mergeCell ref="D36:E36"/>
    <mergeCell ref="F36:G36"/>
    <mergeCell ref="H36:I36"/>
    <mergeCell ref="J36:K36"/>
    <mergeCell ref="L36:M36"/>
    <mergeCell ref="N36:O36"/>
    <mergeCell ref="P36:Q36"/>
    <mergeCell ref="B35:C35"/>
    <mergeCell ref="D35:E35"/>
    <mergeCell ref="F35:G35"/>
    <mergeCell ref="H35:I35"/>
    <mergeCell ref="J35:K35"/>
    <mergeCell ref="L35:M35"/>
    <mergeCell ref="N37:O37"/>
    <mergeCell ref="P37:Q37"/>
    <mergeCell ref="B38:C38"/>
    <mergeCell ref="D38:E38"/>
    <mergeCell ref="F38:G38"/>
    <mergeCell ref="H38:I38"/>
    <mergeCell ref="J38:K38"/>
    <mergeCell ref="L38:M38"/>
    <mergeCell ref="N38:O38"/>
    <mergeCell ref="P38:Q38"/>
    <mergeCell ref="B37:C37"/>
    <mergeCell ref="D37:E37"/>
    <mergeCell ref="F37:G37"/>
    <mergeCell ref="H37:I37"/>
    <mergeCell ref="J37:K37"/>
    <mergeCell ref="L37:M37"/>
    <mergeCell ref="N39:O39"/>
    <mergeCell ref="P39:Q39"/>
    <mergeCell ref="B40:C40"/>
    <mergeCell ref="D40:E40"/>
    <mergeCell ref="F40:G40"/>
    <mergeCell ref="H40:I40"/>
    <mergeCell ref="J40:K40"/>
    <mergeCell ref="L40:M40"/>
    <mergeCell ref="N40:O40"/>
    <mergeCell ref="P40:Q40"/>
    <mergeCell ref="B39:C39"/>
    <mergeCell ref="D39:E39"/>
    <mergeCell ref="F39:G39"/>
    <mergeCell ref="H39:I39"/>
    <mergeCell ref="J39:K39"/>
    <mergeCell ref="L39:M39"/>
    <mergeCell ref="N41:O41"/>
    <mergeCell ref="P41:Q41"/>
    <mergeCell ref="B42:C42"/>
    <mergeCell ref="D42:E42"/>
    <mergeCell ref="F42:G42"/>
    <mergeCell ref="H42:I42"/>
    <mergeCell ref="J42:K42"/>
    <mergeCell ref="L42:M42"/>
    <mergeCell ref="N42:O42"/>
    <mergeCell ref="P42:Q42"/>
    <mergeCell ref="B41:C41"/>
    <mergeCell ref="D41:E41"/>
    <mergeCell ref="F41:G41"/>
    <mergeCell ref="H41:I41"/>
    <mergeCell ref="J41:K41"/>
    <mergeCell ref="L41:M41"/>
    <mergeCell ref="N43:O43"/>
    <mergeCell ref="P43:Q43"/>
    <mergeCell ref="B44:C44"/>
    <mergeCell ref="D44:E44"/>
    <mergeCell ref="F44:G44"/>
    <mergeCell ref="H44:I44"/>
    <mergeCell ref="J44:K44"/>
    <mergeCell ref="L44:M44"/>
    <mergeCell ref="N44:O44"/>
    <mergeCell ref="P44:Q44"/>
    <mergeCell ref="B43:C43"/>
    <mergeCell ref="D43:E43"/>
    <mergeCell ref="F43:G43"/>
    <mergeCell ref="H43:I43"/>
    <mergeCell ref="J43:K43"/>
    <mergeCell ref="L43:M43"/>
    <mergeCell ref="N45:O45"/>
    <mergeCell ref="P45:Q45"/>
    <mergeCell ref="B46:C46"/>
    <mergeCell ref="D46:E46"/>
    <mergeCell ref="F46:G46"/>
    <mergeCell ref="H46:I46"/>
    <mergeCell ref="J46:K46"/>
    <mergeCell ref="L46:M46"/>
    <mergeCell ref="N46:O46"/>
    <mergeCell ref="P46:Q46"/>
    <mergeCell ref="B45:C45"/>
    <mergeCell ref="D45:E45"/>
    <mergeCell ref="F45:G45"/>
    <mergeCell ref="H45:I45"/>
    <mergeCell ref="J45:K45"/>
    <mergeCell ref="L45:M45"/>
    <mergeCell ref="N49:O49"/>
    <mergeCell ref="P49:Q49"/>
    <mergeCell ref="B49:C49"/>
    <mergeCell ref="D49:E49"/>
    <mergeCell ref="F49:G49"/>
    <mergeCell ref="H49:I49"/>
    <mergeCell ref="J49:K49"/>
    <mergeCell ref="L49:M49"/>
    <mergeCell ref="N47:O47"/>
    <mergeCell ref="P47:Q47"/>
    <mergeCell ref="B48:C48"/>
    <mergeCell ref="D48:E48"/>
    <mergeCell ref="F48:G48"/>
    <mergeCell ref="H48:I48"/>
    <mergeCell ref="J48:K48"/>
    <mergeCell ref="L48:M48"/>
    <mergeCell ref="N48:O48"/>
    <mergeCell ref="P48:Q48"/>
    <mergeCell ref="B47:C47"/>
    <mergeCell ref="D47:E47"/>
    <mergeCell ref="F47:G47"/>
    <mergeCell ref="H47:I47"/>
    <mergeCell ref="J47:K47"/>
    <mergeCell ref="L47:M47"/>
  </mergeCells>
  <phoneticPr fontId="3"/>
  <printOptions horizontalCentered="1"/>
  <pageMargins left="0" right="0" top="0" bottom="0" header="0.31496062992125984" footer="0.31496062992125984"/>
  <pageSetup paperSize="9" scale="85" orientation="landscape"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K18"/>
  <sheetViews>
    <sheetView view="pageBreakPreview" zoomScale="85" zoomScaleNormal="100" zoomScaleSheetLayoutView="85" workbookViewId="0">
      <selection sqref="A1:E1"/>
    </sheetView>
  </sheetViews>
  <sheetFormatPr defaultRowHeight="13.5"/>
  <cols>
    <col min="1" max="1" width="1.375" customWidth="1"/>
    <col min="2" max="2" width="19.75" customWidth="1"/>
    <col min="3" max="7" width="17.625" customWidth="1"/>
    <col min="8" max="8" width="1.375" customWidth="1"/>
    <col min="11" max="11" width="9" customWidth="1"/>
  </cols>
  <sheetData>
    <row r="1" spans="2:11" ht="24.75" customHeight="1">
      <c r="B1" s="41" t="s">
        <v>103</v>
      </c>
      <c r="G1" s="4" t="s">
        <v>253</v>
      </c>
    </row>
    <row r="2" spans="2:11" ht="23.1" customHeight="1">
      <c r="B2" s="180" t="s">
        <v>104</v>
      </c>
      <c r="C2" s="180" t="s">
        <v>105</v>
      </c>
      <c r="D2" s="180" t="s">
        <v>106</v>
      </c>
      <c r="E2" s="212" t="s">
        <v>107</v>
      </c>
      <c r="F2" s="212"/>
      <c r="G2" s="180" t="s">
        <v>108</v>
      </c>
    </row>
    <row r="3" spans="2:11" ht="23.1" customHeight="1">
      <c r="B3" s="181"/>
      <c r="C3" s="181"/>
      <c r="D3" s="181"/>
      <c r="E3" s="64" t="s">
        <v>226</v>
      </c>
      <c r="F3" s="64" t="s">
        <v>1</v>
      </c>
      <c r="G3" s="181"/>
    </row>
    <row r="4" spans="2:11" ht="26.25" customHeight="1">
      <c r="B4" s="28" t="s">
        <v>186</v>
      </c>
      <c r="C4" s="139"/>
      <c r="D4" s="139"/>
      <c r="E4" s="139"/>
      <c r="F4" s="140"/>
      <c r="G4" s="139"/>
    </row>
    <row r="5" spans="2:11" ht="26.25" customHeight="1">
      <c r="B5" s="28" t="s">
        <v>190</v>
      </c>
      <c r="C5" s="141">
        <v>3000000</v>
      </c>
      <c r="D5" s="141" t="s">
        <v>229</v>
      </c>
      <c r="E5" s="141" t="s">
        <v>229</v>
      </c>
      <c r="F5" s="141" t="s">
        <v>229</v>
      </c>
      <c r="G5" s="141">
        <v>3000000</v>
      </c>
    </row>
    <row r="6" spans="2:11" ht="26.25" customHeight="1">
      <c r="B6" s="28" t="s">
        <v>191</v>
      </c>
      <c r="C6" s="141">
        <v>128819861</v>
      </c>
      <c r="D6" s="141">
        <v>770687</v>
      </c>
      <c r="E6" s="141">
        <v>7674667</v>
      </c>
      <c r="F6" s="141" t="s">
        <v>229</v>
      </c>
      <c r="G6" s="141">
        <v>121915881</v>
      </c>
    </row>
    <row r="7" spans="2:11" ht="26.25" customHeight="1">
      <c r="B7" s="28" t="s">
        <v>187</v>
      </c>
      <c r="C7" s="141"/>
      <c r="D7" s="141"/>
      <c r="E7" s="141"/>
      <c r="F7" s="138"/>
      <c r="G7" s="141"/>
    </row>
    <row r="8" spans="2:11" ht="26.25" customHeight="1">
      <c r="B8" s="28" t="s">
        <v>191</v>
      </c>
      <c r="C8" s="141">
        <v>98684291</v>
      </c>
      <c r="D8" s="141" t="s">
        <v>229</v>
      </c>
      <c r="E8" s="141">
        <v>58459482</v>
      </c>
      <c r="F8" s="141" t="s">
        <v>229</v>
      </c>
      <c r="G8" s="141">
        <v>40224809</v>
      </c>
    </row>
    <row r="9" spans="2:11" ht="26.25" customHeight="1">
      <c r="B9" s="28" t="s">
        <v>188</v>
      </c>
      <c r="C9" s="141"/>
      <c r="D9" s="141"/>
      <c r="E9" s="141"/>
      <c r="F9" s="138"/>
      <c r="G9" s="141"/>
    </row>
    <row r="10" spans="2:11" ht="26.25" customHeight="1">
      <c r="B10" s="69" t="s">
        <v>192</v>
      </c>
      <c r="C10" s="141">
        <v>21186641000</v>
      </c>
      <c r="D10" s="138">
        <v>1783424000</v>
      </c>
      <c r="E10" s="141">
        <v>1396792000</v>
      </c>
      <c r="F10" s="141" t="s">
        <v>229</v>
      </c>
      <c r="G10" s="141">
        <v>21573273000</v>
      </c>
    </row>
    <row r="11" spans="2:11" ht="26.25" customHeight="1">
      <c r="B11" s="69" t="s">
        <v>193</v>
      </c>
      <c r="C11" s="138" t="s">
        <v>229</v>
      </c>
      <c r="D11" s="138" t="s">
        <v>229</v>
      </c>
      <c r="E11" s="138" t="s">
        <v>229</v>
      </c>
      <c r="F11" s="138" t="s">
        <v>229</v>
      </c>
      <c r="G11" s="138" t="s">
        <v>229</v>
      </c>
    </row>
    <row r="12" spans="2:11" ht="26.25" customHeight="1">
      <c r="B12" s="69" t="s">
        <v>189</v>
      </c>
      <c r="C12" s="141"/>
      <c r="D12" s="141"/>
      <c r="E12" s="141"/>
      <c r="F12" s="138"/>
      <c r="G12" s="141"/>
    </row>
    <row r="13" spans="2:11" ht="26.25" customHeight="1">
      <c r="B13" s="69" t="s">
        <v>194</v>
      </c>
      <c r="C13" s="141">
        <v>1909871880</v>
      </c>
      <c r="D13" s="141">
        <v>1840667984</v>
      </c>
      <c r="E13" s="141">
        <v>1909871880</v>
      </c>
      <c r="F13" s="141" t="s">
        <v>229</v>
      </c>
      <c r="G13" s="141">
        <v>1840667984</v>
      </c>
      <c r="K13" s="111"/>
    </row>
    <row r="14" spans="2:11" ht="26.25" customHeight="1">
      <c r="B14" s="30" t="s">
        <v>8</v>
      </c>
      <c r="C14" s="67">
        <f>3000000+128819861+98684291+21186641000+0+1909871880</f>
        <v>23327017032</v>
      </c>
      <c r="D14" s="141">
        <f>0+770687+0+1783424000+0+1840667984</f>
        <v>3624862671</v>
      </c>
      <c r="E14" s="141">
        <f>0+7674667+58459482+1396792000+0+1909871880</f>
        <v>3372798029</v>
      </c>
      <c r="F14" s="141" t="s">
        <v>229</v>
      </c>
      <c r="G14" s="141">
        <f>3000000+121915881+40224809+21573273000+0+1840667984</f>
        <v>23579081674</v>
      </c>
    </row>
    <row r="15" spans="2:11" ht="5.25" customHeight="1"/>
    <row r="17" spans="3:7">
      <c r="C17" s="110"/>
      <c r="D17" s="110"/>
    </row>
    <row r="18" spans="3:7">
      <c r="E18" s="110"/>
      <c r="G18" s="110"/>
    </row>
  </sheetData>
  <mergeCells count="5">
    <mergeCell ref="B2:B3"/>
    <mergeCell ref="C2:C3"/>
    <mergeCell ref="D2:D3"/>
    <mergeCell ref="E2:F2"/>
    <mergeCell ref="G2:G3"/>
  </mergeCells>
  <phoneticPr fontId="3"/>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M27"/>
  <sheetViews>
    <sheetView view="pageBreakPreview" zoomScaleNormal="100" zoomScaleSheetLayoutView="100" workbookViewId="0">
      <selection sqref="A1:E1"/>
    </sheetView>
  </sheetViews>
  <sheetFormatPr defaultRowHeight="13.5"/>
  <cols>
    <col min="1" max="1" width="1.375" customWidth="1"/>
    <col min="2" max="3" width="14.625" customWidth="1"/>
    <col min="4" max="4" width="31.875" customWidth="1"/>
    <col min="5" max="5" width="17.375" customWidth="1"/>
    <col min="6" max="6" width="10.875" style="6" customWidth="1"/>
    <col min="7" max="7" width="44.75" bestFit="1" customWidth="1"/>
    <col min="8" max="8" width="1.375" customWidth="1"/>
    <col min="9" max="9" width="1.5" customWidth="1"/>
    <col min="10" max="10" width="9" customWidth="1"/>
  </cols>
  <sheetData>
    <row r="1" spans="2:13" ht="21.75" customHeight="1">
      <c r="B1" s="3" t="s">
        <v>109</v>
      </c>
      <c r="F1" s="7"/>
    </row>
    <row r="2" spans="2:13" ht="21.75" customHeight="1">
      <c r="B2" s="3" t="s">
        <v>110</v>
      </c>
      <c r="C2" s="41"/>
      <c r="D2" s="41"/>
      <c r="F2" s="7"/>
      <c r="G2" s="32" t="s">
        <v>232</v>
      </c>
    </row>
    <row r="3" spans="2:13" s="9" customFormat="1" ht="24.95" customHeight="1">
      <c r="B3" s="213" t="s">
        <v>14</v>
      </c>
      <c r="C3" s="213"/>
      <c r="D3" s="60" t="s">
        <v>111</v>
      </c>
      <c r="E3" s="60" t="s">
        <v>112</v>
      </c>
      <c r="F3" s="42" t="s">
        <v>113</v>
      </c>
      <c r="G3" s="60" t="s">
        <v>114</v>
      </c>
    </row>
    <row r="4" spans="2:13" ht="24.95" customHeight="1">
      <c r="B4" s="214" t="s">
        <v>234</v>
      </c>
      <c r="C4" s="215"/>
      <c r="D4" s="46" t="s">
        <v>264</v>
      </c>
      <c r="E4" s="46" t="s">
        <v>195</v>
      </c>
      <c r="F4" s="61">
        <v>620432000</v>
      </c>
      <c r="G4" s="46" t="s">
        <v>196</v>
      </c>
      <c r="J4" s="105"/>
      <c r="K4" s="105"/>
      <c r="L4" s="106"/>
      <c r="M4" s="105"/>
    </row>
    <row r="5" spans="2:13" ht="24.95" customHeight="1">
      <c r="B5" s="216"/>
      <c r="C5" s="217"/>
      <c r="D5" s="46" t="s">
        <v>287</v>
      </c>
      <c r="E5" s="46" t="s">
        <v>288</v>
      </c>
      <c r="F5" s="61">
        <f>475590000</f>
        <v>475590000</v>
      </c>
      <c r="G5" s="46" t="s">
        <v>289</v>
      </c>
      <c r="J5" s="105"/>
      <c r="K5" s="105"/>
      <c r="L5" s="106"/>
      <c r="M5" s="105"/>
    </row>
    <row r="6" spans="2:13" ht="24.95" customHeight="1">
      <c r="B6" s="216"/>
      <c r="C6" s="217"/>
      <c r="D6" s="46" t="s">
        <v>273</v>
      </c>
      <c r="E6" s="46" t="s">
        <v>195</v>
      </c>
      <c r="F6" s="104">
        <v>142044000</v>
      </c>
      <c r="G6" s="46" t="s">
        <v>282</v>
      </c>
      <c r="J6" s="105"/>
      <c r="K6" s="105"/>
      <c r="L6" s="106"/>
      <c r="M6" s="105"/>
    </row>
    <row r="7" spans="2:13" ht="24.95" customHeight="1">
      <c r="B7" s="216"/>
      <c r="C7" s="217"/>
      <c r="D7" s="46" t="s">
        <v>272</v>
      </c>
      <c r="E7" s="135" t="s">
        <v>280</v>
      </c>
      <c r="F7" s="104">
        <f>74769000+25231000+4500000</f>
        <v>104500000</v>
      </c>
      <c r="G7" s="46" t="s">
        <v>281</v>
      </c>
      <c r="J7" s="105"/>
      <c r="K7" s="105"/>
      <c r="L7" s="106"/>
      <c r="M7" s="105"/>
    </row>
    <row r="8" spans="2:13" ht="24.95" customHeight="1">
      <c r="B8" s="216"/>
      <c r="C8" s="217"/>
      <c r="D8" s="46" t="s">
        <v>274</v>
      </c>
      <c r="E8" s="46" t="s">
        <v>275</v>
      </c>
      <c r="F8" s="104">
        <v>99000000</v>
      </c>
      <c r="G8" s="46" t="s">
        <v>276</v>
      </c>
      <c r="J8" s="105"/>
      <c r="K8" s="105"/>
      <c r="L8" s="106"/>
      <c r="M8" s="105"/>
    </row>
    <row r="9" spans="2:13" ht="24.95" customHeight="1">
      <c r="B9" s="216"/>
      <c r="C9" s="217"/>
      <c r="D9" s="46" t="s">
        <v>290</v>
      </c>
      <c r="E9" s="46" t="s">
        <v>300</v>
      </c>
      <c r="F9" s="104">
        <v>74927000</v>
      </c>
      <c r="G9" s="46" t="s">
        <v>301</v>
      </c>
      <c r="J9" s="105"/>
      <c r="K9" s="105"/>
      <c r="L9" s="106"/>
      <c r="M9" s="105"/>
    </row>
    <row r="10" spans="2:13" ht="24.95" customHeight="1">
      <c r="B10" s="216"/>
      <c r="C10" s="217"/>
      <c r="D10" s="47" t="s">
        <v>260</v>
      </c>
      <c r="E10" s="48"/>
      <c r="F10" s="104">
        <f>F11-F4-F5-F6-F7-F8-F9</f>
        <v>393672000</v>
      </c>
      <c r="G10" s="49"/>
    </row>
    <row r="11" spans="2:13" ht="24.95" customHeight="1">
      <c r="B11" s="218"/>
      <c r="C11" s="219"/>
      <c r="D11" s="137" t="s">
        <v>261</v>
      </c>
      <c r="E11" s="48"/>
      <c r="F11" s="104">
        <v>1910165000</v>
      </c>
      <c r="G11" s="49"/>
    </row>
    <row r="12" spans="2:13" ht="24.95" customHeight="1">
      <c r="B12" s="220" t="s">
        <v>116</v>
      </c>
      <c r="C12" s="221"/>
      <c r="D12" s="47" t="s">
        <v>277</v>
      </c>
      <c r="E12" s="109" t="s">
        <v>283</v>
      </c>
      <c r="F12" s="104">
        <v>6104103000</v>
      </c>
      <c r="G12" s="136" t="s">
        <v>279</v>
      </c>
      <c r="J12" s="105"/>
      <c r="K12" s="107"/>
      <c r="L12" s="106"/>
      <c r="M12" s="107"/>
    </row>
    <row r="13" spans="2:13" ht="24.95" customHeight="1">
      <c r="B13" s="222"/>
      <c r="C13" s="223"/>
      <c r="D13" s="47" t="s">
        <v>278</v>
      </c>
      <c r="E13" s="109" t="s">
        <v>284</v>
      </c>
      <c r="F13" s="104">
        <v>944863000</v>
      </c>
      <c r="G13" s="136" t="s">
        <v>285</v>
      </c>
      <c r="J13" s="105"/>
      <c r="K13" s="107"/>
      <c r="L13" s="106"/>
      <c r="M13" s="107"/>
    </row>
    <row r="14" spans="2:13" ht="24.95" customHeight="1">
      <c r="B14" s="222"/>
      <c r="C14" s="223"/>
      <c r="D14" s="47" t="s">
        <v>291</v>
      </c>
      <c r="E14" s="109" t="s">
        <v>295</v>
      </c>
      <c r="F14" s="104">
        <v>429763000</v>
      </c>
      <c r="G14" s="136" t="s">
        <v>296</v>
      </c>
      <c r="J14" s="105"/>
      <c r="K14" s="105"/>
      <c r="L14" s="106"/>
      <c r="M14" s="107"/>
    </row>
    <row r="15" spans="2:13" ht="24.95" customHeight="1">
      <c r="B15" s="222"/>
      <c r="C15" s="223"/>
      <c r="D15" s="47" t="s">
        <v>292</v>
      </c>
      <c r="E15" s="109" t="s">
        <v>284</v>
      </c>
      <c r="F15" s="104">
        <v>335860000</v>
      </c>
      <c r="G15" s="136" t="s">
        <v>293</v>
      </c>
      <c r="J15" s="105"/>
      <c r="K15" s="107"/>
      <c r="L15" s="106"/>
      <c r="M15" s="107"/>
    </row>
    <row r="16" spans="2:13" ht="24.95" customHeight="1">
      <c r="B16" s="222"/>
      <c r="C16" s="223"/>
      <c r="D16" s="47" t="s">
        <v>274</v>
      </c>
      <c r="E16" s="46" t="s">
        <v>275</v>
      </c>
      <c r="F16" s="104">
        <v>331110000</v>
      </c>
      <c r="G16" s="136" t="s">
        <v>297</v>
      </c>
      <c r="J16" s="105"/>
      <c r="K16" s="105"/>
      <c r="L16" s="106"/>
      <c r="M16" s="107"/>
    </row>
    <row r="17" spans="2:13" ht="24.95" customHeight="1">
      <c r="B17" s="222"/>
      <c r="C17" s="223"/>
      <c r="D17" s="47" t="s">
        <v>294</v>
      </c>
      <c r="E17" s="109" t="s">
        <v>298</v>
      </c>
      <c r="F17" s="104">
        <v>286301000</v>
      </c>
      <c r="G17" s="136" t="s">
        <v>299</v>
      </c>
      <c r="J17" s="105"/>
      <c r="K17" s="105"/>
      <c r="L17" s="106"/>
      <c r="M17" s="107"/>
    </row>
    <row r="18" spans="2:13" ht="24.95" customHeight="1">
      <c r="B18" s="222"/>
      <c r="C18" s="223"/>
      <c r="D18" s="47" t="s">
        <v>1</v>
      </c>
      <c r="E18" s="48"/>
      <c r="F18" s="104">
        <f>F19-F12-F13-F14-F15-F16-F17</f>
        <v>39117063141</v>
      </c>
      <c r="G18" s="49"/>
    </row>
    <row r="19" spans="2:13" ht="24.95" customHeight="1">
      <c r="B19" s="224"/>
      <c r="C19" s="225"/>
      <c r="D19" s="45" t="s">
        <v>115</v>
      </c>
      <c r="E19" s="43"/>
      <c r="F19" s="104">
        <f>F20-F11</f>
        <v>47549063141</v>
      </c>
      <c r="G19" s="49"/>
    </row>
    <row r="20" spans="2:13" ht="24.95" customHeight="1">
      <c r="B20" s="226" t="s">
        <v>43</v>
      </c>
      <c r="C20" s="227"/>
      <c r="D20" s="44"/>
      <c r="E20" s="43"/>
      <c r="F20" s="104">
        <v>49459228141</v>
      </c>
      <c r="G20" s="44"/>
    </row>
    <row r="21" spans="2:13" ht="3.75" customHeight="1">
      <c r="F21" s="7"/>
    </row>
    <row r="22" spans="2:13" ht="12" customHeight="1"/>
    <row r="27" spans="2:13">
      <c r="D27" s="105"/>
      <c r="E27" s="105"/>
      <c r="F27" s="134"/>
      <c r="G27" s="105"/>
    </row>
  </sheetData>
  <mergeCells count="4">
    <mergeCell ref="B3:C3"/>
    <mergeCell ref="B4:C11"/>
    <mergeCell ref="B12:C19"/>
    <mergeCell ref="B20:C20"/>
  </mergeCells>
  <phoneticPr fontId="3"/>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F14"/>
  <sheetViews>
    <sheetView view="pageBreakPreview" zoomScale="85" zoomScaleNormal="100" zoomScaleSheetLayoutView="85" workbookViewId="0">
      <selection sqref="A1:F1"/>
    </sheetView>
  </sheetViews>
  <sheetFormatPr defaultRowHeight="13.5"/>
  <cols>
    <col min="1" max="1" width="1.25" customWidth="1"/>
    <col min="2" max="2" width="17.875" customWidth="1"/>
    <col min="3" max="3" width="21" customWidth="1"/>
    <col min="4" max="5" width="17.125" customWidth="1"/>
    <col min="6" max="6" width="15.125" customWidth="1"/>
    <col min="7" max="7" width="1.25" customWidth="1"/>
    <col min="9" max="9" width="12" customWidth="1"/>
  </cols>
  <sheetData>
    <row r="1" spans="2:6" ht="21" customHeight="1">
      <c r="B1" s="175" t="s">
        <v>117</v>
      </c>
      <c r="C1" s="175"/>
      <c r="D1" s="175"/>
      <c r="E1" s="175"/>
      <c r="F1" s="175"/>
    </row>
    <row r="2" spans="2:6" ht="21" customHeight="1">
      <c r="B2" s="50" t="s">
        <v>118</v>
      </c>
      <c r="F2" s="51" t="s">
        <v>231</v>
      </c>
    </row>
    <row r="3" spans="2:6" ht="22.5" customHeight="1">
      <c r="B3" s="52" t="s">
        <v>119</v>
      </c>
      <c r="C3" s="52" t="s">
        <v>104</v>
      </c>
      <c r="D3" s="53" t="s">
        <v>120</v>
      </c>
      <c r="E3" s="53"/>
      <c r="F3" s="54" t="s">
        <v>0</v>
      </c>
    </row>
    <row r="4" spans="2:6" ht="22.5" customHeight="1">
      <c r="B4" s="228" t="s">
        <v>121</v>
      </c>
      <c r="C4" s="231" t="s">
        <v>9</v>
      </c>
      <c r="D4" s="55" t="s">
        <v>122</v>
      </c>
      <c r="E4" s="56"/>
      <c r="F4" s="65">
        <v>69329104860</v>
      </c>
    </row>
    <row r="5" spans="2:6" ht="22.5" customHeight="1">
      <c r="B5" s="229"/>
      <c r="C5" s="232"/>
      <c r="D5" s="55" t="s">
        <v>123</v>
      </c>
      <c r="E5" s="56"/>
      <c r="F5" s="65">
        <v>24825599000</v>
      </c>
    </row>
    <row r="6" spans="2:6" ht="22.5" customHeight="1">
      <c r="B6" s="229"/>
      <c r="C6" s="232"/>
      <c r="D6" s="55" t="s">
        <v>202</v>
      </c>
      <c r="E6" s="56"/>
      <c r="F6" s="65">
        <v>12009694000</v>
      </c>
    </row>
    <row r="7" spans="2:6" ht="22.5" customHeight="1">
      <c r="B7" s="229"/>
      <c r="C7" s="232"/>
      <c r="D7" s="55" t="s">
        <v>124</v>
      </c>
      <c r="E7" s="56"/>
      <c r="F7" s="65">
        <v>1451622671</v>
      </c>
    </row>
    <row r="8" spans="2:6" ht="22.5" customHeight="1">
      <c r="B8" s="229"/>
      <c r="C8" s="232"/>
      <c r="D8" s="57" t="s">
        <v>203</v>
      </c>
      <c r="E8" s="56"/>
      <c r="F8" s="65">
        <v>703650664</v>
      </c>
    </row>
    <row r="9" spans="2:6" ht="22.5" customHeight="1">
      <c r="B9" s="229"/>
      <c r="C9" s="232"/>
      <c r="D9" s="57" t="s">
        <v>1</v>
      </c>
      <c r="E9" s="56"/>
      <c r="F9" s="65">
        <f>F10-(F4+F5+F6+F7+F8)</f>
        <v>3538997074</v>
      </c>
    </row>
    <row r="10" spans="2:6" ht="22.5" customHeight="1">
      <c r="B10" s="229"/>
      <c r="C10" s="233"/>
      <c r="D10" s="234" t="s">
        <v>125</v>
      </c>
      <c r="E10" s="235"/>
      <c r="F10" s="65">
        <v>111858668269</v>
      </c>
    </row>
    <row r="11" spans="2:6" ht="22.5" customHeight="1">
      <c r="B11" s="229"/>
      <c r="C11" s="231" t="s">
        <v>10</v>
      </c>
      <c r="D11" s="236" t="s">
        <v>204</v>
      </c>
      <c r="E11" s="237"/>
      <c r="F11" s="65">
        <v>2962161572</v>
      </c>
    </row>
    <row r="12" spans="2:6" ht="22.5" customHeight="1">
      <c r="B12" s="229"/>
      <c r="C12" s="232"/>
      <c r="D12" s="236" t="s">
        <v>205</v>
      </c>
      <c r="E12" s="237"/>
      <c r="F12" s="65">
        <v>89381196162</v>
      </c>
    </row>
    <row r="13" spans="2:6" ht="22.5" customHeight="1">
      <c r="B13" s="229"/>
      <c r="C13" s="233"/>
      <c r="D13" s="234" t="s">
        <v>125</v>
      </c>
      <c r="E13" s="235"/>
      <c r="F13" s="65">
        <v>92343357734</v>
      </c>
    </row>
    <row r="14" spans="2:6" ht="22.5" customHeight="1">
      <c r="B14" s="230"/>
      <c r="C14" s="234" t="s">
        <v>8</v>
      </c>
      <c r="D14" s="238"/>
      <c r="E14" s="235"/>
      <c r="F14" s="65">
        <f>F10+F13</f>
        <v>204202026003</v>
      </c>
    </row>
  </sheetData>
  <mergeCells count="9">
    <mergeCell ref="B1:F1"/>
    <mergeCell ref="B4:B14"/>
    <mergeCell ref="C4:C10"/>
    <mergeCell ref="D10:E10"/>
    <mergeCell ref="C11:C13"/>
    <mergeCell ref="D11:E11"/>
    <mergeCell ref="D12:E12"/>
    <mergeCell ref="D13:E13"/>
    <mergeCell ref="C14:E14"/>
  </mergeCells>
  <phoneticPr fontId="3"/>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13"/>
  <sheetViews>
    <sheetView view="pageBreakPreview" zoomScale="85" zoomScaleNormal="100" zoomScaleSheetLayoutView="85" workbookViewId="0">
      <selection sqref="A1:G1"/>
    </sheetView>
  </sheetViews>
  <sheetFormatPr defaultRowHeight="13.5"/>
  <cols>
    <col min="1" max="1" width="2.25" customWidth="1"/>
    <col min="2" max="2" width="23.625" customWidth="1"/>
    <col min="3" max="7" width="15.625" customWidth="1"/>
    <col min="8" max="8" width="2.25" customWidth="1"/>
  </cols>
  <sheetData>
    <row r="1" spans="1:8" ht="29.25" customHeight="1">
      <c r="B1" s="239" t="s">
        <v>126</v>
      </c>
      <c r="C1" s="240"/>
      <c r="D1" s="240"/>
      <c r="E1" s="241" t="s">
        <v>231</v>
      </c>
      <c r="F1" s="241"/>
      <c r="G1" s="241"/>
    </row>
    <row r="2" spans="1:8" ht="24.95" customHeight="1">
      <c r="B2" s="194" t="s">
        <v>14</v>
      </c>
      <c r="C2" s="194" t="s">
        <v>113</v>
      </c>
      <c r="D2" s="211" t="s">
        <v>127</v>
      </c>
      <c r="E2" s="194"/>
      <c r="F2" s="194"/>
      <c r="G2" s="194"/>
    </row>
    <row r="3" spans="1:8" s="9" customFormat="1" ht="27.95" customHeight="1">
      <c r="B3" s="194"/>
      <c r="C3" s="194"/>
      <c r="D3" s="99" t="s">
        <v>128</v>
      </c>
      <c r="E3" s="100" t="s">
        <v>129</v>
      </c>
      <c r="F3" s="100" t="s">
        <v>130</v>
      </c>
      <c r="G3" s="100" t="s">
        <v>131</v>
      </c>
    </row>
    <row r="4" spans="1:8" ht="30" customHeight="1">
      <c r="B4" s="36" t="s">
        <v>132</v>
      </c>
      <c r="C4" s="38">
        <v>196432401502</v>
      </c>
      <c r="D4" s="38">
        <f>D7-D5</f>
        <v>89850806734</v>
      </c>
      <c r="E4" s="38">
        <f>E7-E5</f>
        <v>8140735000</v>
      </c>
      <c r="F4" s="38">
        <f>C4-D4-E4-G4</f>
        <v>84919571533</v>
      </c>
      <c r="G4" s="38">
        <f>13530818353-9522163-7955</f>
        <v>13521288235</v>
      </c>
    </row>
    <row r="5" spans="1:8" ht="30" customHeight="1">
      <c r="B5" s="36" t="s">
        <v>133</v>
      </c>
      <c r="C5" s="38">
        <v>6999281681</v>
      </c>
      <c r="D5" s="38">
        <v>2492551000</v>
      </c>
      <c r="E5" s="38">
        <f>2704800000+1332568000-1271303000</f>
        <v>2766065000</v>
      </c>
      <c r="F5" s="38">
        <f t="shared" ref="F5:F7" si="0">C5-D5-E5-G5</f>
        <v>1740665681</v>
      </c>
      <c r="G5" s="38"/>
    </row>
    <row r="6" spans="1:8" ht="30" customHeight="1">
      <c r="B6" s="36" t="s">
        <v>134</v>
      </c>
      <c r="C6" s="38">
        <v>14189114852</v>
      </c>
      <c r="D6" s="38"/>
      <c r="E6" s="38"/>
      <c r="F6" s="38">
        <f>C6-D6-E6-G6</f>
        <v>14164284831</v>
      </c>
      <c r="G6" s="38">
        <v>24830021</v>
      </c>
    </row>
    <row r="7" spans="1:8" ht="30" customHeight="1">
      <c r="B7" s="40" t="s">
        <v>43</v>
      </c>
      <c r="C7" s="38">
        <f>SUM(C4:C6)</f>
        <v>217620798035</v>
      </c>
      <c r="D7" s="38">
        <v>92343357734</v>
      </c>
      <c r="E7" s="38">
        <v>10906800000</v>
      </c>
      <c r="F7" s="38">
        <f t="shared" si="0"/>
        <v>100824522045</v>
      </c>
      <c r="G7" s="38">
        <f>SUM(G4:G6)</f>
        <v>13546118256</v>
      </c>
    </row>
    <row r="8" spans="1:8" s="78" customFormat="1" ht="3.75" customHeight="1"/>
    <row r="9" spans="1:8" s="78" customFormat="1" ht="21.75" customHeight="1"/>
    <row r="10" spans="1:8">
      <c r="A10" s="78"/>
      <c r="B10" s="101"/>
      <c r="C10" s="101"/>
      <c r="D10" s="101"/>
      <c r="E10" s="101"/>
      <c r="F10" s="101"/>
      <c r="G10" s="101"/>
      <c r="H10" s="78"/>
    </row>
    <row r="11" spans="1:8">
      <c r="A11" s="78"/>
      <c r="B11" s="102"/>
      <c r="C11" s="102"/>
      <c r="D11" s="102"/>
      <c r="E11" s="102"/>
      <c r="F11" s="102"/>
      <c r="G11" s="102"/>
      <c r="H11" s="78"/>
    </row>
    <row r="12" spans="1:8">
      <c r="B12" s="41"/>
      <c r="C12" s="102"/>
      <c r="D12" s="41"/>
      <c r="E12" s="41"/>
      <c r="F12" s="41"/>
      <c r="G12" s="41"/>
    </row>
    <row r="13" spans="1:8">
      <c r="A13" s="9"/>
      <c r="B13" s="9"/>
      <c r="C13" s="9"/>
      <c r="D13" s="9"/>
      <c r="E13" s="9"/>
      <c r="F13" s="9"/>
      <c r="G13" s="9"/>
      <c r="H13" s="9"/>
    </row>
  </sheetData>
  <mergeCells count="5">
    <mergeCell ref="B1:D1"/>
    <mergeCell ref="E1:G1"/>
    <mergeCell ref="B2:B3"/>
    <mergeCell ref="C2:C3"/>
    <mergeCell ref="D2:G2"/>
  </mergeCells>
  <phoneticPr fontId="3"/>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C6"/>
  <sheetViews>
    <sheetView view="pageBreakPreview" zoomScale="85" zoomScaleNormal="178" zoomScaleSheetLayoutView="85" workbookViewId="0">
      <selection sqref="A1:E1"/>
    </sheetView>
  </sheetViews>
  <sheetFormatPr defaultRowHeight="13.5"/>
  <cols>
    <col min="1" max="1" width="1" customWidth="1"/>
    <col min="2" max="2" width="38.125" customWidth="1"/>
    <col min="3" max="3" width="22" customWidth="1"/>
    <col min="4" max="4" width="1" customWidth="1"/>
  </cols>
  <sheetData>
    <row r="1" spans="2:3" ht="21.75" customHeight="1">
      <c r="B1" s="175" t="s">
        <v>135</v>
      </c>
      <c r="C1" s="175"/>
    </row>
    <row r="2" spans="2:3" ht="21.75" customHeight="1">
      <c r="B2" s="3" t="s">
        <v>136</v>
      </c>
      <c r="C2" s="4" t="s">
        <v>231</v>
      </c>
    </row>
    <row r="3" spans="2:3" ht="32.25" customHeight="1">
      <c r="B3" s="58" t="s">
        <v>57</v>
      </c>
      <c r="C3" s="58" t="s">
        <v>108</v>
      </c>
    </row>
    <row r="4" spans="2:3" ht="32.25" customHeight="1">
      <c r="B4" s="59" t="s">
        <v>137</v>
      </c>
      <c r="C4" s="38">
        <v>5096060961</v>
      </c>
    </row>
    <row r="5" spans="2:3" ht="32.25" customHeight="1">
      <c r="B5" s="59" t="s">
        <v>8</v>
      </c>
      <c r="C5" s="38">
        <f>SUM(C4)</f>
        <v>5096060961</v>
      </c>
    </row>
    <row r="6" spans="2:3" ht="1.9" customHeight="1"/>
  </sheetData>
  <mergeCells count="1">
    <mergeCell ref="B1:C1"/>
  </mergeCells>
  <phoneticPr fontId="3"/>
  <printOptions horizontalCentered="1"/>
  <pageMargins left="0.39370078740157483" right="0.39370078740157483" top="0.59055118110236227" bottom="0.59055118110236227"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D1610-9385-48F3-B1D3-5C41D365BCC5}">
  <sheetPr>
    <pageSetUpPr fitToPage="1"/>
  </sheetPr>
  <dimension ref="A1:S27"/>
  <sheetViews>
    <sheetView view="pageBreakPreview" zoomScale="85" zoomScaleNormal="100" zoomScaleSheetLayoutView="85" workbookViewId="0">
      <selection sqref="A1:E1"/>
    </sheetView>
  </sheetViews>
  <sheetFormatPr defaultRowHeight="13.5"/>
  <cols>
    <col min="1" max="1" width="0.875" customWidth="1"/>
    <col min="2" max="2" width="3.75" customWidth="1"/>
    <col min="3" max="3" width="16.75" customWidth="1"/>
    <col min="4" max="17" width="8.5" customWidth="1"/>
    <col min="18" max="18" width="16.25" customWidth="1"/>
    <col min="19" max="19" width="0.625" customWidth="1"/>
    <col min="20" max="20" width="0.375" customWidth="1"/>
  </cols>
  <sheetData>
    <row r="1" spans="1:19" ht="18.75" customHeight="1">
      <c r="A1" s="172" t="s">
        <v>11</v>
      </c>
      <c r="B1" s="173"/>
      <c r="C1" s="173"/>
      <c r="D1" s="173"/>
      <c r="E1" s="173"/>
    </row>
    <row r="2" spans="1:19" ht="24.75" customHeight="1">
      <c r="A2" s="174" t="s">
        <v>268</v>
      </c>
      <c r="B2" s="174"/>
      <c r="C2" s="174"/>
      <c r="D2" s="174"/>
      <c r="E2" s="174"/>
      <c r="F2" s="174"/>
      <c r="G2" s="174"/>
      <c r="H2" s="174"/>
      <c r="I2" s="174"/>
      <c r="J2" s="174"/>
      <c r="K2" s="174"/>
      <c r="L2" s="174"/>
      <c r="M2" s="174"/>
      <c r="N2" s="174"/>
      <c r="O2" s="174"/>
      <c r="P2" s="174"/>
      <c r="Q2" s="174"/>
      <c r="R2" s="174"/>
      <c r="S2" s="174"/>
    </row>
    <row r="3" spans="1:19" ht="19.5" customHeight="1">
      <c r="A3" s="172" t="s">
        <v>262</v>
      </c>
      <c r="B3" s="173"/>
      <c r="C3" s="173"/>
      <c r="D3" s="173"/>
      <c r="E3" s="173"/>
      <c r="F3" s="173"/>
      <c r="G3" s="173"/>
      <c r="H3" s="112"/>
      <c r="I3" s="112"/>
      <c r="J3" s="112"/>
      <c r="K3" s="112"/>
      <c r="L3" s="112"/>
      <c r="M3" s="112"/>
      <c r="N3" s="112"/>
      <c r="O3" s="112"/>
      <c r="P3" s="112"/>
      <c r="Q3" s="112"/>
      <c r="R3" s="112"/>
    </row>
    <row r="4" spans="1:19" ht="17.25" customHeight="1">
      <c r="A4" s="175"/>
      <c r="B4" s="175"/>
      <c r="C4" s="175"/>
      <c r="D4" s="175"/>
      <c r="E4" s="175"/>
      <c r="F4" s="175"/>
      <c r="G4" s="175"/>
      <c r="H4" s="175"/>
      <c r="I4" s="175"/>
      <c r="J4" s="175"/>
      <c r="K4" s="175"/>
      <c r="L4" s="175"/>
      <c r="M4" s="175"/>
      <c r="N4" s="175"/>
      <c r="O4" s="175"/>
      <c r="P4" s="175"/>
      <c r="Q4" s="175"/>
      <c r="R4" s="175"/>
    </row>
    <row r="5" spans="1:19" ht="16.5" customHeight="1">
      <c r="A5" s="172" t="s">
        <v>12</v>
      </c>
      <c r="B5" s="173"/>
      <c r="C5" s="173"/>
      <c r="D5" s="173"/>
      <c r="E5" s="173"/>
      <c r="F5" s="173"/>
      <c r="G5" s="173"/>
      <c r="H5" s="173"/>
      <c r="I5" s="173"/>
      <c r="J5" s="173"/>
      <c r="K5" s="173"/>
      <c r="L5" s="173"/>
      <c r="M5" s="173"/>
      <c r="N5" s="173"/>
      <c r="O5" s="173"/>
      <c r="P5" s="173"/>
      <c r="Q5" s="173"/>
      <c r="R5" s="173"/>
    </row>
    <row r="6" spans="1:19" ht="1.5" customHeight="1">
      <c r="B6" s="166"/>
      <c r="C6" s="166"/>
      <c r="D6" s="166"/>
      <c r="E6" s="166"/>
      <c r="F6" s="166"/>
      <c r="G6" s="166"/>
      <c r="H6" s="166"/>
      <c r="I6" s="166"/>
      <c r="J6" s="166"/>
      <c r="K6" s="166"/>
      <c r="L6" s="166"/>
      <c r="M6" s="166"/>
      <c r="N6" s="166"/>
      <c r="O6" s="166"/>
      <c r="P6" s="166"/>
      <c r="Q6" s="166"/>
      <c r="R6" s="166"/>
    </row>
    <row r="7" spans="1:19" ht="20.25" customHeight="1">
      <c r="B7" s="113" t="s">
        <v>13</v>
      </c>
      <c r="C7" s="114"/>
      <c r="D7" s="115"/>
      <c r="E7" s="115"/>
      <c r="F7" s="115"/>
      <c r="G7" s="115"/>
      <c r="H7" s="115"/>
      <c r="I7" s="115"/>
      <c r="J7" s="115"/>
      <c r="K7" s="115"/>
      <c r="L7" s="115"/>
      <c r="M7" s="115"/>
      <c r="N7" s="115"/>
      <c r="O7" s="115"/>
      <c r="P7" s="115"/>
      <c r="Q7" s="17" t="s">
        <v>230</v>
      </c>
      <c r="R7" s="115"/>
    </row>
    <row r="8" spans="1:19" ht="37.5" customHeight="1">
      <c r="B8" s="156" t="s">
        <v>14</v>
      </c>
      <c r="C8" s="156"/>
      <c r="D8" s="170" t="s">
        <v>15</v>
      </c>
      <c r="E8" s="167"/>
      <c r="F8" s="170" t="s">
        <v>16</v>
      </c>
      <c r="G8" s="167"/>
      <c r="H8" s="170" t="s">
        <v>17</v>
      </c>
      <c r="I8" s="167"/>
      <c r="J8" s="170" t="s">
        <v>18</v>
      </c>
      <c r="K8" s="167"/>
      <c r="L8" s="170" t="s">
        <v>19</v>
      </c>
      <c r="M8" s="167"/>
      <c r="N8" s="167" t="s">
        <v>20</v>
      </c>
      <c r="O8" s="156"/>
      <c r="P8" s="176" t="s">
        <v>21</v>
      </c>
      <c r="Q8" s="177"/>
      <c r="R8" s="116"/>
    </row>
    <row r="9" spans="1:19" ht="14.1" customHeight="1">
      <c r="B9" s="150" t="s">
        <v>22</v>
      </c>
      <c r="C9" s="150"/>
      <c r="D9" s="145">
        <v>406158</v>
      </c>
      <c r="E9" s="146"/>
      <c r="F9" s="145">
        <v>33202</v>
      </c>
      <c r="G9" s="146"/>
      <c r="H9" s="145">
        <v>3230</v>
      </c>
      <c r="I9" s="146"/>
      <c r="J9" s="145">
        <v>436130</v>
      </c>
      <c r="K9" s="146"/>
      <c r="L9" s="145">
        <v>180963</v>
      </c>
      <c r="M9" s="146"/>
      <c r="N9" s="145">
        <v>7159</v>
      </c>
      <c r="O9" s="146"/>
      <c r="P9" s="145">
        <v>255167</v>
      </c>
      <c r="Q9" s="146"/>
      <c r="R9" s="116"/>
    </row>
    <row r="10" spans="1:19" ht="14.1" customHeight="1">
      <c r="B10" s="150" t="s">
        <v>23</v>
      </c>
      <c r="C10" s="150"/>
      <c r="D10" s="145">
        <v>120772</v>
      </c>
      <c r="E10" s="146"/>
      <c r="F10" s="145">
        <v>1781</v>
      </c>
      <c r="G10" s="146"/>
      <c r="H10" s="145">
        <v>91</v>
      </c>
      <c r="I10" s="146"/>
      <c r="J10" s="145">
        <v>122462</v>
      </c>
      <c r="K10" s="146"/>
      <c r="L10" s="145">
        <v>0</v>
      </c>
      <c r="M10" s="146"/>
      <c r="N10" s="145">
        <v>0</v>
      </c>
      <c r="O10" s="146"/>
      <c r="P10" s="145">
        <v>122462</v>
      </c>
      <c r="Q10" s="146"/>
      <c r="R10" s="116"/>
    </row>
    <row r="11" spans="1:19" ht="14.1" customHeight="1">
      <c r="B11" s="151" t="s">
        <v>24</v>
      </c>
      <c r="C11" s="151"/>
      <c r="D11" s="145">
        <v>824</v>
      </c>
      <c r="E11" s="146"/>
      <c r="F11" s="145">
        <v>0</v>
      </c>
      <c r="G11" s="146"/>
      <c r="H11" s="145">
        <v>0</v>
      </c>
      <c r="I11" s="146"/>
      <c r="J11" s="145">
        <v>824</v>
      </c>
      <c r="K11" s="146"/>
      <c r="L11" s="145">
        <v>0</v>
      </c>
      <c r="M11" s="146"/>
      <c r="N11" s="145">
        <v>0</v>
      </c>
      <c r="O11" s="146"/>
      <c r="P11" s="145">
        <v>824</v>
      </c>
      <c r="Q11" s="146"/>
      <c r="R11" s="116"/>
    </row>
    <row r="12" spans="1:19" ht="14.1" customHeight="1">
      <c r="B12" s="151" t="s">
        <v>25</v>
      </c>
      <c r="C12" s="151"/>
      <c r="D12" s="145">
        <v>264921</v>
      </c>
      <c r="E12" s="146"/>
      <c r="F12" s="145">
        <v>21336</v>
      </c>
      <c r="G12" s="146"/>
      <c r="H12" s="145">
        <v>921</v>
      </c>
      <c r="I12" s="146"/>
      <c r="J12" s="145">
        <v>285336</v>
      </c>
      <c r="K12" s="146"/>
      <c r="L12" s="145">
        <v>169263</v>
      </c>
      <c r="M12" s="146"/>
      <c r="N12" s="145">
        <v>6358</v>
      </c>
      <c r="O12" s="146"/>
      <c r="P12" s="145">
        <v>116073</v>
      </c>
      <c r="Q12" s="146"/>
      <c r="R12" s="116"/>
    </row>
    <row r="13" spans="1:19" ht="14.1" customHeight="1">
      <c r="B13" s="150" t="s">
        <v>26</v>
      </c>
      <c r="C13" s="150"/>
      <c r="D13" s="145">
        <v>17874</v>
      </c>
      <c r="E13" s="146"/>
      <c r="F13" s="145">
        <v>7408</v>
      </c>
      <c r="G13" s="146"/>
      <c r="H13" s="145">
        <v>0</v>
      </c>
      <c r="I13" s="146"/>
      <c r="J13" s="145">
        <v>25281</v>
      </c>
      <c r="K13" s="146"/>
      <c r="L13" s="145">
        <v>11352</v>
      </c>
      <c r="M13" s="146"/>
      <c r="N13" s="145">
        <v>790</v>
      </c>
      <c r="O13" s="146"/>
      <c r="P13" s="145">
        <v>13929</v>
      </c>
      <c r="Q13" s="146"/>
      <c r="R13" s="116"/>
    </row>
    <row r="14" spans="1:19" ht="14.1" customHeight="1">
      <c r="B14" s="154" t="s">
        <v>27</v>
      </c>
      <c r="C14" s="154"/>
      <c r="D14" s="145">
        <v>455</v>
      </c>
      <c r="E14" s="146"/>
      <c r="F14" s="145">
        <v>0</v>
      </c>
      <c r="G14" s="146"/>
      <c r="H14" s="145">
        <v>73</v>
      </c>
      <c r="I14" s="146"/>
      <c r="J14" s="145">
        <v>382</v>
      </c>
      <c r="K14" s="146"/>
      <c r="L14" s="145">
        <v>342</v>
      </c>
      <c r="M14" s="146"/>
      <c r="N14" s="145">
        <v>10</v>
      </c>
      <c r="O14" s="146"/>
      <c r="P14" s="145">
        <v>40</v>
      </c>
      <c r="Q14" s="146"/>
      <c r="R14" s="116"/>
    </row>
    <row r="15" spans="1:19" ht="14.1" customHeight="1">
      <c r="B15" s="155" t="s">
        <v>28</v>
      </c>
      <c r="C15" s="155"/>
      <c r="D15" s="145">
        <v>11</v>
      </c>
      <c r="E15" s="146"/>
      <c r="F15" s="145">
        <v>0</v>
      </c>
      <c r="G15" s="146"/>
      <c r="H15" s="145">
        <v>4</v>
      </c>
      <c r="I15" s="146"/>
      <c r="J15" s="145">
        <v>7</v>
      </c>
      <c r="K15" s="146"/>
      <c r="L15" s="145">
        <v>6</v>
      </c>
      <c r="M15" s="146"/>
      <c r="N15" s="145">
        <v>0</v>
      </c>
      <c r="O15" s="146"/>
      <c r="P15" s="145">
        <v>1</v>
      </c>
      <c r="Q15" s="146"/>
      <c r="R15" s="116"/>
    </row>
    <row r="16" spans="1:19" ht="14.1" customHeight="1">
      <c r="B16" s="154" t="s">
        <v>29</v>
      </c>
      <c r="C16" s="154"/>
      <c r="D16" s="145">
        <v>0</v>
      </c>
      <c r="E16" s="146"/>
      <c r="F16" s="145">
        <v>0</v>
      </c>
      <c r="G16" s="146"/>
      <c r="H16" s="145">
        <v>0</v>
      </c>
      <c r="I16" s="146"/>
      <c r="J16" s="145">
        <v>0</v>
      </c>
      <c r="K16" s="146"/>
      <c r="L16" s="145">
        <v>0</v>
      </c>
      <c r="M16" s="146"/>
      <c r="N16" s="145">
        <v>0</v>
      </c>
      <c r="O16" s="146"/>
      <c r="P16" s="145">
        <v>0</v>
      </c>
      <c r="Q16" s="146"/>
      <c r="R16" s="116"/>
    </row>
    <row r="17" spans="2:18" ht="14.1" customHeight="1">
      <c r="B17" s="151" t="s">
        <v>30</v>
      </c>
      <c r="C17" s="151"/>
      <c r="D17" s="145">
        <v>0</v>
      </c>
      <c r="E17" s="146"/>
      <c r="F17" s="145">
        <v>0</v>
      </c>
      <c r="G17" s="146"/>
      <c r="H17" s="145">
        <v>0</v>
      </c>
      <c r="I17" s="146"/>
      <c r="J17" s="145">
        <v>0</v>
      </c>
      <c r="K17" s="146"/>
      <c r="L17" s="145">
        <v>0</v>
      </c>
      <c r="M17" s="146"/>
      <c r="N17" s="145">
        <v>0</v>
      </c>
      <c r="O17" s="146"/>
      <c r="P17" s="145">
        <v>0</v>
      </c>
      <c r="Q17" s="146"/>
      <c r="R17" s="116"/>
    </row>
    <row r="18" spans="2:18" ht="14.1" customHeight="1">
      <c r="B18" s="151" t="s">
        <v>31</v>
      </c>
      <c r="C18" s="151"/>
      <c r="D18" s="145">
        <v>1302</v>
      </c>
      <c r="E18" s="146"/>
      <c r="F18" s="145">
        <v>2678</v>
      </c>
      <c r="G18" s="146"/>
      <c r="H18" s="145">
        <v>2141</v>
      </c>
      <c r="I18" s="146"/>
      <c r="J18" s="145">
        <v>1839</v>
      </c>
      <c r="K18" s="146"/>
      <c r="L18" s="145">
        <v>0</v>
      </c>
      <c r="M18" s="146"/>
      <c r="N18" s="145">
        <v>0</v>
      </c>
      <c r="O18" s="146"/>
      <c r="P18" s="145">
        <v>1839</v>
      </c>
      <c r="Q18" s="146"/>
      <c r="R18" s="116"/>
    </row>
    <row r="19" spans="2:18" ht="14.1" customHeight="1">
      <c r="B19" s="171" t="s">
        <v>32</v>
      </c>
      <c r="C19" s="171"/>
      <c r="D19" s="145">
        <v>1053039</v>
      </c>
      <c r="E19" s="146"/>
      <c r="F19" s="145">
        <v>24965</v>
      </c>
      <c r="G19" s="146"/>
      <c r="H19" s="145">
        <v>12988</v>
      </c>
      <c r="I19" s="146"/>
      <c r="J19" s="145">
        <v>1065016</v>
      </c>
      <c r="K19" s="146"/>
      <c r="L19" s="145">
        <v>280140</v>
      </c>
      <c r="M19" s="146"/>
      <c r="N19" s="145">
        <v>12773</v>
      </c>
      <c r="O19" s="146"/>
      <c r="P19" s="145">
        <v>784875</v>
      </c>
      <c r="Q19" s="146"/>
      <c r="R19" s="116"/>
    </row>
    <row r="20" spans="2:18" ht="14.1" customHeight="1">
      <c r="B20" s="150" t="s">
        <v>33</v>
      </c>
      <c r="C20" s="150"/>
      <c r="D20" s="145">
        <v>418250</v>
      </c>
      <c r="E20" s="146"/>
      <c r="F20" s="145">
        <v>819</v>
      </c>
      <c r="G20" s="146"/>
      <c r="H20" s="145">
        <v>95</v>
      </c>
      <c r="I20" s="146"/>
      <c r="J20" s="145">
        <v>418973</v>
      </c>
      <c r="K20" s="146"/>
      <c r="L20" s="145">
        <v>0</v>
      </c>
      <c r="M20" s="146"/>
      <c r="N20" s="145">
        <v>0</v>
      </c>
      <c r="O20" s="146"/>
      <c r="P20" s="145">
        <v>418973</v>
      </c>
      <c r="Q20" s="146"/>
      <c r="R20" s="116"/>
    </row>
    <row r="21" spans="2:18" ht="14.1" customHeight="1">
      <c r="B21" s="151" t="s">
        <v>34</v>
      </c>
      <c r="C21" s="151"/>
      <c r="D21" s="145">
        <v>18907</v>
      </c>
      <c r="E21" s="146"/>
      <c r="F21" s="145">
        <v>28</v>
      </c>
      <c r="G21" s="146"/>
      <c r="H21" s="145">
        <v>23</v>
      </c>
      <c r="I21" s="146"/>
      <c r="J21" s="145">
        <v>18912</v>
      </c>
      <c r="K21" s="146"/>
      <c r="L21" s="145">
        <v>8773</v>
      </c>
      <c r="M21" s="146"/>
      <c r="N21" s="145">
        <v>456</v>
      </c>
      <c r="O21" s="146"/>
      <c r="P21" s="145">
        <v>10139</v>
      </c>
      <c r="Q21" s="146"/>
      <c r="R21" s="116"/>
    </row>
    <row r="22" spans="2:18" ht="14.1" customHeight="1">
      <c r="B22" s="150" t="s">
        <v>26</v>
      </c>
      <c r="C22" s="150"/>
      <c r="D22" s="145">
        <v>591092</v>
      </c>
      <c r="E22" s="146"/>
      <c r="F22" s="145">
        <v>10671</v>
      </c>
      <c r="G22" s="146"/>
      <c r="H22" s="145">
        <v>496</v>
      </c>
      <c r="I22" s="146"/>
      <c r="J22" s="145">
        <v>601267</v>
      </c>
      <c r="K22" s="146"/>
      <c r="L22" s="145">
        <v>271367</v>
      </c>
      <c r="M22" s="146"/>
      <c r="N22" s="145">
        <v>12317</v>
      </c>
      <c r="O22" s="146"/>
      <c r="P22" s="145">
        <v>329900</v>
      </c>
      <c r="Q22" s="146"/>
      <c r="R22" s="116"/>
    </row>
    <row r="23" spans="2:18" ht="14.1" customHeight="1">
      <c r="B23" s="150" t="s">
        <v>30</v>
      </c>
      <c r="C23" s="150"/>
      <c r="D23" s="145">
        <v>1</v>
      </c>
      <c r="E23" s="146"/>
      <c r="F23" s="145">
        <v>0</v>
      </c>
      <c r="G23" s="146"/>
      <c r="H23" s="145">
        <v>0</v>
      </c>
      <c r="I23" s="146"/>
      <c r="J23" s="145">
        <v>1</v>
      </c>
      <c r="K23" s="146"/>
      <c r="L23" s="145">
        <v>1</v>
      </c>
      <c r="M23" s="146"/>
      <c r="N23" s="145">
        <v>0</v>
      </c>
      <c r="O23" s="146"/>
      <c r="P23" s="145">
        <v>0</v>
      </c>
      <c r="Q23" s="146"/>
      <c r="R23" s="116"/>
    </row>
    <row r="24" spans="2:18" ht="14.1" customHeight="1">
      <c r="B24" s="151" t="s">
        <v>31</v>
      </c>
      <c r="C24" s="151"/>
      <c r="D24" s="145">
        <v>24789</v>
      </c>
      <c r="E24" s="146"/>
      <c r="F24" s="145">
        <v>13448</v>
      </c>
      <c r="G24" s="146"/>
      <c r="H24" s="145">
        <v>12374</v>
      </c>
      <c r="I24" s="146"/>
      <c r="J24" s="145">
        <v>25863</v>
      </c>
      <c r="K24" s="146"/>
      <c r="L24" s="145">
        <v>0</v>
      </c>
      <c r="M24" s="146"/>
      <c r="N24" s="145">
        <v>0</v>
      </c>
      <c r="O24" s="146"/>
      <c r="P24" s="145">
        <v>25863</v>
      </c>
      <c r="Q24" s="146"/>
      <c r="R24" s="116"/>
    </row>
    <row r="25" spans="2:18" ht="14.1" customHeight="1">
      <c r="B25" s="150" t="s">
        <v>35</v>
      </c>
      <c r="C25" s="150"/>
      <c r="D25" s="145">
        <v>65969</v>
      </c>
      <c r="E25" s="146"/>
      <c r="F25" s="145">
        <v>1785</v>
      </c>
      <c r="G25" s="146"/>
      <c r="H25" s="145">
        <v>1344</v>
      </c>
      <c r="I25" s="146"/>
      <c r="J25" s="145">
        <v>66411</v>
      </c>
      <c r="K25" s="146"/>
      <c r="L25" s="145">
        <v>40598</v>
      </c>
      <c r="M25" s="146"/>
      <c r="N25" s="145">
        <v>2385</v>
      </c>
      <c r="O25" s="146"/>
      <c r="P25" s="145">
        <v>25812</v>
      </c>
      <c r="Q25" s="146"/>
      <c r="R25" s="116"/>
    </row>
    <row r="26" spans="2:18" ht="14.1" customHeight="1">
      <c r="B26" s="159" t="s">
        <v>8</v>
      </c>
      <c r="C26" s="160"/>
      <c r="D26" s="145">
        <v>1525166</v>
      </c>
      <c r="E26" s="146"/>
      <c r="F26" s="145">
        <v>59952</v>
      </c>
      <c r="G26" s="146"/>
      <c r="H26" s="145">
        <v>17562</v>
      </c>
      <c r="I26" s="146"/>
      <c r="J26" s="145">
        <v>1567557</v>
      </c>
      <c r="K26" s="146"/>
      <c r="L26" s="145">
        <v>501702</v>
      </c>
      <c r="M26" s="146"/>
      <c r="N26" s="145">
        <v>22317</v>
      </c>
      <c r="O26" s="146"/>
      <c r="P26" s="145">
        <v>1065855</v>
      </c>
      <c r="Q26" s="146"/>
      <c r="R26" s="116"/>
    </row>
    <row r="27" spans="2:18" ht="8.4499999999999993" customHeight="1">
      <c r="B27" s="117"/>
      <c r="C27" s="118"/>
      <c r="D27" s="118"/>
      <c r="E27" s="118"/>
      <c r="F27" s="118"/>
      <c r="G27" s="118"/>
      <c r="H27" s="118"/>
      <c r="I27" s="118"/>
      <c r="J27" s="118"/>
      <c r="K27" s="118"/>
      <c r="L27" s="119"/>
      <c r="M27" s="119"/>
      <c r="N27" s="119"/>
      <c r="O27" s="119"/>
      <c r="P27" s="120"/>
      <c r="Q27" s="120"/>
      <c r="R27" s="120"/>
    </row>
  </sheetData>
  <mergeCells count="158">
    <mergeCell ref="A1:E1"/>
    <mergeCell ref="A2:S2"/>
    <mergeCell ref="A3:G3"/>
    <mergeCell ref="A4:R4"/>
    <mergeCell ref="A5:R5"/>
    <mergeCell ref="B6:R6"/>
    <mergeCell ref="N8:O8"/>
    <mergeCell ref="P8:Q8"/>
    <mergeCell ref="B9:C9"/>
    <mergeCell ref="D9:E9"/>
    <mergeCell ref="F9:G9"/>
    <mergeCell ref="H9:I9"/>
    <mergeCell ref="J9:K9"/>
    <mergeCell ref="L9:M9"/>
    <mergeCell ref="N9:O9"/>
    <mergeCell ref="P9:Q9"/>
    <mergeCell ref="B8:C8"/>
    <mergeCell ref="D8:E8"/>
    <mergeCell ref="F8:G8"/>
    <mergeCell ref="H8:I8"/>
    <mergeCell ref="J8:K8"/>
    <mergeCell ref="L8:M8"/>
    <mergeCell ref="N10:O10"/>
    <mergeCell ref="P10:Q10"/>
    <mergeCell ref="B11:C11"/>
    <mergeCell ref="D11:E11"/>
    <mergeCell ref="F11:G11"/>
    <mergeCell ref="H11:I11"/>
    <mergeCell ref="J11:K11"/>
    <mergeCell ref="L11:M11"/>
    <mergeCell ref="N11:O11"/>
    <mergeCell ref="P11:Q11"/>
    <mergeCell ref="B10:C10"/>
    <mergeCell ref="D10:E10"/>
    <mergeCell ref="F10:G10"/>
    <mergeCell ref="H10:I10"/>
    <mergeCell ref="J10:K10"/>
    <mergeCell ref="L10:M10"/>
    <mergeCell ref="N12:O12"/>
    <mergeCell ref="P12:Q12"/>
    <mergeCell ref="B13:C13"/>
    <mergeCell ref="D13:E13"/>
    <mergeCell ref="F13:G13"/>
    <mergeCell ref="H13:I13"/>
    <mergeCell ref="J13:K13"/>
    <mergeCell ref="L13:M13"/>
    <mergeCell ref="N13:O13"/>
    <mergeCell ref="P13:Q13"/>
    <mergeCell ref="B12:C12"/>
    <mergeCell ref="D12:E12"/>
    <mergeCell ref="F12:G12"/>
    <mergeCell ref="H12:I12"/>
    <mergeCell ref="J12:K12"/>
    <mergeCell ref="L12:M12"/>
    <mergeCell ref="N14:O14"/>
    <mergeCell ref="P14:Q14"/>
    <mergeCell ref="B15:C15"/>
    <mergeCell ref="D15:E15"/>
    <mergeCell ref="F15:G15"/>
    <mergeCell ref="H15:I15"/>
    <mergeCell ref="J15:K15"/>
    <mergeCell ref="L15:M15"/>
    <mergeCell ref="N15:O15"/>
    <mergeCell ref="P15:Q15"/>
    <mergeCell ref="B14:C14"/>
    <mergeCell ref="D14:E14"/>
    <mergeCell ref="F14:G14"/>
    <mergeCell ref="H14:I14"/>
    <mergeCell ref="J14:K14"/>
    <mergeCell ref="L14:M14"/>
    <mergeCell ref="N16:O16"/>
    <mergeCell ref="P16:Q16"/>
    <mergeCell ref="B17:C17"/>
    <mergeCell ref="D17:E17"/>
    <mergeCell ref="F17:G17"/>
    <mergeCell ref="H17:I17"/>
    <mergeCell ref="J17:K17"/>
    <mergeCell ref="L17:M17"/>
    <mergeCell ref="N17:O17"/>
    <mergeCell ref="P17:Q17"/>
    <mergeCell ref="B16:C16"/>
    <mergeCell ref="D16:E16"/>
    <mergeCell ref="F16:G16"/>
    <mergeCell ref="H16:I16"/>
    <mergeCell ref="J16:K16"/>
    <mergeCell ref="L16:M16"/>
    <mergeCell ref="N18:O18"/>
    <mergeCell ref="P18:Q18"/>
    <mergeCell ref="B19:C19"/>
    <mergeCell ref="D19:E19"/>
    <mergeCell ref="F19:G19"/>
    <mergeCell ref="H19:I19"/>
    <mergeCell ref="J19:K19"/>
    <mergeCell ref="L19:M19"/>
    <mergeCell ref="N19:O19"/>
    <mergeCell ref="P19:Q19"/>
    <mergeCell ref="B18:C18"/>
    <mergeCell ref="D18:E18"/>
    <mergeCell ref="F18:G18"/>
    <mergeCell ref="H18:I18"/>
    <mergeCell ref="J18:K18"/>
    <mergeCell ref="L18:M18"/>
    <mergeCell ref="N20:O20"/>
    <mergeCell ref="P20:Q20"/>
    <mergeCell ref="B21:C21"/>
    <mergeCell ref="D21:E21"/>
    <mergeCell ref="F21:G21"/>
    <mergeCell ref="H21:I21"/>
    <mergeCell ref="J21:K21"/>
    <mergeCell ref="L21:M21"/>
    <mergeCell ref="N21:O21"/>
    <mergeCell ref="P21:Q21"/>
    <mergeCell ref="B20:C20"/>
    <mergeCell ref="D20:E20"/>
    <mergeCell ref="F20:G20"/>
    <mergeCell ref="H20:I20"/>
    <mergeCell ref="J20:K20"/>
    <mergeCell ref="L20:M20"/>
    <mergeCell ref="N22:O22"/>
    <mergeCell ref="P22:Q22"/>
    <mergeCell ref="B23:C23"/>
    <mergeCell ref="D23:E23"/>
    <mergeCell ref="F23:G23"/>
    <mergeCell ref="H23:I23"/>
    <mergeCell ref="J23:K23"/>
    <mergeCell ref="L23:M23"/>
    <mergeCell ref="N23:O23"/>
    <mergeCell ref="P23:Q23"/>
    <mergeCell ref="B22:C22"/>
    <mergeCell ref="D22:E22"/>
    <mergeCell ref="F22:G22"/>
    <mergeCell ref="H22:I22"/>
    <mergeCell ref="J22:K22"/>
    <mergeCell ref="L22:M22"/>
    <mergeCell ref="N26:O26"/>
    <mergeCell ref="P26:Q26"/>
    <mergeCell ref="B26:C26"/>
    <mergeCell ref="D26:E26"/>
    <mergeCell ref="F26:G26"/>
    <mergeCell ref="H26:I26"/>
    <mergeCell ref="J26:K26"/>
    <mergeCell ref="L26:M26"/>
    <mergeCell ref="N24:O24"/>
    <mergeCell ref="P24:Q24"/>
    <mergeCell ref="B25:C25"/>
    <mergeCell ref="D25:E25"/>
    <mergeCell ref="F25:G25"/>
    <mergeCell ref="H25:I25"/>
    <mergeCell ref="J25:K25"/>
    <mergeCell ref="L25:M25"/>
    <mergeCell ref="N25:O25"/>
    <mergeCell ref="P25:Q25"/>
    <mergeCell ref="B24:C24"/>
    <mergeCell ref="D24:E24"/>
    <mergeCell ref="F24:G24"/>
    <mergeCell ref="H24:I24"/>
    <mergeCell ref="J24:K24"/>
    <mergeCell ref="L24:M24"/>
  </mergeCells>
  <phoneticPr fontId="3"/>
  <printOptions horizontalCentered="1"/>
  <pageMargins left="0" right="0" top="0" bottom="0" header="0.31496062992125984" footer="0.31496062992125984"/>
  <pageSetup paperSize="9" scale="93" orientation="landscape"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DF77C-01CA-4473-BB49-0F04FE6DD4E3}">
  <sheetPr>
    <pageSetUpPr fitToPage="1"/>
  </sheetPr>
  <dimension ref="A1:S27"/>
  <sheetViews>
    <sheetView view="pageBreakPreview" zoomScale="85" zoomScaleNormal="100" zoomScaleSheetLayoutView="85" workbookViewId="0">
      <selection activeCell="G40" sqref="G40"/>
    </sheetView>
  </sheetViews>
  <sheetFormatPr defaultRowHeight="13.5"/>
  <cols>
    <col min="1" max="1" width="0.875" customWidth="1"/>
    <col min="2" max="2" width="3.75" customWidth="1"/>
    <col min="3" max="3" width="16.75" customWidth="1"/>
    <col min="4" max="17" width="8.5" customWidth="1"/>
    <col min="18" max="18" width="16.25" customWidth="1"/>
    <col min="19" max="19" width="0.625" customWidth="1"/>
    <col min="20" max="20" width="0.375" customWidth="1"/>
  </cols>
  <sheetData>
    <row r="1" spans="1:19" ht="18.75" customHeight="1">
      <c r="A1" s="172" t="s">
        <v>11</v>
      </c>
      <c r="B1" s="173"/>
      <c r="C1" s="173"/>
      <c r="D1" s="173"/>
      <c r="E1" s="173"/>
    </row>
    <row r="2" spans="1:19" ht="24.75" customHeight="1">
      <c r="A2" s="174" t="s">
        <v>269</v>
      </c>
      <c r="B2" s="174"/>
      <c r="C2" s="174"/>
      <c r="D2" s="174"/>
      <c r="E2" s="174"/>
      <c r="F2" s="174"/>
      <c r="G2" s="174"/>
      <c r="H2" s="174"/>
      <c r="I2" s="174"/>
      <c r="J2" s="174"/>
      <c r="K2" s="174"/>
      <c r="L2" s="174"/>
      <c r="M2" s="174"/>
      <c r="N2" s="174"/>
      <c r="O2" s="174"/>
      <c r="P2" s="174"/>
      <c r="Q2" s="174"/>
      <c r="R2" s="174"/>
      <c r="S2" s="174"/>
    </row>
    <row r="3" spans="1:19" ht="19.5" customHeight="1">
      <c r="A3" s="172" t="s">
        <v>262</v>
      </c>
      <c r="B3" s="173"/>
      <c r="C3" s="173"/>
      <c r="D3" s="173"/>
      <c r="E3" s="173"/>
      <c r="F3" s="173"/>
      <c r="G3" s="173"/>
      <c r="H3" s="112"/>
      <c r="I3" s="112"/>
      <c r="J3" s="112"/>
      <c r="K3" s="112"/>
      <c r="L3" s="112"/>
      <c r="M3" s="112"/>
      <c r="N3" s="112"/>
      <c r="O3" s="112"/>
      <c r="P3" s="112"/>
      <c r="Q3" s="112"/>
      <c r="R3" s="112"/>
    </row>
    <row r="4" spans="1:19" ht="17.25" customHeight="1">
      <c r="A4" s="175"/>
      <c r="B4" s="175"/>
      <c r="C4" s="175"/>
      <c r="D4" s="175"/>
      <c r="E4" s="175"/>
      <c r="F4" s="175"/>
      <c r="G4" s="175"/>
      <c r="H4" s="175"/>
      <c r="I4" s="175"/>
      <c r="J4" s="175"/>
      <c r="K4" s="175"/>
      <c r="L4" s="175"/>
      <c r="M4" s="175"/>
      <c r="N4" s="175"/>
      <c r="O4" s="175"/>
      <c r="P4" s="175"/>
      <c r="Q4" s="175"/>
      <c r="R4" s="175"/>
    </row>
    <row r="5" spans="1:19" ht="16.5" customHeight="1">
      <c r="A5" s="172" t="s">
        <v>12</v>
      </c>
      <c r="B5" s="173"/>
      <c r="C5" s="173"/>
      <c r="D5" s="173"/>
      <c r="E5" s="173"/>
      <c r="F5" s="173"/>
      <c r="G5" s="173"/>
      <c r="H5" s="173"/>
      <c r="I5" s="173"/>
      <c r="J5" s="173"/>
      <c r="K5" s="173"/>
      <c r="L5" s="173"/>
      <c r="M5" s="173"/>
      <c r="N5" s="173"/>
      <c r="O5" s="173"/>
      <c r="P5" s="173"/>
      <c r="Q5" s="173"/>
      <c r="R5" s="173"/>
    </row>
    <row r="6" spans="1:19" ht="1.5" customHeight="1">
      <c r="B6" s="166"/>
      <c r="C6" s="166"/>
      <c r="D6" s="166"/>
      <c r="E6" s="166"/>
      <c r="F6" s="166"/>
      <c r="G6" s="166"/>
      <c r="H6" s="166"/>
      <c r="I6" s="166"/>
      <c r="J6" s="166"/>
      <c r="K6" s="166"/>
      <c r="L6" s="166"/>
      <c r="M6" s="166"/>
      <c r="N6" s="166"/>
      <c r="O6" s="166"/>
      <c r="P6" s="166"/>
      <c r="Q6" s="166"/>
      <c r="R6" s="166"/>
    </row>
    <row r="7" spans="1:19" ht="20.25" customHeight="1">
      <c r="B7" s="113" t="s">
        <v>13</v>
      </c>
      <c r="C7" s="114"/>
      <c r="D7" s="115"/>
      <c r="E7" s="115"/>
      <c r="F7" s="115"/>
      <c r="G7" s="115"/>
      <c r="H7" s="115"/>
      <c r="I7" s="115"/>
      <c r="J7" s="115"/>
      <c r="K7" s="115"/>
      <c r="L7" s="115"/>
      <c r="M7" s="115"/>
      <c r="N7" s="115"/>
      <c r="O7" s="115"/>
      <c r="P7" s="115"/>
      <c r="Q7" s="17" t="s">
        <v>230</v>
      </c>
      <c r="R7" s="115"/>
    </row>
    <row r="8" spans="1:19" ht="37.5" customHeight="1">
      <c r="B8" s="156" t="s">
        <v>14</v>
      </c>
      <c r="C8" s="156"/>
      <c r="D8" s="170" t="s">
        <v>15</v>
      </c>
      <c r="E8" s="167"/>
      <c r="F8" s="170" t="s">
        <v>16</v>
      </c>
      <c r="G8" s="167"/>
      <c r="H8" s="170" t="s">
        <v>17</v>
      </c>
      <c r="I8" s="167"/>
      <c r="J8" s="170" t="s">
        <v>18</v>
      </c>
      <c r="K8" s="167"/>
      <c r="L8" s="170" t="s">
        <v>19</v>
      </c>
      <c r="M8" s="167"/>
      <c r="N8" s="167" t="s">
        <v>20</v>
      </c>
      <c r="O8" s="156"/>
      <c r="P8" s="176" t="s">
        <v>21</v>
      </c>
      <c r="Q8" s="177"/>
      <c r="R8" s="116"/>
    </row>
    <row r="9" spans="1:19" ht="14.1" customHeight="1">
      <c r="B9" s="150" t="s">
        <v>22</v>
      </c>
      <c r="C9" s="150"/>
      <c r="D9" s="145">
        <v>413780</v>
      </c>
      <c r="E9" s="146"/>
      <c r="F9" s="145">
        <v>33237</v>
      </c>
      <c r="G9" s="146"/>
      <c r="H9" s="145">
        <v>3237</v>
      </c>
      <c r="I9" s="146"/>
      <c r="J9" s="145">
        <v>443780</v>
      </c>
      <c r="K9" s="146"/>
      <c r="L9" s="145">
        <v>183151</v>
      </c>
      <c r="M9" s="146"/>
      <c r="N9" s="145">
        <v>7323</v>
      </c>
      <c r="O9" s="146"/>
      <c r="P9" s="145">
        <v>260629</v>
      </c>
      <c r="Q9" s="146"/>
      <c r="R9" s="116"/>
    </row>
    <row r="10" spans="1:19" ht="14.1" customHeight="1">
      <c r="B10" s="150" t="s">
        <v>23</v>
      </c>
      <c r="C10" s="150"/>
      <c r="D10" s="145">
        <v>122181</v>
      </c>
      <c r="E10" s="146"/>
      <c r="F10" s="145">
        <v>1781</v>
      </c>
      <c r="G10" s="146"/>
      <c r="H10" s="145">
        <v>91</v>
      </c>
      <c r="I10" s="146"/>
      <c r="J10" s="145">
        <v>123871</v>
      </c>
      <c r="K10" s="146"/>
      <c r="L10" s="145">
        <v>0</v>
      </c>
      <c r="M10" s="146"/>
      <c r="N10" s="145">
        <v>0</v>
      </c>
      <c r="O10" s="146"/>
      <c r="P10" s="145">
        <v>123871</v>
      </c>
      <c r="Q10" s="146"/>
      <c r="R10" s="116"/>
    </row>
    <row r="11" spans="1:19" ht="14.1" customHeight="1">
      <c r="B11" s="151" t="s">
        <v>24</v>
      </c>
      <c r="C11" s="151"/>
      <c r="D11" s="145">
        <v>824</v>
      </c>
      <c r="E11" s="146"/>
      <c r="F11" s="145">
        <v>0</v>
      </c>
      <c r="G11" s="146"/>
      <c r="H11" s="145">
        <v>0</v>
      </c>
      <c r="I11" s="146"/>
      <c r="J11" s="145">
        <v>824</v>
      </c>
      <c r="K11" s="146"/>
      <c r="L11" s="145">
        <v>0</v>
      </c>
      <c r="M11" s="146"/>
      <c r="N11" s="145">
        <v>0</v>
      </c>
      <c r="O11" s="146"/>
      <c r="P11" s="145">
        <v>824</v>
      </c>
      <c r="Q11" s="146"/>
      <c r="R11" s="116"/>
    </row>
    <row r="12" spans="1:19" ht="14.1" customHeight="1">
      <c r="B12" s="151" t="s">
        <v>25</v>
      </c>
      <c r="C12" s="151"/>
      <c r="D12" s="145">
        <v>271057</v>
      </c>
      <c r="E12" s="146"/>
      <c r="F12" s="145">
        <v>21349</v>
      </c>
      <c r="G12" s="146"/>
      <c r="H12" s="145">
        <v>921</v>
      </c>
      <c r="I12" s="146"/>
      <c r="J12" s="145">
        <v>291485</v>
      </c>
      <c r="K12" s="146"/>
      <c r="L12" s="145">
        <v>171413</v>
      </c>
      <c r="M12" s="146"/>
      <c r="N12" s="145">
        <v>6512</v>
      </c>
      <c r="O12" s="146"/>
      <c r="P12" s="145">
        <v>120071</v>
      </c>
      <c r="Q12" s="146"/>
      <c r="R12" s="116"/>
    </row>
    <row r="13" spans="1:19" ht="14.1" customHeight="1">
      <c r="B13" s="150" t="s">
        <v>26</v>
      </c>
      <c r="C13" s="150"/>
      <c r="D13" s="145">
        <v>17890</v>
      </c>
      <c r="E13" s="146"/>
      <c r="F13" s="145">
        <v>7408</v>
      </c>
      <c r="G13" s="146"/>
      <c r="H13" s="145">
        <v>0</v>
      </c>
      <c r="I13" s="146"/>
      <c r="J13" s="145">
        <v>25297</v>
      </c>
      <c r="K13" s="146"/>
      <c r="L13" s="145">
        <v>11357</v>
      </c>
      <c r="M13" s="146"/>
      <c r="N13" s="145">
        <v>791</v>
      </c>
      <c r="O13" s="146"/>
      <c r="P13" s="145">
        <v>13940</v>
      </c>
      <c r="Q13" s="146"/>
      <c r="R13" s="116"/>
    </row>
    <row r="14" spans="1:19" ht="14.1" customHeight="1">
      <c r="B14" s="154" t="s">
        <v>27</v>
      </c>
      <c r="C14" s="154"/>
      <c r="D14" s="145">
        <v>455</v>
      </c>
      <c r="E14" s="146"/>
      <c r="F14" s="145">
        <v>0</v>
      </c>
      <c r="G14" s="146"/>
      <c r="H14" s="145">
        <v>73</v>
      </c>
      <c r="I14" s="146"/>
      <c r="J14" s="145">
        <v>382</v>
      </c>
      <c r="K14" s="146"/>
      <c r="L14" s="145">
        <v>342</v>
      </c>
      <c r="M14" s="146"/>
      <c r="N14" s="145">
        <v>10</v>
      </c>
      <c r="O14" s="146"/>
      <c r="P14" s="145">
        <v>40</v>
      </c>
      <c r="Q14" s="146"/>
      <c r="R14" s="116"/>
    </row>
    <row r="15" spans="1:19" ht="14.1" customHeight="1">
      <c r="B15" s="155" t="s">
        <v>28</v>
      </c>
      <c r="C15" s="155"/>
      <c r="D15" s="145">
        <v>11</v>
      </c>
      <c r="E15" s="146"/>
      <c r="F15" s="145">
        <v>0</v>
      </c>
      <c r="G15" s="146"/>
      <c r="H15" s="145">
        <v>4</v>
      </c>
      <c r="I15" s="146"/>
      <c r="J15" s="145">
        <v>7</v>
      </c>
      <c r="K15" s="146"/>
      <c r="L15" s="145">
        <v>6</v>
      </c>
      <c r="M15" s="146"/>
      <c r="N15" s="145">
        <v>0</v>
      </c>
      <c r="O15" s="146"/>
      <c r="P15" s="145">
        <v>1</v>
      </c>
      <c r="Q15" s="146"/>
      <c r="R15" s="116"/>
    </row>
    <row r="16" spans="1:19" ht="14.1" customHeight="1">
      <c r="B16" s="154" t="s">
        <v>29</v>
      </c>
      <c r="C16" s="154"/>
      <c r="D16" s="145">
        <v>0</v>
      </c>
      <c r="E16" s="146"/>
      <c r="F16" s="145">
        <v>0</v>
      </c>
      <c r="G16" s="146"/>
      <c r="H16" s="145">
        <v>0</v>
      </c>
      <c r="I16" s="146"/>
      <c r="J16" s="145">
        <v>0</v>
      </c>
      <c r="K16" s="146"/>
      <c r="L16" s="145">
        <v>0</v>
      </c>
      <c r="M16" s="146"/>
      <c r="N16" s="145">
        <v>0</v>
      </c>
      <c r="O16" s="146"/>
      <c r="P16" s="145">
        <v>0</v>
      </c>
      <c r="Q16" s="146"/>
      <c r="R16" s="116"/>
    </row>
    <row r="17" spans="2:18" ht="14.1" customHeight="1">
      <c r="B17" s="151" t="s">
        <v>30</v>
      </c>
      <c r="C17" s="151"/>
      <c r="D17" s="145">
        <v>61</v>
      </c>
      <c r="E17" s="146"/>
      <c r="F17" s="145">
        <v>22</v>
      </c>
      <c r="G17" s="146"/>
      <c r="H17" s="145">
        <v>8</v>
      </c>
      <c r="I17" s="146"/>
      <c r="J17" s="145">
        <v>76</v>
      </c>
      <c r="K17" s="146"/>
      <c r="L17" s="145">
        <v>33</v>
      </c>
      <c r="M17" s="146"/>
      <c r="N17" s="145">
        <v>10</v>
      </c>
      <c r="O17" s="146"/>
      <c r="P17" s="145">
        <v>43</v>
      </c>
      <c r="Q17" s="146"/>
      <c r="R17" s="116"/>
    </row>
    <row r="18" spans="2:18" ht="14.1" customHeight="1">
      <c r="B18" s="151" t="s">
        <v>31</v>
      </c>
      <c r="C18" s="151"/>
      <c r="D18" s="145">
        <v>1302</v>
      </c>
      <c r="E18" s="146"/>
      <c r="F18" s="145">
        <v>2678</v>
      </c>
      <c r="G18" s="146"/>
      <c r="H18" s="145">
        <v>2141</v>
      </c>
      <c r="I18" s="146"/>
      <c r="J18" s="145">
        <v>1839</v>
      </c>
      <c r="K18" s="146"/>
      <c r="L18" s="145">
        <v>0</v>
      </c>
      <c r="M18" s="146"/>
      <c r="N18" s="145">
        <v>0</v>
      </c>
      <c r="O18" s="146"/>
      <c r="P18" s="145">
        <v>1839</v>
      </c>
      <c r="Q18" s="146"/>
      <c r="R18" s="116"/>
    </row>
    <row r="19" spans="2:18" ht="14.1" customHeight="1">
      <c r="B19" s="171" t="s">
        <v>32</v>
      </c>
      <c r="C19" s="171"/>
      <c r="D19" s="145">
        <v>1053039</v>
      </c>
      <c r="E19" s="146"/>
      <c r="F19" s="145">
        <v>24965</v>
      </c>
      <c r="G19" s="146"/>
      <c r="H19" s="145">
        <v>12988</v>
      </c>
      <c r="I19" s="146"/>
      <c r="J19" s="145">
        <v>1065016</v>
      </c>
      <c r="K19" s="146"/>
      <c r="L19" s="145">
        <v>280140</v>
      </c>
      <c r="M19" s="146"/>
      <c r="N19" s="145">
        <v>12773</v>
      </c>
      <c r="O19" s="146"/>
      <c r="P19" s="145">
        <v>784875</v>
      </c>
      <c r="Q19" s="146"/>
      <c r="R19" s="116"/>
    </row>
    <row r="20" spans="2:18" ht="14.1" customHeight="1">
      <c r="B20" s="150" t="s">
        <v>33</v>
      </c>
      <c r="C20" s="150"/>
      <c r="D20" s="145">
        <v>418250</v>
      </c>
      <c r="E20" s="146"/>
      <c r="F20" s="145">
        <v>819</v>
      </c>
      <c r="G20" s="146"/>
      <c r="H20" s="145">
        <v>95</v>
      </c>
      <c r="I20" s="146"/>
      <c r="J20" s="145">
        <v>418973</v>
      </c>
      <c r="K20" s="146"/>
      <c r="L20" s="145">
        <v>0</v>
      </c>
      <c r="M20" s="146"/>
      <c r="N20" s="145">
        <v>0</v>
      </c>
      <c r="O20" s="146"/>
      <c r="P20" s="145">
        <v>418973</v>
      </c>
      <c r="Q20" s="146"/>
      <c r="R20" s="116"/>
    </row>
    <row r="21" spans="2:18" ht="14.1" customHeight="1">
      <c r="B21" s="151" t="s">
        <v>34</v>
      </c>
      <c r="C21" s="151"/>
      <c r="D21" s="145">
        <v>18907</v>
      </c>
      <c r="E21" s="146"/>
      <c r="F21" s="145">
        <v>28</v>
      </c>
      <c r="G21" s="146"/>
      <c r="H21" s="145">
        <v>23</v>
      </c>
      <c r="I21" s="146"/>
      <c r="J21" s="145">
        <v>18912</v>
      </c>
      <c r="K21" s="146"/>
      <c r="L21" s="145">
        <v>8773</v>
      </c>
      <c r="M21" s="146"/>
      <c r="N21" s="145">
        <v>456</v>
      </c>
      <c r="O21" s="146"/>
      <c r="P21" s="145">
        <v>10139</v>
      </c>
      <c r="Q21" s="146"/>
      <c r="R21" s="116"/>
    </row>
    <row r="22" spans="2:18" ht="14.1" customHeight="1">
      <c r="B22" s="150" t="s">
        <v>26</v>
      </c>
      <c r="C22" s="150"/>
      <c r="D22" s="145">
        <v>591092</v>
      </c>
      <c r="E22" s="146"/>
      <c r="F22" s="145">
        <v>10671</v>
      </c>
      <c r="G22" s="146"/>
      <c r="H22" s="145">
        <v>496</v>
      </c>
      <c r="I22" s="146"/>
      <c r="J22" s="145">
        <v>601267</v>
      </c>
      <c r="K22" s="146"/>
      <c r="L22" s="145">
        <v>271367</v>
      </c>
      <c r="M22" s="146"/>
      <c r="N22" s="145">
        <v>12317</v>
      </c>
      <c r="O22" s="146"/>
      <c r="P22" s="145">
        <v>329900</v>
      </c>
      <c r="Q22" s="146"/>
      <c r="R22" s="116"/>
    </row>
    <row r="23" spans="2:18" ht="14.1" customHeight="1">
      <c r="B23" s="150" t="s">
        <v>30</v>
      </c>
      <c r="C23" s="150"/>
      <c r="D23" s="145">
        <v>1</v>
      </c>
      <c r="E23" s="146"/>
      <c r="F23" s="145">
        <v>0</v>
      </c>
      <c r="G23" s="146"/>
      <c r="H23" s="145">
        <v>0</v>
      </c>
      <c r="I23" s="146"/>
      <c r="J23" s="145">
        <v>1</v>
      </c>
      <c r="K23" s="146"/>
      <c r="L23" s="145">
        <v>1</v>
      </c>
      <c r="M23" s="146"/>
      <c r="N23" s="145">
        <v>0</v>
      </c>
      <c r="O23" s="146"/>
      <c r="P23" s="145">
        <v>0</v>
      </c>
      <c r="Q23" s="146"/>
      <c r="R23" s="116"/>
    </row>
    <row r="24" spans="2:18" ht="14.1" customHeight="1">
      <c r="B24" s="151" t="s">
        <v>31</v>
      </c>
      <c r="C24" s="151"/>
      <c r="D24" s="145">
        <v>24789</v>
      </c>
      <c r="E24" s="146"/>
      <c r="F24" s="145">
        <v>13448</v>
      </c>
      <c r="G24" s="146"/>
      <c r="H24" s="145">
        <v>12374</v>
      </c>
      <c r="I24" s="146"/>
      <c r="J24" s="145">
        <v>25863</v>
      </c>
      <c r="K24" s="146"/>
      <c r="L24" s="145">
        <v>0</v>
      </c>
      <c r="M24" s="146"/>
      <c r="N24" s="145">
        <v>0</v>
      </c>
      <c r="O24" s="146"/>
      <c r="P24" s="145">
        <v>25863</v>
      </c>
      <c r="Q24" s="146"/>
      <c r="R24" s="116"/>
    </row>
    <row r="25" spans="2:18" ht="14.1" customHeight="1">
      <c r="B25" s="150" t="s">
        <v>35</v>
      </c>
      <c r="C25" s="150"/>
      <c r="D25" s="145">
        <v>66048</v>
      </c>
      <c r="E25" s="146"/>
      <c r="F25" s="145">
        <v>1790</v>
      </c>
      <c r="G25" s="146"/>
      <c r="H25" s="145">
        <v>1354</v>
      </c>
      <c r="I25" s="146"/>
      <c r="J25" s="145">
        <v>66484</v>
      </c>
      <c r="K25" s="146"/>
      <c r="L25" s="145">
        <v>40660</v>
      </c>
      <c r="M25" s="146"/>
      <c r="N25" s="145">
        <v>2389</v>
      </c>
      <c r="O25" s="146"/>
      <c r="P25" s="145">
        <v>25824</v>
      </c>
      <c r="Q25" s="146"/>
      <c r="R25" s="116"/>
    </row>
    <row r="26" spans="2:18" ht="14.1" customHeight="1">
      <c r="B26" s="159" t="s">
        <v>8</v>
      </c>
      <c r="C26" s="160"/>
      <c r="D26" s="145">
        <v>1532867</v>
      </c>
      <c r="E26" s="146"/>
      <c r="F26" s="145">
        <v>59992</v>
      </c>
      <c r="G26" s="146"/>
      <c r="H26" s="145">
        <v>17579</v>
      </c>
      <c r="I26" s="146"/>
      <c r="J26" s="145">
        <v>1575280</v>
      </c>
      <c r="K26" s="146"/>
      <c r="L26" s="145">
        <v>503951</v>
      </c>
      <c r="M26" s="146"/>
      <c r="N26" s="145">
        <v>22485</v>
      </c>
      <c r="O26" s="146"/>
      <c r="P26" s="145">
        <v>1071329</v>
      </c>
      <c r="Q26" s="146"/>
      <c r="R26" s="116"/>
    </row>
    <row r="27" spans="2:18" ht="8.4499999999999993" customHeight="1">
      <c r="B27" s="117"/>
      <c r="C27" s="118"/>
      <c r="D27" s="118"/>
      <c r="E27" s="118"/>
      <c r="F27" s="118"/>
      <c r="G27" s="118"/>
      <c r="H27" s="118"/>
      <c r="I27" s="118"/>
      <c r="J27" s="118"/>
      <c r="K27" s="118"/>
      <c r="L27" s="119"/>
      <c r="M27" s="119"/>
      <c r="N27" s="119"/>
      <c r="O27" s="119"/>
      <c r="P27" s="120"/>
      <c r="Q27" s="120"/>
      <c r="R27" s="120"/>
    </row>
  </sheetData>
  <mergeCells count="158">
    <mergeCell ref="A1:E1"/>
    <mergeCell ref="A2:S2"/>
    <mergeCell ref="A3:G3"/>
    <mergeCell ref="A4:R4"/>
    <mergeCell ref="A5:R5"/>
    <mergeCell ref="B6:R6"/>
    <mergeCell ref="N8:O8"/>
    <mergeCell ref="P8:Q8"/>
    <mergeCell ref="B9:C9"/>
    <mergeCell ref="D9:E9"/>
    <mergeCell ref="F9:G9"/>
    <mergeCell ref="H9:I9"/>
    <mergeCell ref="J9:K9"/>
    <mergeCell ref="L9:M9"/>
    <mergeCell ref="N9:O9"/>
    <mergeCell ref="P9:Q9"/>
    <mergeCell ref="B8:C8"/>
    <mergeCell ref="D8:E8"/>
    <mergeCell ref="F8:G8"/>
    <mergeCell ref="H8:I8"/>
    <mergeCell ref="J8:K8"/>
    <mergeCell ref="L8:M8"/>
    <mergeCell ref="N10:O10"/>
    <mergeCell ref="P10:Q10"/>
    <mergeCell ref="B11:C11"/>
    <mergeCell ref="D11:E11"/>
    <mergeCell ref="F11:G11"/>
    <mergeCell ref="H11:I11"/>
    <mergeCell ref="J11:K11"/>
    <mergeCell ref="L11:M11"/>
    <mergeCell ref="N11:O11"/>
    <mergeCell ref="P11:Q11"/>
    <mergeCell ref="B10:C10"/>
    <mergeCell ref="D10:E10"/>
    <mergeCell ref="F10:G10"/>
    <mergeCell ref="H10:I10"/>
    <mergeCell ref="J10:K10"/>
    <mergeCell ref="L10:M10"/>
    <mergeCell ref="N12:O12"/>
    <mergeCell ref="P12:Q12"/>
    <mergeCell ref="B13:C13"/>
    <mergeCell ref="D13:E13"/>
    <mergeCell ref="F13:G13"/>
    <mergeCell ref="H13:I13"/>
    <mergeCell ref="J13:K13"/>
    <mergeCell ref="L13:M13"/>
    <mergeCell ref="N13:O13"/>
    <mergeCell ref="P13:Q13"/>
    <mergeCell ref="B12:C12"/>
    <mergeCell ref="D12:E12"/>
    <mergeCell ref="F12:G12"/>
    <mergeCell ref="H12:I12"/>
    <mergeCell ref="J12:K12"/>
    <mergeCell ref="L12:M12"/>
    <mergeCell ref="N14:O14"/>
    <mergeCell ref="P14:Q14"/>
    <mergeCell ref="B15:C15"/>
    <mergeCell ref="D15:E15"/>
    <mergeCell ref="F15:G15"/>
    <mergeCell ref="H15:I15"/>
    <mergeCell ref="J15:K15"/>
    <mergeCell ref="L15:M15"/>
    <mergeCell ref="N15:O15"/>
    <mergeCell ref="P15:Q15"/>
    <mergeCell ref="B14:C14"/>
    <mergeCell ref="D14:E14"/>
    <mergeCell ref="F14:G14"/>
    <mergeCell ref="H14:I14"/>
    <mergeCell ref="J14:K14"/>
    <mergeCell ref="L14:M14"/>
    <mergeCell ref="N16:O16"/>
    <mergeCell ref="P16:Q16"/>
    <mergeCell ref="B17:C17"/>
    <mergeCell ref="D17:E17"/>
    <mergeCell ref="F17:G17"/>
    <mergeCell ref="H17:I17"/>
    <mergeCell ref="J17:K17"/>
    <mergeCell ref="L17:M17"/>
    <mergeCell ref="N17:O17"/>
    <mergeCell ref="P17:Q17"/>
    <mergeCell ref="B16:C16"/>
    <mergeCell ref="D16:E16"/>
    <mergeCell ref="F16:G16"/>
    <mergeCell ref="H16:I16"/>
    <mergeCell ref="J16:K16"/>
    <mergeCell ref="L16:M16"/>
    <mergeCell ref="N18:O18"/>
    <mergeCell ref="P18:Q18"/>
    <mergeCell ref="B19:C19"/>
    <mergeCell ref="D19:E19"/>
    <mergeCell ref="F19:G19"/>
    <mergeCell ref="H19:I19"/>
    <mergeCell ref="J19:K19"/>
    <mergeCell ref="L19:M19"/>
    <mergeCell ref="N19:O19"/>
    <mergeCell ref="P19:Q19"/>
    <mergeCell ref="B18:C18"/>
    <mergeCell ref="D18:E18"/>
    <mergeCell ref="F18:G18"/>
    <mergeCell ref="H18:I18"/>
    <mergeCell ref="J18:K18"/>
    <mergeCell ref="L18:M18"/>
    <mergeCell ref="N20:O20"/>
    <mergeCell ref="P20:Q20"/>
    <mergeCell ref="B21:C21"/>
    <mergeCell ref="D21:E21"/>
    <mergeCell ref="F21:G21"/>
    <mergeCell ref="H21:I21"/>
    <mergeCell ref="J21:K21"/>
    <mergeCell ref="L21:M21"/>
    <mergeCell ref="N21:O21"/>
    <mergeCell ref="P21:Q21"/>
    <mergeCell ref="B20:C20"/>
    <mergeCell ref="D20:E20"/>
    <mergeCell ref="F20:G20"/>
    <mergeCell ref="H20:I20"/>
    <mergeCell ref="J20:K20"/>
    <mergeCell ref="L20:M20"/>
    <mergeCell ref="N22:O22"/>
    <mergeCell ref="P22:Q22"/>
    <mergeCell ref="B23:C23"/>
    <mergeCell ref="D23:E23"/>
    <mergeCell ref="F23:G23"/>
    <mergeCell ref="H23:I23"/>
    <mergeCell ref="J23:K23"/>
    <mergeCell ref="L23:M23"/>
    <mergeCell ref="N23:O23"/>
    <mergeCell ref="P23:Q23"/>
    <mergeCell ref="B22:C22"/>
    <mergeCell ref="D22:E22"/>
    <mergeCell ref="F22:G22"/>
    <mergeCell ref="H22:I22"/>
    <mergeCell ref="J22:K22"/>
    <mergeCell ref="L22:M22"/>
    <mergeCell ref="N26:O26"/>
    <mergeCell ref="P26:Q26"/>
    <mergeCell ref="B26:C26"/>
    <mergeCell ref="D26:E26"/>
    <mergeCell ref="F26:G26"/>
    <mergeCell ref="H26:I26"/>
    <mergeCell ref="J26:K26"/>
    <mergeCell ref="L26:M26"/>
    <mergeCell ref="N24:O24"/>
    <mergeCell ref="P24:Q24"/>
    <mergeCell ref="B25:C25"/>
    <mergeCell ref="D25:E25"/>
    <mergeCell ref="F25:G25"/>
    <mergeCell ref="H25:I25"/>
    <mergeCell ref="J25:K25"/>
    <mergeCell ref="L25:M25"/>
    <mergeCell ref="N25:O25"/>
    <mergeCell ref="P25:Q25"/>
    <mergeCell ref="B24:C24"/>
    <mergeCell ref="D24:E24"/>
    <mergeCell ref="F24:G24"/>
    <mergeCell ref="H24:I24"/>
    <mergeCell ref="J24:K24"/>
    <mergeCell ref="L24:M24"/>
  </mergeCells>
  <phoneticPr fontId="3"/>
  <printOptions horizontalCentered="1"/>
  <pageMargins left="0" right="0" top="0" bottom="0" header="0.31496062992125984" footer="0.31496062992125984"/>
  <pageSetup paperSize="9" scale="93" orientation="landscape"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2"/>
  <sheetViews>
    <sheetView view="pageBreakPreview" zoomScale="85" zoomScaleNormal="80" zoomScaleSheetLayoutView="85" workbookViewId="0">
      <selection sqref="A1:E1"/>
    </sheetView>
  </sheetViews>
  <sheetFormatPr defaultRowHeight="13.5"/>
  <cols>
    <col min="1" max="1" width="2.25" style="15" customWidth="1"/>
    <col min="2" max="2" width="20.5" style="15" customWidth="1"/>
    <col min="3" max="3" width="17.5" style="15" customWidth="1"/>
    <col min="4" max="8" width="15.75" style="15" customWidth="1"/>
    <col min="9" max="9" width="16.75" style="15" customWidth="1"/>
    <col min="10" max="10" width="15.75" style="15" customWidth="1"/>
    <col min="11" max="11" width="16.75" style="15" customWidth="1"/>
    <col min="12" max="12" width="16.625" style="15" customWidth="1"/>
    <col min="13" max="13" width="2.25" style="15" customWidth="1"/>
    <col min="14" max="14" width="9" style="15"/>
    <col min="15" max="15" width="9" style="15" customWidth="1"/>
    <col min="16" max="16384" width="9" style="15"/>
  </cols>
  <sheetData>
    <row r="1" spans="1:27" ht="34.5" customHeight="1">
      <c r="A1" s="2"/>
      <c r="B1" s="2" t="s">
        <v>44</v>
      </c>
      <c r="C1" s="2"/>
      <c r="D1" s="2"/>
      <c r="E1" s="2"/>
      <c r="F1" s="2"/>
      <c r="G1" s="2"/>
      <c r="H1" s="2"/>
      <c r="I1" s="2"/>
      <c r="J1" s="2"/>
      <c r="K1" s="2"/>
      <c r="L1" s="2"/>
    </row>
    <row r="2" spans="1:27" ht="20.100000000000001" customHeight="1">
      <c r="B2" s="16" t="s">
        <v>45</v>
      </c>
      <c r="I2" s="17" t="s">
        <v>231</v>
      </c>
    </row>
    <row r="3" spans="1:27" ht="46.5" customHeight="1">
      <c r="A3" s="18"/>
      <c r="B3" s="19" t="s">
        <v>46</v>
      </c>
      <c r="C3" s="20" t="s">
        <v>165</v>
      </c>
      <c r="D3" s="20" t="s">
        <v>166</v>
      </c>
      <c r="E3" s="20" t="s">
        <v>47</v>
      </c>
      <c r="F3" s="20" t="s">
        <v>167</v>
      </c>
      <c r="G3" s="20" t="s">
        <v>48</v>
      </c>
      <c r="H3" s="20" t="s">
        <v>49</v>
      </c>
      <c r="I3" s="20" t="s">
        <v>50</v>
      </c>
      <c r="J3" s="21"/>
      <c r="K3" s="18"/>
      <c r="L3" s="18"/>
      <c r="M3" s="18"/>
    </row>
    <row r="4" spans="1:27" ht="31.5" customHeight="1">
      <c r="A4" s="22"/>
      <c r="B4" s="142" t="s">
        <v>229</v>
      </c>
      <c r="C4" s="143" t="s">
        <v>229</v>
      </c>
      <c r="D4" s="143" t="s">
        <v>229</v>
      </c>
      <c r="E4" s="143" t="s">
        <v>229</v>
      </c>
      <c r="F4" s="143" t="s">
        <v>229</v>
      </c>
      <c r="G4" s="143" t="s">
        <v>229</v>
      </c>
      <c r="H4" s="143" t="s">
        <v>229</v>
      </c>
      <c r="I4" s="143" t="s">
        <v>229</v>
      </c>
      <c r="J4" s="18"/>
      <c r="K4" s="18"/>
      <c r="L4" s="18"/>
      <c r="M4" s="18"/>
    </row>
    <row r="5" spans="1:27" ht="31.5" customHeight="1">
      <c r="A5" s="18"/>
      <c r="B5" s="19" t="s">
        <v>8</v>
      </c>
      <c r="C5" s="143" t="s">
        <v>229</v>
      </c>
      <c r="D5" s="143" t="s">
        <v>229</v>
      </c>
      <c r="E5" s="143" t="s">
        <v>229</v>
      </c>
      <c r="F5" s="143" t="s">
        <v>229</v>
      </c>
      <c r="G5" s="143" t="s">
        <v>229</v>
      </c>
      <c r="H5" s="143" t="s">
        <v>229</v>
      </c>
      <c r="I5" s="143" t="s">
        <v>229</v>
      </c>
      <c r="J5" s="18"/>
      <c r="K5" s="18"/>
      <c r="L5" s="18"/>
      <c r="M5" s="18"/>
    </row>
    <row r="6" spans="1:27" ht="21.75" customHeight="1"/>
    <row r="7" spans="1:27" ht="20.100000000000001" customHeight="1">
      <c r="B7" s="16" t="s">
        <v>139</v>
      </c>
      <c r="K7" s="17" t="s">
        <v>231</v>
      </c>
    </row>
    <row r="8" spans="1:27" ht="46.5" customHeight="1">
      <c r="A8" s="18"/>
      <c r="B8" s="19" t="s">
        <v>51</v>
      </c>
      <c r="C8" s="20" t="s">
        <v>52</v>
      </c>
      <c r="D8" s="20" t="s">
        <v>162</v>
      </c>
      <c r="E8" s="20" t="s">
        <v>163</v>
      </c>
      <c r="F8" s="20" t="s">
        <v>53</v>
      </c>
      <c r="G8" s="20" t="s">
        <v>152</v>
      </c>
      <c r="H8" s="20" t="s">
        <v>255</v>
      </c>
      <c r="I8" s="20" t="s">
        <v>54</v>
      </c>
      <c r="J8" s="20" t="s">
        <v>55</v>
      </c>
      <c r="K8" s="20" t="s">
        <v>50</v>
      </c>
      <c r="L8" s="18"/>
      <c r="M8" s="18"/>
    </row>
    <row r="9" spans="1:27" ht="31.5" customHeight="1">
      <c r="A9" s="18"/>
      <c r="B9" s="23" t="s">
        <v>141</v>
      </c>
      <c r="C9" s="96">
        <v>9748805736</v>
      </c>
      <c r="D9" s="96">
        <v>109798159694</v>
      </c>
      <c r="E9" s="96">
        <v>23667946757</v>
      </c>
      <c r="F9" s="96">
        <v>86130212937</v>
      </c>
      <c r="G9" s="96">
        <v>81530774929</v>
      </c>
      <c r="H9" s="97">
        <v>1</v>
      </c>
      <c r="I9" s="96">
        <f>F9*H9</f>
        <v>86130212937</v>
      </c>
      <c r="J9" s="98" t="s">
        <v>229</v>
      </c>
      <c r="K9" s="98" t="s">
        <v>229</v>
      </c>
      <c r="L9" s="18"/>
      <c r="M9" s="18"/>
      <c r="O9" s="62"/>
      <c r="P9" s="62"/>
      <c r="Q9" s="62"/>
      <c r="R9" s="62"/>
      <c r="S9" s="62"/>
      <c r="T9" s="62"/>
      <c r="U9" s="62"/>
      <c r="V9" s="62"/>
      <c r="W9" s="62"/>
      <c r="X9" s="62"/>
      <c r="Y9" s="62"/>
      <c r="Z9" s="62"/>
      <c r="AA9" s="62"/>
    </row>
    <row r="10" spans="1:27" ht="31.5" customHeight="1">
      <c r="A10" s="18"/>
      <c r="B10" s="23" t="s">
        <v>142</v>
      </c>
      <c r="C10" s="96">
        <v>1283900768</v>
      </c>
      <c r="D10" s="96">
        <v>3186245376</v>
      </c>
      <c r="E10" s="96">
        <v>1044751630</v>
      </c>
      <c r="F10" s="96">
        <v>2141493746</v>
      </c>
      <c r="G10" s="96">
        <v>2094003996</v>
      </c>
      <c r="H10" s="97">
        <v>1</v>
      </c>
      <c r="I10" s="96">
        <f t="shared" ref="I10:I18" si="0">F10*H10</f>
        <v>2141493746</v>
      </c>
      <c r="J10" s="98" t="s">
        <v>229</v>
      </c>
      <c r="K10" s="98" t="s">
        <v>229</v>
      </c>
      <c r="L10" s="18"/>
      <c r="M10" s="18"/>
      <c r="O10" s="62"/>
      <c r="P10" s="62"/>
      <c r="Q10" s="62"/>
      <c r="R10" s="62"/>
      <c r="S10" s="62"/>
      <c r="T10" s="62"/>
      <c r="U10" s="62"/>
      <c r="V10" s="62"/>
      <c r="W10" s="62"/>
      <c r="X10" s="62"/>
      <c r="Y10" s="62"/>
      <c r="Z10" s="62"/>
      <c r="AA10" s="62"/>
    </row>
    <row r="11" spans="1:27" ht="31.5" customHeight="1">
      <c r="A11" s="18"/>
      <c r="B11" s="23" t="s">
        <v>143</v>
      </c>
      <c r="C11" s="96">
        <v>14545927000</v>
      </c>
      <c r="D11" s="96">
        <v>261136967914</v>
      </c>
      <c r="E11" s="96">
        <v>218855141581</v>
      </c>
      <c r="F11" s="96">
        <v>42281826333</v>
      </c>
      <c r="G11" s="96">
        <v>33862210265</v>
      </c>
      <c r="H11" s="97">
        <v>1</v>
      </c>
      <c r="I11" s="96">
        <f t="shared" si="0"/>
        <v>42281826333</v>
      </c>
      <c r="J11" s="98" t="s">
        <v>229</v>
      </c>
      <c r="K11" s="98" t="s">
        <v>229</v>
      </c>
      <c r="L11" s="18"/>
      <c r="M11" s="18"/>
      <c r="O11" s="62"/>
      <c r="P11" s="62"/>
      <c r="Q11" s="62"/>
      <c r="R11" s="62"/>
      <c r="S11" s="62"/>
      <c r="T11" s="62"/>
      <c r="U11" s="62"/>
      <c r="V11" s="62"/>
      <c r="W11" s="62"/>
      <c r="X11" s="62"/>
      <c r="Y11" s="62"/>
      <c r="Z11" s="62"/>
      <c r="AA11" s="62"/>
    </row>
    <row r="12" spans="1:27" ht="31.5" customHeight="1">
      <c r="A12" s="18"/>
      <c r="B12" s="23" t="s">
        <v>144</v>
      </c>
      <c r="C12" s="96">
        <v>3000000</v>
      </c>
      <c r="D12" s="96">
        <v>203259796</v>
      </c>
      <c r="E12" s="96">
        <v>632984892</v>
      </c>
      <c r="F12" s="96">
        <v>-429725096</v>
      </c>
      <c r="G12" s="96">
        <v>3000000</v>
      </c>
      <c r="H12" s="97">
        <v>1</v>
      </c>
      <c r="I12" s="96">
        <f t="shared" si="0"/>
        <v>-429725096</v>
      </c>
      <c r="J12" s="96">
        <v>3000000</v>
      </c>
      <c r="K12" s="96">
        <v>3000000</v>
      </c>
      <c r="L12" s="18"/>
      <c r="M12" s="18"/>
      <c r="O12" s="62"/>
      <c r="P12" s="62"/>
      <c r="Q12" s="62"/>
      <c r="R12" s="62"/>
      <c r="S12" s="62"/>
      <c r="T12" s="62"/>
      <c r="U12" s="62"/>
      <c r="V12" s="62"/>
      <c r="W12" s="62"/>
      <c r="X12" s="62"/>
      <c r="Y12" s="62"/>
      <c r="Z12" s="62"/>
      <c r="AA12" s="62"/>
    </row>
    <row r="13" spans="1:27" ht="31.5" customHeight="1">
      <c r="A13" s="18"/>
      <c r="B13" s="23" t="s">
        <v>145</v>
      </c>
      <c r="C13" s="96">
        <v>1150000000</v>
      </c>
      <c r="D13" s="96">
        <v>2004662499</v>
      </c>
      <c r="E13" s="96">
        <v>1141856976</v>
      </c>
      <c r="F13" s="96">
        <v>862805523</v>
      </c>
      <c r="G13" s="96">
        <v>1150000000</v>
      </c>
      <c r="H13" s="97">
        <v>1</v>
      </c>
      <c r="I13" s="96">
        <f t="shared" si="0"/>
        <v>862805523</v>
      </c>
      <c r="J13" s="98" t="s">
        <v>229</v>
      </c>
      <c r="K13" s="96">
        <v>1150000000</v>
      </c>
      <c r="L13" s="18"/>
      <c r="M13" s="18"/>
      <c r="O13" s="62"/>
      <c r="P13" s="62"/>
      <c r="Q13" s="62"/>
      <c r="R13" s="62"/>
      <c r="S13" s="62"/>
      <c r="T13" s="62"/>
      <c r="U13" s="62"/>
      <c r="V13" s="62"/>
      <c r="W13" s="62"/>
      <c r="X13" s="62"/>
      <c r="Y13" s="62"/>
      <c r="Z13" s="62"/>
      <c r="AA13" s="62"/>
    </row>
    <row r="14" spans="1:27" ht="31.5" customHeight="1">
      <c r="A14" s="18"/>
      <c r="B14" s="23" t="s">
        <v>146</v>
      </c>
      <c r="C14" s="96">
        <v>1000000000</v>
      </c>
      <c r="D14" s="96">
        <v>1065721284</v>
      </c>
      <c r="E14" s="96">
        <v>65721284</v>
      </c>
      <c r="F14" s="96">
        <v>1000000000</v>
      </c>
      <c r="G14" s="96">
        <v>1000000000</v>
      </c>
      <c r="H14" s="97">
        <v>1</v>
      </c>
      <c r="I14" s="96">
        <f t="shared" si="0"/>
        <v>1000000000</v>
      </c>
      <c r="J14" s="98" t="s">
        <v>229</v>
      </c>
      <c r="K14" s="96">
        <v>1000000000</v>
      </c>
      <c r="L14" s="18"/>
      <c r="M14" s="18"/>
      <c r="O14" s="62"/>
      <c r="P14" s="62"/>
      <c r="Q14" s="62"/>
      <c r="R14" s="62"/>
      <c r="S14" s="62"/>
      <c r="T14" s="62"/>
      <c r="U14" s="62"/>
      <c r="V14" s="62"/>
      <c r="W14" s="62"/>
      <c r="X14" s="62"/>
      <c r="Y14" s="62"/>
      <c r="Z14" s="62"/>
      <c r="AA14" s="62"/>
    </row>
    <row r="15" spans="1:27" ht="31.5" customHeight="1">
      <c r="A15" s="18"/>
      <c r="B15" s="23" t="s">
        <v>254</v>
      </c>
      <c r="C15" s="96">
        <v>535000000</v>
      </c>
      <c r="D15" s="96">
        <v>596360250</v>
      </c>
      <c r="E15" s="96">
        <v>45085782</v>
      </c>
      <c r="F15" s="96">
        <v>551274468</v>
      </c>
      <c r="G15" s="96">
        <v>535000000</v>
      </c>
      <c r="H15" s="97">
        <v>1</v>
      </c>
      <c r="I15" s="96">
        <f t="shared" si="0"/>
        <v>551274468</v>
      </c>
      <c r="J15" s="98" t="s">
        <v>229</v>
      </c>
      <c r="K15" s="96">
        <v>535000000</v>
      </c>
      <c r="L15" s="18"/>
      <c r="M15" s="18"/>
      <c r="O15" s="62"/>
      <c r="P15" s="62"/>
      <c r="Q15" s="62"/>
      <c r="R15" s="62"/>
      <c r="S15" s="62"/>
      <c r="T15" s="62"/>
      <c r="U15" s="62"/>
      <c r="V15" s="62"/>
      <c r="W15" s="62"/>
      <c r="X15" s="62"/>
      <c r="Y15" s="62"/>
      <c r="Z15" s="62"/>
      <c r="AA15" s="62"/>
    </row>
    <row r="16" spans="1:27" ht="31.5" customHeight="1">
      <c r="A16" s="18"/>
      <c r="B16" s="23" t="s">
        <v>147</v>
      </c>
      <c r="C16" s="96">
        <v>500000000</v>
      </c>
      <c r="D16" s="96">
        <v>516177779</v>
      </c>
      <c r="E16" s="96">
        <v>30193079</v>
      </c>
      <c r="F16" s="96">
        <v>485984700</v>
      </c>
      <c r="G16" s="96">
        <v>500000000</v>
      </c>
      <c r="H16" s="97">
        <v>1</v>
      </c>
      <c r="I16" s="96">
        <f t="shared" si="0"/>
        <v>485984700</v>
      </c>
      <c r="J16" s="98" t="s">
        <v>229</v>
      </c>
      <c r="K16" s="96">
        <v>500000000</v>
      </c>
      <c r="L16" s="18"/>
      <c r="M16" s="18"/>
      <c r="O16" s="62"/>
      <c r="P16" s="62"/>
      <c r="Q16" s="62"/>
      <c r="R16" s="62"/>
      <c r="S16" s="62"/>
      <c r="T16" s="62"/>
      <c r="U16" s="62"/>
      <c r="V16" s="62"/>
      <c r="W16" s="62"/>
      <c r="X16" s="62"/>
      <c r="Y16" s="62"/>
      <c r="Z16" s="62"/>
      <c r="AA16" s="62"/>
    </row>
    <row r="17" spans="1:27" ht="31.5" customHeight="1">
      <c r="A17" s="18"/>
      <c r="B17" s="23" t="s">
        <v>148</v>
      </c>
      <c r="C17" s="96">
        <v>10000000</v>
      </c>
      <c r="D17" s="96">
        <v>697854044</v>
      </c>
      <c r="E17" s="98">
        <v>0</v>
      </c>
      <c r="F17" s="96">
        <v>697854044</v>
      </c>
      <c r="G17" s="96">
        <v>10000000</v>
      </c>
      <c r="H17" s="97">
        <v>1</v>
      </c>
      <c r="I17" s="96">
        <f t="shared" si="0"/>
        <v>697854044</v>
      </c>
      <c r="J17" s="98" t="s">
        <v>229</v>
      </c>
      <c r="K17" s="96">
        <v>10000000</v>
      </c>
      <c r="L17" s="18"/>
      <c r="M17" s="18"/>
      <c r="O17" s="62"/>
      <c r="P17" s="62"/>
      <c r="Q17" s="62"/>
      <c r="R17" s="62"/>
      <c r="S17" s="62"/>
      <c r="T17" s="62"/>
      <c r="U17" s="62"/>
      <c r="V17" s="62"/>
      <c r="W17" s="62"/>
      <c r="X17" s="62"/>
      <c r="Y17" s="62"/>
      <c r="Z17" s="62"/>
      <c r="AA17" s="62"/>
    </row>
    <row r="18" spans="1:27" ht="31.5" customHeight="1">
      <c r="A18" s="18"/>
      <c r="B18" s="23" t="s">
        <v>149</v>
      </c>
      <c r="C18" s="96">
        <v>250000000</v>
      </c>
      <c r="D18" s="96">
        <v>644272393</v>
      </c>
      <c r="E18" s="96">
        <v>133242169</v>
      </c>
      <c r="F18" s="96">
        <v>511030224</v>
      </c>
      <c r="G18" s="96">
        <v>521000000</v>
      </c>
      <c r="H18" s="97">
        <f>C18/G18</f>
        <v>0.47984644913627639</v>
      </c>
      <c r="I18" s="96">
        <f t="shared" si="0"/>
        <v>245216038.38771594</v>
      </c>
      <c r="J18" s="98" t="s">
        <v>229</v>
      </c>
      <c r="K18" s="96">
        <v>250000000</v>
      </c>
      <c r="L18" s="18"/>
      <c r="M18" s="18"/>
      <c r="O18" s="62"/>
      <c r="P18" s="62"/>
      <c r="Q18" s="62"/>
      <c r="R18" s="62"/>
      <c r="S18" s="62"/>
      <c r="T18" s="62"/>
      <c r="U18" s="62"/>
      <c r="V18" s="62"/>
      <c r="W18" s="62"/>
      <c r="X18" s="62"/>
      <c r="Y18" s="62"/>
      <c r="Z18" s="62"/>
      <c r="AA18" s="62"/>
    </row>
    <row r="19" spans="1:27" ht="31.5" customHeight="1">
      <c r="A19" s="18"/>
      <c r="B19" s="24" t="s">
        <v>8</v>
      </c>
      <c r="C19" s="96">
        <v>3448000000</v>
      </c>
      <c r="D19" s="96">
        <v>5728308045</v>
      </c>
      <c r="E19" s="96">
        <v>2049084182</v>
      </c>
      <c r="F19" s="96">
        <v>3679223863</v>
      </c>
      <c r="G19" s="96">
        <v>3719000000</v>
      </c>
      <c r="H19" s="98" t="s">
        <v>229</v>
      </c>
      <c r="I19" s="96">
        <f>SUM(I9:I18)</f>
        <v>133966942693.38771</v>
      </c>
      <c r="J19" s="96">
        <v>3000000</v>
      </c>
      <c r="K19" s="96">
        <v>3448000000</v>
      </c>
      <c r="L19" s="18"/>
      <c r="M19" s="18"/>
      <c r="O19" s="62"/>
      <c r="P19" s="62"/>
      <c r="Q19" s="62"/>
      <c r="R19" s="62"/>
      <c r="S19" s="62"/>
      <c r="T19" s="62"/>
      <c r="U19" s="62"/>
      <c r="V19" s="62"/>
      <c r="W19" s="62"/>
      <c r="X19" s="62"/>
      <c r="Y19" s="62"/>
      <c r="Z19" s="62"/>
      <c r="AA19" s="62"/>
    </row>
    <row r="20" spans="1:27" ht="21.75" customHeight="1">
      <c r="A20" s="18"/>
      <c r="B20" s="21"/>
      <c r="C20" s="18"/>
      <c r="D20" s="18"/>
      <c r="E20" s="18"/>
      <c r="F20" s="18"/>
      <c r="G20" s="18"/>
      <c r="H20" s="18"/>
      <c r="I20" s="18"/>
      <c r="J20" s="18"/>
      <c r="K20" s="18"/>
      <c r="L20" s="18"/>
      <c r="M20" s="18"/>
      <c r="O20" s="62"/>
      <c r="P20" s="62"/>
      <c r="Q20" s="62"/>
      <c r="R20" s="62"/>
      <c r="S20" s="62"/>
      <c r="T20" s="62"/>
      <c r="U20" s="62"/>
      <c r="V20" s="62"/>
      <c r="W20" s="62"/>
      <c r="X20" s="62"/>
      <c r="Y20" s="62"/>
      <c r="Z20" s="62"/>
      <c r="AA20" s="62"/>
    </row>
    <row r="21" spans="1:27" ht="21.75" customHeight="1">
      <c r="B21" s="16" t="s">
        <v>140</v>
      </c>
      <c r="K21" s="17"/>
      <c r="L21" s="17" t="s">
        <v>231</v>
      </c>
      <c r="O21" s="62"/>
      <c r="P21" s="62"/>
      <c r="Q21" s="62"/>
      <c r="R21" s="62"/>
      <c r="S21" s="62"/>
      <c r="T21" s="62"/>
      <c r="U21" s="62"/>
      <c r="V21" s="62"/>
      <c r="W21" s="62"/>
      <c r="X21" s="62"/>
      <c r="Y21" s="62"/>
      <c r="Z21" s="62"/>
      <c r="AA21" s="62"/>
    </row>
    <row r="22" spans="1:27" ht="46.5" customHeight="1">
      <c r="A22" s="18"/>
      <c r="B22" s="19" t="s">
        <v>51</v>
      </c>
      <c r="C22" s="20" t="s">
        <v>161</v>
      </c>
      <c r="D22" s="20" t="s">
        <v>162</v>
      </c>
      <c r="E22" s="20" t="s">
        <v>163</v>
      </c>
      <c r="F22" s="20" t="s">
        <v>53</v>
      </c>
      <c r="G22" s="20" t="s">
        <v>152</v>
      </c>
      <c r="H22" s="20" t="s">
        <v>255</v>
      </c>
      <c r="I22" s="20" t="s">
        <v>54</v>
      </c>
      <c r="J22" s="20" t="s">
        <v>164</v>
      </c>
      <c r="K22" s="20" t="s">
        <v>56</v>
      </c>
      <c r="L22" s="20" t="s">
        <v>50</v>
      </c>
      <c r="M22" s="18"/>
      <c r="O22" s="62"/>
      <c r="P22" s="62"/>
      <c r="Q22" s="62"/>
      <c r="R22" s="62"/>
      <c r="S22" s="62"/>
      <c r="T22" s="62"/>
      <c r="U22" s="62"/>
      <c r="V22" s="62"/>
      <c r="W22" s="62"/>
      <c r="X22" s="62"/>
      <c r="Y22" s="62"/>
      <c r="Z22" s="62"/>
      <c r="AA22" s="62"/>
    </row>
    <row r="23" spans="1:27" ht="31.5" customHeight="1">
      <c r="A23" s="18"/>
      <c r="B23" s="23" t="s">
        <v>210</v>
      </c>
      <c r="C23" s="96">
        <v>150000000</v>
      </c>
      <c r="D23" s="96">
        <v>5624105000</v>
      </c>
      <c r="E23" s="96">
        <v>542721000</v>
      </c>
      <c r="F23" s="96">
        <v>5081383000</v>
      </c>
      <c r="G23" s="96">
        <v>1125000000</v>
      </c>
      <c r="H23" s="97">
        <f>C23/G23</f>
        <v>0.13333333333333333</v>
      </c>
      <c r="I23" s="96">
        <f>F23*H23</f>
        <v>677517733.33333337</v>
      </c>
      <c r="J23" s="98" t="s">
        <v>229</v>
      </c>
      <c r="K23" s="96">
        <v>150000000</v>
      </c>
      <c r="L23" s="96">
        <v>150000000</v>
      </c>
      <c r="M23" s="18"/>
      <c r="O23" s="62"/>
      <c r="P23" s="62"/>
      <c r="Q23" s="62"/>
      <c r="R23" s="62"/>
      <c r="S23" s="62"/>
      <c r="T23" s="62"/>
      <c r="U23" s="62"/>
      <c r="V23" s="62"/>
      <c r="W23" s="62"/>
      <c r="X23" s="62"/>
      <c r="Y23" s="62"/>
      <c r="Z23" s="62"/>
      <c r="AA23" s="62"/>
    </row>
    <row r="24" spans="1:27" ht="31.5" customHeight="1">
      <c r="A24" s="18"/>
      <c r="B24" s="23" t="s">
        <v>211</v>
      </c>
      <c r="C24" s="96">
        <v>40000000</v>
      </c>
      <c r="D24" s="96">
        <v>8606543970</v>
      </c>
      <c r="E24" s="96">
        <v>5385288181</v>
      </c>
      <c r="F24" s="96">
        <v>3221255789</v>
      </c>
      <c r="G24" s="96">
        <v>805000000</v>
      </c>
      <c r="H24" s="97">
        <f t="shared" ref="H24:H41" si="1">C24/G24</f>
        <v>4.9689440993788817E-2</v>
      </c>
      <c r="I24" s="96">
        <f t="shared" ref="I24:I38" si="2">F24*H24</f>
        <v>160062399.45341614</v>
      </c>
      <c r="J24" s="98" t="s">
        <v>229</v>
      </c>
      <c r="K24" s="96">
        <v>40000000</v>
      </c>
      <c r="L24" s="96">
        <v>40000000</v>
      </c>
      <c r="M24" s="18"/>
      <c r="O24" s="62"/>
      <c r="P24" s="62"/>
      <c r="Q24" s="62"/>
      <c r="R24" s="62"/>
      <c r="S24" s="62"/>
      <c r="T24" s="62"/>
      <c r="U24" s="62"/>
      <c r="V24" s="62"/>
      <c r="W24" s="62"/>
      <c r="X24" s="62"/>
      <c r="Y24" s="62"/>
      <c r="Z24" s="62"/>
      <c r="AA24" s="62"/>
    </row>
    <row r="25" spans="1:27" ht="31.5" customHeight="1">
      <c r="A25" s="18"/>
      <c r="B25" s="23" t="s">
        <v>212</v>
      </c>
      <c r="C25" s="96">
        <v>20000000</v>
      </c>
      <c r="D25" s="96">
        <v>321871012</v>
      </c>
      <c r="E25" s="96">
        <v>91426410</v>
      </c>
      <c r="F25" s="96">
        <v>230444602</v>
      </c>
      <c r="G25" s="96">
        <v>100000000</v>
      </c>
      <c r="H25" s="97">
        <f t="shared" si="1"/>
        <v>0.2</v>
      </c>
      <c r="I25" s="96">
        <f t="shared" si="2"/>
        <v>46088920.400000006</v>
      </c>
      <c r="J25" s="98" t="s">
        <v>229</v>
      </c>
      <c r="K25" s="96">
        <v>20000000</v>
      </c>
      <c r="L25" s="96">
        <v>20000000</v>
      </c>
      <c r="M25" s="18"/>
      <c r="O25" s="62"/>
      <c r="P25" s="62"/>
      <c r="Q25" s="62"/>
      <c r="R25" s="62"/>
      <c r="S25" s="62"/>
      <c r="T25" s="62"/>
      <c r="U25" s="62"/>
      <c r="V25" s="62"/>
      <c r="W25" s="62"/>
      <c r="X25" s="62"/>
      <c r="Y25" s="62"/>
      <c r="Z25" s="62"/>
      <c r="AA25" s="62"/>
    </row>
    <row r="26" spans="1:27" ht="31.5" customHeight="1">
      <c r="A26" s="18"/>
      <c r="B26" s="23" t="s">
        <v>213</v>
      </c>
      <c r="C26" s="96">
        <v>20000000</v>
      </c>
      <c r="D26" s="96">
        <v>740780437</v>
      </c>
      <c r="E26" s="96">
        <v>113926621</v>
      </c>
      <c r="F26" s="96">
        <v>626853816</v>
      </c>
      <c r="G26" s="96">
        <v>80000000</v>
      </c>
      <c r="H26" s="97">
        <f t="shared" si="1"/>
        <v>0.25</v>
      </c>
      <c r="I26" s="96">
        <f t="shared" si="2"/>
        <v>156713454</v>
      </c>
      <c r="J26" s="98" t="s">
        <v>229</v>
      </c>
      <c r="K26" s="96">
        <v>20000000</v>
      </c>
      <c r="L26" s="96">
        <v>20000000</v>
      </c>
      <c r="M26" s="18"/>
      <c r="O26" s="62"/>
      <c r="P26" s="62"/>
      <c r="Q26" s="62"/>
      <c r="R26" s="62"/>
      <c r="S26" s="62"/>
      <c r="T26" s="62"/>
      <c r="U26" s="62"/>
      <c r="V26" s="62"/>
      <c r="W26" s="62"/>
      <c r="X26" s="62"/>
      <c r="Y26" s="62"/>
      <c r="Z26" s="62"/>
      <c r="AA26" s="62"/>
    </row>
    <row r="27" spans="1:27" ht="31.5" customHeight="1">
      <c r="A27" s="18"/>
      <c r="B27" s="23" t="s">
        <v>153</v>
      </c>
      <c r="C27" s="96">
        <v>13460000</v>
      </c>
      <c r="D27" s="96">
        <v>213614715503</v>
      </c>
      <c r="E27" s="96">
        <v>207175797721</v>
      </c>
      <c r="F27" s="96">
        <v>6438917782</v>
      </c>
      <c r="G27" s="96">
        <v>3260810000</v>
      </c>
      <c r="H27" s="97">
        <f t="shared" si="1"/>
        <v>4.1278087346395525E-3</v>
      </c>
      <c r="I27" s="96">
        <f t="shared" si="2"/>
        <v>26578621.062165532</v>
      </c>
      <c r="J27" s="98" t="s">
        <v>229</v>
      </c>
      <c r="K27" s="96">
        <v>13460000</v>
      </c>
      <c r="L27" s="96">
        <v>13460000</v>
      </c>
      <c r="M27" s="18"/>
      <c r="O27" s="62"/>
      <c r="P27" s="62"/>
      <c r="Q27" s="62"/>
      <c r="R27" s="62"/>
      <c r="S27" s="62"/>
      <c r="T27" s="62"/>
      <c r="U27" s="62"/>
      <c r="V27" s="62"/>
      <c r="W27" s="62"/>
      <c r="X27" s="62"/>
      <c r="Y27" s="62"/>
      <c r="Z27" s="62"/>
      <c r="AA27" s="62"/>
    </row>
    <row r="28" spans="1:27" ht="31.5" customHeight="1">
      <c r="A28" s="18"/>
      <c r="B28" s="23" t="s">
        <v>214</v>
      </c>
      <c r="C28" s="96">
        <v>624000000</v>
      </c>
      <c r="D28" s="96">
        <v>4212683000</v>
      </c>
      <c r="E28" s="96">
        <v>525180000</v>
      </c>
      <c r="F28" s="96">
        <v>3687502000</v>
      </c>
      <c r="G28" s="96">
        <v>3427000000</v>
      </c>
      <c r="H28" s="97">
        <f t="shared" si="1"/>
        <v>0.18208345491683689</v>
      </c>
      <c r="I28" s="96">
        <f t="shared" si="2"/>
        <v>671433104.17274582</v>
      </c>
      <c r="J28" s="98" t="s">
        <v>229</v>
      </c>
      <c r="K28" s="96">
        <v>624000000</v>
      </c>
      <c r="L28" s="96">
        <v>624000000</v>
      </c>
      <c r="M28" s="18"/>
      <c r="O28" s="62"/>
      <c r="P28" s="62"/>
      <c r="Q28" s="62"/>
      <c r="R28" s="62"/>
      <c r="S28" s="62"/>
      <c r="T28" s="62"/>
      <c r="U28" s="62"/>
      <c r="V28" s="62"/>
      <c r="W28" s="62"/>
      <c r="X28" s="62"/>
      <c r="Y28" s="62"/>
      <c r="Z28" s="62"/>
      <c r="AA28" s="62"/>
    </row>
    <row r="29" spans="1:27" ht="31.5" customHeight="1">
      <c r="A29" s="18"/>
      <c r="B29" s="23" t="s">
        <v>154</v>
      </c>
      <c r="C29" s="96">
        <v>16486000</v>
      </c>
      <c r="D29" s="96">
        <v>488064465</v>
      </c>
      <c r="E29" s="96">
        <v>62662043</v>
      </c>
      <c r="F29" s="96">
        <v>425402422</v>
      </c>
      <c r="G29" s="96">
        <v>210600000</v>
      </c>
      <c r="H29" s="97">
        <f t="shared" si="1"/>
        <v>7.8281101614434953E-2</v>
      </c>
      <c r="I29" s="96">
        <f t="shared" si="2"/>
        <v>33300970.22360874</v>
      </c>
      <c r="J29" s="98" t="s">
        <v>229</v>
      </c>
      <c r="K29" s="96">
        <v>16486000</v>
      </c>
      <c r="L29" s="96">
        <v>16486000</v>
      </c>
      <c r="M29" s="18"/>
      <c r="O29" s="62"/>
      <c r="P29" s="62"/>
      <c r="Q29" s="62"/>
      <c r="R29" s="62"/>
      <c r="S29" s="62"/>
      <c r="T29" s="62"/>
      <c r="U29" s="62"/>
      <c r="V29" s="62"/>
      <c r="W29" s="62"/>
      <c r="X29" s="62"/>
      <c r="Y29" s="62"/>
      <c r="Z29" s="62"/>
      <c r="AA29" s="62"/>
    </row>
    <row r="30" spans="1:27" ht="31.5" customHeight="1">
      <c r="A30" s="18"/>
      <c r="B30" s="23" t="s">
        <v>215</v>
      </c>
      <c r="C30" s="96">
        <v>128000000</v>
      </c>
      <c r="D30" s="96">
        <v>656658818</v>
      </c>
      <c r="E30" s="96">
        <v>39011226</v>
      </c>
      <c r="F30" s="96">
        <v>617647592</v>
      </c>
      <c r="G30" s="96">
        <v>600000000</v>
      </c>
      <c r="H30" s="97">
        <f t="shared" si="1"/>
        <v>0.21333333333333335</v>
      </c>
      <c r="I30" s="96">
        <f t="shared" si="2"/>
        <v>131764819.62666668</v>
      </c>
      <c r="J30" s="98" t="s">
        <v>229</v>
      </c>
      <c r="K30" s="96">
        <v>128000000</v>
      </c>
      <c r="L30" s="96">
        <v>128000000</v>
      </c>
      <c r="M30" s="18"/>
      <c r="O30" s="62"/>
      <c r="P30" s="62"/>
      <c r="Q30" s="62"/>
      <c r="R30" s="62"/>
      <c r="S30" s="62"/>
      <c r="T30" s="62"/>
      <c r="U30" s="62"/>
      <c r="V30" s="62"/>
      <c r="W30" s="62"/>
      <c r="X30" s="62"/>
      <c r="Y30" s="62"/>
      <c r="Z30" s="62"/>
      <c r="AA30" s="62"/>
    </row>
    <row r="31" spans="1:27" ht="31.5" customHeight="1">
      <c r="A31" s="18"/>
      <c r="B31" s="23" t="s">
        <v>216</v>
      </c>
      <c r="C31" s="96">
        <v>45011000</v>
      </c>
      <c r="D31" s="96">
        <v>1105369056</v>
      </c>
      <c r="E31" s="96">
        <v>2199217</v>
      </c>
      <c r="F31" s="96">
        <v>1103169839</v>
      </c>
      <c r="G31" s="96">
        <v>1051130000</v>
      </c>
      <c r="H31" s="97">
        <f t="shared" si="1"/>
        <v>4.2821534919562754E-2</v>
      </c>
      <c r="I31" s="96">
        <f t="shared" si="2"/>
        <v>47239425.782946922</v>
      </c>
      <c r="J31" s="98" t="s">
        <v>229</v>
      </c>
      <c r="K31" s="96">
        <v>45011000</v>
      </c>
      <c r="L31" s="96">
        <v>45011000</v>
      </c>
      <c r="M31" s="18"/>
      <c r="O31" s="62"/>
      <c r="P31" s="62"/>
      <c r="Q31" s="62"/>
      <c r="R31" s="62"/>
      <c r="S31" s="62"/>
      <c r="T31" s="62"/>
      <c r="U31" s="62"/>
      <c r="V31" s="62"/>
      <c r="W31" s="62"/>
      <c r="X31" s="62"/>
      <c r="Y31" s="62"/>
      <c r="Z31" s="62"/>
      <c r="AA31" s="62"/>
    </row>
    <row r="32" spans="1:27" ht="31.5" customHeight="1">
      <c r="A32" s="18"/>
      <c r="B32" s="23" t="s">
        <v>155</v>
      </c>
      <c r="C32" s="96">
        <v>59545000</v>
      </c>
      <c r="D32" s="96">
        <v>3040496272</v>
      </c>
      <c r="E32" s="96">
        <v>26327329</v>
      </c>
      <c r="F32" s="96">
        <v>3014168943</v>
      </c>
      <c r="G32" s="96">
        <v>2632200000</v>
      </c>
      <c r="H32" s="97">
        <f t="shared" si="1"/>
        <v>2.2621761264341615E-2</v>
      </c>
      <c r="I32" s="96">
        <f t="shared" si="2"/>
        <v>68185810.238938913</v>
      </c>
      <c r="J32" s="98" t="s">
        <v>229</v>
      </c>
      <c r="K32" s="96">
        <v>59545000</v>
      </c>
      <c r="L32" s="96">
        <v>59545000</v>
      </c>
      <c r="M32" s="18"/>
      <c r="O32" s="62"/>
      <c r="P32" s="62"/>
      <c r="Q32" s="62"/>
      <c r="R32" s="62"/>
      <c r="S32" s="62"/>
      <c r="T32" s="62"/>
      <c r="U32" s="62"/>
      <c r="V32" s="62"/>
      <c r="W32" s="62"/>
      <c r="X32" s="62"/>
      <c r="Y32" s="62"/>
      <c r="Z32" s="62"/>
      <c r="AA32" s="62"/>
    </row>
    <row r="33" spans="1:27" ht="31.5" customHeight="1">
      <c r="A33" s="18"/>
      <c r="B33" s="23" t="s">
        <v>156</v>
      </c>
      <c r="C33" s="96">
        <v>38576000</v>
      </c>
      <c r="D33" s="96">
        <v>18133395165</v>
      </c>
      <c r="E33" s="96">
        <v>15958304215</v>
      </c>
      <c r="F33" s="96">
        <v>2175090950</v>
      </c>
      <c r="G33" s="96">
        <v>1983663359</v>
      </c>
      <c r="H33" s="97">
        <f t="shared" si="1"/>
        <v>1.9446848087896752E-2</v>
      </c>
      <c r="I33" s="96">
        <f t="shared" si="2"/>
        <v>42298663.282009028</v>
      </c>
      <c r="J33" s="98" t="s">
        <v>229</v>
      </c>
      <c r="K33" s="96">
        <v>38576000</v>
      </c>
      <c r="L33" s="96">
        <v>38576000</v>
      </c>
      <c r="M33" s="18"/>
      <c r="O33" s="62"/>
      <c r="P33" s="62"/>
      <c r="Q33" s="62"/>
      <c r="R33" s="62"/>
      <c r="S33" s="62"/>
      <c r="T33" s="62"/>
      <c r="U33" s="62"/>
      <c r="V33" s="62"/>
      <c r="W33" s="62"/>
      <c r="X33" s="62"/>
      <c r="Y33" s="62"/>
      <c r="Z33" s="62"/>
      <c r="AA33" s="62"/>
    </row>
    <row r="34" spans="1:27" ht="31.5" customHeight="1">
      <c r="A34" s="18"/>
      <c r="B34" s="23" t="s">
        <v>217</v>
      </c>
      <c r="C34" s="96">
        <v>12831000</v>
      </c>
      <c r="D34" s="96">
        <v>1627222114</v>
      </c>
      <c r="E34" s="96">
        <v>10345000</v>
      </c>
      <c r="F34" s="96">
        <v>1616877114</v>
      </c>
      <c r="G34" s="96">
        <v>1500000000</v>
      </c>
      <c r="H34" s="97">
        <f t="shared" si="1"/>
        <v>8.5540000000000008E-3</v>
      </c>
      <c r="I34" s="96">
        <f t="shared" si="2"/>
        <v>13830766.833156001</v>
      </c>
      <c r="J34" s="98" t="s">
        <v>229</v>
      </c>
      <c r="K34" s="96">
        <v>12831000</v>
      </c>
      <c r="L34" s="96">
        <v>12831000</v>
      </c>
      <c r="M34" s="18"/>
      <c r="O34" s="62"/>
      <c r="P34" s="62"/>
      <c r="Q34" s="62"/>
      <c r="R34" s="62"/>
      <c r="S34" s="62"/>
      <c r="T34" s="62"/>
      <c r="U34" s="62"/>
      <c r="V34" s="62"/>
      <c r="W34" s="62"/>
      <c r="X34" s="62"/>
      <c r="Y34" s="62"/>
      <c r="Z34" s="62"/>
      <c r="AA34" s="62"/>
    </row>
    <row r="35" spans="1:27" ht="31.5" customHeight="1">
      <c r="A35" s="18"/>
      <c r="B35" s="23" t="s">
        <v>157</v>
      </c>
      <c r="C35" s="96">
        <v>30570250</v>
      </c>
      <c r="D35" s="96">
        <v>1213996535</v>
      </c>
      <c r="E35" s="96">
        <v>208354961</v>
      </c>
      <c r="F35" s="96">
        <v>1005641574</v>
      </c>
      <c r="G35" s="96">
        <v>750203544</v>
      </c>
      <c r="H35" s="97">
        <f t="shared" si="1"/>
        <v>4.0749274306280801E-2</v>
      </c>
      <c r="I35" s="96">
        <f t="shared" si="2"/>
        <v>40979164.352725983</v>
      </c>
      <c r="J35" s="98" t="s">
        <v>229</v>
      </c>
      <c r="K35" s="96">
        <v>30570250</v>
      </c>
      <c r="L35" s="96">
        <v>30570250</v>
      </c>
      <c r="M35" s="18"/>
    </row>
    <row r="36" spans="1:27" ht="31.5" customHeight="1">
      <c r="A36" s="18"/>
      <c r="B36" s="23" t="s">
        <v>158</v>
      </c>
      <c r="C36" s="96">
        <v>30540000</v>
      </c>
      <c r="D36" s="96">
        <v>349860588972</v>
      </c>
      <c r="E36" s="96">
        <v>336120113283</v>
      </c>
      <c r="F36" s="96">
        <v>13740475689</v>
      </c>
      <c r="G36" s="96">
        <v>4045658000</v>
      </c>
      <c r="H36" s="97">
        <f t="shared" si="1"/>
        <v>7.548833836176958E-3</v>
      </c>
      <c r="I36" s="96">
        <f t="shared" si="2"/>
        <v>103724567.8062901</v>
      </c>
      <c r="J36" s="98" t="s">
        <v>229</v>
      </c>
      <c r="K36" s="96">
        <v>30540000</v>
      </c>
      <c r="L36" s="96">
        <v>30540000</v>
      </c>
      <c r="M36" s="18"/>
    </row>
    <row r="37" spans="1:27" ht="31.5" customHeight="1">
      <c r="A37" s="18"/>
      <c r="B37" s="23" t="s">
        <v>218</v>
      </c>
      <c r="C37" s="96">
        <v>40500000</v>
      </c>
      <c r="D37" s="96">
        <v>672816450</v>
      </c>
      <c r="E37" s="96">
        <v>3285073</v>
      </c>
      <c r="F37" s="96">
        <v>669531377</v>
      </c>
      <c r="G37" s="96">
        <v>450000000</v>
      </c>
      <c r="H37" s="97">
        <f t="shared" si="1"/>
        <v>0.09</v>
      </c>
      <c r="I37" s="96">
        <f t="shared" si="2"/>
        <v>60257823.93</v>
      </c>
      <c r="J37" s="98" t="s">
        <v>229</v>
      </c>
      <c r="K37" s="96">
        <v>40500000</v>
      </c>
      <c r="L37" s="96">
        <v>40500000</v>
      </c>
      <c r="M37" s="18"/>
    </row>
    <row r="38" spans="1:27" ht="31.5" customHeight="1">
      <c r="A38" s="18"/>
      <c r="B38" s="23" t="s">
        <v>219</v>
      </c>
      <c r="C38" s="96">
        <v>51449047</v>
      </c>
      <c r="D38" s="96">
        <v>1492122141</v>
      </c>
      <c r="E38" s="96">
        <v>339995866</v>
      </c>
      <c r="F38" s="96">
        <v>1152126275</v>
      </c>
      <c r="G38" s="96">
        <v>1215000000</v>
      </c>
      <c r="H38" s="97">
        <f t="shared" si="1"/>
        <v>4.2344894650205758E-2</v>
      </c>
      <c r="I38" s="96">
        <f t="shared" si="2"/>
        <v>48786665.738608986</v>
      </c>
      <c r="J38" s="98" t="s">
        <v>229</v>
      </c>
      <c r="K38" s="96">
        <v>51449047</v>
      </c>
      <c r="L38" s="96">
        <v>73642000</v>
      </c>
      <c r="M38" s="18"/>
    </row>
    <row r="39" spans="1:27" ht="31.5" customHeight="1">
      <c r="A39" s="18"/>
      <c r="B39" s="23" t="s">
        <v>159</v>
      </c>
      <c r="C39" s="96">
        <v>15000000</v>
      </c>
      <c r="D39" s="96">
        <v>2626506414</v>
      </c>
      <c r="E39" s="96">
        <v>556272010</v>
      </c>
      <c r="F39" s="96">
        <v>2070234404</v>
      </c>
      <c r="G39" s="96">
        <v>15000000</v>
      </c>
      <c r="H39" s="97">
        <f t="shared" si="1"/>
        <v>1</v>
      </c>
      <c r="I39" s="96">
        <f>F39*H39</f>
        <v>2070234404</v>
      </c>
      <c r="J39" s="98" t="s">
        <v>229</v>
      </c>
      <c r="K39" s="96">
        <v>15000000</v>
      </c>
      <c r="L39" s="96">
        <v>15000000</v>
      </c>
      <c r="M39" s="18"/>
    </row>
    <row r="40" spans="1:27" ht="31.5" customHeight="1">
      <c r="A40" s="18"/>
      <c r="B40" s="23" t="s">
        <v>160</v>
      </c>
      <c r="C40" s="96">
        <v>38173000</v>
      </c>
      <c r="D40" s="96">
        <v>24834865000000</v>
      </c>
      <c r="E40" s="96">
        <v>24466761000000</v>
      </c>
      <c r="F40" s="96">
        <v>368104000000</v>
      </c>
      <c r="G40" s="96">
        <v>16602000000</v>
      </c>
      <c r="H40" s="97">
        <f>C40/G40</f>
        <v>2.2993012890013252E-3</v>
      </c>
      <c r="I40" s="96">
        <f>F40*H40</f>
        <v>846382001.68654382</v>
      </c>
      <c r="J40" s="98" t="s">
        <v>229</v>
      </c>
      <c r="K40" s="96">
        <v>38173000</v>
      </c>
      <c r="L40" s="96">
        <v>38173000</v>
      </c>
      <c r="M40" s="18"/>
    </row>
    <row r="41" spans="1:27" ht="31.5" customHeight="1">
      <c r="A41" s="18"/>
      <c r="B41" s="23" t="s">
        <v>1</v>
      </c>
      <c r="C41" s="96">
        <v>44063338.777073808</v>
      </c>
      <c r="D41" s="96">
        <v>1053762533882</v>
      </c>
      <c r="E41" s="96">
        <v>907748226189</v>
      </c>
      <c r="F41" s="96">
        <v>146014307693</v>
      </c>
      <c r="G41" s="96">
        <v>55020913084</v>
      </c>
      <c r="H41" s="97">
        <f t="shared" si="1"/>
        <v>8.008471017157177E-4</v>
      </c>
      <c r="I41" s="96">
        <v>2471438858.5044799</v>
      </c>
      <c r="J41" s="96">
        <v>484801</v>
      </c>
      <c r="K41" s="96">
        <v>43009360.545298703</v>
      </c>
      <c r="L41" s="96">
        <v>81959229</v>
      </c>
      <c r="M41" s="18"/>
    </row>
    <row r="42" spans="1:27" ht="31.5" customHeight="1">
      <c r="A42" s="18"/>
      <c r="B42" s="25" t="s">
        <v>8</v>
      </c>
      <c r="C42" s="96">
        <v>1418204635.7770739</v>
      </c>
      <c r="D42" s="96">
        <v>26503164915798</v>
      </c>
      <c r="E42" s="96">
        <v>25942074181395</v>
      </c>
      <c r="F42" s="96">
        <v>561090732403</v>
      </c>
      <c r="G42" s="96">
        <v>94899177987</v>
      </c>
      <c r="H42" s="144" t="s">
        <v>168</v>
      </c>
      <c r="I42" s="96">
        <v>7716818174.42764</v>
      </c>
      <c r="J42" s="96">
        <v>484801</v>
      </c>
      <c r="K42" s="96">
        <v>1417150657.5453</v>
      </c>
      <c r="L42" s="96">
        <v>1479702479</v>
      </c>
      <c r="M42" s="18"/>
    </row>
  </sheetData>
  <phoneticPr fontId="3"/>
  <printOptions horizontalCentered="1"/>
  <pageMargins left="0.39370078740157483" right="0.39370078740157483" top="0.59055118110236227" bottom="0.59055118110236227" header="0.31496062992125984" footer="0.31496062992125984"/>
  <pageSetup paperSize="9" scale="75" orientation="landscape" r:id="rId1"/>
  <rowBreaks count="1" manualBreakCount="1">
    <brk id="20"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I25"/>
  <sheetViews>
    <sheetView view="pageBreakPreview" zoomScale="85" zoomScaleNormal="100" zoomScaleSheetLayoutView="85" workbookViewId="0">
      <selection sqref="A1:E1"/>
    </sheetView>
  </sheetViews>
  <sheetFormatPr defaultRowHeight="13.5"/>
  <cols>
    <col min="1" max="1" width="2.5" customWidth="1"/>
    <col min="2" max="2" width="31.625" customWidth="1"/>
    <col min="3" max="8" width="14.625" customWidth="1"/>
    <col min="9" max="9" width="10.75" hidden="1" customWidth="1"/>
    <col min="10" max="10" width="2.5" customWidth="1"/>
  </cols>
  <sheetData>
    <row r="1" spans="2:9" ht="18.75" customHeight="1">
      <c r="B1" s="3" t="s">
        <v>236</v>
      </c>
      <c r="H1" s="4" t="s">
        <v>238</v>
      </c>
    </row>
    <row r="2" spans="2:9" ht="15.75" customHeight="1">
      <c r="B2" s="179" t="s">
        <v>220</v>
      </c>
      <c r="C2" s="179" t="s">
        <v>6</v>
      </c>
      <c r="D2" s="179" t="s">
        <v>4</v>
      </c>
      <c r="E2" s="179" t="s">
        <v>2</v>
      </c>
      <c r="F2" s="179" t="s">
        <v>3</v>
      </c>
      <c r="G2" s="178" t="s">
        <v>177</v>
      </c>
      <c r="H2" s="178" t="s">
        <v>58</v>
      </c>
      <c r="I2" s="8" t="s">
        <v>8</v>
      </c>
    </row>
    <row r="3" spans="2:9" s="9" customFormat="1" ht="15.75" customHeight="1">
      <c r="B3" s="179"/>
      <c r="C3" s="179"/>
      <c r="D3" s="179"/>
      <c r="E3" s="179"/>
      <c r="F3" s="179"/>
      <c r="G3" s="179"/>
      <c r="H3" s="179"/>
      <c r="I3" s="10"/>
    </row>
    <row r="4" spans="2:9" ht="25.5" customHeight="1">
      <c r="B4" s="11" t="s">
        <v>171</v>
      </c>
      <c r="C4" s="93">
        <v>13756558108</v>
      </c>
      <c r="D4" s="93">
        <v>4700385367</v>
      </c>
      <c r="E4" s="94" t="s">
        <v>239</v>
      </c>
      <c r="F4" s="94" t="s">
        <v>240</v>
      </c>
      <c r="G4" s="93">
        <f>C4+D4</f>
        <v>18456943475</v>
      </c>
      <c r="H4" s="93">
        <v>19850000000</v>
      </c>
      <c r="I4" s="12"/>
    </row>
    <row r="5" spans="2:9" ht="25.5" customHeight="1">
      <c r="B5" s="11" t="s">
        <v>241</v>
      </c>
      <c r="C5" s="93">
        <v>52674831</v>
      </c>
      <c r="D5" s="94">
        <v>490076237</v>
      </c>
      <c r="E5" s="94" t="s">
        <v>239</v>
      </c>
      <c r="F5" s="94" t="s">
        <v>240</v>
      </c>
      <c r="G5" s="93">
        <f t="shared" ref="G5:G21" si="0">C5+D5</f>
        <v>542751068</v>
      </c>
      <c r="H5" s="93">
        <v>368450000</v>
      </c>
      <c r="I5" s="12"/>
    </row>
    <row r="6" spans="2:9" ht="25.5" customHeight="1">
      <c r="B6" s="1" t="s">
        <v>172</v>
      </c>
      <c r="C6" s="93">
        <v>329577642</v>
      </c>
      <c r="D6" s="94">
        <v>52674831</v>
      </c>
      <c r="E6" s="94" t="s">
        <v>240</v>
      </c>
      <c r="F6" s="94" t="s">
        <v>239</v>
      </c>
      <c r="G6" s="93">
        <f t="shared" si="0"/>
        <v>382252473</v>
      </c>
      <c r="H6" s="93">
        <v>382151215</v>
      </c>
      <c r="I6" s="12"/>
    </row>
    <row r="7" spans="2:9" ht="25.5" customHeight="1">
      <c r="B7" s="11" t="s">
        <v>198</v>
      </c>
      <c r="C7" s="93">
        <v>4980000000</v>
      </c>
      <c r="D7" s="94" t="s">
        <v>229</v>
      </c>
      <c r="E7" s="94" t="s">
        <v>240</v>
      </c>
      <c r="F7" s="94" t="s">
        <v>239</v>
      </c>
      <c r="G7" s="93">
        <f>C7</f>
        <v>4980000000</v>
      </c>
      <c r="H7" s="93">
        <v>9390000000</v>
      </c>
      <c r="I7" s="12"/>
    </row>
    <row r="8" spans="2:9" ht="25.5" customHeight="1">
      <c r="B8" s="11" t="s">
        <v>199</v>
      </c>
      <c r="C8" s="93">
        <v>4136220296</v>
      </c>
      <c r="D8" s="93">
        <v>3278593027</v>
      </c>
      <c r="E8" s="94" t="s">
        <v>240</v>
      </c>
      <c r="F8" s="94" t="s">
        <v>240</v>
      </c>
      <c r="G8" s="93">
        <f t="shared" si="0"/>
        <v>7414813323</v>
      </c>
      <c r="H8" s="95" t="s">
        <v>266</v>
      </c>
      <c r="I8" s="12"/>
    </row>
    <row r="9" spans="2:9" ht="25.5" customHeight="1">
      <c r="B9" s="11" t="s">
        <v>242</v>
      </c>
      <c r="C9" s="93">
        <v>538946005</v>
      </c>
      <c r="D9" s="93">
        <v>86195178</v>
      </c>
      <c r="E9" s="94" t="s">
        <v>240</v>
      </c>
      <c r="F9" s="94" t="s">
        <v>240</v>
      </c>
      <c r="G9" s="93">
        <f t="shared" si="0"/>
        <v>625141183</v>
      </c>
      <c r="H9" s="93">
        <v>625141749</v>
      </c>
      <c r="I9" s="12"/>
    </row>
    <row r="10" spans="2:9" ht="25.5" customHeight="1">
      <c r="B10" s="11" t="s">
        <v>169</v>
      </c>
      <c r="C10" s="93">
        <v>10061313924</v>
      </c>
      <c r="D10" s="93">
        <v>2209046318</v>
      </c>
      <c r="E10" s="94" t="s">
        <v>240</v>
      </c>
      <c r="F10" s="94" t="s">
        <v>240</v>
      </c>
      <c r="G10" s="93">
        <f t="shared" si="0"/>
        <v>12270360242</v>
      </c>
      <c r="H10" s="93">
        <v>11809049598</v>
      </c>
      <c r="I10" s="12"/>
    </row>
    <row r="11" spans="2:9" ht="25.5" customHeight="1">
      <c r="B11" s="11" t="s">
        <v>243</v>
      </c>
      <c r="C11" s="93">
        <v>1315662299</v>
      </c>
      <c r="D11" s="94">
        <v>210380082</v>
      </c>
      <c r="E11" s="94" t="s">
        <v>240</v>
      </c>
      <c r="F11" s="94" t="s">
        <v>240</v>
      </c>
      <c r="G11" s="93">
        <f t="shared" si="0"/>
        <v>1526042381</v>
      </c>
      <c r="H11" s="93">
        <v>1326042381</v>
      </c>
      <c r="I11" s="12"/>
    </row>
    <row r="12" spans="2:9" ht="25.5" customHeight="1">
      <c r="B12" s="11" t="s">
        <v>244</v>
      </c>
      <c r="C12" s="93">
        <v>884918076</v>
      </c>
      <c r="D12" s="93">
        <v>141503750</v>
      </c>
      <c r="E12" s="94" t="s">
        <v>240</v>
      </c>
      <c r="F12" s="94" t="s">
        <v>239</v>
      </c>
      <c r="G12" s="93">
        <f t="shared" si="0"/>
        <v>1026421826</v>
      </c>
      <c r="H12" s="93">
        <v>1026164275</v>
      </c>
      <c r="I12" s="12"/>
    </row>
    <row r="13" spans="2:9" ht="25.5" customHeight="1">
      <c r="B13" s="11" t="s">
        <v>245</v>
      </c>
      <c r="C13" s="93">
        <v>2621638422</v>
      </c>
      <c r="D13" s="94">
        <v>419323578</v>
      </c>
      <c r="E13" s="94" t="s">
        <v>240</v>
      </c>
      <c r="F13" s="94" t="s">
        <v>240</v>
      </c>
      <c r="G13" s="93">
        <f t="shared" si="0"/>
        <v>3040962000</v>
      </c>
      <c r="H13" s="93">
        <v>2851375000</v>
      </c>
      <c r="I13" s="12"/>
    </row>
    <row r="14" spans="2:9" ht="25.5" customHeight="1">
      <c r="B14" s="1" t="s">
        <v>173</v>
      </c>
      <c r="C14" s="93">
        <v>33216427</v>
      </c>
      <c r="D14" s="94">
        <v>5267483</v>
      </c>
      <c r="E14" s="94" t="s">
        <v>240</v>
      </c>
      <c r="F14" s="94" t="s">
        <v>240</v>
      </c>
      <c r="G14" s="93">
        <f t="shared" si="0"/>
        <v>38483910</v>
      </c>
      <c r="H14" s="93">
        <v>37012910</v>
      </c>
      <c r="I14" s="12"/>
    </row>
    <row r="15" spans="2:9" ht="25.5" customHeight="1">
      <c r="B15" s="1" t="s">
        <v>174</v>
      </c>
      <c r="C15" s="93">
        <v>91120438</v>
      </c>
      <c r="D15" s="93">
        <v>314422583</v>
      </c>
      <c r="E15" s="94" t="s">
        <v>239</v>
      </c>
      <c r="F15" s="94" t="s">
        <v>240</v>
      </c>
      <c r="G15" s="93">
        <f t="shared" si="0"/>
        <v>405543021</v>
      </c>
      <c r="H15" s="93">
        <v>414874661</v>
      </c>
      <c r="I15" s="12"/>
    </row>
    <row r="16" spans="2:9" ht="25.5" customHeight="1">
      <c r="B16" s="1" t="s">
        <v>175</v>
      </c>
      <c r="C16" s="93">
        <v>3448430672</v>
      </c>
      <c r="D16" s="94">
        <v>551569328</v>
      </c>
      <c r="E16" s="94" t="s">
        <v>240</v>
      </c>
      <c r="F16" s="94" t="s">
        <v>240</v>
      </c>
      <c r="G16" s="93">
        <f t="shared" si="0"/>
        <v>4000000000</v>
      </c>
      <c r="H16" s="93">
        <v>4000000000</v>
      </c>
      <c r="I16" s="12"/>
    </row>
    <row r="17" spans="2:9" ht="25.5" customHeight="1">
      <c r="B17" s="11" t="s">
        <v>246</v>
      </c>
      <c r="C17" s="93">
        <v>700669000</v>
      </c>
      <c r="D17" s="93">
        <v>299732400</v>
      </c>
      <c r="E17" s="94" t="s">
        <v>240</v>
      </c>
      <c r="F17" s="94" t="s">
        <v>240</v>
      </c>
      <c r="G17" s="93">
        <f t="shared" si="0"/>
        <v>1000401400</v>
      </c>
      <c r="H17" s="93">
        <v>1000000000</v>
      </c>
      <c r="I17" s="12"/>
    </row>
    <row r="18" spans="2:9" ht="25.5" customHeight="1">
      <c r="B18" s="1" t="s">
        <v>176</v>
      </c>
      <c r="C18" s="93">
        <v>300000000</v>
      </c>
      <c r="D18" s="94" t="s">
        <v>229</v>
      </c>
      <c r="E18" s="94" t="s">
        <v>240</v>
      </c>
      <c r="F18" s="94" t="s">
        <v>240</v>
      </c>
      <c r="G18" s="93">
        <f>C18</f>
        <v>300000000</v>
      </c>
      <c r="H18" s="93">
        <v>300000000</v>
      </c>
      <c r="I18" s="12"/>
    </row>
    <row r="19" spans="2:9" ht="25.5" customHeight="1">
      <c r="B19" s="1" t="s">
        <v>265</v>
      </c>
      <c r="C19" s="93">
        <v>108898593</v>
      </c>
      <c r="D19" s="94">
        <v>17398656</v>
      </c>
      <c r="E19" s="94" t="s">
        <v>229</v>
      </c>
      <c r="F19" s="94" t="s">
        <v>229</v>
      </c>
      <c r="G19" s="93">
        <f t="shared" si="0"/>
        <v>126297249</v>
      </c>
      <c r="H19" s="93">
        <v>119029029</v>
      </c>
      <c r="I19" s="12"/>
    </row>
    <row r="20" spans="2:9" ht="25.5" customHeight="1">
      <c r="B20" s="1" t="s">
        <v>286</v>
      </c>
      <c r="C20" s="93">
        <v>736116000</v>
      </c>
      <c r="D20" s="94" t="s">
        <v>229</v>
      </c>
      <c r="E20" s="94" t="s">
        <v>229</v>
      </c>
      <c r="F20" s="94" t="s">
        <v>229</v>
      </c>
      <c r="G20" s="93">
        <f>C20</f>
        <v>736116000</v>
      </c>
      <c r="H20" s="93">
        <v>1000000000</v>
      </c>
      <c r="I20" s="12"/>
    </row>
    <row r="21" spans="2:9" ht="25.5" customHeight="1">
      <c r="B21" s="5" t="s">
        <v>8</v>
      </c>
      <c r="C21" s="93">
        <f>SUM(C4:C20)</f>
        <v>44095960733</v>
      </c>
      <c r="D21" s="93">
        <f>SUM(D4:D20)</f>
        <v>12776568818</v>
      </c>
      <c r="E21" s="94" t="s">
        <v>239</v>
      </c>
      <c r="F21" s="94" t="s">
        <v>239</v>
      </c>
      <c r="G21" s="93">
        <f t="shared" si="0"/>
        <v>56872529551</v>
      </c>
      <c r="H21" s="93">
        <f>H4+H5+H6+H7+H9+H10+H11+H12+H13+H14+H15+H16+H17+H18+H19+H20</f>
        <v>54499290818</v>
      </c>
      <c r="I21" s="12"/>
    </row>
    <row r="22" spans="2:9" ht="4.9000000000000004" customHeight="1">
      <c r="B22" s="13"/>
      <c r="C22" s="14"/>
      <c r="D22" s="14"/>
      <c r="E22" s="14"/>
      <c r="F22" s="14"/>
      <c r="G22" s="14"/>
      <c r="H22" s="14"/>
      <c r="I22" s="14"/>
    </row>
    <row r="23" spans="2:9" ht="1.9" customHeight="1"/>
    <row r="24" spans="2:9" ht="18.75" customHeight="1">
      <c r="B24" t="s">
        <v>200</v>
      </c>
    </row>
    <row r="25" spans="2:9" ht="18.75" customHeight="1">
      <c r="B25" t="s">
        <v>201</v>
      </c>
    </row>
  </sheetData>
  <mergeCells count="7">
    <mergeCell ref="H2:H3"/>
    <mergeCell ref="B2:B3"/>
    <mergeCell ref="C2:C3"/>
    <mergeCell ref="D2:D3"/>
    <mergeCell ref="E2:E3"/>
    <mergeCell ref="F2:F3"/>
    <mergeCell ref="G2:G3"/>
  </mergeCells>
  <phoneticPr fontId="3"/>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H13"/>
  <sheetViews>
    <sheetView view="pageBreakPreview" zoomScale="85" zoomScaleNormal="100" zoomScaleSheetLayoutView="85" workbookViewId="0">
      <selection sqref="A1:E1"/>
    </sheetView>
  </sheetViews>
  <sheetFormatPr defaultRowHeight="13.5"/>
  <cols>
    <col min="1" max="1" width="1.875" customWidth="1"/>
    <col min="2" max="2" width="39.125" customWidth="1"/>
    <col min="3" max="7" width="16.625" customWidth="1"/>
    <col min="8" max="8" width="1.875" customWidth="1"/>
  </cols>
  <sheetData>
    <row r="1" spans="2:8" ht="19.5" customHeight="1">
      <c r="B1" s="31" t="s">
        <v>247</v>
      </c>
      <c r="C1" s="32"/>
      <c r="D1" s="32"/>
      <c r="E1" s="32"/>
      <c r="F1" s="32"/>
      <c r="G1" s="32" t="s">
        <v>248</v>
      </c>
      <c r="H1" s="33"/>
    </row>
    <row r="2" spans="2:8" ht="21" customHeight="1">
      <c r="B2" s="180" t="s">
        <v>59</v>
      </c>
      <c r="C2" s="182" t="s">
        <v>5</v>
      </c>
      <c r="D2" s="183"/>
      <c r="E2" s="182" t="s">
        <v>7</v>
      </c>
      <c r="F2" s="183"/>
      <c r="G2" s="180" t="s">
        <v>221</v>
      </c>
    </row>
    <row r="3" spans="2:8" ht="33" customHeight="1">
      <c r="B3" s="181"/>
      <c r="C3" s="5" t="s">
        <v>60</v>
      </c>
      <c r="D3" s="27" t="s">
        <v>61</v>
      </c>
      <c r="E3" s="5" t="s">
        <v>60</v>
      </c>
      <c r="F3" s="27" t="s">
        <v>61</v>
      </c>
      <c r="G3" s="181"/>
    </row>
    <row r="4" spans="2:8" ht="35.25" customHeight="1">
      <c r="B4" s="28" t="s">
        <v>150</v>
      </c>
      <c r="C4" s="92">
        <v>1849954750</v>
      </c>
      <c r="D4" s="66" t="s">
        <v>229</v>
      </c>
      <c r="E4" s="92">
        <v>181588270</v>
      </c>
      <c r="F4" s="66" t="s">
        <v>229</v>
      </c>
      <c r="G4" s="92">
        <v>2031543020</v>
      </c>
    </row>
    <row r="5" spans="2:8" ht="35.25" customHeight="1">
      <c r="B5" s="28" t="s">
        <v>151</v>
      </c>
      <c r="C5" s="92">
        <v>1577796300</v>
      </c>
      <c r="D5" s="66" t="s">
        <v>249</v>
      </c>
      <c r="E5" s="92">
        <v>237267900</v>
      </c>
      <c r="F5" s="66" t="s">
        <v>250</v>
      </c>
      <c r="G5" s="92">
        <v>1815064200</v>
      </c>
    </row>
    <row r="6" spans="2:8" ht="35.25" customHeight="1">
      <c r="B6" s="29" t="s">
        <v>251</v>
      </c>
      <c r="C6" s="92">
        <v>298110000</v>
      </c>
      <c r="D6" s="66" t="s">
        <v>250</v>
      </c>
      <c r="E6" s="92">
        <v>49133000</v>
      </c>
      <c r="F6" s="66" t="s">
        <v>250</v>
      </c>
      <c r="G6" s="92">
        <v>347243000</v>
      </c>
    </row>
    <row r="7" spans="2:8" ht="35.25" customHeight="1">
      <c r="B7" s="28" t="s">
        <v>257</v>
      </c>
      <c r="C7" s="92">
        <v>4000000</v>
      </c>
      <c r="D7" s="66" t="s">
        <v>229</v>
      </c>
      <c r="E7" s="66">
        <v>0</v>
      </c>
      <c r="F7" s="66" t="s">
        <v>229</v>
      </c>
      <c r="G7" s="92">
        <v>4000000</v>
      </c>
    </row>
    <row r="8" spans="2:8" ht="35.25" customHeight="1">
      <c r="B8" s="29" t="s">
        <v>270</v>
      </c>
      <c r="C8" s="92">
        <v>289671658</v>
      </c>
      <c r="D8" s="66" t="s">
        <v>229</v>
      </c>
      <c r="E8" s="92">
        <v>23504362</v>
      </c>
      <c r="F8" s="66" t="s">
        <v>229</v>
      </c>
      <c r="G8" s="92">
        <v>313176020</v>
      </c>
    </row>
    <row r="9" spans="2:8" ht="35.25" customHeight="1">
      <c r="B9" s="29" t="s">
        <v>271</v>
      </c>
      <c r="C9" s="92">
        <v>73816000</v>
      </c>
      <c r="D9" s="66" t="s">
        <v>229</v>
      </c>
      <c r="E9" s="92">
        <v>624000</v>
      </c>
      <c r="F9" s="66" t="s">
        <v>229</v>
      </c>
      <c r="G9" s="92">
        <v>74440000</v>
      </c>
    </row>
    <row r="10" spans="2:8" ht="35.25" customHeight="1">
      <c r="B10" s="30" t="s">
        <v>8</v>
      </c>
      <c r="C10" s="92">
        <v>4093348708</v>
      </c>
      <c r="D10" s="66" t="s">
        <v>249</v>
      </c>
      <c r="E10" s="92">
        <v>492117532</v>
      </c>
      <c r="F10" s="66" t="s">
        <v>250</v>
      </c>
      <c r="G10" s="92">
        <v>4585466240</v>
      </c>
    </row>
    <row r="11" spans="2:8" ht="3.75" customHeight="1">
      <c r="B11" s="34"/>
      <c r="C11" s="26"/>
      <c r="D11" s="26"/>
      <c r="E11" s="26"/>
      <c r="F11" s="26"/>
      <c r="G11" s="26"/>
      <c r="H11" s="3"/>
    </row>
    <row r="12" spans="2:8">
      <c r="C12" s="3"/>
      <c r="D12" s="3"/>
      <c r="E12" s="3"/>
      <c r="F12" s="3"/>
      <c r="G12" s="3"/>
      <c r="H12" s="3"/>
    </row>
    <row r="13" spans="2:8">
      <c r="C13" s="35"/>
      <c r="D13" s="35"/>
      <c r="E13" s="35"/>
      <c r="F13" s="35"/>
      <c r="G13" s="35"/>
      <c r="H13" s="35"/>
    </row>
  </sheetData>
  <mergeCells count="4">
    <mergeCell ref="B2:B3"/>
    <mergeCell ref="C2:D2"/>
    <mergeCell ref="E2:F2"/>
    <mergeCell ref="G2:G3"/>
  </mergeCells>
  <phoneticPr fontId="3"/>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H19"/>
  <sheetViews>
    <sheetView view="pageBreakPreview" zoomScale="80" zoomScaleNormal="80" zoomScaleSheetLayoutView="80" workbookViewId="0">
      <selection sqref="A1:E1"/>
    </sheetView>
  </sheetViews>
  <sheetFormatPr defaultRowHeight="13.5"/>
  <cols>
    <col min="1" max="1" width="1" customWidth="1"/>
    <col min="2" max="4" width="20" customWidth="1"/>
    <col min="5" max="5" width="3.5" customWidth="1"/>
    <col min="6" max="8" width="20" customWidth="1"/>
    <col min="9" max="9" width="0.875" customWidth="1"/>
  </cols>
  <sheetData>
    <row r="1" spans="2:8" ht="19.5" customHeight="1">
      <c r="B1" t="s">
        <v>62</v>
      </c>
      <c r="C1" s="33"/>
      <c r="D1" s="4" t="s">
        <v>252</v>
      </c>
      <c r="E1" s="33"/>
      <c r="F1" s="3" t="s">
        <v>63</v>
      </c>
      <c r="G1" s="33"/>
      <c r="H1" s="4" t="s">
        <v>231</v>
      </c>
    </row>
    <row r="2" spans="2:8" ht="30" customHeight="1">
      <c r="B2" s="5" t="s">
        <v>59</v>
      </c>
      <c r="C2" s="5" t="s">
        <v>64</v>
      </c>
      <c r="D2" s="5" t="s">
        <v>65</v>
      </c>
      <c r="F2" s="5" t="s">
        <v>59</v>
      </c>
      <c r="G2" s="5" t="s">
        <v>64</v>
      </c>
      <c r="H2" s="5" t="s">
        <v>65</v>
      </c>
    </row>
    <row r="3" spans="2:8" ht="21" customHeight="1">
      <c r="B3" s="36" t="s">
        <v>66</v>
      </c>
      <c r="C3" s="37"/>
      <c r="D3" s="37"/>
      <c r="F3" s="36" t="s">
        <v>66</v>
      </c>
      <c r="G3" s="38"/>
      <c r="H3" s="38"/>
    </row>
    <row r="4" spans="2:8" ht="21" customHeight="1">
      <c r="B4" s="36" t="s">
        <v>179</v>
      </c>
      <c r="C4" s="38">
        <v>238910229</v>
      </c>
      <c r="D4" s="38">
        <v>27474676</v>
      </c>
      <c r="F4" s="36" t="s">
        <v>179</v>
      </c>
      <c r="G4" s="38">
        <v>161297912</v>
      </c>
      <c r="H4" s="38">
        <v>18549260</v>
      </c>
    </row>
    <row r="5" spans="2:8" ht="21" customHeight="1">
      <c r="B5" s="36" t="s">
        <v>178</v>
      </c>
      <c r="C5" s="38">
        <v>217416694</v>
      </c>
      <c r="D5" s="38">
        <v>24785503</v>
      </c>
      <c r="F5" s="36" t="s">
        <v>178</v>
      </c>
      <c r="G5" s="38">
        <v>123787505</v>
      </c>
      <c r="H5" s="38">
        <v>14111776</v>
      </c>
    </row>
    <row r="6" spans="2:8" ht="21" customHeight="1">
      <c r="B6" s="36" t="s">
        <v>180</v>
      </c>
      <c r="C6" s="38">
        <v>37510265</v>
      </c>
      <c r="D6" s="38">
        <v>3938578</v>
      </c>
      <c r="F6" s="36" t="s">
        <v>180</v>
      </c>
      <c r="G6" s="38">
        <v>17273426</v>
      </c>
      <c r="H6" s="38">
        <v>1813710</v>
      </c>
    </row>
    <row r="7" spans="2:8" ht="21" customHeight="1">
      <c r="B7" s="36" t="s">
        <v>259</v>
      </c>
      <c r="C7" s="37">
        <v>1263350</v>
      </c>
      <c r="D7" s="37" t="s">
        <v>229</v>
      </c>
      <c r="F7" s="36" t="s">
        <v>259</v>
      </c>
      <c r="G7" s="38">
        <v>699300</v>
      </c>
      <c r="H7" s="37" t="s">
        <v>229</v>
      </c>
    </row>
    <row r="8" spans="2:8" ht="21" customHeight="1">
      <c r="B8" s="36" t="s">
        <v>181</v>
      </c>
      <c r="C8" s="37">
        <v>5788200</v>
      </c>
      <c r="D8" s="37" t="s">
        <v>229</v>
      </c>
      <c r="F8" s="36" t="s">
        <v>181</v>
      </c>
      <c r="G8" s="37">
        <v>6160800</v>
      </c>
      <c r="H8" s="37" t="s">
        <v>229</v>
      </c>
    </row>
    <row r="9" spans="2:8" ht="21" customHeight="1">
      <c r="B9" s="36" t="s">
        <v>67</v>
      </c>
      <c r="C9" s="38"/>
      <c r="D9" s="37"/>
      <c r="F9" s="36" t="s">
        <v>67</v>
      </c>
      <c r="G9" s="38"/>
      <c r="H9" s="38"/>
    </row>
    <row r="10" spans="2:8" ht="21" customHeight="1">
      <c r="B10" s="36" t="s">
        <v>68</v>
      </c>
      <c r="C10" s="38">
        <v>47691770</v>
      </c>
      <c r="D10" s="38">
        <v>3323006</v>
      </c>
      <c r="F10" s="36" t="s">
        <v>68</v>
      </c>
      <c r="G10" s="38">
        <v>21157996</v>
      </c>
      <c r="H10" s="38">
        <v>1481060</v>
      </c>
    </row>
    <row r="11" spans="2:8" ht="21" customHeight="1">
      <c r="B11" s="36" t="s">
        <v>183</v>
      </c>
      <c r="C11" s="38">
        <v>270660740</v>
      </c>
      <c r="D11" s="38">
        <v>4185828</v>
      </c>
      <c r="F11" s="36" t="s">
        <v>183</v>
      </c>
      <c r="G11" s="38">
        <v>6234900</v>
      </c>
      <c r="H11" s="37" t="s">
        <v>229</v>
      </c>
    </row>
    <row r="12" spans="2:8" ht="21" customHeight="1">
      <c r="B12" s="36" t="s">
        <v>182</v>
      </c>
      <c r="C12" s="38">
        <v>7861810340</v>
      </c>
      <c r="D12" s="38">
        <v>58208290</v>
      </c>
      <c r="F12" s="36" t="s">
        <v>182</v>
      </c>
      <c r="G12" s="38">
        <v>117139292</v>
      </c>
      <c r="H12" s="38">
        <v>4269003</v>
      </c>
    </row>
    <row r="13" spans="2:8" ht="36" customHeight="1">
      <c r="B13" s="29" t="s">
        <v>184</v>
      </c>
      <c r="C13" s="38">
        <v>222983238</v>
      </c>
      <c r="D13" s="37" t="s">
        <v>229</v>
      </c>
      <c r="F13" s="29" t="s">
        <v>184</v>
      </c>
      <c r="G13" s="38">
        <v>16708099</v>
      </c>
      <c r="H13" s="37" t="s">
        <v>229</v>
      </c>
    </row>
    <row r="14" spans="2:8" ht="53.25" customHeight="1">
      <c r="B14" s="29" t="s">
        <v>185</v>
      </c>
      <c r="C14" s="38">
        <v>1228395</v>
      </c>
      <c r="D14" s="37" t="s">
        <v>229</v>
      </c>
      <c r="F14" s="29" t="s">
        <v>185</v>
      </c>
      <c r="G14" s="38">
        <v>1698</v>
      </c>
      <c r="H14" s="37" t="s">
        <v>229</v>
      </c>
    </row>
    <row r="15" spans="2:8" ht="53.25" customHeight="1">
      <c r="B15" s="39" t="s">
        <v>233</v>
      </c>
      <c r="C15" s="38">
        <v>1016346</v>
      </c>
      <c r="D15" s="37">
        <v>3049</v>
      </c>
      <c r="F15" s="63" t="s">
        <v>258</v>
      </c>
      <c r="G15" s="37"/>
      <c r="H15" s="37"/>
    </row>
    <row r="16" spans="2:8" ht="32.25" customHeight="1">
      <c r="B16" s="40" t="s">
        <v>8</v>
      </c>
      <c r="C16" s="38">
        <v>8906279567</v>
      </c>
      <c r="D16" s="38">
        <f>27474676+24785503+3938578+0+0+3323006+4185828+58208290+0</f>
        <v>121915881</v>
      </c>
      <c r="F16" s="40" t="s">
        <v>8</v>
      </c>
      <c r="G16" s="38">
        <v>474240928</v>
      </c>
      <c r="H16" s="38">
        <v>41864979</v>
      </c>
    </row>
    <row r="17" spans="2:8" ht="6.75" customHeight="1">
      <c r="B17" s="34"/>
      <c r="C17" s="26"/>
      <c r="D17" s="26"/>
      <c r="E17" s="3"/>
      <c r="F17" s="3"/>
      <c r="G17" s="3"/>
      <c r="H17" s="33"/>
    </row>
    <row r="18" spans="2:8" ht="18.75" customHeight="1">
      <c r="C18" s="3"/>
      <c r="D18" s="3"/>
      <c r="E18" s="3"/>
      <c r="F18" s="3"/>
      <c r="G18" s="3"/>
      <c r="H18" s="33"/>
    </row>
    <row r="19" spans="2:8">
      <c r="C19" s="35"/>
      <c r="D19" s="35"/>
      <c r="E19" s="35"/>
      <c r="F19" s="35"/>
    </row>
  </sheetData>
  <phoneticPr fontId="3"/>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19"/>
  <sheetViews>
    <sheetView view="pageBreakPreview" zoomScale="85" zoomScaleNormal="100" zoomScaleSheetLayoutView="85" workbookViewId="0">
      <selection sqref="A1:E1"/>
    </sheetView>
  </sheetViews>
  <sheetFormatPr defaultRowHeight="13.5"/>
  <cols>
    <col min="1" max="1" width="12" customWidth="1"/>
    <col min="2" max="12" width="10.875" style="78" customWidth="1"/>
    <col min="13" max="13" width="0.625" customWidth="1"/>
  </cols>
  <sheetData>
    <row r="1" spans="1:13">
      <c r="A1" s="77" t="s">
        <v>69</v>
      </c>
    </row>
    <row r="2" spans="1:13">
      <c r="A2" s="77" t="s">
        <v>70</v>
      </c>
      <c r="B2" s="79"/>
      <c r="C2" s="80"/>
      <c r="D2" s="80"/>
      <c r="E2" s="80"/>
      <c r="F2" s="80"/>
      <c r="G2" s="80"/>
      <c r="H2" s="80"/>
      <c r="I2" s="80"/>
      <c r="J2" s="80"/>
      <c r="K2" s="80"/>
      <c r="L2" s="81" t="s">
        <v>253</v>
      </c>
    </row>
    <row r="3" spans="1:13" ht="15.95" customHeight="1">
      <c r="A3" s="187" t="s">
        <v>57</v>
      </c>
      <c r="B3" s="189" t="s">
        <v>71</v>
      </c>
      <c r="C3" s="191" t="s">
        <v>72</v>
      </c>
      <c r="D3" s="184" t="s">
        <v>206</v>
      </c>
      <c r="E3" s="184" t="s">
        <v>73</v>
      </c>
      <c r="F3" s="184" t="s">
        <v>207</v>
      </c>
      <c r="G3" s="184" t="s">
        <v>208</v>
      </c>
      <c r="H3" s="184" t="s">
        <v>209</v>
      </c>
      <c r="I3" s="186" t="s">
        <v>74</v>
      </c>
      <c r="J3" s="82"/>
      <c r="K3" s="83"/>
      <c r="L3" s="184" t="s">
        <v>75</v>
      </c>
    </row>
    <row r="4" spans="1:13" ht="15.95" customHeight="1">
      <c r="A4" s="188"/>
      <c r="B4" s="190"/>
      <c r="C4" s="192"/>
      <c r="D4" s="185"/>
      <c r="E4" s="185"/>
      <c r="F4" s="184"/>
      <c r="G4" s="185"/>
      <c r="H4" s="184"/>
      <c r="I4" s="184"/>
      <c r="J4" s="84" t="s">
        <v>227</v>
      </c>
      <c r="K4" s="84" t="s">
        <v>228</v>
      </c>
      <c r="L4" s="185"/>
    </row>
    <row r="5" spans="1:13" ht="24.95" customHeight="1">
      <c r="A5" s="85" t="s">
        <v>76</v>
      </c>
      <c r="B5" s="86"/>
      <c r="C5" s="87"/>
      <c r="D5" s="88"/>
      <c r="E5" s="88"/>
      <c r="F5" s="88"/>
      <c r="G5" s="88"/>
      <c r="H5" s="88"/>
      <c r="I5" s="88"/>
      <c r="J5" s="88"/>
      <c r="K5" s="88"/>
      <c r="L5" s="88"/>
    </row>
    <row r="6" spans="1:13" ht="24.95" customHeight="1">
      <c r="A6" s="85" t="s">
        <v>77</v>
      </c>
      <c r="B6" s="86">
        <f>SUM(C6:L6)</f>
        <v>11137986190</v>
      </c>
      <c r="C6" s="87">
        <v>10308594078</v>
      </c>
      <c r="D6" s="68" t="s">
        <v>229</v>
      </c>
      <c r="E6" s="88">
        <v>829392112</v>
      </c>
      <c r="F6" s="68" t="s">
        <v>229</v>
      </c>
      <c r="G6" s="68" t="s">
        <v>229</v>
      </c>
      <c r="H6" s="68" t="s">
        <v>229</v>
      </c>
      <c r="I6" s="68" t="s">
        <v>263</v>
      </c>
      <c r="J6" s="68" t="s">
        <v>263</v>
      </c>
      <c r="K6" s="68" t="s">
        <v>263</v>
      </c>
      <c r="L6" s="68" t="s">
        <v>263</v>
      </c>
      <c r="M6" s="89"/>
    </row>
    <row r="7" spans="1:13" ht="24.95" customHeight="1">
      <c r="A7" s="85" t="s">
        <v>78</v>
      </c>
      <c r="B7" s="86">
        <f t="shared" ref="B7:B16" si="0">SUM(C7:L7)</f>
        <v>2624698848</v>
      </c>
      <c r="C7" s="87">
        <v>2543366230</v>
      </c>
      <c r="D7" s="88">
        <v>20851414</v>
      </c>
      <c r="E7" s="88">
        <v>60481204</v>
      </c>
      <c r="F7" s="68" t="s">
        <v>229</v>
      </c>
      <c r="G7" s="68" t="s">
        <v>229</v>
      </c>
      <c r="H7" s="68" t="s">
        <v>229</v>
      </c>
      <c r="I7" s="68" t="s">
        <v>263</v>
      </c>
      <c r="J7" s="68" t="s">
        <v>263</v>
      </c>
      <c r="K7" s="68" t="s">
        <v>263</v>
      </c>
      <c r="L7" s="68" t="s">
        <v>263</v>
      </c>
      <c r="M7" s="89"/>
    </row>
    <row r="8" spans="1:13" ht="24.95" customHeight="1">
      <c r="A8" s="85" t="s">
        <v>79</v>
      </c>
      <c r="B8" s="86">
        <f t="shared" si="0"/>
        <v>2922720087</v>
      </c>
      <c r="C8" s="87">
        <v>2682220087</v>
      </c>
      <c r="D8" s="68" t="s">
        <v>229</v>
      </c>
      <c r="E8" s="68">
        <v>240500000</v>
      </c>
      <c r="F8" s="68" t="s">
        <v>229</v>
      </c>
      <c r="G8" s="68" t="s">
        <v>229</v>
      </c>
      <c r="H8" s="68" t="s">
        <v>229</v>
      </c>
      <c r="I8" s="68" t="s">
        <v>263</v>
      </c>
      <c r="J8" s="68" t="s">
        <v>263</v>
      </c>
      <c r="K8" s="68" t="s">
        <v>263</v>
      </c>
      <c r="L8" s="68" t="s">
        <v>263</v>
      </c>
      <c r="M8" s="89"/>
    </row>
    <row r="9" spans="1:13" ht="24.95" customHeight="1">
      <c r="A9" s="85" t="s">
        <v>80</v>
      </c>
      <c r="B9" s="86">
        <f>SUM(C9:L9)</f>
        <v>10103258107</v>
      </c>
      <c r="C9" s="87">
        <v>9364247715</v>
      </c>
      <c r="D9" s="68" t="s">
        <v>229</v>
      </c>
      <c r="E9" s="88">
        <v>739010392</v>
      </c>
      <c r="F9" s="68" t="s">
        <v>229</v>
      </c>
      <c r="G9" s="68" t="s">
        <v>229</v>
      </c>
      <c r="H9" s="68" t="s">
        <v>229</v>
      </c>
      <c r="I9" s="68" t="s">
        <v>263</v>
      </c>
      <c r="J9" s="68" t="s">
        <v>263</v>
      </c>
      <c r="K9" s="68" t="s">
        <v>263</v>
      </c>
      <c r="L9" s="68" t="s">
        <v>263</v>
      </c>
    </row>
    <row r="10" spans="1:13" ht="24.95" customHeight="1">
      <c r="A10" s="85" t="s">
        <v>81</v>
      </c>
      <c r="B10" s="86">
        <f>SUM(C10:L10)</f>
        <v>47573577023</v>
      </c>
      <c r="C10" s="87">
        <v>1107912057</v>
      </c>
      <c r="D10" s="88">
        <v>6687846446</v>
      </c>
      <c r="E10" s="88">
        <v>38234317777</v>
      </c>
      <c r="F10" s="68" t="s">
        <v>229</v>
      </c>
      <c r="G10" s="88">
        <v>12282000</v>
      </c>
      <c r="H10" s="88">
        <v>1531218743</v>
      </c>
      <c r="I10" s="68" t="s">
        <v>263</v>
      </c>
      <c r="J10" s="68" t="s">
        <v>263</v>
      </c>
      <c r="K10" s="68" t="s">
        <v>263</v>
      </c>
      <c r="L10" s="68" t="s">
        <v>263</v>
      </c>
    </row>
    <row r="11" spans="1:13" ht="24.95" customHeight="1">
      <c r="A11" s="85" t="s">
        <v>82</v>
      </c>
      <c r="B11" s="86">
        <f>SUM(C11:L11)</f>
        <v>5873953888</v>
      </c>
      <c r="C11" s="87">
        <v>4024784108</v>
      </c>
      <c r="D11" s="88">
        <v>1519779780</v>
      </c>
      <c r="E11" s="88">
        <v>329390000</v>
      </c>
      <c r="F11" s="68" t="s">
        <v>229</v>
      </c>
      <c r="G11" s="68" t="s">
        <v>229</v>
      </c>
      <c r="H11" s="68" t="s">
        <v>229</v>
      </c>
      <c r="I11" s="68" t="s">
        <v>263</v>
      </c>
      <c r="J11" s="68" t="s">
        <v>263</v>
      </c>
      <c r="K11" s="68" t="s">
        <v>263</v>
      </c>
      <c r="L11" s="68" t="s">
        <v>263</v>
      </c>
    </row>
    <row r="12" spans="1:13" ht="24.95" customHeight="1">
      <c r="A12" s="85" t="s">
        <v>83</v>
      </c>
      <c r="B12" s="86"/>
      <c r="C12" s="87"/>
      <c r="D12" s="68"/>
      <c r="E12" s="68"/>
      <c r="F12" s="68"/>
      <c r="G12" s="68"/>
      <c r="H12" s="68"/>
      <c r="I12" s="68"/>
      <c r="J12" s="68"/>
      <c r="K12" s="68"/>
      <c r="L12" s="68"/>
    </row>
    <row r="13" spans="1:13" ht="24.95" customHeight="1">
      <c r="A13" s="85" t="s">
        <v>84</v>
      </c>
      <c r="B13" s="86">
        <f>SUM(C13:L13)</f>
        <v>85680276831</v>
      </c>
      <c r="C13" s="87">
        <v>54364711481</v>
      </c>
      <c r="D13" s="88">
        <v>8219328350</v>
      </c>
      <c r="E13" s="68">
        <v>22412375000</v>
      </c>
      <c r="F13" s="88">
        <v>42608000</v>
      </c>
      <c r="G13" s="88">
        <v>641254000</v>
      </c>
      <c r="H13" s="68" t="s">
        <v>229</v>
      </c>
      <c r="I13" s="68" t="s">
        <v>263</v>
      </c>
      <c r="J13" s="68" t="s">
        <v>263</v>
      </c>
      <c r="K13" s="68" t="s">
        <v>263</v>
      </c>
      <c r="L13" s="68" t="s">
        <v>263</v>
      </c>
    </row>
    <row r="14" spans="1:13" ht="24.95" customHeight="1">
      <c r="A14" s="85" t="s">
        <v>85</v>
      </c>
      <c r="B14" s="86">
        <f t="shared" si="0"/>
        <v>690450691</v>
      </c>
      <c r="C14" s="87">
        <v>690450691</v>
      </c>
      <c r="D14" s="68" t="s">
        <v>229</v>
      </c>
      <c r="E14" s="68" t="s">
        <v>229</v>
      </c>
      <c r="F14" s="68" t="s">
        <v>229</v>
      </c>
      <c r="G14" s="68" t="s">
        <v>229</v>
      </c>
      <c r="H14" s="68" t="s">
        <v>229</v>
      </c>
      <c r="I14" s="68" t="s">
        <v>263</v>
      </c>
      <c r="J14" s="68" t="s">
        <v>263</v>
      </c>
      <c r="K14" s="68" t="s">
        <v>263</v>
      </c>
      <c r="L14" s="68" t="s">
        <v>263</v>
      </c>
    </row>
    <row r="15" spans="1:13" ht="24.95" customHeight="1">
      <c r="A15" s="85" t="s">
        <v>86</v>
      </c>
      <c r="B15" s="103" t="s">
        <v>229</v>
      </c>
      <c r="C15" s="68" t="s">
        <v>229</v>
      </c>
      <c r="D15" s="68" t="s">
        <v>229</v>
      </c>
      <c r="E15" s="68" t="s">
        <v>229</v>
      </c>
      <c r="F15" s="68" t="s">
        <v>229</v>
      </c>
      <c r="G15" s="68" t="s">
        <v>229</v>
      </c>
      <c r="H15" s="68" t="s">
        <v>229</v>
      </c>
      <c r="I15" s="68" t="s">
        <v>263</v>
      </c>
      <c r="J15" s="68" t="s">
        <v>263</v>
      </c>
      <c r="K15" s="68" t="s">
        <v>263</v>
      </c>
      <c r="L15" s="68" t="s">
        <v>263</v>
      </c>
    </row>
    <row r="16" spans="1:13" ht="24.95" customHeight="1">
      <c r="A16" s="85" t="s">
        <v>87</v>
      </c>
      <c r="B16" s="86">
        <f t="shared" si="0"/>
        <v>5433683855</v>
      </c>
      <c r="C16" s="87">
        <v>3782001622</v>
      </c>
      <c r="D16" s="88">
        <v>477748910</v>
      </c>
      <c r="E16" s="88">
        <v>1135610515</v>
      </c>
      <c r="F16" s="68" t="s">
        <v>229</v>
      </c>
      <c r="G16" s="68" t="s">
        <v>229</v>
      </c>
      <c r="H16" s="68">
        <v>34322808</v>
      </c>
      <c r="I16" s="68" t="s">
        <v>263</v>
      </c>
      <c r="J16" s="68" t="s">
        <v>263</v>
      </c>
      <c r="K16" s="68" t="s">
        <v>263</v>
      </c>
      <c r="L16" s="88">
        <v>4000000</v>
      </c>
    </row>
    <row r="17" spans="1:12" ht="24.95" customHeight="1">
      <c r="A17" s="90" t="s">
        <v>43</v>
      </c>
      <c r="B17" s="86">
        <f>SUM(B5:B16)</f>
        <v>172040605520</v>
      </c>
      <c r="C17" s="87">
        <f>SUM(C5:C16)</f>
        <v>88868288069</v>
      </c>
      <c r="D17" s="88">
        <f>SUM(D5:D16)</f>
        <v>16925554900</v>
      </c>
      <c r="E17" s="88">
        <f t="shared" ref="E17:L17" si="1">SUM(E5:E16)</f>
        <v>63981077000</v>
      </c>
      <c r="F17" s="88">
        <f t="shared" si="1"/>
        <v>42608000</v>
      </c>
      <c r="G17" s="88">
        <f t="shared" si="1"/>
        <v>653536000</v>
      </c>
      <c r="H17" s="88">
        <f t="shared" si="1"/>
        <v>1565541551</v>
      </c>
      <c r="I17" s="68" t="s">
        <v>263</v>
      </c>
      <c r="J17" s="68" t="s">
        <v>256</v>
      </c>
      <c r="K17" s="68" t="s">
        <v>229</v>
      </c>
      <c r="L17" s="88">
        <f t="shared" si="1"/>
        <v>4000000</v>
      </c>
    </row>
    <row r="18" spans="1:12" ht="3.75" customHeight="1">
      <c r="B18" s="91"/>
      <c r="C18" s="91"/>
      <c r="D18" s="91"/>
      <c r="E18" s="91"/>
      <c r="F18" s="91"/>
      <c r="G18" s="91"/>
      <c r="H18" s="91"/>
      <c r="I18" s="91"/>
      <c r="J18" s="91"/>
      <c r="K18" s="91"/>
      <c r="L18" s="91"/>
    </row>
    <row r="19" spans="1:12" ht="12" customHeight="1"/>
  </sheetData>
  <mergeCells count="10">
    <mergeCell ref="G3:G4"/>
    <mergeCell ref="H3:H4"/>
    <mergeCell ref="I3:I4"/>
    <mergeCell ref="L3:L4"/>
    <mergeCell ref="A3:A4"/>
    <mergeCell ref="B3:B4"/>
    <mergeCell ref="C3:C4"/>
    <mergeCell ref="D3:D4"/>
    <mergeCell ref="E3:E4"/>
    <mergeCell ref="F3:F4"/>
  </mergeCells>
  <phoneticPr fontId="3"/>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16"/>
  <sheetViews>
    <sheetView view="pageBreakPreview" zoomScale="85" zoomScaleNormal="80" zoomScaleSheetLayoutView="85" workbookViewId="0">
      <selection sqref="A1:E1"/>
    </sheetView>
  </sheetViews>
  <sheetFormatPr defaultRowHeight="13.5"/>
  <cols>
    <col min="1" max="1" width="2.125" style="70" customWidth="1"/>
    <col min="2" max="2" width="20.625" style="70" customWidth="1"/>
    <col min="3" max="9" width="15.125" style="70" customWidth="1"/>
    <col min="10" max="10" width="2.125" style="70" customWidth="1"/>
  </cols>
  <sheetData>
    <row r="1" spans="2:10" s="70" customFormat="1" ht="24" customHeight="1">
      <c r="B1" s="71" t="s">
        <v>88</v>
      </c>
      <c r="C1" s="72"/>
      <c r="D1" s="72"/>
      <c r="E1" s="72"/>
      <c r="F1" s="72"/>
      <c r="G1" s="72"/>
      <c r="H1" s="72"/>
      <c r="I1" s="73" t="s">
        <v>237</v>
      </c>
      <c r="J1" s="72"/>
    </row>
    <row r="2" spans="2:10" s="70" customFormat="1" ht="27" customHeight="1">
      <c r="B2" s="195" t="s">
        <v>71</v>
      </c>
      <c r="C2" s="210" t="s">
        <v>89</v>
      </c>
      <c r="D2" s="193" t="s">
        <v>90</v>
      </c>
      <c r="E2" s="193" t="s">
        <v>91</v>
      </c>
      <c r="F2" s="193" t="s">
        <v>92</v>
      </c>
      <c r="G2" s="193" t="s">
        <v>93</v>
      </c>
      <c r="H2" s="193" t="s">
        <v>94</v>
      </c>
      <c r="I2" s="193" t="s">
        <v>95</v>
      </c>
    </row>
    <row r="3" spans="2:10" s="70" customFormat="1" ht="18" customHeight="1">
      <c r="B3" s="195"/>
      <c r="C3" s="211"/>
      <c r="D3" s="194"/>
      <c r="E3" s="194"/>
      <c r="F3" s="194"/>
      <c r="G3" s="194"/>
      <c r="H3" s="194"/>
      <c r="I3" s="194"/>
    </row>
    <row r="4" spans="2:10" s="70" customFormat="1" ht="30" customHeight="1">
      <c r="B4" s="74">
        <f>SUM(C4:I4)</f>
        <v>172040605520</v>
      </c>
      <c r="C4" s="75">
        <v>163240115113</v>
      </c>
      <c r="D4" s="76">
        <v>7252286934</v>
      </c>
      <c r="E4" s="76">
        <v>1452529899</v>
      </c>
      <c r="F4" s="76">
        <v>36026193</v>
      </c>
      <c r="G4" s="76">
        <v>21245040</v>
      </c>
      <c r="H4" s="76">
        <v>14731317</v>
      </c>
      <c r="I4" s="76">
        <v>23671024</v>
      </c>
    </row>
    <row r="5" spans="2:10" s="70" customFormat="1" ht="25.5" customHeight="1"/>
    <row r="6" spans="2:10" s="70" customFormat="1" ht="25.5" customHeight="1"/>
    <row r="7" spans="2:10" s="70" customFormat="1" ht="24" customHeight="1">
      <c r="B7" s="71" t="s">
        <v>96</v>
      </c>
      <c r="C7" s="72"/>
      <c r="D7" s="72"/>
      <c r="E7" s="72"/>
      <c r="F7" s="72"/>
      <c r="G7" s="72"/>
      <c r="H7" s="72"/>
      <c r="I7" s="73" t="s">
        <v>237</v>
      </c>
    </row>
    <row r="8" spans="2:10" s="70" customFormat="1" ht="13.5" customHeight="1">
      <c r="B8" s="204" t="s">
        <v>71</v>
      </c>
      <c r="C8" s="206" t="s">
        <v>97</v>
      </c>
      <c r="D8" s="208" t="s">
        <v>98</v>
      </c>
      <c r="E8" s="208" t="s">
        <v>99</v>
      </c>
      <c r="F8" s="208" t="s">
        <v>100</v>
      </c>
      <c r="G8" s="208" t="s">
        <v>101</v>
      </c>
      <c r="H8" s="208" t="s">
        <v>102</v>
      </c>
      <c r="I8" s="208" t="s">
        <v>197</v>
      </c>
    </row>
    <row r="9" spans="2:10" s="70" customFormat="1">
      <c r="B9" s="205"/>
      <c r="C9" s="207"/>
      <c r="D9" s="209"/>
      <c r="E9" s="209"/>
      <c r="F9" s="209"/>
      <c r="G9" s="209"/>
      <c r="H9" s="209"/>
      <c r="I9" s="209"/>
    </row>
    <row r="10" spans="2:10" s="70" customFormat="1" ht="33.75" customHeight="1">
      <c r="B10" s="74">
        <f>B4</f>
        <v>172040605520</v>
      </c>
      <c r="C10" s="75">
        <v>15738794217</v>
      </c>
      <c r="D10" s="76">
        <v>15676854170</v>
      </c>
      <c r="E10" s="76">
        <v>15537206330</v>
      </c>
      <c r="F10" s="76">
        <v>15046574825</v>
      </c>
      <c r="G10" s="76">
        <v>13927114996</v>
      </c>
      <c r="H10" s="76">
        <v>53455437543</v>
      </c>
      <c r="I10" s="76">
        <f>B10-C10-D10-E10-F10-G10-H10</f>
        <v>42658623439</v>
      </c>
    </row>
    <row r="11" spans="2:10" s="70" customFormat="1" ht="25.5" customHeight="1"/>
    <row r="12" spans="2:10" s="70" customFormat="1" ht="25.5" customHeight="1"/>
    <row r="13" spans="2:10" s="70" customFormat="1" ht="24" customHeight="1">
      <c r="B13" s="71" t="s">
        <v>222</v>
      </c>
      <c r="E13" s="72"/>
      <c r="F13" s="72"/>
      <c r="G13" s="72"/>
      <c r="H13" s="73"/>
      <c r="I13" s="73" t="s">
        <v>170</v>
      </c>
    </row>
    <row r="14" spans="2:10" ht="13.5" customHeight="1">
      <c r="B14" s="193" t="s">
        <v>223</v>
      </c>
      <c r="C14" s="195"/>
      <c r="D14" s="196" t="s">
        <v>224</v>
      </c>
      <c r="E14" s="196"/>
      <c r="F14" s="196"/>
      <c r="G14" s="196"/>
      <c r="H14" s="196"/>
      <c r="I14" s="197"/>
    </row>
    <row r="15" spans="2:10">
      <c r="B15" s="193"/>
      <c r="C15" s="195"/>
      <c r="D15" s="198"/>
      <c r="E15" s="198"/>
      <c r="F15" s="198"/>
      <c r="G15" s="198"/>
      <c r="H15" s="198"/>
      <c r="I15" s="199"/>
    </row>
    <row r="16" spans="2:10" ht="34.5" customHeight="1">
      <c r="B16" s="200" t="s">
        <v>225</v>
      </c>
      <c r="C16" s="201"/>
      <c r="D16" s="202"/>
      <c r="E16" s="202"/>
      <c r="F16" s="202"/>
      <c r="G16" s="202"/>
      <c r="H16" s="202"/>
      <c r="I16" s="203"/>
    </row>
  </sheetData>
  <mergeCells count="20">
    <mergeCell ref="B16:C16"/>
    <mergeCell ref="D16:I16"/>
    <mergeCell ref="H2:H3"/>
    <mergeCell ref="I2:I3"/>
    <mergeCell ref="B8:B9"/>
    <mergeCell ref="C8:C9"/>
    <mergeCell ref="D8:D9"/>
    <mergeCell ref="E8:E9"/>
    <mergeCell ref="F8:F9"/>
    <mergeCell ref="G8:G9"/>
    <mergeCell ref="H8:H9"/>
    <mergeCell ref="I8:I9"/>
    <mergeCell ref="B2:B3"/>
    <mergeCell ref="C2:C3"/>
    <mergeCell ref="D2:D3"/>
    <mergeCell ref="E2:E3"/>
    <mergeCell ref="F2:F3"/>
    <mergeCell ref="G2:G3"/>
    <mergeCell ref="B14:C15"/>
    <mergeCell ref="D14:I15"/>
  </mergeCells>
  <phoneticPr fontId="3"/>
  <printOptions horizontalCentered="1"/>
  <pageMargins left="0.39370078740157483" right="0.39370078740157483" top="0.59055118110236227" bottom="0.59055118110236227" header="0.59055118110236227" footer="0.3937007874015748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15</vt:i4>
      </vt:variant>
    </vt:vector>
  </HeadingPairs>
  <TitlesOfParts>
    <vt:vector size="29" baseType="lpstr">
      <vt:lpstr>1(1)①②有形固定資産（一般会計等）</vt:lpstr>
      <vt:lpstr>1(1)①有形固定資産（全体）</vt:lpstr>
      <vt:lpstr>1(1)①有形固定資産（連結）</vt:lpstr>
      <vt:lpstr>1(1)③増減の明細</vt:lpstr>
      <vt:lpstr>1(1)④基金</vt:lpstr>
      <vt:lpstr>1(1)⑤貸付金</vt:lpstr>
      <vt:lpstr>1(1)⑥⑦未収金及び長期延滞債権</vt:lpstr>
      <vt:lpstr>1(2)①地方債（借入先別）</vt:lpstr>
      <vt:lpstr>1(2)②③④地方債（利率別など）</vt:lpstr>
      <vt:lpstr>1(2)⑤引当金</vt:lpstr>
      <vt:lpstr>2(1)補助金</vt:lpstr>
      <vt:lpstr>3(1)財源明細</vt:lpstr>
      <vt:lpstr>3(2)財源情報明細</vt:lpstr>
      <vt:lpstr>4(1)資金明細</vt:lpstr>
      <vt:lpstr>'1(1)①②有形固定資産（一般会計等）'!Print_Area</vt:lpstr>
      <vt:lpstr>'1(1)①有形固定資産（全体）'!Print_Area</vt:lpstr>
      <vt:lpstr>'1(1)①有形固定資産（連結）'!Print_Area</vt:lpstr>
      <vt:lpstr>'1(1)③増減の明細'!Print_Area</vt:lpstr>
      <vt:lpstr>'1(1)④基金'!Print_Area</vt:lpstr>
      <vt:lpstr>'1(1)⑤貸付金'!Print_Area</vt:lpstr>
      <vt:lpstr>'1(1)⑥⑦未収金及び長期延滞債権'!Print_Area</vt:lpstr>
      <vt:lpstr>'1(2)①地方債（借入先別）'!Print_Area</vt:lpstr>
      <vt:lpstr>'1(2)②③④地方債（利率別など）'!Print_Area</vt:lpstr>
      <vt:lpstr>'1(2)⑤引当金'!Print_Area</vt:lpstr>
      <vt:lpstr>'2(1)補助金'!Print_Area</vt:lpstr>
      <vt:lpstr>'3(1)財源明細'!Print_Area</vt:lpstr>
      <vt:lpstr>'3(2)財源情報明細'!Print_Area</vt:lpstr>
      <vt:lpstr>'4(1)資金明細'!Print_Area</vt:lpstr>
      <vt:lpstr>'1(1)③増減の明細'!Print_Titles</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nt025119</cp:lastModifiedBy>
  <cp:lastPrinted>2023-03-14T04:54:39Z</cp:lastPrinted>
  <dcterms:created xsi:type="dcterms:W3CDTF">2014-03-27T08:10:30Z</dcterms:created>
  <dcterms:modified xsi:type="dcterms:W3CDTF">2023-03-16T04:05:54Z</dcterms:modified>
</cp:coreProperties>
</file>