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tnnsfe25\ファイルサーバ\本庁\理財部\財政課\11 公会計\01_財務書類作成作業\R02\09_公表用資料\"/>
    </mc:Choice>
  </mc:AlternateContent>
  <xr:revisionPtr revIDLastSave="0" documentId="13_ncr:1_{CF8D0DAF-7442-4065-81DC-B65EA2EADF45}" xr6:coauthVersionLast="36" xr6:coauthVersionMax="36" xr10:uidLastSave="{00000000-0000-0000-0000-000000000000}"/>
  <bookViews>
    <workbookView xWindow="0" yWindow="0" windowWidth="20460" windowHeight="8295" xr2:uid="{00000000-000D-0000-FFFF-FFFF00000000}"/>
  </bookViews>
  <sheets>
    <sheet name="1(1)①②有形固定資産（一般会計等）" sheetId="51" r:id="rId1"/>
    <sheet name="1(1)①有形固定資産（全体）" sheetId="52" r:id="rId2"/>
    <sheet name="1(1)①有形固定資産（連結）" sheetId="53" r:id="rId3"/>
    <sheet name="1(1)③増減の明細" sheetId="37" r:id="rId4"/>
    <sheet name="1(1)④基金" sheetId="38" r:id="rId5"/>
    <sheet name="1(1)⑤貸付金" sheetId="39" r:id="rId6"/>
    <sheet name="1(1)⑥⑦未収金及び長期延滞債権" sheetId="40" r:id="rId7"/>
    <sheet name="1(2)①地方債（借入先別）" sheetId="41" r:id="rId8"/>
    <sheet name="1(2)②③④地方債（利率別など）" sheetId="42" r:id="rId9"/>
    <sheet name="1(2)⑤引当金" sheetId="43" r:id="rId10"/>
    <sheet name="2(1)補助金" sheetId="45" r:id="rId11"/>
    <sheet name="3(1)財源明細" sheetId="46" r:id="rId12"/>
    <sheet name="3(2)財源情報明細" sheetId="47" r:id="rId13"/>
    <sheet name="4(1)資金明細" sheetId="18" r:id="rId14"/>
  </sheets>
  <externalReferences>
    <externalReference r:id="rId15"/>
  </externalReferences>
  <definedNames>
    <definedName name="_xlnm.Print_Area" localSheetId="0">'1(1)①②有形固定資産（一般会計等）'!$A$1:$T$51</definedName>
    <definedName name="_xlnm.Print_Area" localSheetId="1">'1(1)①有形固定資産（全体）'!$A$1:$T$27</definedName>
    <definedName name="_xlnm.Print_Area" localSheetId="2">'1(1)①有形固定資産（連結）'!$A$1:$T$27</definedName>
    <definedName name="_xlnm.Print_Area" localSheetId="3">'1(1)③増減の明細'!$A$1:$M$42</definedName>
    <definedName name="_xlnm.Print_Area" localSheetId="4">'1(1)④基金'!$A$1:$J$24</definedName>
    <definedName name="_xlnm.Print_Area" localSheetId="5">'1(1)⑤貸付金'!$A$1:$H$13</definedName>
    <definedName name="_xlnm.Print_Area" localSheetId="6">'1(1)⑥⑦未収金及び長期延滞債権'!$A$1:$I$17</definedName>
    <definedName name="_xlnm.Print_Area" localSheetId="7">'1(2)①地方債（借入先別）'!$A$1:$L$18</definedName>
    <definedName name="_xlnm.Print_Area" localSheetId="8">'1(2)②③④地方債（利率別など）'!$A$1:$J$16</definedName>
    <definedName name="_xlnm.Print_Area" localSheetId="9">'1(2)⑤引当金'!$A$1:$H$15</definedName>
    <definedName name="_xlnm.Print_Area" localSheetId="10">'2(1)補助金'!$A$1:$H$21</definedName>
    <definedName name="_xlnm.Print_Area" localSheetId="11">'3(1)財源明細'!$A$1:$G$14</definedName>
    <definedName name="_xlnm.Print_Area" localSheetId="12">'3(2)財源情報明細'!$A$1:$H$8</definedName>
    <definedName name="_xlnm.Print_Area" localSheetId="13">'4(1)資金明細'!$A$1:$D$5</definedName>
    <definedName name="_xlnm.Print_Titles" localSheetId="3">'1(1)③増減の明細'!$21:$22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47" l="1"/>
  <c r="F5" i="47" l="1"/>
  <c r="F6" i="47"/>
  <c r="F7" i="47"/>
  <c r="G4" i="47"/>
  <c r="E4" i="47"/>
  <c r="F4" i="47" s="1"/>
  <c r="D4" i="47"/>
  <c r="F18" i="45" l="1"/>
  <c r="F19" i="45"/>
  <c r="P26" i="53" l="1"/>
  <c r="N26" i="53"/>
  <c r="L26" i="53"/>
  <c r="J26" i="53"/>
  <c r="H26" i="53"/>
  <c r="F26" i="53"/>
  <c r="D26" i="53"/>
  <c r="P25" i="53"/>
  <c r="N25" i="53"/>
  <c r="L25" i="53"/>
  <c r="J25" i="53"/>
  <c r="H25" i="53"/>
  <c r="F25" i="53"/>
  <c r="D25" i="53"/>
  <c r="P24" i="53"/>
  <c r="N24" i="53"/>
  <c r="L24" i="53"/>
  <c r="J24" i="53"/>
  <c r="H24" i="53"/>
  <c r="F24" i="53"/>
  <c r="D24" i="53"/>
  <c r="P23" i="53"/>
  <c r="N23" i="53"/>
  <c r="L23" i="53"/>
  <c r="J23" i="53"/>
  <c r="H23" i="53"/>
  <c r="F23" i="53"/>
  <c r="D23" i="53"/>
  <c r="P22" i="53"/>
  <c r="N22" i="53"/>
  <c r="L22" i="53"/>
  <c r="J22" i="53"/>
  <c r="H22" i="53"/>
  <c r="F22" i="53"/>
  <c r="D22" i="53"/>
  <c r="P21" i="53"/>
  <c r="N21" i="53"/>
  <c r="L21" i="53"/>
  <c r="J21" i="53"/>
  <c r="H21" i="53"/>
  <c r="F21" i="53"/>
  <c r="D21" i="53"/>
  <c r="P20" i="53"/>
  <c r="N20" i="53"/>
  <c r="L20" i="53"/>
  <c r="J20" i="53"/>
  <c r="H20" i="53"/>
  <c r="F20" i="53"/>
  <c r="D20" i="53"/>
  <c r="P19" i="53"/>
  <c r="N19" i="53"/>
  <c r="L19" i="53"/>
  <c r="J19" i="53"/>
  <c r="H19" i="53"/>
  <c r="F19" i="53"/>
  <c r="D19" i="53"/>
  <c r="P18" i="53"/>
  <c r="N18" i="53"/>
  <c r="L18" i="53"/>
  <c r="J18" i="53"/>
  <c r="H18" i="53"/>
  <c r="F18" i="53"/>
  <c r="D18" i="53"/>
  <c r="P17" i="53"/>
  <c r="N17" i="53"/>
  <c r="L17" i="53"/>
  <c r="J17" i="53"/>
  <c r="H17" i="53"/>
  <c r="F17" i="53"/>
  <c r="D17" i="53"/>
  <c r="P16" i="53"/>
  <c r="N16" i="53"/>
  <c r="L16" i="53"/>
  <c r="J16" i="53"/>
  <c r="H16" i="53"/>
  <c r="F16" i="53"/>
  <c r="D16" i="53"/>
  <c r="P15" i="53"/>
  <c r="N15" i="53"/>
  <c r="L15" i="53"/>
  <c r="J15" i="53"/>
  <c r="H15" i="53"/>
  <c r="F15" i="53"/>
  <c r="D15" i="53"/>
  <c r="P14" i="53"/>
  <c r="N14" i="53"/>
  <c r="L14" i="53"/>
  <c r="J14" i="53"/>
  <c r="H14" i="53"/>
  <c r="F14" i="53"/>
  <c r="D14" i="53"/>
  <c r="P13" i="53"/>
  <c r="N13" i="53"/>
  <c r="L13" i="53"/>
  <c r="J13" i="53"/>
  <c r="H13" i="53"/>
  <c r="F13" i="53"/>
  <c r="D13" i="53"/>
  <c r="P12" i="53"/>
  <c r="N12" i="53"/>
  <c r="L12" i="53"/>
  <c r="J12" i="53"/>
  <c r="H12" i="53"/>
  <c r="F12" i="53"/>
  <c r="D12" i="53"/>
  <c r="P11" i="53"/>
  <c r="N11" i="53"/>
  <c r="L11" i="53"/>
  <c r="J11" i="53"/>
  <c r="H11" i="53"/>
  <c r="F11" i="53"/>
  <c r="D11" i="53"/>
  <c r="P10" i="53"/>
  <c r="N10" i="53"/>
  <c r="L10" i="53"/>
  <c r="J10" i="53"/>
  <c r="H10" i="53"/>
  <c r="F10" i="53"/>
  <c r="D10" i="53"/>
  <c r="P9" i="53"/>
  <c r="N9" i="53"/>
  <c r="L9" i="53"/>
  <c r="J9" i="53"/>
  <c r="H9" i="53"/>
  <c r="F9" i="53"/>
  <c r="D9" i="53"/>
  <c r="P26" i="52"/>
  <c r="N26" i="52"/>
  <c r="L26" i="52"/>
  <c r="J26" i="52"/>
  <c r="H26" i="52"/>
  <c r="F26" i="52"/>
  <c r="D26" i="52"/>
  <c r="P25" i="52"/>
  <c r="N25" i="52"/>
  <c r="L25" i="52"/>
  <c r="J25" i="52"/>
  <c r="H25" i="52"/>
  <c r="F25" i="52"/>
  <c r="D25" i="52"/>
  <c r="P24" i="52"/>
  <c r="N24" i="52"/>
  <c r="L24" i="52"/>
  <c r="J24" i="52"/>
  <c r="H24" i="52"/>
  <c r="F24" i="52"/>
  <c r="D24" i="52"/>
  <c r="P23" i="52"/>
  <c r="N23" i="52"/>
  <c r="L23" i="52"/>
  <c r="J23" i="52"/>
  <c r="H23" i="52"/>
  <c r="F23" i="52"/>
  <c r="D23" i="52"/>
  <c r="P22" i="52"/>
  <c r="N22" i="52"/>
  <c r="L22" i="52"/>
  <c r="J22" i="52"/>
  <c r="H22" i="52"/>
  <c r="F22" i="52"/>
  <c r="D22" i="52"/>
  <c r="P21" i="52"/>
  <c r="N21" i="52"/>
  <c r="L21" i="52"/>
  <c r="J21" i="52"/>
  <c r="H21" i="52"/>
  <c r="F21" i="52"/>
  <c r="D21" i="52"/>
  <c r="P20" i="52"/>
  <c r="N20" i="52"/>
  <c r="L20" i="52"/>
  <c r="J20" i="52"/>
  <c r="H20" i="52"/>
  <c r="F20" i="52"/>
  <c r="D20" i="52"/>
  <c r="P19" i="52"/>
  <c r="N19" i="52"/>
  <c r="L19" i="52"/>
  <c r="J19" i="52"/>
  <c r="H19" i="52"/>
  <c r="F19" i="52"/>
  <c r="D19" i="52"/>
  <c r="P18" i="52"/>
  <c r="N18" i="52"/>
  <c r="L18" i="52"/>
  <c r="J18" i="52"/>
  <c r="H18" i="52"/>
  <c r="F18" i="52"/>
  <c r="D18" i="52"/>
  <c r="P17" i="52"/>
  <c r="N17" i="52"/>
  <c r="L17" i="52"/>
  <c r="J17" i="52"/>
  <c r="H17" i="52"/>
  <c r="F17" i="52"/>
  <c r="D17" i="52"/>
  <c r="P16" i="52"/>
  <c r="N16" i="52"/>
  <c r="L16" i="52"/>
  <c r="J16" i="52"/>
  <c r="H16" i="52"/>
  <c r="F16" i="52"/>
  <c r="D16" i="52"/>
  <c r="P15" i="52"/>
  <c r="N15" i="52"/>
  <c r="L15" i="52"/>
  <c r="J15" i="52"/>
  <c r="H15" i="52"/>
  <c r="F15" i="52"/>
  <c r="D15" i="52"/>
  <c r="P14" i="52"/>
  <c r="N14" i="52"/>
  <c r="L14" i="52"/>
  <c r="J14" i="52"/>
  <c r="H14" i="52"/>
  <c r="F14" i="52"/>
  <c r="D14" i="52"/>
  <c r="P13" i="52"/>
  <c r="N13" i="52"/>
  <c r="L13" i="52"/>
  <c r="J13" i="52"/>
  <c r="H13" i="52"/>
  <c r="F13" i="52"/>
  <c r="D13" i="52"/>
  <c r="P12" i="52"/>
  <c r="N12" i="52"/>
  <c r="L12" i="52"/>
  <c r="J12" i="52"/>
  <c r="H12" i="52"/>
  <c r="F12" i="52"/>
  <c r="D12" i="52"/>
  <c r="P11" i="52"/>
  <c r="N11" i="52"/>
  <c r="L11" i="52"/>
  <c r="J11" i="52"/>
  <c r="H11" i="52"/>
  <c r="F11" i="52"/>
  <c r="D11" i="52"/>
  <c r="P10" i="52"/>
  <c r="N10" i="52"/>
  <c r="L10" i="52"/>
  <c r="J10" i="52"/>
  <c r="H10" i="52"/>
  <c r="F10" i="52"/>
  <c r="D10" i="52"/>
  <c r="P9" i="52"/>
  <c r="N9" i="52"/>
  <c r="L9" i="52"/>
  <c r="J9" i="52"/>
  <c r="H9" i="52"/>
  <c r="F9" i="52"/>
  <c r="D9" i="52"/>
  <c r="R49" i="51"/>
  <c r="P49" i="51"/>
  <c r="N49" i="51"/>
  <c r="L49" i="51"/>
  <c r="J49" i="51"/>
  <c r="H49" i="51"/>
  <c r="F49" i="51"/>
  <c r="D49" i="51"/>
  <c r="R48" i="51"/>
  <c r="P48" i="51"/>
  <c r="N48" i="51"/>
  <c r="L48" i="51"/>
  <c r="J48" i="51"/>
  <c r="H48" i="51"/>
  <c r="F48" i="51"/>
  <c r="D48" i="51"/>
  <c r="R47" i="51"/>
  <c r="P47" i="51"/>
  <c r="N47" i="51"/>
  <c r="L47" i="51"/>
  <c r="J47" i="51"/>
  <c r="H47" i="51"/>
  <c r="F47" i="51"/>
  <c r="D47" i="51"/>
  <c r="R46" i="51"/>
  <c r="P46" i="51"/>
  <c r="N46" i="51"/>
  <c r="L46" i="51"/>
  <c r="J46" i="51"/>
  <c r="H46" i="51"/>
  <c r="F46" i="51"/>
  <c r="D46" i="51"/>
  <c r="R45" i="51"/>
  <c r="P45" i="51"/>
  <c r="N45" i="51"/>
  <c r="L45" i="51"/>
  <c r="J45" i="51"/>
  <c r="H45" i="51"/>
  <c r="F45" i="51"/>
  <c r="D45" i="51"/>
  <c r="R44" i="51"/>
  <c r="P44" i="51"/>
  <c r="N44" i="51"/>
  <c r="L44" i="51"/>
  <c r="J44" i="51"/>
  <c r="H44" i="51"/>
  <c r="F44" i="51"/>
  <c r="D44" i="51"/>
  <c r="R43" i="51"/>
  <c r="P43" i="51"/>
  <c r="N43" i="51"/>
  <c r="L43" i="51"/>
  <c r="J43" i="51"/>
  <c r="H43" i="51"/>
  <c r="F43" i="51"/>
  <c r="D43" i="51"/>
  <c r="R42" i="51"/>
  <c r="P42" i="51"/>
  <c r="N42" i="51"/>
  <c r="L42" i="51"/>
  <c r="J42" i="51"/>
  <c r="H42" i="51"/>
  <c r="F42" i="51"/>
  <c r="D42" i="51"/>
  <c r="R41" i="51"/>
  <c r="P41" i="51"/>
  <c r="N41" i="51"/>
  <c r="L41" i="51"/>
  <c r="J41" i="51"/>
  <c r="H41" i="51"/>
  <c r="F41" i="51"/>
  <c r="D41" i="51"/>
  <c r="R40" i="51"/>
  <c r="P40" i="51"/>
  <c r="N40" i="51"/>
  <c r="L40" i="51"/>
  <c r="J40" i="51"/>
  <c r="H40" i="51"/>
  <c r="F40" i="51"/>
  <c r="D40" i="51"/>
  <c r="R39" i="51"/>
  <c r="P39" i="51"/>
  <c r="N39" i="51"/>
  <c r="L39" i="51"/>
  <c r="J39" i="51"/>
  <c r="H39" i="51"/>
  <c r="F39" i="51"/>
  <c r="D39" i="51"/>
  <c r="R38" i="51"/>
  <c r="P38" i="51"/>
  <c r="N38" i="51"/>
  <c r="L38" i="51"/>
  <c r="J38" i="51"/>
  <c r="H38" i="51"/>
  <c r="F38" i="51"/>
  <c r="D38" i="51"/>
  <c r="R37" i="51"/>
  <c r="P37" i="51"/>
  <c r="N37" i="51"/>
  <c r="L37" i="51"/>
  <c r="J37" i="51"/>
  <c r="H37" i="51"/>
  <c r="F37" i="51"/>
  <c r="D37" i="51"/>
  <c r="R36" i="51"/>
  <c r="P36" i="51"/>
  <c r="N36" i="51"/>
  <c r="L36" i="51"/>
  <c r="J36" i="51"/>
  <c r="H36" i="51"/>
  <c r="F36" i="51"/>
  <c r="D36" i="51"/>
  <c r="R35" i="51"/>
  <c r="P35" i="51"/>
  <c r="N35" i="51"/>
  <c r="L35" i="51"/>
  <c r="J35" i="51"/>
  <c r="H35" i="51"/>
  <c r="F35" i="51"/>
  <c r="D35" i="51"/>
  <c r="R34" i="51"/>
  <c r="P34" i="51"/>
  <c r="N34" i="51"/>
  <c r="L34" i="51"/>
  <c r="J34" i="51"/>
  <c r="H34" i="51"/>
  <c r="F34" i="51"/>
  <c r="D34" i="51"/>
  <c r="R33" i="51"/>
  <c r="P33" i="51"/>
  <c r="N33" i="51"/>
  <c r="L33" i="51"/>
  <c r="J33" i="51"/>
  <c r="H33" i="51"/>
  <c r="F33" i="51"/>
  <c r="D33" i="51"/>
  <c r="R32" i="51"/>
  <c r="P32" i="51"/>
  <c r="N32" i="51"/>
  <c r="L32" i="51"/>
  <c r="J32" i="51"/>
  <c r="H32" i="51"/>
  <c r="F32" i="51"/>
  <c r="D32" i="51"/>
  <c r="P26" i="51"/>
  <c r="N26" i="51"/>
  <c r="L26" i="51"/>
  <c r="J26" i="51"/>
  <c r="H26" i="51"/>
  <c r="F26" i="51"/>
  <c r="D26" i="51"/>
  <c r="P25" i="51"/>
  <c r="N25" i="51"/>
  <c r="L25" i="51"/>
  <c r="J25" i="51"/>
  <c r="H25" i="51"/>
  <c r="F25" i="51"/>
  <c r="D25" i="51"/>
  <c r="P24" i="51"/>
  <c r="N24" i="51"/>
  <c r="L24" i="51"/>
  <c r="J24" i="51"/>
  <c r="H24" i="51"/>
  <c r="F24" i="51"/>
  <c r="D24" i="51"/>
  <c r="P23" i="51"/>
  <c r="N23" i="51"/>
  <c r="L23" i="51"/>
  <c r="J23" i="51"/>
  <c r="H23" i="51"/>
  <c r="F23" i="51"/>
  <c r="D23" i="51"/>
  <c r="P22" i="51"/>
  <c r="N22" i="51"/>
  <c r="L22" i="51"/>
  <c r="J22" i="51"/>
  <c r="H22" i="51"/>
  <c r="F22" i="51"/>
  <c r="D22" i="51"/>
  <c r="P21" i="51"/>
  <c r="N21" i="51"/>
  <c r="L21" i="51"/>
  <c r="J21" i="51"/>
  <c r="H21" i="51"/>
  <c r="F21" i="51"/>
  <c r="D21" i="51"/>
  <c r="P20" i="51"/>
  <c r="N20" i="51"/>
  <c r="L20" i="51"/>
  <c r="J20" i="51"/>
  <c r="H20" i="51"/>
  <c r="F20" i="51"/>
  <c r="D20" i="51"/>
  <c r="P19" i="51"/>
  <c r="N19" i="51"/>
  <c r="L19" i="51"/>
  <c r="J19" i="51"/>
  <c r="H19" i="51"/>
  <c r="F19" i="51"/>
  <c r="D19" i="51"/>
  <c r="P18" i="51"/>
  <c r="N18" i="51"/>
  <c r="L18" i="51"/>
  <c r="J18" i="51"/>
  <c r="H18" i="51"/>
  <c r="F18" i="51"/>
  <c r="D18" i="51"/>
  <c r="P17" i="51"/>
  <c r="N17" i="51"/>
  <c r="L17" i="51"/>
  <c r="J17" i="51"/>
  <c r="H17" i="51"/>
  <c r="F17" i="51"/>
  <c r="D17" i="51"/>
  <c r="P16" i="51"/>
  <c r="N16" i="51"/>
  <c r="L16" i="51"/>
  <c r="J16" i="51"/>
  <c r="H16" i="51"/>
  <c r="F16" i="51"/>
  <c r="D16" i="51"/>
  <c r="P15" i="51"/>
  <c r="N15" i="51"/>
  <c r="L15" i="51"/>
  <c r="J15" i="51"/>
  <c r="H15" i="51"/>
  <c r="F15" i="51"/>
  <c r="D15" i="51"/>
  <c r="P14" i="51"/>
  <c r="N14" i="51"/>
  <c r="L14" i="51"/>
  <c r="J14" i="51"/>
  <c r="H14" i="51"/>
  <c r="F14" i="51"/>
  <c r="D14" i="51"/>
  <c r="P13" i="51"/>
  <c r="N13" i="51"/>
  <c r="L13" i="51"/>
  <c r="J13" i="51"/>
  <c r="H13" i="51"/>
  <c r="F13" i="51"/>
  <c r="D13" i="51"/>
  <c r="P12" i="51"/>
  <c r="N12" i="51"/>
  <c r="L12" i="51"/>
  <c r="J12" i="51"/>
  <c r="H12" i="51"/>
  <c r="F12" i="51"/>
  <c r="D12" i="51"/>
  <c r="P11" i="51"/>
  <c r="N11" i="51"/>
  <c r="L11" i="51"/>
  <c r="J11" i="51"/>
  <c r="H11" i="51"/>
  <c r="F11" i="51"/>
  <c r="D11" i="51"/>
  <c r="P10" i="51"/>
  <c r="N10" i="51"/>
  <c r="L10" i="51"/>
  <c r="J10" i="51"/>
  <c r="H10" i="51"/>
  <c r="F10" i="51"/>
  <c r="D10" i="51"/>
  <c r="P9" i="51"/>
  <c r="N9" i="51"/>
  <c r="L9" i="51"/>
  <c r="J9" i="51"/>
  <c r="H9" i="51"/>
  <c r="F9" i="51"/>
  <c r="D9" i="51"/>
  <c r="H20" i="38" l="1"/>
  <c r="D20" i="38"/>
  <c r="C20" i="38"/>
  <c r="G18" i="38"/>
  <c r="G7" i="38"/>
  <c r="G5" i="38"/>
  <c r="G6" i="38"/>
  <c r="G8" i="38"/>
  <c r="G9" i="38"/>
  <c r="G10" i="38"/>
  <c r="G11" i="38"/>
  <c r="G12" i="38"/>
  <c r="G13" i="38"/>
  <c r="G14" i="38"/>
  <c r="G15" i="38"/>
  <c r="G16" i="38"/>
  <c r="G17" i="38"/>
  <c r="G19" i="38"/>
  <c r="G4" i="38"/>
  <c r="G20" i="38" l="1"/>
  <c r="F12" i="45"/>
  <c r="F4" i="45"/>
  <c r="F10" i="45"/>
  <c r="I10" i="42" l="1"/>
  <c r="B4" i="42" l="1"/>
  <c r="B10" i="42" s="1"/>
  <c r="D16" i="40" l="1"/>
  <c r="I23" i="37" l="1"/>
  <c r="I40" i="37" l="1"/>
  <c r="H40" i="37"/>
  <c r="I39" i="37"/>
  <c r="H41" i="37"/>
  <c r="I26" i="37"/>
  <c r="I30" i="37"/>
  <c r="I31" i="37"/>
  <c r="I32" i="37"/>
  <c r="H24" i="37"/>
  <c r="I24" i="37" s="1"/>
  <c r="H25" i="37"/>
  <c r="I25" i="37" s="1"/>
  <c r="H26" i="37"/>
  <c r="H27" i="37"/>
  <c r="I27" i="37" s="1"/>
  <c r="H28" i="37"/>
  <c r="I28" i="37" s="1"/>
  <c r="H29" i="37"/>
  <c r="I29" i="37" s="1"/>
  <c r="H30" i="37"/>
  <c r="H31" i="37"/>
  <c r="H32" i="37"/>
  <c r="H33" i="37"/>
  <c r="I33" i="37" s="1"/>
  <c r="H34" i="37"/>
  <c r="I34" i="37" s="1"/>
  <c r="H35" i="37"/>
  <c r="I35" i="37" s="1"/>
  <c r="H36" i="37"/>
  <c r="I36" i="37" s="1"/>
  <c r="H37" i="37"/>
  <c r="I37" i="37" s="1"/>
  <c r="H38" i="37"/>
  <c r="I38" i="37" s="1"/>
  <c r="H39" i="37"/>
  <c r="H23" i="37"/>
  <c r="H18" i="37"/>
  <c r="I9" i="37"/>
  <c r="F14" i="46" l="1"/>
  <c r="G7" i="47" l="1"/>
  <c r="C7" i="47" l="1"/>
  <c r="E17" i="41" l="1"/>
  <c r="F17" i="41"/>
  <c r="G17" i="41"/>
  <c r="H17" i="41"/>
  <c r="L17" i="41"/>
  <c r="D17" i="41"/>
  <c r="C17" i="41"/>
  <c r="B10" i="41"/>
  <c r="B7" i="41"/>
  <c r="B8" i="41"/>
  <c r="B9" i="41"/>
  <c r="B11" i="41"/>
  <c r="B13" i="41"/>
  <c r="B14" i="41"/>
  <c r="B16" i="41"/>
  <c r="B6" i="41"/>
  <c r="B17" i="41" l="1"/>
  <c r="I10" i="37" l="1"/>
  <c r="I11" i="37"/>
  <c r="I12" i="37"/>
  <c r="I13" i="37"/>
  <c r="I14" i="37"/>
  <c r="I15" i="37"/>
  <c r="I16" i="37"/>
  <c r="I17" i="37"/>
  <c r="I18" i="37"/>
  <c r="I19" i="37" l="1"/>
  <c r="C5" i="18" l="1"/>
</calcChain>
</file>

<file path=xl/sharedStrings.xml><?xml version="1.0" encoding="utf-8"?>
<sst xmlns="http://schemas.openxmlformats.org/spreadsheetml/2006/main" count="637" uniqueCount="306">
  <si>
    <t>金額</t>
    <rPh sb="0" eb="2">
      <t>キンガク</t>
    </rPh>
    <phoneticPr fontId="3"/>
  </si>
  <si>
    <t>その他</t>
    <rPh sb="2" eb="3">
      <t>タ</t>
    </rPh>
    <phoneticPr fontId="3"/>
  </si>
  <si>
    <t>土地</t>
    <rPh sb="0" eb="2">
      <t>トチ</t>
    </rPh>
    <phoneticPr fontId="3"/>
  </si>
  <si>
    <t>その他</t>
    <rPh sb="2" eb="3">
      <t>ホカ</t>
    </rPh>
    <phoneticPr fontId="3"/>
  </si>
  <si>
    <t>有価証券</t>
    <rPh sb="0" eb="2">
      <t>ユウカ</t>
    </rPh>
    <rPh sb="2" eb="4">
      <t>ショウケン</t>
    </rPh>
    <phoneticPr fontId="3"/>
  </si>
  <si>
    <t>長期貸付金</t>
    <rPh sb="0" eb="2">
      <t>チョウキ</t>
    </rPh>
    <rPh sb="2" eb="5">
      <t>カシツケキン</t>
    </rPh>
    <phoneticPr fontId="3"/>
  </si>
  <si>
    <t>現金預金</t>
    <rPh sb="0" eb="2">
      <t>ゲンキン</t>
    </rPh>
    <rPh sb="2" eb="4">
      <t>ヨキン</t>
    </rPh>
    <phoneticPr fontId="3"/>
  </si>
  <si>
    <t>短期貸付金</t>
    <rPh sb="0" eb="2">
      <t>タンキ</t>
    </rPh>
    <rPh sb="2" eb="5">
      <t>カシツケキン</t>
    </rPh>
    <phoneticPr fontId="3"/>
  </si>
  <si>
    <t>合計</t>
    <rPh sb="0" eb="2">
      <t>ゴウケイ</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</si>
  <si>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</si>
  <si>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</si>
  <si>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【様式第５号】</t>
    <rPh sb="1" eb="3">
      <t>ヨウシキ</t>
    </rPh>
    <rPh sb="3" eb="4">
      <t>ダイ</t>
    </rPh>
    <rPh sb="5" eb="6">
      <t>ゴウ</t>
    </rPh>
    <phoneticPr fontId="9"/>
  </si>
  <si>
    <t>（１）資産項目の明細</t>
    <rPh sb="3" eb="5">
      <t>シサン</t>
    </rPh>
    <rPh sb="5" eb="7">
      <t>コウモク</t>
    </rPh>
    <rPh sb="8" eb="10">
      <t>メイサイ</t>
    </rPh>
    <phoneticPr fontId="9"/>
  </si>
  <si>
    <t>①有形固定資産の明細</t>
    <rPh sb="1" eb="3">
      <t>ユウケイ</t>
    </rPh>
    <rPh sb="3" eb="5">
      <t>コテイ</t>
    </rPh>
    <rPh sb="5" eb="7">
      <t>シサン</t>
    </rPh>
    <rPh sb="8" eb="10">
      <t>メイサイ</t>
    </rPh>
    <phoneticPr fontId="9"/>
  </si>
  <si>
    <t>区分</t>
    <rPh sb="0" eb="2">
      <t>クブン</t>
    </rPh>
    <phoneticPr fontId="9"/>
  </si>
  <si>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</si>
  <si>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</si>
  <si>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</si>
  <si>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</si>
  <si>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</si>
  <si>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</si>
  <si>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9"/>
  </si>
  <si>
    <t xml:space="preserve"> 事業用資産</t>
    <rPh sb="1" eb="4">
      <t>ジギョウヨウ</t>
    </rPh>
    <rPh sb="4" eb="6">
      <t>シサン</t>
    </rPh>
    <phoneticPr fontId="9"/>
  </si>
  <si>
    <t>　  土地</t>
    <rPh sb="3" eb="5">
      <t>トチ</t>
    </rPh>
    <phoneticPr fontId="3"/>
  </si>
  <si>
    <t>　　立木竹</t>
    <rPh sb="2" eb="4">
      <t>タチキ</t>
    </rPh>
    <rPh sb="4" eb="5">
      <t>タケ</t>
    </rPh>
    <phoneticPr fontId="9"/>
  </si>
  <si>
    <t>　　建物</t>
    <rPh sb="2" eb="4">
      <t>タテモノ</t>
    </rPh>
    <phoneticPr fontId="3"/>
  </si>
  <si>
    <t>　　工作物</t>
    <rPh sb="2" eb="5">
      <t>コウサクブツ</t>
    </rPh>
    <phoneticPr fontId="3"/>
  </si>
  <si>
    <t>　　船舶</t>
    <rPh sb="2" eb="4">
      <t>センパク</t>
    </rPh>
    <phoneticPr fontId="9"/>
  </si>
  <si>
    <t>　　浮標等</t>
    <rPh sb="2" eb="4">
      <t>フヒョウ</t>
    </rPh>
    <rPh sb="4" eb="5">
      <t>ナド</t>
    </rPh>
    <phoneticPr fontId="9"/>
  </si>
  <si>
    <t>　　航空機</t>
    <rPh sb="2" eb="5">
      <t>コウクウキ</t>
    </rPh>
    <phoneticPr fontId="9"/>
  </si>
  <si>
    <t>　　その他</t>
    <rPh sb="4" eb="5">
      <t>タ</t>
    </rPh>
    <phoneticPr fontId="3"/>
  </si>
  <si>
    <t>　　建設仮勘定</t>
    <rPh sb="2" eb="4">
      <t>ケンセツ</t>
    </rPh>
    <rPh sb="4" eb="7">
      <t>カリカンジョウ</t>
    </rPh>
    <phoneticPr fontId="9"/>
  </si>
  <si>
    <t xml:space="preserve"> インフラ資産</t>
    <rPh sb="5" eb="7">
      <t>シサン</t>
    </rPh>
    <phoneticPr fontId="9"/>
  </si>
  <si>
    <t>　　土地</t>
    <rPh sb="2" eb="4">
      <t>トチ</t>
    </rPh>
    <phoneticPr fontId="3"/>
  </si>
  <si>
    <t>　　建物</t>
    <rPh sb="2" eb="4">
      <t>タテモノ</t>
    </rPh>
    <phoneticPr fontId="9"/>
  </si>
  <si>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</si>
  <si>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</si>
  <si>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9"/>
  </si>
  <si>
    <t>福祉</t>
    <rPh sb="0" eb="2">
      <t>フクシ</t>
    </rPh>
    <phoneticPr fontId="9"/>
  </si>
  <si>
    <t>環境衛生</t>
    <rPh sb="0" eb="2">
      <t>カンキョウ</t>
    </rPh>
    <rPh sb="2" eb="4">
      <t>エイセイ</t>
    </rPh>
    <phoneticPr fontId="9"/>
  </si>
  <si>
    <t>産業振興</t>
    <rPh sb="0" eb="2">
      <t>サンギョウ</t>
    </rPh>
    <rPh sb="2" eb="4">
      <t>シンコウ</t>
    </rPh>
    <phoneticPr fontId="9"/>
  </si>
  <si>
    <t>消防</t>
    <rPh sb="0" eb="2">
      <t>ショウボウ</t>
    </rPh>
    <phoneticPr fontId="9"/>
  </si>
  <si>
    <t>総務</t>
    <rPh sb="0" eb="2">
      <t>ソウム</t>
    </rPh>
    <phoneticPr fontId="9"/>
  </si>
  <si>
    <t>合計</t>
    <rPh sb="0" eb="2">
      <t>ゴウケイ</t>
    </rPh>
    <phoneticPr fontId="9"/>
  </si>
  <si>
    <t>③投資及び出資金の明細</t>
    <phoneticPr fontId="9"/>
  </si>
  <si>
    <t>市場価格のあるもの</t>
    <rPh sb="0" eb="2">
      <t>シジョウ</t>
    </rPh>
    <rPh sb="2" eb="4">
      <t>カカク</t>
    </rPh>
    <phoneticPr fontId="9"/>
  </si>
  <si>
    <t>銘柄名</t>
    <rPh sb="0" eb="2">
      <t>メイガラ</t>
    </rPh>
    <rPh sb="2" eb="3">
      <t>メイ</t>
    </rPh>
    <phoneticPr fontId="3"/>
  </si>
  <si>
    <t>貸借対照表計上額
（A）×（B)
（C)</t>
    <rPh sb="0" eb="2">
      <t>タイシャク</t>
    </rPh>
    <rPh sb="2" eb="5">
      <t>タイショウヒョウ</t>
    </rPh>
    <rPh sb="5" eb="8">
      <t>ケイジョウガク</t>
    </rPh>
    <phoneticPr fontId="3"/>
  </si>
  <si>
    <t>取得原価
（A）×（D)
（E)</t>
    <rPh sb="0" eb="2">
      <t>シュトク</t>
    </rPh>
    <rPh sb="2" eb="4">
      <t>ゲンカ</t>
    </rPh>
    <phoneticPr fontId="9"/>
  </si>
  <si>
    <t>評価差額
（C）－（E)
（F)</t>
    <rPh sb="0" eb="2">
      <t>ヒョウカ</t>
    </rPh>
    <rPh sb="2" eb="4">
      <t>サガク</t>
    </rPh>
    <phoneticPr fontId="9"/>
  </si>
  <si>
    <t>（参考）財産に関する
調書記載額</t>
    <rPh sb="1" eb="3">
      <t>サンコウ</t>
    </rPh>
    <rPh sb="4" eb="6">
      <t>ザイサン</t>
    </rPh>
    <rPh sb="7" eb="8">
      <t>カン</t>
    </rPh>
    <rPh sb="11" eb="13">
      <t>チョウショ</t>
    </rPh>
    <rPh sb="13" eb="15">
      <t>キサイ</t>
    </rPh>
    <rPh sb="15" eb="16">
      <t>ガク</t>
    </rPh>
    <phoneticPr fontId="9"/>
  </si>
  <si>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</si>
  <si>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</si>
  <si>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純資産額
（B）－（C)
（D)</t>
    <rPh sb="0" eb="3">
      <t>ジュンシサン</t>
    </rPh>
    <rPh sb="3" eb="4">
      <t>ガク</t>
    </rPh>
    <phoneticPr fontId="3"/>
  </si>
  <si>
    <t>実質価額
（D)×（F)
（G)</t>
    <rPh sb="0" eb="2">
      <t>ジッシツ</t>
    </rPh>
    <rPh sb="2" eb="4">
      <t>カガク</t>
    </rPh>
    <phoneticPr fontId="9"/>
  </si>
  <si>
    <t>投資損失引当金
計上額
（H)</t>
    <rPh sb="0" eb="2">
      <t>トウシ</t>
    </rPh>
    <rPh sb="2" eb="4">
      <t>ソンシツ</t>
    </rPh>
    <rPh sb="4" eb="7">
      <t>ヒキアテキン</t>
    </rPh>
    <rPh sb="8" eb="11">
      <t>ケイジョウガク</t>
    </rPh>
    <phoneticPr fontId="9"/>
  </si>
  <si>
    <t>貸借対照表計上額
（Ａ）－（Ｈ）
（Ｉ）</t>
    <rPh sb="0" eb="2">
      <t>タイシャク</t>
    </rPh>
    <rPh sb="2" eb="5">
      <t>タイショウヒョウ</t>
    </rPh>
    <rPh sb="5" eb="8">
      <t>ケイジョウガク</t>
    </rPh>
    <phoneticPr fontId="9"/>
  </si>
  <si>
    <t>種類</t>
    <rPh sb="0" eb="2">
      <t>シュルイ</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</si>
  <si>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</si>
  <si>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</si>
  <si>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9"/>
  </si>
  <si>
    <t>徴収不能引当金
計上額</t>
    <rPh sb="0" eb="2">
      <t>チョウシュウ</t>
    </rPh>
    <rPh sb="2" eb="4">
      <t>フノウ</t>
    </rPh>
    <rPh sb="4" eb="7">
      <t>ヒキアテキン</t>
    </rPh>
    <rPh sb="8" eb="11">
      <t>ケイジョウガク</t>
    </rPh>
    <phoneticPr fontId="9"/>
  </si>
  <si>
    <t>⑥長期延滞債権の明細</t>
    <rPh sb="1" eb="3">
      <t>チョウキ</t>
    </rPh>
    <rPh sb="3" eb="5">
      <t>エンタイ</t>
    </rPh>
    <rPh sb="5" eb="7">
      <t>サイケン</t>
    </rPh>
    <rPh sb="8" eb="10">
      <t>メイサイ</t>
    </rPh>
    <phoneticPr fontId="9"/>
  </si>
  <si>
    <t>⑦未収金の明細</t>
    <rPh sb="1" eb="4">
      <t>ミシュウキン</t>
    </rPh>
    <rPh sb="5" eb="7">
      <t>メイサイ</t>
    </rPh>
    <phoneticPr fontId="9"/>
  </si>
  <si>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</si>
  <si>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</si>
  <si>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税等未収金</t>
    <rPh sb="0" eb="1">
      <t>ゼイ</t>
    </rPh>
    <rPh sb="1" eb="2">
      <t>ナド</t>
    </rPh>
    <rPh sb="2" eb="5">
      <t>ミシュウキン</t>
    </rPh>
    <phoneticPr fontId="9"/>
  </si>
  <si>
    <t>その他の未収金</t>
    <rPh sb="2" eb="3">
      <t>タ</t>
    </rPh>
    <rPh sb="4" eb="7">
      <t>ミシュウキン</t>
    </rPh>
    <phoneticPr fontId="9"/>
  </si>
  <si>
    <t>　　使用料・手数料</t>
    <rPh sb="2" eb="5">
      <t>シヨウリョウ</t>
    </rPh>
    <rPh sb="6" eb="9">
      <t>テスウリョウ</t>
    </rPh>
    <phoneticPr fontId="9"/>
  </si>
  <si>
    <t>（２）負債項目の明細</t>
    <rPh sb="3" eb="5">
      <t>フサイ</t>
    </rPh>
    <rPh sb="5" eb="7">
      <t>コウモク</t>
    </rPh>
    <rPh sb="8" eb="10">
      <t>メイサイ</t>
    </rPh>
    <phoneticPr fontId="9"/>
  </si>
  <si>
    <t>①地方債（借入先別）の明細</t>
    <rPh sb="1" eb="4">
      <t>チホウサイ</t>
    </rPh>
    <rPh sb="5" eb="8">
      <t>カリイレサキ</t>
    </rPh>
    <rPh sb="8" eb="9">
      <t>ベツ</t>
    </rPh>
    <rPh sb="11" eb="13">
      <t>メイサイ</t>
    </rPh>
    <phoneticPr fontId="9"/>
  </si>
  <si>
    <t>地方債残高</t>
    <rPh sb="0" eb="3">
      <t>チホウサイ</t>
    </rPh>
    <rPh sb="3" eb="5">
      <t>ザンダカ</t>
    </rPh>
    <phoneticPr fontId="17"/>
  </si>
  <si>
    <t>政府資金</t>
    <rPh sb="0" eb="2">
      <t>セイフ</t>
    </rPh>
    <rPh sb="2" eb="4">
      <t>シキン</t>
    </rPh>
    <phoneticPr fontId="17"/>
  </si>
  <si>
    <t>市中銀行</t>
    <rPh sb="0" eb="2">
      <t>シチュウ</t>
    </rPh>
    <rPh sb="2" eb="4">
      <t>ギンコウ</t>
    </rPh>
    <phoneticPr fontId="17"/>
  </si>
  <si>
    <t>市場公募債</t>
    <rPh sb="0" eb="2">
      <t>シジョウ</t>
    </rPh>
    <rPh sb="2" eb="5">
      <t>コウボサイ</t>
    </rPh>
    <phoneticPr fontId="17"/>
  </si>
  <si>
    <t>その他</t>
    <rPh sb="2" eb="3">
      <t>タ</t>
    </rPh>
    <phoneticPr fontId="17"/>
  </si>
  <si>
    <t>【通常分】</t>
    <rPh sb="1" eb="3">
      <t>ツウジョウ</t>
    </rPh>
    <rPh sb="3" eb="4">
      <t>ブン</t>
    </rPh>
    <phoneticPr fontId="9"/>
  </si>
  <si>
    <t>　　一般公共事業</t>
    <rPh sb="2" eb="4">
      <t>イッパン</t>
    </rPh>
    <rPh sb="4" eb="6">
      <t>コウキョウ</t>
    </rPh>
    <rPh sb="6" eb="8">
      <t>ジギョウ</t>
    </rPh>
    <phoneticPr fontId="9"/>
  </si>
  <si>
    <t>　　公営住宅建設</t>
    <rPh sb="2" eb="4">
      <t>コウエイ</t>
    </rPh>
    <rPh sb="4" eb="6">
      <t>ジュウタク</t>
    </rPh>
    <rPh sb="6" eb="8">
      <t>ケンセツ</t>
    </rPh>
    <phoneticPr fontId="9"/>
  </si>
  <si>
    <t>　　災害復旧</t>
    <rPh sb="2" eb="4">
      <t>サイガイ</t>
    </rPh>
    <rPh sb="4" eb="6">
      <t>フッキュウ</t>
    </rPh>
    <phoneticPr fontId="9"/>
  </si>
  <si>
    <t>　　教育・福祉施設</t>
    <rPh sb="2" eb="4">
      <t>キョウイク</t>
    </rPh>
    <rPh sb="5" eb="7">
      <t>フクシ</t>
    </rPh>
    <rPh sb="7" eb="9">
      <t>シセツ</t>
    </rPh>
    <phoneticPr fontId="9"/>
  </si>
  <si>
    <t>　　一般単独事業</t>
    <rPh sb="2" eb="4">
      <t>イッパン</t>
    </rPh>
    <rPh sb="4" eb="6">
      <t>タンドク</t>
    </rPh>
    <rPh sb="6" eb="8">
      <t>ジギョウ</t>
    </rPh>
    <phoneticPr fontId="9"/>
  </si>
  <si>
    <t>　　その他</t>
    <rPh sb="4" eb="5">
      <t>ホカ</t>
    </rPh>
    <phoneticPr fontId="9"/>
  </si>
  <si>
    <t>【特別分】</t>
    <rPh sb="1" eb="3">
      <t>トクベツ</t>
    </rPh>
    <rPh sb="3" eb="4">
      <t>ブン</t>
    </rPh>
    <phoneticPr fontId="9"/>
  </si>
  <si>
    <t>　　臨時財政対策債</t>
    <rPh sb="2" eb="4">
      <t>リンジ</t>
    </rPh>
    <rPh sb="4" eb="6">
      <t>ザイセイ</t>
    </rPh>
    <rPh sb="6" eb="8">
      <t>タイサク</t>
    </rPh>
    <rPh sb="8" eb="9">
      <t>サイ</t>
    </rPh>
    <phoneticPr fontId="18"/>
  </si>
  <si>
    <t>　　減税補てん債</t>
    <rPh sb="2" eb="4">
      <t>ゲンゼイ</t>
    </rPh>
    <rPh sb="4" eb="5">
      <t>ホ</t>
    </rPh>
    <rPh sb="7" eb="8">
      <t>サイ</t>
    </rPh>
    <phoneticPr fontId="18"/>
  </si>
  <si>
    <t>　　退職手当債</t>
    <rPh sb="2" eb="4">
      <t>タイショク</t>
    </rPh>
    <rPh sb="4" eb="6">
      <t>テアテ</t>
    </rPh>
    <rPh sb="6" eb="7">
      <t>サイ</t>
    </rPh>
    <phoneticPr fontId="18"/>
  </si>
  <si>
    <t>　　その他</t>
    <rPh sb="4" eb="5">
      <t>タ</t>
    </rPh>
    <phoneticPr fontId="18"/>
  </si>
  <si>
    <t>②地方債（利率別）の明細</t>
    <rPh sb="1" eb="4">
      <t>チホウサイ</t>
    </rPh>
    <rPh sb="5" eb="7">
      <t>リリツ</t>
    </rPh>
    <rPh sb="7" eb="8">
      <t>ベツ</t>
    </rPh>
    <rPh sb="10" eb="12">
      <t>メイサイ</t>
    </rPh>
    <phoneticPr fontId="3"/>
  </si>
  <si>
    <t>1.5％以下</t>
    <rPh sb="4" eb="6">
      <t>イカ</t>
    </rPh>
    <phoneticPr fontId="17"/>
  </si>
  <si>
    <t>1.5％超
2.0％以下</t>
    <rPh sb="4" eb="5">
      <t>チョウ</t>
    </rPh>
    <rPh sb="10" eb="12">
      <t>イカ</t>
    </rPh>
    <phoneticPr fontId="17"/>
  </si>
  <si>
    <t>2.0％超
2.5％以下</t>
    <rPh sb="4" eb="5">
      <t>チョウ</t>
    </rPh>
    <rPh sb="10" eb="12">
      <t>イカ</t>
    </rPh>
    <phoneticPr fontId="17"/>
  </si>
  <si>
    <t>2.5％超
3.0％以下</t>
    <rPh sb="4" eb="5">
      <t>チョウ</t>
    </rPh>
    <rPh sb="10" eb="12">
      <t>イカ</t>
    </rPh>
    <phoneticPr fontId="17"/>
  </si>
  <si>
    <t>3.0％超
3.5％以下</t>
    <rPh sb="4" eb="5">
      <t>チョウ</t>
    </rPh>
    <rPh sb="10" eb="12">
      <t>イカ</t>
    </rPh>
    <phoneticPr fontId="17"/>
  </si>
  <si>
    <t>3.5％超
4.0％以下</t>
    <rPh sb="4" eb="5">
      <t>チョウ</t>
    </rPh>
    <rPh sb="10" eb="12">
      <t>イカ</t>
    </rPh>
    <phoneticPr fontId="17"/>
  </si>
  <si>
    <t>4.0％超</t>
    <rPh sb="4" eb="5">
      <t>チョウ</t>
    </rPh>
    <phoneticPr fontId="17"/>
  </si>
  <si>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</si>
  <si>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</si>
  <si>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</si>
  <si>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</si>
  <si>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</si>
  <si>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</si>
  <si>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</si>
  <si>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⑤引当金の明細</t>
    <rPh sb="1" eb="4">
      <t>ヒキアテキン</t>
    </rPh>
    <rPh sb="5" eb="7">
      <t>メイサイ</t>
    </rPh>
    <phoneticPr fontId="9"/>
  </si>
  <si>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</si>
  <si>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</si>
  <si>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</si>
  <si>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</si>
  <si>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</si>
  <si>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</si>
  <si>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7">
      <t>ホジョキンナド</t>
    </rPh>
    <rPh sb="8" eb="10">
      <t>メイサイ</t>
    </rPh>
    <phoneticPr fontId="9"/>
  </si>
  <si>
    <t>名称</t>
    <rPh sb="0" eb="2">
      <t>メイショウ</t>
    </rPh>
    <phoneticPr fontId="9"/>
  </si>
  <si>
    <t>相手先</t>
    <rPh sb="0" eb="3">
      <t>アイテサキ</t>
    </rPh>
    <phoneticPr fontId="9"/>
  </si>
  <si>
    <t>金額</t>
    <rPh sb="0" eb="2">
      <t>キンガク</t>
    </rPh>
    <phoneticPr fontId="9"/>
  </si>
  <si>
    <t>支出目的</t>
    <rPh sb="0" eb="2">
      <t>シシュツ</t>
    </rPh>
    <rPh sb="2" eb="4">
      <t>モクテキ</t>
    </rPh>
    <phoneticPr fontId="9"/>
  </si>
  <si>
    <t>計</t>
    <rPh sb="0" eb="1">
      <t>ケイ</t>
    </rPh>
    <phoneticPr fontId="9"/>
  </si>
  <si>
    <t>その他の補助金等</t>
    <rPh sb="2" eb="3">
      <t>タ</t>
    </rPh>
    <rPh sb="4" eb="7">
      <t>ホジョキン</t>
    </rPh>
    <rPh sb="7" eb="8">
      <t>ナド</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</si>
  <si>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</si>
  <si>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</si>
  <si>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会計</t>
    <rPh sb="0" eb="2">
      <t>カイケイ</t>
    </rPh>
    <phoneticPr fontId="3"/>
  </si>
  <si>
    <t>財源の内容</t>
    <rPh sb="0" eb="2">
      <t>ザイゲン</t>
    </rPh>
    <rPh sb="3" eb="5">
      <t>ナイヨウ</t>
    </rPh>
    <phoneticPr fontId="3"/>
  </si>
  <si>
    <t>一般会計</t>
    <rPh sb="0" eb="2">
      <t>イッパン</t>
    </rPh>
    <rPh sb="2" eb="4">
      <t>カイケイ</t>
    </rPh>
    <phoneticPr fontId="3"/>
  </si>
  <si>
    <t>地方税</t>
    <rPh sb="0" eb="3">
      <t>チホウゼイ</t>
    </rPh>
    <phoneticPr fontId="3"/>
  </si>
  <si>
    <t>地方交付税</t>
    <rPh sb="0" eb="2">
      <t>チホウ</t>
    </rPh>
    <rPh sb="2" eb="5">
      <t>コウフゼイ</t>
    </rPh>
    <phoneticPr fontId="3"/>
  </si>
  <si>
    <t>地方譲与税</t>
    <rPh sb="0" eb="2">
      <t>チホウ</t>
    </rPh>
    <rPh sb="2" eb="4">
      <t>ジョウヨ</t>
    </rPh>
    <rPh sb="4" eb="5">
      <t>ゼイ</t>
    </rPh>
    <phoneticPr fontId="3"/>
  </si>
  <si>
    <t>小計</t>
    <rPh sb="0" eb="2">
      <t>ショウケイ</t>
    </rPh>
    <phoneticPr fontId="3"/>
  </si>
  <si>
    <t>（２）財源情報の明細</t>
    <rPh sb="3" eb="5">
      <t>ザイゲン</t>
    </rPh>
    <rPh sb="5" eb="7">
      <t>ジョウホウ</t>
    </rPh>
    <rPh sb="8" eb="10">
      <t>メイサイ</t>
    </rPh>
    <phoneticPr fontId="9"/>
  </si>
  <si>
    <t>内訳</t>
    <rPh sb="0" eb="2">
      <t>ウチワケ</t>
    </rPh>
    <phoneticPr fontId="9"/>
  </si>
  <si>
    <t>国県等補助金</t>
    <rPh sb="0" eb="1">
      <t>クニ</t>
    </rPh>
    <rPh sb="1" eb="2">
      <t>ケン</t>
    </rPh>
    <rPh sb="2" eb="3">
      <t>ナド</t>
    </rPh>
    <rPh sb="3" eb="6">
      <t>ホジョキン</t>
    </rPh>
    <phoneticPr fontId="9"/>
  </si>
  <si>
    <t>地方債</t>
    <rPh sb="0" eb="3">
      <t>チホウサイ</t>
    </rPh>
    <phoneticPr fontId="9"/>
  </si>
  <si>
    <t>税収等</t>
    <rPh sb="0" eb="3">
      <t>ゼイシュウナド</t>
    </rPh>
    <phoneticPr fontId="9"/>
  </si>
  <si>
    <t>その他</t>
    <rPh sb="2" eb="3">
      <t>ホカ</t>
    </rPh>
    <phoneticPr fontId="9"/>
  </si>
  <si>
    <t>純行政コスト</t>
    <rPh sb="0" eb="1">
      <t>ジュン</t>
    </rPh>
    <rPh sb="1" eb="3">
      <t>ギョウセイ</t>
    </rPh>
    <phoneticPr fontId="9"/>
  </si>
  <si>
    <t>有形固定資産等の増加</t>
    <rPh sb="0" eb="2">
      <t>ユウケイ</t>
    </rPh>
    <rPh sb="2" eb="4">
      <t>コテイ</t>
    </rPh>
    <rPh sb="4" eb="6">
      <t>シサン</t>
    </rPh>
    <rPh sb="6" eb="7">
      <t>ナド</t>
    </rPh>
    <rPh sb="8" eb="10">
      <t>ゾウカ</t>
    </rPh>
    <phoneticPr fontId="9"/>
  </si>
  <si>
    <t>貸付金・基金等の増加</t>
    <rPh sb="0" eb="3">
      <t>カシツケキン</t>
    </rPh>
    <rPh sb="4" eb="6">
      <t>キキン</t>
    </rPh>
    <rPh sb="6" eb="7">
      <t>ナド</t>
    </rPh>
    <rPh sb="8" eb="10">
      <t>ゾウカ</t>
    </rPh>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</si>
  <si>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</si>
  <si>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</si>
  <si>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現金</t>
    <rPh sb="0" eb="2">
      <t>ゲンキン</t>
    </rPh>
    <phoneticPr fontId="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</si>
  <si>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</si>
  <si>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</si>
  <si>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9"/>
  </si>
  <si>
    <t>松山市水道事業</t>
    <rPh sb="0" eb="3">
      <t>マツヤマシ</t>
    </rPh>
    <rPh sb="3" eb="5">
      <t>スイドウ</t>
    </rPh>
    <rPh sb="5" eb="7">
      <t>ジギョウ</t>
    </rPh>
    <phoneticPr fontId="3"/>
  </si>
  <si>
    <t>松山市簡易水道事業</t>
    <rPh sb="0" eb="3">
      <t>マツヤマシ</t>
    </rPh>
    <rPh sb="3" eb="5">
      <t>カンイ</t>
    </rPh>
    <rPh sb="5" eb="7">
      <t>スイドウ</t>
    </rPh>
    <rPh sb="7" eb="9">
      <t>ジギョウ</t>
    </rPh>
    <phoneticPr fontId="3"/>
  </si>
  <si>
    <t>松山市公共下水道事業</t>
    <rPh sb="0" eb="3">
      <t>マツヤマシ</t>
    </rPh>
    <phoneticPr fontId="3"/>
  </si>
  <si>
    <t>松山市社会福祉事業団</t>
    <rPh sb="0" eb="3">
      <t>マツヤマシ</t>
    </rPh>
    <rPh sb="3" eb="5">
      <t>シャカイ</t>
    </rPh>
    <rPh sb="5" eb="7">
      <t>フクシ</t>
    </rPh>
    <rPh sb="7" eb="10">
      <t>ジギョウダン</t>
    </rPh>
    <phoneticPr fontId="4"/>
  </si>
  <si>
    <t>松山市文化スポーツ振興財団</t>
    <rPh sb="0" eb="2">
      <t>マツヤマ</t>
    </rPh>
    <rPh sb="2" eb="3">
      <t>シ</t>
    </rPh>
    <rPh sb="3" eb="5">
      <t>ブンカ</t>
    </rPh>
    <rPh sb="9" eb="11">
      <t>シンコウ</t>
    </rPh>
    <rPh sb="11" eb="13">
      <t>ザイダン</t>
    </rPh>
    <phoneticPr fontId="4"/>
  </si>
  <si>
    <t>松山国際交流協会</t>
    <rPh sb="0" eb="2">
      <t>マツヤマ</t>
    </rPh>
    <rPh sb="2" eb="4">
      <t>コクサイ</t>
    </rPh>
    <rPh sb="4" eb="6">
      <t>コウリュウ</t>
    </rPh>
    <rPh sb="6" eb="8">
      <t>キョウカイ</t>
    </rPh>
    <phoneticPr fontId="4"/>
  </si>
  <si>
    <t>松山市男女共同参画推進財団</t>
    <rPh sb="0" eb="3">
      <t>マツヤマシ</t>
    </rPh>
    <rPh sb="3" eb="5">
      <t>ダンジョ</t>
    </rPh>
    <rPh sb="5" eb="7">
      <t>キョウドウ</t>
    </rPh>
    <rPh sb="7" eb="9">
      <t>サンカク</t>
    </rPh>
    <rPh sb="9" eb="11">
      <t>スイシン</t>
    </rPh>
    <rPh sb="11" eb="13">
      <t>ザイダン</t>
    </rPh>
    <phoneticPr fontId="4"/>
  </si>
  <si>
    <t>松山市土地開発公社</t>
    <rPh sb="0" eb="3">
      <t>マツヤマシ</t>
    </rPh>
    <rPh sb="3" eb="5">
      <t>トチ</t>
    </rPh>
    <rPh sb="5" eb="7">
      <t>カイハツ</t>
    </rPh>
    <rPh sb="7" eb="9">
      <t>コウシャ</t>
    </rPh>
    <phoneticPr fontId="4"/>
  </si>
  <si>
    <t>松山観光コンベンション協会</t>
    <rPh sb="0" eb="2">
      <t>マツヤマ</t>
    </rPh>
    <rPh sb="2" eb="4">
      <t>カンコウ</t>
    </rPh>
    <rPh sb="11" eb="13">
      <t>キョウカイ</t>
    </rPh>
    <phoneticPr fontId="4"/>
  </si>
  <si>
    <t>－</t>
    <phoneticPr fontId="3"/>
  </si>
  <si>
    <t>母子父子寡婦福祉資金貸付事業特別会計</t>
    <rPh sb="0" eb="2">
      <t>ボシ</t>
    </rPh>
    <rPh sb="2" eb="4">
      <t>フシ</t>
    </rPh>
    <rPh sb="4" eb="6">
      <t>カフ</t>
    </rPh>
    <rPh sb="6" eb="8">
      <t>フクシ</t>
    </rPh>
    <rPh sb="8" eb="10">
      <t>シキン</t>
    </rPh>
    <rPh sb="10" eb="12">
      <t>カシツケ</t>
    </rPh>
    <rPh sb="12" eb="14">
      <t>ジギョウ</t>
    </rPh>
    <rPh sb="14" eb="16">
      <t>トクベツ</t>
    </rPh>
    <rPh sb="16" eb="18">
      <t>カイケイ</t>
    </rPh>
    <phoneticPr fontId="3"/>
  </si>
  <si>
    <t>奨学資金貸付事業</t>
    <rPh sb="0" eb="2">
      <t>ショウガク</t>
    </rPh>
    <rPh sb="2" eb="4">
      <t>シキン</t>
    </rPh>
    <rPh sb="4" eb="6">
      <t>カシツケ</t>
    </rPh>
    <rPh sb="6" eb="8">
      <t>ジギョウ</t>
    </rPh>
    <phoneticPr fontId="3"/>
  </si>
  <si>
    <t>競輪事業特別会計</t>
    <rPh sb="0" eb="2">
      <t>ケイリン</t>
    </rPh>
    <rPh sb="2" eb="4">
      <t>ジギョウ</t>
    </rPh>
    <rPh sb="4" eb="6">
      <t>トクベツ</t>
    </rPh>
    <rPh sb="6" eb="8">
      <t>カイケイ</t>
    </rPh>
    <phoneticPr fontId="3"/>
  </si>
  <si>
    <t>各団体の出資
（出えん）総額
（E)</t>
    <rPh sb="0" eb="3">
      <t>カクダンタイ</t>
    </rPh>
    <rPh sb="4" eb="6">
      <t>シュッシ</t>
    </rPh>
    <rPh sb="8" eb="9">
      <t>デ</t>
    </rPh>
    <rPh sb="12" eb="14">
      <t>ソウガク</t>
    </rPh>
    <phoneticPr fontId="3"/>
  </si>
  <si>
    <t>愛媛県農業信用基金協会</t>
    <rPh sb="0" eb="3">
      <t>エヒメケン</t>
    </rPh>
    <rPh sb="3" eb="5">
      <t>ノウギョウ</t>
    </rPh>
    <rPh sb="5" eb="7">
      <t>シンヨウ</t>
    </rPh>
    <rPh sb="7" eb="9">
      <t>キキン</t>
    </rPh>
    <rPh sb="9" eb="11">
      <t>キョウカイ</t>
    </rPh>
    <phoneticPr fontId="5"/>
  </si>
  <si>
    <t>松山流域森林組合</t>
    <rPh sb="0" eb="2">
      <t>マツヤマ</t>
    </rPh>
    <rPh sb="2" eb="4">
      <t>リュウイキ</t>
    </rPh>
    <rPh sb="4" eb="6">
      <t>シンリン</t>
    </rPh>
    <rPh sb="6" eb="8">
      <t>クミアイ</t>
    </rPh>
    <phoneticPr fontId="5"/>
  </si>
  <si>
    <t>えひめ海づくり基金</t>
    <rPh sb="3" eb="4">
      <t>ウミ</t>
    </rPh>
    <rPh sb="7" eb="9">
      <t>キキン</t>
    </rPh>
    <phoneticPr fontId="2"/>
  </si>
  <si>
    <t>えひめ産業振興財団</t>
    <rPh sb="3" eb="5">
      <t>サンギョウ</t>
    </rPh>
    <rPh sb="5" eb="7">
      <t>シンコウ</t>
    </rPh>
    <rPh sb="7" eb="9">
      <t>ザイダン</t>
    </rPh>
    <phoneticPr fontId="5"/>
  </si>
  <si>
    <t>愛媛県スポーツ振興事業団</t>
    <rPh sb="0" eb="3">
      <t>エヒメケン</t>
    </rPh>
    <rPh sb="7" eb="9">
      <t>シンコウ</t>
    </rPh>
    <rPh sb="9" eb="12">
      <t>ジギョウダン</t>
    </rPh>
    <phoneticPr fontId="5"/>
  </si>
  <si>
    <t>愛媛県信用保証協会</t>
    <rPh sb="0" eb="3">
      <t>エヒメケン</t>
    </rPh>
    <rPh sb="3" eb="5">
      <t>シンヨウ</t>
    </rPh>
    <rPh sb="5" eb="7">
      <t>ホショウ</t>
    </rPh>
    <rPh sb="7" eb="9">
      <t>キョウカイ</t>
    </rPh>
    <phoneticPr fontId="5"/>
  </si>
  <si>
    <t>社会福祉協議会福祉振興基金</t>
    <rPh sb="0" eb="2">
      <t>シャカイ</t>
    </rPh>
    <rPh sb="2" eb="4">
      <t>フクシ</t>
    </rPh>
    <rPh sb="4" eb="7">
      <t>キョウギカイ</t>
    </rPh>
    <rPh sb="7" eb="9">
      <t>フクシ</t>
    </rPh>
    <rPh sb="9" eb="11">
      <t>シンコウ</t>
    </rPh>
    <rPh sb="11" eb="13">
      <t>キキン</t>
    </rPh>
    <phoneticPr fontId="5"/>
  </si>
  <si>
    <t>地方公共団体金融機構</t>
    <rPh sb="0" eb="2">
      <t>チホウ</t>
    </rPh>
    <rPh sb="2" eb="4">
      <t>コウキョウ</t>
    </rPh>
    <rPh sb="4" eb="6">
      <t>ダンタイ</t>
    </rPh>
    <rPh sb="6" eb="8">
      <t>キンユウ</t>
    </rPh>
    <rPh sb="8" eb="10">
      <t>キコウ</t>
    </rPh>
    <phoneticPr fontId="5"/>
  </si>
  <si>
    <t>出資金額
（A)</t>
    <rPh sb="0" eb="2">
      <t>シュッシ</t>
    </rPh>
    <rPh sb="2" eb="4">
      <t>キンガク</t>
    </rPh>
    <phoneticPr fontId="3"/>
  </si>
  <si>
    <t>資産
（B)</t>
    <rPh sb="0" eb="2">
      <t>シサン</t>
    </rPh>
    <phoneticPr fontId="3"/>
  </si>
  <si>
    <t>負債
（C)</t>
    <rPh sb="0" eb="2">
      <t>フサイ</t>
    </rPh>
    <phoneticPr fontId="3"/>
  </si>
  <si>
    <t>強制評価減
（H)</t>
    <rPh sb="0" eb="2">
      <t>キョウセイ</t>
    </rPh>
    <rPh sb="2" eb="4">
      <t>ヒョウカ</t>
    </rPh>
    <rPh sb="4" eb="5">
      <t>ゲン</t>
    </rPh>
    <phoneticPr fontId="9"/>
  </si>
  <si>
    <t>株数・口数など
（A）</t>
    <rPh sb="0" eb="2">
      <t>カブスウ</t>
    </rPh>
    <rPh sb="3" eb="4">
      <t>クチ</t>
    </rPh>
    <rPh sb="4" eb="5">
      <t>スウ</t>
    </rPh>
    <phoneticPr fontId="3"/>
  </si>
  <si>
    <t>時価単価
（B）</t>
    <rPh sb="0" eb="2">
      <t>ジカ</t>
    </rPh>
    <rPh sb="2" eb="4">
      <t>タンカ</t>
    </rPh>
    <phoneticPr fontId="3"/>
  </si>
  <si>
    <t>取得単価
（D)</t>
    <rPh sb="0" eb="2">
      <t>シュトク</t>
    </rPh>
    <rPh sb="2" eb="4">
      <t>タンカ</t>
    </rPh>
    <phoneticPr fontId="3"/>
  </si>
  <si>
    <t>-</t>
  </si>
  <si>
    <t>21世紀松山創造基金</t>
    <phoneticPr fontId="3"/>
  </si>
  <si>
    <t>（単位：円）</t>
    <rPh sb="1" eb="3">
      <t>タンイ</t>
    </rPh>
    <rPh sb="4" eb="5">
      <t>エン</t>
    </rPh>
    <phoneticPr fontId="3"/>
  </si>
  <si>
    <t>松山市財政調整基金</t>
    <rPh sb="0" eb="3">
      <t>マツヤマシ</t>
    </rPh>
    <rPh sb="3" eb="5">
      <t>ザイセイ</t>
    </rPh>
    <rPh sb="5" eb="7">
      <t>チョウセイ</t>
    </rPh>
    <rPh sb="7" eb="9">
      <t>キキン</t>
    </rPh>
    <phoneticPr fontId="3"/>
  </si>
  <si>
    <t>松山市競輪収益積立金</t>
    <rPh sb="3" eb="5">
      <t>ケイリン</t>
    </rPh>
    <rPh sb="5" eb="7">
      <t>シュウエキ</t>
    </rPh>
    <rPh sb="7" eb="9">
      <t>ツミタテ</t>
    </rPh>
    <rPh sb="9" eb="10">
      <t>キン</t>
    </rPh>
    <phoneticPr fontId="3"/>
  </si>
  <si>
    <t>松山市市民活動推進基金</t>
    <rPh sb="3" eb="5">
      <t>シミン</t>
    </rPh>
    <rPh sb="5" eb="7">
      <t>カツドウ</t>
    </rPh>
    <rPh sb="7" eb="9">
      <t>スイシン</t>
    </rPh>
    <rPh sb="9" eb="11">
      <t>キキン</t>
    </rPh>
    <phoneticPr fontId="3"/>
  </si>
  <si>
    <t>松山市都市緑化基金</t>
    <rPh sb="3" eb="5">
      <t>トシ</t>
    </rPh>
    <rPh sb="5" eb="7">
      <t>リョクカ</t>
    </rPh>
    <rPh sb="7" eb="9">
      <t>キキン</t>
    </rPh>
    <phoneticPr fontId="3"/>
  </si>
  <si>
    <t>松山市合併振興基金</t>
    <rPh sb="3" eb="5">
      <t>ガッペイ</t>
    </rPh>
    <rPh sb="5" eb="7">
      <t>シンコウ</t>
    </rPh>
    <rPh sb="7" eb="9">
      <t>キキン</t>
    </rPh>
    <phoneticPr fontId="3"/>
  </si>
  <si>
    <t>松山市教育文化施設資料購入基金</t>
    <rPh sb="3" eb="5">
      <t>キョウイク</t>
    </rPh>
    <rPh sb="5" eb="7">
      <t>ブンカ</t>
    </rPh>
    <rPh sb="7" eb="9">
      <t>シセツ</t>
    </rPh>
    <rPh sb="9" eb="11">
      <t>シリョウ</t>
    </rPh>
    <rPh sb="11" eb="13">
      <t>コウニュウ</t>
    </rPh>
    <rPh sb="13" eb="15">
      <t>キキン</t>
    </rPh>
    <phoneticPr fontId="3"/>
  </si>
  <si>
    <t>合計
(貸借対照表計上額)</t>
    <rPh sb="0" eb="2">
      <t>ゴウケイ</t>
    </rPh>
    <rPh sb="4" eb="6">
      <t>タイシャク</t>
    </rPh>
    <rPh sb="6" eb="9">
      <t>タイショウヒョウ</t>
    </rPh>
    <rPh sb="9" eb="12">
      <t>ケイジョウガク</t>
    </rPh>
    <phoneticPr fontId="3"/>
  </si>
  <si>
    <t>　　固定資産税</t>
    <phoneticPr fontId="3"/>
  </si>
  <si>
    <t>　　市民税</t>
    <rPh sb="2" eb="5">
      <t>シミンゼイ</t>
    </rPh>
    <phoneticPr fontId="9"/>
  </si>
  <si>
    <t>　　軽自動車税</t>
    <rPh sb="2" eb="3">
      <t>ケイ</t>
    </rPh>
    <rPh sb="3" eb="6">
      <t>ジドウシャ</t>
    </rPh>
    <rPh sb="6" eb="7">
      <t>ゼイ</t>
    </rPh>
    <phoneticPr fontId="3"/>
  </si>
  <si>
    <t>　　事業所税</t>
    <rPh sb="2" eb="5">
      <t>ジギョウショ</t>
    </rPh>
    <rPh sb="5" eb="6">
      <t>ゼイ</t>
    </rPh>
    <phoneticPr fontId="3"/>
  </si>
  <si>
    <t>　　その他（経常収益）</t>
    <rPh sb="4" eb="5">
      <t>タ</t>
    </rPh>
    <rPh sb="6" eb="8">
      <t>ケイジョウ</t>
    </rPh>
    <rPh sb="8" eb="10">
      <t>シュウエキ</t>
    </rPh>
    <phoneticPr fontId="9"/>
  </si>
  <si>
    <t>　　貸付金</t>
    <rPh sb="2" eb="4">
      <t>カシツケ</t>
    </rPh>
    <rPh sb="4" eb="5">
      <t>キン</t>
    </rPh>
    <phoneticPr fontId="3"/>
  </si>
  <si>
    <t>　　母子父子寡婦福祉
　　資金貸付金</t>
    <rPh sb="17" eb="18">
      <t>キン</t>
    </rPh>
    <phoneticPr fontId="3"/>
  </si>
  <si>
    <t>　　母子父子寡婦福祉
　　資金貸付金
　　その他（経常収益）</t>
    <rPh sb="17" eb="18">
      <t>キン</t>
    </rPh>
    <phoneticPr fontId="3"/>
  </si>
  <si>
    <t>固定資産</t>
    <rPh sb="0" eb="2">
      <t>コテイ</t>
    </rPh>
    <rPh sb="2" eb="4">
      <t>シサン</t>
    </rPh>
    <phoneticPr fontId="3"/>
  </si>
  <si>
    <t>流動資産</t>
    <rPh sb="0" eb="2">
      <t>リュウドウ</t>
    </rPh>
    <rPh sb="2" eb="4">
      <t>シサン</t>
    </rPh>
    <phoneticPr fontId="3"/>
  </si>
  <si>
    <t>固定負債</t>
    <rPh sb="0" eb="2">
      <t>コテイ</t>
    </rPh>
    <rPh sb="2" eb="4">
      <t>フサイ</t>
    </rPh>
    <phoneticPr fontId="3"/>
  </si>
  <si>
    <t>流動負債</t>
    <rPh sb="0" eb="2">
      <t>リュウドウ</t>
    </rPh>
    <rPh sb="2" eb="4">
      <t>フサイ</t>
    </rPh>
    <phoneticPr fontId="3"/>
  </si>
  <si>
    <t>　投資損失引当金</t>
    <rPh sb="1" eb="3">
      <t>トウシ</t>
    </rPh>
    <rPh sb="3" eb="5">
      <t>ソンシツ</t>
    </rPh>
    <rPh sb="5" eb="7">
      <t>ヒキアテ</t>
    </rPh>
    <rPh sb="7" eb="8">
      <t>キン</t>
    </rPh>
    <phoneticPr fontId="3"/>
  </si>
  <si>
    <t>　徴収不能引当金</t>
    <rPh sb="1" eb="3">
      <t>チョウシュウ</t>
    </rPh>
    <rPh sb="3" eb="5">
      <t>フノウ</t>
    </rPh>
    <rPh sb="5" eb="7">
      <t>ヒキアテ</t>
    </rPh>
    <rPh sb="7" eb="8">
      <t>キン</t>
    </rPh>
    <phoneticPr fontId="3"/>
  </si>
  <si>
    <t>　退職手当引当金</t>
    <rPh sb="1" eb="3">
      <t>タイショク</t>
    </rPh>
    <rPh sb="3" eb="5">
      <t>テアテ</t>
    </rPh>
    <rPh sb="5" eb="7">
      <t>ヒキアテ</t>
    </rPh>
    <rPh sb="7" eb="8">
      <t>キン</t>
    </rPh>
    <phoneticPr fontId="3"/>
  </si>
  <si>
    <t>　損失補償等引当金</t>
    <rPh sb="1" eb="3">
      <t>ソンシツ</t>
    </rPh>
    <rPh sb="3" eb="5">
      <t>ホショウ</t>
    </rPh>
    <rPh sb="5" eb="6">
      <t>トウ</t>
    </rPh>
    <rPh sb="6" eb="8">
      <t>ヒキアテ</t>
    </rPh>
    <rPh sb="8" eb="9">
      <t>キン</t>
    </rPh>
    <phoneticPr fontId="3"/>
  </si>
  <si>
    <t>　賞与等引当金</t>
    <rPh sb="1" eb="3">
      <t>ショウヨ</t>
    </rPh>
    <rPh sb="3" eb="4">
      <t>トウ</t>
    </rPh>
    <rPh sb="4" eb="6">
      <t>ヒキアテ</t>
    </rPh>
    <rPh sb="6" eb="7">
      <t>キン</t>
    </rPh>
    <phoneticPr fontId="3"/>
  </si>
  <si>
    <t>愛媛県</t>
    <rPh sb="0" eb="3">
      <t>エヒメケン</t>
    </rPh>
    <phoneticPr fontId="3"/>
  </si>
  <si>
    <t>本市内で愛媛県が行う街路整備事業等に対する負担金</t>
    <rPh sb="0" eb="1">
      <t>ホン</t>
    </rPh>
    <phoneticPr fontId="3"/>
  </si>
  <si>
    <t>支給対象者</t>
    <rPh sb="0" eb="2">
      <t>シキュウ</t>
    </rPh>
    <rPh sb="2" eb="4">
      <t>タイショウ</t>
    </rPh>
    <rPh sb="4" eb="5">
      <t>モノ</t>
    </rPh>
    <phoneticPr fontId="3"/>
  </si>
  <si>
    <t>合併処理浄化槽設置に対する一部補助金</t>
    <rPh sb="10" eb="11">
      <t>タイ</t>
    </rPh>
    <rPh sb="17" eb="18">
      <t>キン</t>
    </rPh>
    <phoneticPr fontId="3"/>
  </si>
  <si>
    <t>対象となる医療法人・医師</t>
    <rPh sb="5" eb="7">
      <t>イリョウ</t>
    </rPh>
    <rPh sb="7" eb="9">
      <t>ホウジン</t>
    </rPh>
    <rPh sb="10" eb="12">
      <t>イシ</t>
    </rPh>
    <phoneticPr fontId="3"/>
  </si>
  <si>
    <t>10年超</t>
    <rPh sb="2" eb="3">
      <t>ネン</t>
    </rPh>
    <rPh sb="3" eb="4">
      <t>チョウ</t>
    </rPh>
    <phoneticPr fontId="3"/>
  </si>
  <si>
    <t>住宅リフォームに対する補助金</t>
    <rPh sb="8" eb="9">
      <t>タイ</t>
    </rPh>
    <rPh sb="11" eb="14">
      <t>ホジョキン</t>
    </rPh>
    <phoneticPr fontId="3"/>
  </si>
  <si>
    <t>松山市減債基金（固定資産）</t>
    <rPh sb="3" eb="5">
      <t>ゲンサイ</t>
    </rPh>
    <rPh sb="5" eb="7">
      <t>キキン</t>
    </rPh>
    <phoneticPr fontId="3"/>
  </si>
  <si>
    <t>松山市減債基金（流動資産）</t>
    <rPh sb="3" eb="5">
      <t>ゲンサイ</t>
    </rPh>
    <rPh sb="5" eb="7">
      <t>キキン</t>
    </rPh>
    <phoneticPr fontId="3"/>
  </si>
  <si>
    <t>※1　貸借対照表の額は、出納整理期間中の増減を加味しているため、「(参考)財産に関する調書記載額」と一致しない場合があります。</t>
    <rPh sb="3" eb="5">
      <t>タイシャク</t>
    </rPh>
    <rPh sb="5" eb="7">
      <t>タイショウ</t>
    </rPh>
    <rPh sb="7" eb="8">
      <t>ヒョウ</t>
    </rPh>
    <rPh sb="9" eb="10">
      <t>ガク</t>
    </rPh>
    <rPh sb="12" eb="14">
      <t>スイトウ</t>
    </rPh>
    <rPh sb="14" eb="16">
      <t>セイリ</t>
    </rPh>
    <rPh sb="16" eb="18">
      <t>キカン</t>
    </rPh>
    <rPh sb="18" eb="19">
      <t>ナカ</t>
    </rPh>
    <rPh sb="20" eb="22">
      <t>ゾウゲン</t>
    </rPh>
    <rPh sb="23" eb="25">
      <t>カミ</t>
    </rPh>
    <rPh sb="50" eb="52">
      <t>イッチ</t>
    </rPh>
    <rPh sb="55" eb="57">
      <t>バアイ</t>
    </rPh>
    <phoneticPr fontId="3"/>
  </si>
  <si>
    <t>※2　松山市減債基金の「(参考)財産に関する調書記載額」は、固定資産の欄に全額を記載しました。</t>
    <rPh sb="3" eb="6">
      <t>マツヤマシ</t>
    </rPh>
    <rPh sb="6" eb="8">
      <t>ゲンサイ</t>
    </rPh>
    <rPh sb="8" eb="10">
      <t>キキン</t>
    </rPh>
    <rPh sb="30" eb="32">
      <t>コテイ</t>
    </rPh>
    <rPh sb="32" eb="34">
      <t>シサン</t>
    </rPh>
    <rPh sb="35" eb="36">
      <t>ラン</t>
    </rPh>
    <rPh sb="37" eb="39">
      <t>ゼンガク</t>
    </rPh>
    <rPh sb="40" eb="42">
      <t>キサイ</t>
    </rPh>
    <phoneticPr fontId="3"/>
  </si>
  <si>
    <t>地方消費税交付金</t>
    <rPh sb="0" eb="2">
      <t>チホウ</t>
    </rPh>
    <rPh sb="2" eb="5">
      <t>ショウヒゼイ</t>
    </rPh>
    <rPh sb="5" eb="8">
      <t>コウフキン</t>
    </rPh>
    <phoneticPr fontId="3"/>
  </si>
  <si>
    <t>分担金及び負担金</t>
    <rPh sb="0" eb="3">
      <t>ブンタンキン</t>
    </rPh>
    <rPh sb="3" eb="4">
      <t>オヨ</t>
    </rPh>
    <rPh sb="5" eb="8">
      <t>フタンキン</t>
    </rPh>
    <phoneticPr fontId="3"/>
  </si>
  <si>
    <t>資本的補助金</t>
    <rPh sb="0" eb="3">
      <t>シホンテキ</t>
    </rPh>
    <rPh sb="3" eb="6">
      <t>ホジョキン</t>
    </rPh>
    <phoneticPr fontId="9"/>
  </si>
  <si>
    <t>経常的補助金</t>
    <rPh sb="0" eb="3">
      <t>ケイジョウテキ</t>
    </rPh>
    <rPh sb="3" eb="6">
      <t>ホジョキン</t>
    </rPh>
    <phoneticPr fontId="9"/>
  </si>
  <si>
    <t>地方公共団体
金融機構等</t>
    <rPh sb="0" eb="2">
      <t>チホウ</t>
    </rPh>
    <rPh sb="2" eb="4">
      <t>コウキョウ</t>
    </rPh>
    <rPh sb="4" eb="6">
      <t>ダンタイ</t>
    </rPh>
    <rPh sb="7" eb="9">
      <t>キンユウ</t>
    </rPh>
    <rPh sb="9" eb="11">
      <t>キコウ</t>
    </rPh>
    <rPh sb="11" eb="12">
      <t>トウ</t>
    </rPh>
    <phoneticPr fontId="17"/>
  </si>
  <si>
    <t>その他の金融機関</t>
    <rPh sb="2" eb="3">
      <t>タ</t>
    </rPh>
    <rPh sb="4" eb="6">
      <t>キンユウ</t>
    </rPh>
    <rPh sb="6" eb="8">
      <t>キカン</t>
    </rPh>
    <phoneticPr fontId="3"/>
  </si>
  <si>
    <t>保険会社等</t>
    <rPh sb="0" eb="2">
      <t>ホケン</t>
    </rPh>
    <rPh sb="2" eb="4">
      <t>ガイシャ</t>
    </rPh>
    <rPh sb="4" eb="5">
      <t>トウ</t>
    </rPh>
    <phoneticPr fontId="17"/>
  </si>
  <si>
    <t>共済等</t>
    <rPh sb="0" eb="2">
      <t>キョウサイ</t>
    </rPh>
    <rPh sb="2" eb="3">
      <t>トウ</t>
    </rPh>
    <phoneticPr fontId="3"/>
  </si>
  <si>
    <t>松山空港ビル㈱</t>
    <rPh sb="0" eb="2">
      <t>マツヤマ</t>
    </rPh>
    <rPh sb="2" eb="4">
      <t>クウコウ</t>
    </rPh>
    <phoneticPr fontId="5"/>
  </si>
  <si>
    <t>㈱愛媛CATV</t>
    <rPh sb="1" eb="3">
      <t>エヒメ</t>
    </rPh>
    <phoneticPr fontId="5"/>
  </si>
  <si>
    <t>松山市駅前地下街㈱</t>
    <rPh sb="0" eb="3">
      <t>マツヤマシ</t>
    </rPh>
    <rPh sb="3" eb="5">
      <t>エキマエ</t>
    </rPh>
    <rPh sb="5" eb="8">
      <t>チカガイ</t>
    </rPh>
    <phoneticPr fontId="5"/>
  </si>
  <si>
    <t>㈱エフエム愛媛</t>
    <rPh sb="5" eb="7">
      <t>エヒメ</t>
    </rPh>
    <phoneticPr fontId="5"/>
  </si>
  <si>
    <t>愛媛エフ・エー・ゼット㈱</t>
    <rPh sb="0" eb="2">
      <t>エヒメ</t>
    </rPh>
    <phoneticPr fontId="5"/>
  </si>
  <si>
    <t>松山観光港ターミナル㈱</t>
    <rPh sb="0" eb="2">
      <t>マツヤマ</t>
    </rPh>
    <rPh sb="2" eb="4">
      <t>カンコウ</t>
    </rPh>
    <rPh sb="4" eb="5">
      <t>コウ</t>
    </rPh>
    <phoneticPr fontId="5"/>
  </si>
  <si>
    <t>(財)愛媛の森林基金</t>
    <rPh sb="1" eb="2">
      <t>ザイ</t>
    </rPh>
    <phoneticPr fontId="2"/>
  </si>
  <si>
    <t>(財)愛媛県国際交流協会</t>
    <rPh sb="1" eb="2">
      <t>ザイ</t>
    </rPh>
    <rPh sb="3" eb="4">
      <t>アイ</t>
    </rPh>
    <rPh sb="4" eb="5">
      <t>ヒメ</t>
    </rPh>
    <rPh sb="5" eb="6">
      <t>ケン</t>
    </rPh>
    <rPh sb="6" eb="7">
      <t>クニ</t>
    </rPh>
    <rPh sb="7" eb="8">
      <t>サイ</t>
    </rPh>
    <rPh sb="8" eb="9">
      <t>コウ</t>
    </rPh>
    <rPh sb="9" eb="10">
      <t>ナガレ</t>
    </rPh>
    <rPh sb="10" eb="11">
      <t>キョウ</t>
    </rPh>
    <rPh sb="11" eb="12">
      <t>カイ</t>
    </rPh>
    <phoneticPr fontId="2"/>
  </si>
  <si>
    <t>(財)愛媛県暴力追放推進センター</t>
    <rPh sb="1" eb="2">
      <t>ザイ</t>
    </rPh>
    <rPh sb="3" eb="6">
      <t>エヒメケン</t>
    </rPh>
    <rPh sb="6" eb="8">
      <t>ボウリョク</t>
    </rPh>
    <rPh sb="8" eb="10">
      <t>ツイホウ</t>
    </rPh>
    <rPh sb="10" eb="12">
      <t>スイシン</t>
    </rPh>
    <phoneticPr fontId="2"/>
  </si>
  <si>
    <t>(公財)えひめ農林漁業振興機構</t>
    <rPh sb="1" eb="2">
      <t>コウ</t>
    </rPh>
    <rPh sb="7" eb="9">
      <t>ノウリン</t>
    </rPh>
    <rPh sb="9" eb="11">
      <t>ギョギョウ</t>
    </rPh>
    <rPh sb="11" eb="13">
      <t>シンコウ</t>
    </rPh>
    <rPh sb="13" eb="15">
      <t>キコウ</t>
    </rPh>
    <phoneticPr fontId="7"/>
  </si>
  <si>
    <t>相手先または種別</t>
    <rPh sb="0" eb="3">
      <t>アイテサキ</t>
    </rPh>
    <rPh sb="6" eb="8">
      <t>シュベツ</t>
    </rPh>
    <phoneticPr fontId="3"/>
  </si>
  <si>
    <t>（参考）
貸付金計</t>
    <rPh sb="1" eb="3">
      <t>サンコウ</t>
    </rPh>
    <rPh sb="5" eb="7">
      <t>カシツケ</t>
    </rPh>
    <rPh sb="7" eb="8">
      <t>キン</t>
    </rPh>
    <rPh sb="8" eb="9">
      <t>ケイ</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</si>
  <si>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</si>
  <si>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17"/>
  </si>
  <si>
    <t>契約条項の概要</t>
    <rPh sb="0" eb="2">
      <t>ケイヤク</t>
    </rPh>
    <rPh sb="2" eb="4">
      <t>ジョウコウ</t>
    </rPh>
    <rPh sb="5" eb="7">
      <t>ガイヨウ</t>
    </rPh>
    <phoneticPr fontId="17"/>
  </si>
  <si>
    <t>該当なし</t>
    <rPh sb="0" eb="2">
      <t>ガイトウ</t>
    </rPh>
    <phoneticPr fontId="3"/>
  </si>
  <si>
    <t>目的使用</t>
    <rPh sb="0" eb="2">
      <t>モクテキ</t>
    </rPh>
    <rPh sb="2" eb="4">
      <t>シヨウ</t>
    </rPh>
    <phoneticPr fontId="3"/>
  </si>
  <si>
    <t>うち共同発行債</t>
    <rPh sb="2" eb="4">
      <t>キョウドウ</t>
    </rPh>
    <rPh sb="4" eb="6">
      <t>ハッコウ</t>
    </rPh>
    <rPh sb="6" eb="7">
      <t>サイ</t>
    </rPh>
    <phoneticPr fontId="3"/>
  </si>
  <si>
    <t>うち住民公募債</t>
    <rPh sb="2" eb="4">
      <t>ジュウミン</t>
    </rPh>
    <rPh sb="4" eb="6">
      <t>コウボ</t>
    </rPh>
    <rPh sb="6" eb="7">
      <t>サイ</t>
    </rPh>
    <phoneticPr fontId="3"/>
  </si>
  <si>
    <t>-</t>
    <phoneticPr fontId="3"/>
  </si>
  <si>
    <t>（単位：百万円）</t>
    <rPh sb="1" eb="3">
      <t>タンイ</t>
    </rPh>
    <rPh sb="4" eb="6">
      <t>ヒャクマン</t>
    </rPh>
    <rPh sb="6" eb="7">
      <t>エン</t>
    </rPh>
    <phoneticPr fontId="9"/>
  </si>
  <si>
    <t>（単位：百万円）</t>
    <phoneticPr fontId="9"/>
  </si>
  <si>
    <t>（単位：百万円）</t>
    <phoneticPr fontId="12"/>
  </si>
  <si>
    <t>　　勤労者福祉サービ
　　スセンター事業
　　その他（経常収益）</t>
    <rPh sb="2" eb="5">
      <t>キンロウシャ</t>
    </rPh>
    <rPh sb="5" eb="7">
      <t>フクシ</t>
    </rPh>
    <rPh sb="18" eb="20">
      <t>ジギョウ</t>
    </rPh>
    <rPh sb="25" eb="26">
      <t>タ</t>
    </rPh>
    <rPh sb="27" eb="28">
      <t>キョウ</t>
    </rPh>
    <rPh sb="28" eb="29">
      <t>トコ</t>
    </rPh>
    <rPh sb="29" eb="30">
      <t>シュウ</t>
    </rPh>
    <rPh sb="30" eb="31">
      <t>エキ</t>
    </rPh>
    <phoneticPr fontId="3"/>
  </si>
  <si>
    <t>他団体への公共施設等整備
補助金等(所有外資産分)</t>
    <rPh sb="0" eb="3">
      <t>タダンタイ</t>
    </rPh>
    <rPh sb="5" eb="7">
      <t>コウキョウ</t>
    </rPh>
    <rPh sb="7" eb="9">
      <t>シセツ</t>
    </rPh>
    <rPh sb="9" eb="10">
      <t>ナド</t>
    </rPh>
    <rPh sb="10" eb="12">
      <t>セイビ</t>
    </rPh>
    <rPh sb="13" eb="16">
      <t>ホジョキン</t>
    </rPh>
    <rPh sb="16" eb="17">
      <t>ナド</t>
    </rPh>
    <rPh sb="18" eb="20">
      <t>ショユウ</t>
    </rPh>
    <rPh sb="20" eb="21">
      <t>ガイ</t>
    </rPh>
    <rPh sb="21" eb="23">
      <t>シサン</t>
    </rPh>
    <rPh sb="23" eb="24">
      <t>ブン</t>
    </rPh>
    <phoneticPr fontId="9"/>
  </si>
  <si>
    <t>（単位：百万円）</t>
    <rPh sb="1" eb="3">
      <t>タンイ</t>
    </rPh>
    <rPh sb="6" eb="7">
      <t>エン</t>
    </rPh>
    <phoneticPr fontId="9"/>
  </si>
  <si>
    <t>エヌ・ティ・ティ・ドコモ</t>
    <phoneticPr fontId="3"/>
  </si>
  <si>
    <t>④基金の明細</t>
    <phoneticPr fontId="9"/>
  </si>
  <si>
    <t>（単位：百万円）</t>
    <phoneticPr fontId="3"/>
  </si>
  <si>
    <t>（単位：百万円）</t>
    <phoneticPr fontId="3"/>
  </si>
  <si>
    <t>-</t>
    <phoneticPr fontId="3"/>
  </si>
  <si>
    <t>-</t>
    <phoneticPr fontId="3"/>
  </si>
  <si>
    <t>消防基金</t>
    <phoneticPr fontId="3"/>
  </si>
  <si>
    <t>松山市水源の森基金</t>
    <phoneticPr fontId="3"/>
  </si>
  <si>
    <t>松山市のびのび教育推進基金</t>
    <phoneticPr fontId="3"/>
  </si>
  <si>
    <t>城山公園整備基金</t>
    <phoneticPr fontId="3"/>
  </si>
  <si>
    <t>松山市観光開発等産業活性化基金</t>
    <phoneticPr fontId="3"/>
  </si>
  <si>
    <t>松山市土地開発基金</t>
    <phoneticPr fontId="3"/>
  </si>
  <si>
    <t>⑤貸付金の明細</t>
    <phoneticPr fontId="9"/>
  </si>
  <si>
    <t>（単位：百万円）</t>
    <phoneticPr fontId="9"/>
  </si>
  <si>
    <t>-</t>
    <phoneticPr fontId="3"/>
  </si>
  <si>
    <t>-</t>
    <phoneticPr fontId="3"/>
  </si>
  <si>
    <t>地域総合整備資金融資制度</t>
    <phoneticPr fontId="3"/>
  </si>
  <si>
    <t>（単位：百万円）</t>
    <phoneticPr fontId="9"/>
  </si>
  <si>
    <t>（単位：百万円）</t>
    <phoneticPr fontId="9"/>
  </si>
  <si>
    <t>民間社会福祉施設の整備に対する補助金</t>
    <rPh sb="0" eb="2">
      <t>ミンカン</t>
    </rPh>
    <rPh sb="2" eb="4">
      <t>シャカイ</t>
    </rPh>
    <rPh sb="4" eb="6">
      <t>フクシ</t>
    </rPh>
    <rPh sb="6" eb="8">
      <t>シセツ</t>
    </rPh>
    <rPh sb="9" eb="11">
      <t>セイビ</t>
    </rPh>
    <rPh sb="12" eb="13">
      <t>タイ</t>
    </rPh>
    <rPh sb="15" eb="18">
      <t>ホジョキン</t>
    </rPh>
    <phoneticPr fontId="3"/>
  </si>
  <si>
    <t>県営港湾・海岸整備事業地元負担金</t>
  </si>
  <si>
    <t>本市内で愛媛県が行う港湾整備事業に対する負担金</t>
    <rPh sb="0" eb="1">
      <t>ホン</t>
    </rPh>
    <rPh sb="10" eb="12">
      <t>コウワン</t>
    </rPh>
    <rPh sb="12" eb="14">
      <t>セイビ</t>
    </rPh>
    <rPh sb="14" eb="16">
      <t>ジギョウ</t>
    </rPh>
    <phoneticPr fontId="3"/>
  </si>
  <si>
    <t>浄化槽対策事業</t>
  </si>
  <si>
    <t>小児救急医療支援事業補助金</t>
  </si>
  <si>
    <t>小児救急医療支援に対する補助金</t>
  </si>
  <si>
    <t>住宅セーフティーネット推進事業</t>
  </si>
  <si>
    <t>松山市スポーツ協会</t>
    <rPh sb="0" eb="3">
      <t>マツヤマシ</t>
    </rPh>
    <rPh sb="7" eb="9">
      <t>キョウカイ</t>
    </rPh>
    <phoneticPr fontId="4"/>
  </si>
  <si>
    <t>出資割合（％）
（F)</t>
    <rPh sb="0" eb="2">
      <t>シュッシ</t>
    </rPh>
    <rPh sb="2" eb="4">
      <t>ワリアイ</t>
    </rPh>
    <phoneticPr fontId="3"/>
  </si>
  <si>
    <t>-</t>
    <phoneticPr fontId="3"/>
  </si>
  <si>
    <t>豪雨災害被災者特別援護資金貸付</t>
    <rPh sb="0" eb="2">
      <t>ゴウウ</t>
    </rPh>
    <rPh sb="2" eb="4">
      <t>サイガイ</t>
    </rPh>
    <rPh sb="4" eb="7">
      <t>ヒサイシャ</t>
    </rPh>
    <rPh sb="7" eb="9">
      <t>トクベツ</t>
    </rPh>
    <rPh sb="9" eb="11">
      <t>エンゴ</t>
    </rPh>
    <rPh sb="11" eb="13">
      <t>シキン</t>
    </rPh>
    <rPh sb="13" eb="15">
      <t>カシツケ</t>
    </rPh>
    <phoneticPr fontId="2"/>
  </si>
  <si>
    <t>豪雨災害被災者援護資金貸付</t>
    <rPh sb="0" eb="2">
      <t>ゴウウ</t>
    </rPh>
    <rPh sb="2" eb="4">
      <t>サイガイ</t>
    </rPh>
    <rPh sb="4" eb="7">
      <t>ヒサイシャ</t>
    </rPh>
    <rPh sb="7" eb="9">
      <t>エンゴ</t>
    </rPh>
    <rPh sb="9" eb="11">
      <t>シキン</t>
    </rPh>
    <rPh sb="11" eb="13">
      <t>カシツケ</t>
    </rPh>
    <phoneticPr fontId="2"/>
  </si>
  <si>
    <t>豪雨災害被災農林漁業者援護資金貸付</t>
    <rPh sb="0" eb="2">
      <t>ゴウウ</t>
    </rPh>
    <rPh sb="2" eb="4">
      <t>サイガイ</t>
    </rPh>
    <rPh sb="4" eb="6">
      <t>ヒサイ</t>
    </rPh>
    <rPh sb="6" eb="8">
      <t>ノウリン</t>
    </rPh>
    <rPh sb="8" eb="10">
      <t>ギョギョウ</t>
    </rPh>
    <rPh sb="10" eb="11">
      <t>シャ</t>
    </rPh>
    <rPh sb="11" eb="13">
      <t>エンゴ</t>
    </rPh>
    <rPh sb="13" eb="15">
      <t>シキン</t>
    </rPh>
    <rPh sb="15" eb="17">
      <t>カシツケ</t>
    </rPh>
    <phoneticPr fontId="2"/>
  </si>
  <si>
    <t>豪雨災害被災商工者特別援護資金貸付</t>
    <rPh sb="0" eb="2">
      <t>ゴウウ</t>
    </rPh>
    <rPh sb="2" eb="4">
      <t>サイガイ</t>
    </rPh>
    <rPh sb="4" eb="6">
      <t>ヒサイ</t>
    </rPh>
    <rPh sb="6" eb="8">
      <t>ショウコウ</t>
    </rPh>
    <rPh sb="8" eb="9">
      <t>シャ</t>
    </rPh>
    <rPh sb="9" eb="11">
      <t>トクベツ</t>
    </rPh>
    <rPh sb="11" eb="13">
      <t>エンゴ</t>
    </rPh>
    <rPh sb="13" eb="15">
      <t>シキン</t>
    </rPh>
    <rPh sb="15" eb="17">
      <t>カシツケ</t>
    </rPh>
    <phoneticPr fontId="2"/>
  </si>
  <si>
    <t>-</t>
    <phoneticPr fontId="3"/>
  </si>
  <si>
    <t>　　入湯税</t>
    <rPh sb="2" eb="4">
      <t>ニュウトウ</t>
    </rPh>
    <rPh sb="4" eb="5">
      <t>ゼイ</t>
    </rPh>
    <phoneticPr fontId="3"/>
  </si>
  <si>
    <t>その他</t>
    <rPh sb="2" eb="3">
      <t>タ</t>
    </rPh>
    <phoneticPr fontId="3"/>
  </si>
  <si>
    <t>計</t>
    <rPh sb="0" eb="1">
      <t>ケイ</t>
    </rPh>
    <phoneticPr fontId="3"/>
  </si>
  <si>
    <t>待機児童対策・保育の質向上事業</t>
    <phoneticPr fontId="3"/>
  </si>
  <si>
    <t>対象私立保育所等設置者</t>
    <rPh sb="4" eb="6">
      <t>ホイク</t>
    </rPh>
    <rPh sb="6" eb="7">
      <t>ショ</t>
    </rPh>
    <rPh sb="7" eb="8">
      <t>トウ</t>
    </rPh>
    <phoneticPr fontId="3"/>
  </si>
  <si>
    <t>待機児童対策・保育の質向上の取り組みに対する負担金</t>
    <rPh sb="0" eb="2">
      <t>タイキ</t>
    </rPh>
    <rPh sb="2" eb="4">
      <t>ジドウ</t>
    </rPh>
    <rPh sb="4" eb="6">
      <t>タイサク</t>
    </rPh>
    <rPh sb="7" eb="9">
      <t>ホイク</t>
    </rPh>
    <rPh sb="10" eb="11">
      <t>シツ</t>
    </rPh>
    <rPh sb="11" eb="13">
      <t>コウジョウ</t>
    </rPh>
    <rPh sb="14" eb="15">
      <t>ト</t>
    </rPh>
    <rPh sb="16" eb="17">
      <t>ク</t>
    </rPh>
    <rPh sb="19" eb="20">
      <t>タイ</t>
    </rPh>
    <rPh sb="22" eb="25">
      <t>フタンキン</t>
    </rPh>
    <phoneticPr fontId="3"/>
  </si>
  <si>
    <t>１．貸借対照表の内容に関する明細</t>
    <rPh sb="2" eb="4">
      <t>タイシャク</t>
    </rPh>
    <rPh sb="4" eb="7">
      <t>タイショウヒョウ</t>
    </rPh>
    <rPh sb="8" eb="10">
      <t>ナイヨウ</t>
    </rPh>
    <rPh sb="11" eb="12">
      <t>カン</t>
    </rPh>
    <rPh sb="14" eb="16">
      <t>メイサイ</t>
    </rPh>
    <phoneticPr fontId="9"/>
  </si>
  <si>
    <t>-</t>
    <phoneticPr fontId="3"/>
  </si>
  <si>
    <t>特定建築物耐震改修等補助事業</t>
    <rPh sb="0" eb="2">
      <t>トクテイ</t>
    </rPh>
    <rPh sb="2" eb="4">
      <t>ケンチク</t>
    </rPh>
    <rPh sb="4" eb="5">
      <t>モノ</t>
    </rPh>
    <rPh sb="5" eb="7">
      <t>タイシン</t>
    </rPh>
    <rPh sb="7" eb="9">
      <t>カイシュウ</t>
    </rPh>
    <rPh sb="9" eb="10">
      <t>トウ</t>
    </rPh>
    <rPh sb="10" eb="12">
      <t>ホジョ</t>
    </rPh>
    <rPh sb="12" eb="14">
      <t>ジギョウ</t>
    </rPh>
    <phoneticPr fontId="3"/>
  </si>
  <si>
    <t>大規模建築物所有者</t>
    <rPh sb="0" eb="3">
      <t>ダイキボ</t>
    </rPh>
    <rPh sb="3" eb="6">
      <t>ケンチクブツ</t>
    </rPh>
    <rPh sb="6" eb="8">
      <t>ショユウ</t>
    </rPh>
    <rPh sb="8" eb="9">
      <t>モノ</t>
    </rPh>
    <phoneticPr fontId="3"/>
  </si>
  <si>
    <t>不特定多数が利用する大規模建築物の耐震化に対する補助金</t>
    <rPh sb="0" eb="3">
      <t>フトクテイ</t>
    </rPh>
    <rPh sb="3" eb="5">
      <t>タスウ</t>
    </rPh>
    <rPh sb="6" eb="8">
      <t>リヨウ</t>
    </rPh>
    <rPh sb="10" eb="13">
      <t>ダイキボ</t>
    </rPh>
    <rPh sb="13" eb="15">
      <t>ケンチク</t>
    </rPh>
    <rPh sb="15" eb="16">
      <t>モノ</t>
    </rPh>
    <rPh sb="17" eb="20">
      <t>タイシンカ</t>
    </rPh>
    <rPh sb="21" eb="22">
      <t>タイ</t>
    </rPh>
    <rPh sb="24" eb="27">
      <t>ホジョキン</t>
    </rPh>
    <phoneticPr fontId="3"/>
  </si>
  <si>
    <t>愛媛県土木建設負担金（街路）事業</t>
    <phoneticPr fontId="3"/>
  </si>
  <si>
    <t>社会福祉施設建設補助事業</t>
    <rPh sb="0" eb="2">
      <t>シャカイ</t>
    </rPh>
    <rPh sb="2" eb="4">
      <t>フクシ</t>
    </rPh>
    <rPh sb="4" eb="6">
      <t>シセツ</t>
    </rPh>
    <rPh sb="6" eb="8">
      <t>ケンセツ</t>
    </rPh>
    <rPh sb="8" eb="10">
      <t>ホジョ</t>
    </rPh>
    <rPh sb="10" eb="12">
      <t>ジギョウ</t>
    </rPh>
    <phoneticPr fontId="3"/>
  </si>
  <si>
    <t>社会福祉法人等</t>
    <rPh sb="0" eb="2">
      <t>シャカイ</t>
    </rPh>
    <rPh sb="2" eb="4">
      <t>フクシ</t>
    </rPh>
    <rPh sb="4" eb="6">
      <t>ホウジン</t>
    </rPh>
    <rPh sb="6" eb="7">
      <t>トウ</t>
    </rPh>
    <phoneticPr fontId="3"/>
  </si>
  <si>
    <t>市街地再開発支援事業</t>
    <rPh sb="0" eb="3">
      <t>シガイチ</t>
    </rPh>
    <rPh sb="3" eb="6">
      <t>サイカイハツ</t>
    </rPh>
    <rPh sb="6" eb="8">
      <t>シエン</t>
    </rPh>
    <rPh sb="8" eb="10">
      <t>ジギョウ</t>
    </rPh>
    <phoneticPr fontId="3"/>
  </si>
  <si>
    <t>再開発事業者</t>
    <rPh sb="5" eb="6">
      <t>モノ</t>
    </rPh>
    <phoneticPr fontId="3"/>
  </si>
  <si>
    <t>松山中心市街地の再開発に対する補助金</t>
    <rPh sb="0" eb="2">
      <t>マツヤマ</t>
    </rPh>
    <rPh sb="2" eb="4">
      <t>チュウシン</t>
    </rPh>
    <rPh sb="4" eb="7">
      <t>シガイチ</t>
    </rPh>
    <rPh sb="8" eb="11">
      <t>サイカイハツ</t>
    </rPh>
    <rPh sb="12" eb="13">
      <t>タイ</t>
    </rPh>
    <rPh sb="15" eb="18">
      <t>ホジョキン</t>
    </rPh>
    <phoneticPr fontId="3"/>
  </si>
  <si>
    <t>果樹流通施設整備事業</t>
    <rPh sb="0" eb="2">
      <t>カジュ</t>
    </rPh>
    <rPh sb="2" eb="4">
      <t>リュウツウ</t>
    </rPh>
    <rPh sb="4" eb="6">
      <t>シセツ</t>
    </rPh>
    <rPh sb="6" eb="8">
      <t>セイビ</t>
    </rPh>
    <rPh sb="8" eb="10">
      <t>ジギョウ</t>
    </rPh>
    <phoneticPr fontId="3"/>
  </si>
  <si>
    <t>果樹流通施設の整備に対する補助金</t>
    <rPh sb="0" eb="2">
      <t>カジュ</t>
    </rPh>
    <rPh sb="2" eb="4">
      <t>リュウツウ</t>
    </rPh>
    <rPh sb="4" eb="6">
      <t>シセツ</t>
    </rPh>
    <rPh sb="7" eb="9">
      <t>セイビ</t>
    </rPh>
    <rPh sb="10" eb="11">
      <t>タイ</t>
    </rPh>
    <rPh sb="13" eb="16">
      <t>ホジョキン</t>
    </rPh>
    <phoneticPr fontId="3"/>
  </si>
  <si>
    <t>施設整備事業者</t>
    <phoneticPr fontId="3"/>
  </si>
  <si>
    <t>私立幼稚園保育料補助事業</t>
    <rPh sb="0" eb="2">
      <t>シリツ</t>
    </rPh>
    <rPh sb="2" eb="5">
      <t>ヨウチエン</t>
    </rPh>
    <rPh sb="5" eb="8">
      <t>ホイクリョウ</t>
    </rPh>
    <rPh sb="8" eb="10">
      <t>ホジョ</t>
    </rPh>
    <rPh sb="10" eb="12">
      <t>ジギョウ</t>
    </rPh>
    <phoneticPr fontId="3"/>
  </si>
  <si>
    <t>松山市プレミアム付商品券事業</t>
    <rPh sb="0" eb="3">
      <t>マツヤマシ</t>
    </rPh>
    <rPh sb="8" eb="9">
      <t>ツ</t>
    </rPh>
    <rPh sb="9" eb="12">
      <t>ショウヒンケン</t>
    </rPh>
    <rPh sb="12" eb="14">
      <t>ジギョウ</t>
    </rPh>
    <phoneticPr fontId="3"/>
  </si>
  <si>
    <t>消費喚起等を目的としたプレミアム付商品券の発行に対する負担金</t>
    <rPh sb="4" eb="5">
      <t>トウ</t>
    </rPh>
    <rPh sb="24" eb="25">
      <t>タイ</t>
    </rPh>
    <rPh sb="27" eb="30">
      <t>フタンキン</t>
    </rPh>
    <phoneticPr fontId="3"/>
  </si>
  <si>
    <t>協議会</t>
    <rPh sb="0" eb="3">
      <t>キョウギカイ</t>
    </rPh>
    <phoneticPr fontId="3"/>
  </si>
  <si>
    <t>森林環境整備基金</t>
    <rPh sb="0" eb="2">
      <t>シンリン</t>
    </rPh>
    <rPh sb="2" eb="4">
      <t>カンキョウ</t>
    </rPh>
    <rPh sb="4" eb="6">
      <t>セイビ</t>
    </rPh>
    <rPh sb="6" eb="8">
      <t>キキン</t>
    </rPh>
    <phoneticPr fontId="3"/>
  </si>
  <si>
    <t>※2</t>
    <phoneticPr fontId="3"/>
  </si>
  <si>
    <t>附属明細書（一般会計等）</t>
    <rPh sb="0" eb="2">
      <t>フゾク</t>
    </rPh>
    <rPh sb="2" eb="5">
      <t>メイサイショ</t>
    </rPh>
    <rPh sb="6" eb="8">
      <t>イッパン</t>
    </rPh>
    <rPh sb="8" eb="10">
      <t>カイケイ</t>
    </rPh>
    <rPh sb="10" eb="11">
      <t>トウ</t>
    </rPh>
    <phoneticPr fontId="9"/>
  </si>
  <si>
    <t>附属明細書（全体）</t>
    <rPh sb="0" eb="2">
      <t>フゾク</t>
    </rPh>
    <rPh sb="2" eb="5">
      <t>メイサイショ</t>
    </rPh>
    <rPh sb="6" eb="8">
      <t>ゼンタイ</t>
    </rPh>
    <phoneticPr fontId="9"/>
  </si>
  <si>
    <t>附属明細書（連結）</t>
    <rPh sb="0" eb="2">
      <t>フゾク</t>
    </rPh>
    <rPh sb="2" eb="5">
      <t>メイサイショ</t>
    </rPh>
    <rPh sb="6" eb="8">
      <t>レンケツ</t>
    </rPh>
    <phoneticPr fontId="9"/>
  </si>
  <si>
    <t>幼児教育・保育の無償化に対する負担金等</t>
    <rPh sb="0" eb="2">
      <t>ヨウジ</t>
    </rPh>
    <rPh sb="2" eb="4">
      <t>キョウイク</t>
    </rPh>
    <rPh sb="5" eb="7">
      <t>ホイク</t>
    </rPh>
    <rPh sb="8" eb="11">
      <t>ムショウカ</t>
    </rPh>
    <rPh sb="12" eb="13">
      <t>タイ</t>
    </rPh>
    <rPh sb="15" eb="18">
      <t>フタンキン</t>
    </rPh>
    <rPh sb="18" eb="1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</si>
</sst>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0%"/>
    <numFmt numFmtId="179" formatCode="#,##0_);[Red]\(#,##0\)"/>
    <numFmt numFmtId="180" formatCode="#,##0,,"/>
    <numFmt numFmtId="181" formatCode="_ * #,##0;_ * \-#,##0;_ * &quot;-&quot;_ ;_ @_ "/>
  </numFmts>
  <fonts count="34">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12"/>
      <color theme="1"/>
      <name val="ＭＳ Ｐゴシック"/>
      <family val="3"/>
      <charset val="128"/>
    </font>
    <font>
      <sz val="14"/>
      <name val="ＭＳ Ｐゴシック"/>
      <family val="3"/>
      <charset val="128"/>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ＭＳ Ｐゴシック"/>
      <family val="2"/>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8" fillId="0" borderId="20">
      <alignment horizontal="center" vertical="center"/>
    </xf>
    <xf numFmtId="38" fontId="1" fillId="0" borderId="0" applyFont="0" applyFill="0" applyBorder="0" applyAlignment="0" applyProtection="0"/>
    <xf numFmtId="0" fontId="1" fillId="0" borderId="0">
      <alignment vertical="center"/>
    </xf>
    <xf numFmtId="0" fontId="1" fillId="0" borderId="0"/>
  </cellStyleXfs>
  <cellXfs count="258">
    <xf numFmtId="0" fontId="0" fillId="0" borderId="0" xfId="0">
      <alignment vertical="center"/>
    </xf>
    <xf numFmtId="0" fontId="0" fillId="0" borderId="0" xfId="0" applyFont="1" applyFill="1" applyBorder="1" applyAlignment="1">
      <alignment vertical="center"/>
    </xf>
    <xf numFmtId="0" fontId="0" fillId="0" borderId="15" xfId="0" applyFont="1" applyFill="1" applyBorder="1" applyAlignment="1">
      <alignment vertical="center" shrinkToFit="1"/>
    </xf>
    <xf numFmtId="0" fontId="11"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0" fillId="0" borderId="15" xfId="0" applyFont="1" applyFill="1" applyBorder="1" applyAlignment="1">
      <alignment horizontal="center" vertical="center" shrinkToFit="1"/>
    </xf>
    <xf numFmtId="38" fontId="0" fillId="0" borderId="0" xfId="1" applyFont="1">
      <alignment vertical="center"/>
    </xf>
    <xf numFmtId="38" fontId="0" fillId="0" borderId="0" xfId="1" applyFont="1" applyBorder="1">
      <alignment vertical="center"/>
    </xf>
    <xf numFmtId="0" fontId="0" fillId="0" borderId="0" xfId="0" applyFont="1" applyFill="1">
      <alignment vertical="center"/>
    </xf>
    <xf numFmtId="0" fontId="0" fillId="0" borderId="0" xfId="0" applyFont="1" applyFill="1" applyBorder="1">
      <alignment vertical="center"/>
    </xf>
    <xf numFmtId="0" fontId="0" fillId="0" borderId="16"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vertical="center"/>
    </xf>
    <xf numFmtId="0" fontId="0" fillId="0" borderId="15" xfId="0" applyFont="1" applyFill="1" applyBorder="1" applyAlignment="1">
      <alignment horizontal="left" vertical="center" shrinkToFit="1"/>
    </xf>
    <xf numFmtId="0" fontId="0" fillId="0" borderId="17" xfId="0" applyFont="1" applyFill="1" applyBorder="1">
      <alignment vertical="center"/>
    </xf>
    <xf numFmtId="0" fontId="0" fillId="0" borderId="11" xfId="0" applyFont="1" applyFill="1" applyBorder="1" applyAlignment="1">
      <alignment horizontal="left" vertical="center"/>
    </xf>
    <xf numFmtId="0" fontId="0" fillId="0" borderId="11" xfId="0" applyFont="1" applyFill="1" applyBorder="1">
      <alignment vertical="center"/>
    </xf>
    <xf numFmtId="0" fontId="6" fillId="0" borderId="0" xfId="0" applyFont="1" applyFill="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12" fillId="0" borderId="0" xfId="0" applyFont="1" applyFill="1" applyBorder="1" applyAlignment="1">
      <alignment horizontal="right" vertical="center"/>
    </xf>
    <xf numFmtId="0" fontId="7" fillId="0" borderId="0" xfId="0" applyFont="1" applyFill="1" applyBorder="1">
      <alignment vertical="center"/>
    </xf>
    <xf numFmtId="0" fontId="7"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4" xfId="0" applyNumberFormat="1" applyFont="1" applyFill="1" applyBorder="1" applyAlignment="1">
      <alignment vertical="center" shrinkToFit="1"/>
    </xf>
    <xf numFmtId="0" fontId="6" fillId="0" borderId="15" xfId="0" applyFont="1" applyFill="1" applyBorder="1" applyAlignment="1">
      <alignment vertical="center" wrapText="1"/>
    </xf>
    <xf numFmtId="0" fontId="6" fillId="0" borderId="15" xfId="0" applyFont="1" applyFill="1" applyBorder="1" applyAlignment="1">
      <alignment vertical="center" shrinkToFit="1"/>
    </xf>
    <xf numFmtId="0" fontId="6" fillId="0" borderId="15" xfId="0" applyFont="1" applyFill="1" applyBorder="1" applyAlignment="1">
      <alignment horizontal="center" vertical="center"/>
    </xf>
    <xf numFmtId="0" fontId="6" fillId="0" borderId="15" xfId="0" applyFont="1" applyFill="1" applyBorder="1" applyAlignment="1">
      <alignment horizontal="center" vertical="center" shrinkToFit="1"/>
    </xf>
    <xf numFmtId="0" fontId="10" fillId="0" borderId="11" xfId="0" applyFont="1" applyFill="1" applyBorder="1" applyAlignment="1">
      <alignment horizontal="left" vertical="center"/>
    </xf>
    <xf numFmtId="0" fontId="0" fillId="0" borderId="15"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5" xfId="0" applyFont="1" applyFill="1" applyBorder="1" applyAlignment="1">
      <alignment vertical="center" wrapText="1"/>
    </xf>
    <xf numFmtId="0" fontId="0" fillId="0" borderId="15" xfId="0" applyFont="1" applyFill="1" applyBorder="1" applyAlignment="1">
      <alignment horizontal="center" vertical="center"/>
    </xf>
    <xf numFmtId="0" fontId="10" fillId="0" borderId="5" xfId="0" applyFont="1" applyFill="1" applyBorder="1" applyAlignment="1">
      <alignment horizontal="left" vertical="center"/>
    </xf>
    <xf numFmtId="0" fontId="10" fillId="0" borderId="5" xfId="0" applyFont="1" applyFill="1" applyBorder="1" applyAlignment="1">
      <alignment horizontal="right" vertical="center"/>
    </xf>
    <xf numFmtId="0" fontId="10" fillId="0" borderId="0" xfId="0" applyFont="1" applyFill="1" applyBorder="1" applyAlignment="1">
      <alignment horizontal="center" vertical="center"/>
    </xf>
    <xf numFmtId="0" fontId="10" fillId="0" borderId="11" xfId="0" applyFont="1" applyFill="1" applyBorder="1" applyAlignment="1">
      <alignment vertical="center"/>
    </xf>
    <xf numFmtId="0" fontId="0" fillId="0" borderId="0" xfId="2" applyFont="1" applyFill="1" applyBorder="1">
      <alignment vertical="center"/>
    </xf>
    <xf numFmtId="0" fontId="0" fillId="0" borderId="0" xfId="0" applyFont="1" applyFill="1" applyAlignment="1">
      <alignment vertical="center"/>
    </xf>
    <xf numFmtId="0" fontId="0" fillId="0" borderId="15" xfId="0" applyFont="1" applyFill="1" applyBorder="1">
      <alignment vertical="center"/>
    </xf>
    <xf numFmtId="180" fontId="0" fillId="0" borderId="15" xfId="1" applyNumberFormat="1" applyFont="1" applyFill="1" applyBorder="1" applyAlignment="1">
      <alignment horizontal="right" vertical="center"/>
    </xf>
    <xf numFmtId="180" fontId="0" fillId="0" borderId="15" xfId="1" applyNumberFormat="1" applyFont="1" applyFill="1" applyBorder="1">
      <alignment vertical="center"/>
    </xf>
    <xf numFmtId="0" fontId="0" fillId="0" borderId="10" xfId="0" applyFont="1" applyFill="1" applyBorder="1" applyAlignment="1">
      <alignment vertical="center" wrapText="1"/>
    </xf>
    <xf numFmtId="0" fontId="0" fillId="0" borderId="10" xfId="0" applyFont="1" applyFill="1" applyBorder="1" applyAlignment="1">
      <alignment horizontal="center" vertical="center"/>
    </xf>
    <xf numFmtId="0" fontId="10" fillId="0" borderId="11" xfId="0" applyFont="1" applyFill="1" applyBorder="1">
      <alignment vertical="center"/>
    </xf>
    <xf numFmtId="0" fontId="0" fillId="0" borderId="0" xfId="0" applyFont="1">
      <alignment vertical="center"/>
    </xf>
    <xf numFmtId="0" fontId="0" fillId="0" borderId="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lignment vertical="center"/>
    </xf>
    <xf numFmtId="0" fontId="10" fillId="0" borderId="5" xfId="0" applyFont="1" applyBorder="1" applyAlignment="1">
      <alignment horizontal="right" vertical="center"/>
    </xf>
    <xf numFmtId="0" fontId="0" fillId="0" borderId="0" xfId="0" applyFont="1" applyBorder="1" applyAlignment="1">
      <alignment horizontal="center" vertical="center"/>
    </xf>
    <xf numFmtId="38" fontId="10" fillId="0" borderId="15" xfId="1" applyFont="1" applyBorder="1" applyAlignment="1">
      <alignment horizontal="center" vertical="center" wrapText="1"/>
    </xf>
    <xf numFmtId="0" fontId="0" fillId="0" borderId="0" xfId="0" applyFont="1" applyAlignment="1">
      <alignment horizontal="center" vertical="center"/>
    </xf>
    <xf numFmtId="0" fontId="10" fillId="0" borderId="19"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vertical="center" shrinkToFit="1"/>
    </xf>
    <xf numFmtId="0" fontId="10" fillId="0" borderId="8" xfId="0" applyFont="1" applyBorder="1" applyAlignment="1">
      <alignment horizontal="center" vertical="center" shrinkToFit="1"/>
    </xf>
    <xf numFmtId="0" fontId="10" fillId="0" borderId="10" xfId="0" applyFont="1" applyBorder="1" applyAlignment="1">
      <alignment vertical="center" shrinkToFit="1"/>
    </xf>
    <xf numFmtId="0" fontId="10" fillId="0" borderId="10" xfId="0" applyFont="1" applyFill="1" applyBorder="1" applyAlignment="1">
      <alignment vertical="center" shrinkToFit="1"/>
    </xf>
    <xf numFmtId="0" fontId="10" fillId="0" borderId="0" xfId="0" applyFont="1" applyAlignment="1">
      <alignment horizontal="left"/>
    </xf>
    <xf numFmtId="0" fontId="10" fillId="0" borderId="0" xfId="0" applyFont="1" applyAlignment="1">
      <alignment horizontal="right"/>
    </xf>
    <xf numFmtId="0" fontId="0" fillId="0" borderId="15" xfId="3" applyFont="1" applyBorder="1" applyAlignment="1">
      <alignment horizontal="center" vertical="center"/>
    </xf>
    <xf numFmtId="0" fontId="0" fillId="0" borderId="15" xfId="3" applyFont="1" applyFill="1" applyBorder="1" applyAlignment="1">
      <alignment horizontal="center" vertical="center"/>
    </xf>
    <xf numFmtId="0" fontId="0" fillId="0" borderId="15" xfId="3" applyFont="1" applyBorder="1" applyAlignment="1">
      <alignment horizontal="centerContinuous" vertical="center" wrapText="1"/>
    </xf>
    <xf numFmtId="0" fontId="0" fillId="0" borderId="15" xfId="3" applyFont="1" applyBorder="1" applyAlignment="1">
      <alignment horizontal="center" vertical="center" wrapText="1"/>
    </xf>
    <xf numFmtId="0" fontId="0" fillId="0" borderId="3" xfId="3" applyFont="1" applyBorder="1" applyAlignment="1">
      <alignment vertical="center"/>
    </xf>
    <xf numFmtId="0" fontId="0" fillId="0" borderId="13" xfId="3" applyFont="1" applyBorder="1" applyAlignment="1">
      <alignment vertical="center"/>
    </xf>
    <xf numFmtId="180" fontId="0" fillId="0" borderId="15" xfId="1" applyNumberFormat="1" applyFont="1" applyBorder="1" applyAlignment="1">
      <alignment vertical="center"/>
    </xf>
    <xf numFmtId="0" fontId="0" fillId="0" borderId="3" xfId="2" applyFont="1" applyBorder="1" applyAlignment="1">
      <alignment vertical="center"/>
    </xf>
    <xf numFmtId="0" fontId="0" fillId="0" borderId="15" xfId="2" applyFont="1" applyBorder="1" applyAlignment="1">
      <alignment horizontal="center" vertical="center" wrapText="1"/>
    </xf>
    <xf numFmtId="0" fontId="0" fillId="0" borderId="15" xfId="2" applyFont="1" applyBorder="1" applyAlignment="1">
      <alignment horizontal="center" vertical="center"/>
    </xf>
    <xf numFmtId="38" fontId="0" fillId="0" borderId="15" xfId="1" applyFont="1" applyBorder="1">
      <alignment vertical="center"/>
    </xf>
    <xf numFmtId="38" fontId="0" fillId="0" borderId="15" xfId="2" applyNumberFormat="1" applyFont="1" applyBorder="1">
      <alignment vertical="center"/>
    </xf>
    <xf numFmtId="0" fontId="10" fillId="0" borderId="15" xfId="0" applyFont="1" applyBorder="1" applyAlignment="1">
      <alignment horizontal="center" vertical="center"/>
    </xf>
    <xf numFmtId="180" fontId="10" fillId="0" borderId="3" xfId="1" applyNumberFormat="1" applyFont="1" applyBorder="1" applyAlignment="1">
      <alignment horizontal="right" vertical="center" wrapText="1"/>
    </xf>
    <xf numFmtId="0" fontId="6" fillId="0" borderId="0" xfId="0" applyFont="1" applyFill="1" applyAlignment="1">
      <alignment vertical="center" shrinkToFit="1"/>
    </xf>
    <xf numFmtId="180" fontId="0" fillId="0" borderId="15" xfId="1" applyNumberFormat="1"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0" xfId="0" applyNumberFormat="1" applyFont="1">
      <alignment vertical="center"/>
    </xf>
    <xf numFmtId="180" fontId="0" fillId="0" borderId="15" xfId="1" applyNumberFormat="1" applyFont="1" applyFill="1" applyBorder="1" applyAlignment="1">
      <alignment vertical="center"/>
    </xf>
    <xf numFmtId="0" fontId="10" fillId="0" borderId="0" xfId="0" applyFont="1" applyFill="1" applyAlignment="1">
      <alignment vertical="center"/>
    </xf>
    <xf numFmtId="38" fontId="0" fillId="0" borderId="10" xfId="1" applyFont="1" applyFill="1" applyBorder="1" applyAlignment="1">
      <alignment horizontal="right" vertical="center" wrapText="1"/>
    </xf>
    <xf numFmtId="38" fontId="0" fillId="0" borderId="15" xfId="1" applyFont="1" applyFill="1" applyBorder="1" applyAlignment="1">
      <alignment horizontal="right" vertical="center" wrapText="1"/>
    </xf>
    <xf numFmtId="180" fontId="0" fillId="0" borderId="10"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xf>
    <xf numFmtId="0" fontId="0" fillId="0" borderId="15" xfId="0" applyFont="1" applyFill="1" applyBorder="1" applyAlignment="1">
      <alignment horizontal="left" vertical="center"/>
    </xf>
    <xf numFmtId="0" fontId="19" fillId="0" borderId="0" xfId="0" applyFont="1" applyFill="1" applyAlignment="1">
      <alignment vertical="center"/>
    </xf>
    <xf numFmtId="0" fontId="20" fillId="0" borderId="0" xfId="0" applyFont="1" applyFill="1" applyAlignment="1">
      <alignment vertical="center"/>
    </xf>
    <xf numFmtId="0" fontId="19" fillId="0" borderId="0" xfId="0" applyFont="1" applyFill="1" applyBorder="1" applyAlignment="1">
      <alignment horizontal="right" vertical="center"/>
    </xf>
    <xf numFmtId="0" fontId="21" fillId="0" borderId="0" xfId="0" applyFont="1" applyFill="1" applyBorder="1" applyAlignment="1">
      <alignment horizontal="right" vertical="center"/>
    </xf>
    <xf numFmtId="180" fontId="21" fillId="0" borderId="18" xfId="1" applyNumberFormat="1" applyFont="1" applyFill="1" applyBorder="1" applyAlignment="1">
      <alignment horizontal="right" vertical="center" shrinkToFit="1"/>
    </xf>
    <xf numFmtId="180" fontId="21" fillId="0" borderId="3" xfId="1" applyNumberFormat="1" applyFont="1" applyFill="1" applyBorder="1" applyAlignment="1">
      <alignment horizontal="right" vertical="center" shrinkToFit="1"/>
    </xf>
    <xf numFmtId="180" fontId="21" fillId="0" borderId="15" xfId="1" applyNumberFormat="1" applyFont="1" applyFill="1" applyBorder="1" applyAlignment="1">
      <alignment horizontal="right" vertical="center" shrinkToFit="1"/>
    </xf>
    <xf numFmtId="0" fontId="19" fillId="0" borderId="0" xfId="0" applyFont="1" applyFill="1" applyBorder="1" applyAlignment="1">
      <alignment vertical="center"/>
    </xf>
    <xf numFmtId="0" fontId="0" fillId="0" borderId="0" xfId="0" applyFill="1">
      <alignment vertical="center"/>
    </xf>
    <xf numFmtId="0" fontId="13" fillId="0" borderId="0" xfId="0" applyFont="1" applyFill="1">
      <alignment vertical="center"/>
    </xf>
    <xf numFmtId="38" fontId="0" fillId="0" borderId="0" xfId="1" applyFont="1" applyFill="1">
      <alignment vertical="center"/>
    </xf>
    <xf numFmtId="0" fontId="0" fillId="0" borderId="0" xfId="0" applyFill="1" applyBorder="1">
      <alignment vertical="center"/>
    </xf>
    <xf numFmtId="0" fontId="13" fillId="0" borderId="0" xfId="0" applyFont="1" applyFill="1" applyBorder="1">
      <alignment vertical="center"/>
    </xf>
    <xf numFmtId="38" fontId="14" fillId="0" borderId="0" xfId="1" applyFont="1" applyFill="1" applyBorder="1">
      <alignment vertical="center"/>
    </xf>
    <xf numFmtId="38" fontId="15" fillId="0" borderId="0" xfId="1" applyFont="1" applyFill="1" applyBorder="1">
      <alignment vertical="center"/>
    </xf>
    <xf numFmtId="38" fontId="15" fillId="0" borderId="0" xfId="1" applyFont="1" applyFill="1" applyBorder="1" applyAlignment="1">
      <alignment horizontal="right"/>
    </xf>
    <xf numFmtId="38" fontId="16" fillId="0" borderId="2" xfId="1" applyFont="1" applyFill="1" applyBorder="1" applyAlignment="1">
      <alignment horizontal="center" vertical="center" wrapText="1"/>
    </xf>
    <xf numFmtId="38" fontId="16" fillId="0" borderId="13" xfId="1" applyFont="1" applyFill="1" applyBorder="1" applyAlignment="1">
      <alignment horizontal="center" vertical="center" wrapText="1"/>
    </xf>
    <xf numFmtId="38" fontId="16" fillId="0" borderId="15" xfId="1" applyFont="1" applyFill="1" applyBorder="1" applyAlignment="1">
      <alignment horizontal="center" vertical="center" wrapText="1"/>
    </xf>
    <xf numFmtId="0" fontId="14" fillId="0" borderId="15" xfId="0" applyFont="1" applyFill="1" applyBorder="1" applyAlignment="1">
      <alignment vertical="center"/>
    </xf>
    <xf numFmtId="180" fontId="22" fillId="0" borderId="18" xfId="1" applyNumberFormat="1" applyFont="1" applyFill="1" applyBorder="1" applyAlignment="1">
      <alignment vertical="center"/>
    </xf>
    <xf numFmtId="180" fontId="22" fillId="0" borderId="23" xfId="1" applyNumberFormat="1" applyFont="1" applyFill="1" applyBorder="1" applyAlignment="1">
      <alignment vertical="center"/>
    </xf>
    <xf numFmtId="180" fontId="22" fillId="0" borderId="15" xfId="1" applyNumberFormat="1" applyFont="1" applyFill="1" applyBorder="1" applyAlignment="1">
      <alignment vertical="center"/>
    </xf>
    <xf numFmtId="180" fontId="22" fillId="0" borderId="1" xfId="1" applyNumberFormat="1" applyFont="1" applyFill="1" applyBorder="1" applyAlignment="1">
      <alignment horizontal="right" vertical="center"/>
    </xf>
    <xf numFmtId="180" fontId="22" fillId="0" borderId="23" xfId="1" applyNumberFormat="1" applyFont="1" applyFill="1" applyBorder="1" applyAlignment="1">
      <alignment horizontal="right" vertical="center"/>
    </xf>
    <xf numFmtId="0" fontId="14" fillId="0" borderId="15" xfId="0" applyFont="1" applyFill="1" applyBorder="1" applyAlignment="1">
      <alignment horizontal="center" vertical="center"/>
    </xf>
    <xf numFmtId="38" fontId="0" fillId="0" borderId="0" xfId="1" applyFont="1" applyFill="1" applyBorder="1">
      <alignment vertical="center"/>
    </xf>
    <xf numFmtId="180" fontId="0" fillId="0" borderId="15" xfId="1" applyNumberFormat="1" applyFont="1" applyFill="1" applyBorder="1" applyAlignment="1">
      <alignment horizontal="right" vertical="center" wrapText="1"/>
    </xf>
    <xf numFmtId="180" fontId="0" fillId="0" borderId="15" xfId="1" applyNumberFormat="1" applyFont="1" applyFill="1" applyBorder="1" applyAlignment="1">
      <alignment vertical="center" shrinkToFit="1"/>
    </xf>
    <xf numFmtId="180" fontId="0" fillId="0" borderId="15" xfId="1" applyNumberFormat="1" applyFont="1" applyFill="1" applyBorder="1" applyAlignment="1">
      <alignment horizontal="right" vertical="center" shrinkToFit="1"/>
    </xf>
    <xf numFmtId="180" fontId="0" fillId="0" borderId="15" xfId="1" applyNumberFormat="1" applyFont="1" applyFill="1" applyBorder="1" applyAlignment="1">
      <alignment horizontal="center" vertical="center" shrinkToFit="1"/>
    </xf>
    <xf numFmtId="38" fontId="6" fillId="0" borderId="15" xfId="1" applyFont="1" applyFill="1" applyBorder="1" applyAlignment="1">
      <alignment vertical="center" shrinkToFit="1"/>
    </xf>
    <xf numFmtId="180" fontId="6" fillId="0" borderId="15" xfId="1" applyNumberFormat="1" applyFont="1" applyFill="1" applyBorder="1" applyAlignment="1">
      <alignment vertical="center" shrinkToFit="1"/>
    </xf>
    <xf numFmtId="178" fontId="6" fillId="0" borderId="15" xfId="0" applyNumberFormat="1" applyFont="1" applyFill="1" applyBorder="1" applyAlignment="1">
      <alignment vertical="center" shrinkToFit="1"/>
    </xf>
    <xf numFmtId="180" fontId="6" fillId="0" borderId="15" xfId="1" applyNumberFormat="1" applyFont="1" applyFill="1" applyBorder="1" applyAlignment="1">
      <alignment horizontal="right" vertical="center" shrinkToFit="1"/>
    </xf>
    <xf numFmtId="179" fontId="6" fillId="0" borderId="15" xfId="0" applyNumberFormat="1" applyFont="1" applyFill="1" applyBorder="1" applyAlignment="1">
      <alignment horizontal="right" vertical="center" shrinkToFit="1"/>
    </xf>
    <xf numFmtId="177" fontId="6" fillId="0" borderId="15" xfId="0" applyNumberFormat="1" applyFont="1" applyFill="1" applyBorder="1" applyAlignment="1">
      <alignment horizontal="center" vertical="center" shrinkToFi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38" fontId="10" fillId="0" borderId="0" xfId="1" applyFont="1" applyFill="1" applyAlignment="1">
      <alignment vertical="center" wrapText="1"/>
    </xf>
    <xf numFmtId="38" fontId="10" fillId="0" borderId="0" xfId="1" applyFont="1" applyFill="1">
      <alignment vertical="center"/>
    </xf>
    <xf numFmtId="0" fontId="10" fillId="0" borderId="0" xfId="0" applyFont="1" applyFill="1">
      <alignment vertical="center"/>
    </xf>
    <xf numFmtId="176" fontId="33" fillId="0" borderId="1" xfId="6" applyNumberFormat="1" applyFont="1" applyFill="1" applyBorder="1" applyAlignment="1">
      <alignment horizontal="right" vertical="center" wrapText="1"/>
    </xf>
    <xf numFmtId="180" fontId="22" fillId="0" borderId="18" xfId="1" applyNumberFormat="1" applyFont="1" applyFill="1" applyBorder="1" applyAlignment="1">
      <alignment horizontal="right" vertical="center"/>
    </xf>
    <xf numFmtId="180" fontId="10" fillId="0" borderId="3" xfId="1" applyNumberFormat="1" applyFont="1" applyFill="1" applyBorder="1" applyAlignment="1">
      <alignment horizontal="right" vertical="center" wrapText="1"/>
    </xf>
    <xf numFmtId="0" fontId="10" fillId="0" borderId="0" xfId="0" applyFont="1" applyBorder="1" applyAlignment="1">
      <alignment horizontal="left" vertical="center" shrinkToFit="1"/>
    </xf>
    <xf numFmtId="180" fontId="10" fillId="0" borderId="0" xfId="1" applyNumberFormat="1" applyFont="1" applyBorder="1" applyAlignment="1">
      <alignment horizontal="right" vertical="center" wrapText="1"/>
    </xf>
    <xf numFmtId="0" fontId="10" fillId="0" borderId="0" xfId="0" applyFont="1" applyBorder="1" applyAlignment="1">
      <alignment vertical="center" shrinkToFit="1"/>
    </xf>
    <xf numFmtId="0" fontId="10" fillId="0" borderId="0" xfId="0" applyFont="1" applyFill="1" applyBorder="1" applyAlignment="1">
      <alignment vertical="center" shrinkToFit="1"/>
    </xf>
    <xf numFmtId="181" fontId="33" fillId="0" borderId="3" xfId="6" applyNumberFormat="1" applyFont="1" applyFill="1" applyBorder="1" applyAlignment="1">
      <alignment horizontal="right" vertical="center" wrapText="1"/>
    </xf>
    <xf numFmtId="0" fontId="5" fillId="0" borderId="0" xfId="2" applyFont="1" applyBorder="1" applyAlignment="1">
      <alignment horizontal="center" vertical="center"/>
    </xf>
    <xf numFmtId="0" fontId="5" fillId="0" borderId="0" xfId="2" applyFont="1" applyBorder="1" applyAlignment="1">
      <alignment horizontal="center" vertical="center" wrapText="1"/>
    </xf>
    <xf numFmtId="0" fontId="5" fillId="0" borderId="0" xfId="2" applyFont="1" applyBorder="1" applyAlignment="1">
      <alignment horizontal="left" vertical="center"/>
    </xf>
    <xf numFmtId="0" fontId="5" fillId="0" borderId="0" xfId="2" applyFont="1" applyBorder="1">
      <alignment vertical="center"/>
    </xf>
    <xf numFmtId="0" fontId="4" fillId="0" borderId="5" xfId="2" applyFont="1" applyBorder="1" applyAlignment="1">
      <alignment vertical="center"/>
    </xf>
    <xf numFmtId="0" fontId="24" fillId="0" borderId="5" xfId="2" applyFont="1" applyBorder="1" applyAlignment="1">
      <alignment vertical="center"/>
    </xf>
    <xf numFmtId="0" fontId="28" fillId="0" borderId="0" xfId="0" applyFont="1" applyBorder="1" applyAlignment="1">
      <alignment horizontal="center" vertical="center"/>
    </xf>
    <xf numFmtId="0" fontId="26" fillId="0" borderId="5" xfId="0" applyFont="1" applyBorder="1" applyAlignment="1">
      <alignment vertical="center"/>
    </xf>
    <xf numFmtId="0" fontId="30" fillId="0" borderId="5" xfId="0" applyFont="1" applyBorder="1" applyAlignment="1">
      <alignment vertical="center"/>
    </xf>
    <xf numFmtId="0" fontId="30" fillId="0" borderId="0" xfId="0" applyFont="1" applyBorder="1" applyAlignment="1">
      <alignment horizontal="center" vertical="center"/>
    </xf>
    <xf numFmtId="0" fontId="31" fillId="0" borderId="0" xfId="0" applyFont="1" applyBorder="1" applyAlignment="1">
      <alignment horizontal="right" vertical="center"/>
    </xf>
    <xf numFmtId="0" fontId="31" fillId="0" borderId="1" xfId="0" applyFont="1" applyBorder="1" applyAlignment="1">
      <alignment horizontal="center" vertical="center"/>
    </xf>
    <xf numFmtId="0" fontId="8" fillId="0" borderId="0" xfId="2" applyFont="1" applyBorder="1" applyAlignment="1">
      <alignment horizontal="left" vertical="center"/>
    </xf>
    <xf numFmtId="0" fontId="31" fillId="0" borderId="0" xfId="0" applyFont="1" applyBorder="1" applyAlignment="1">
      <alignment horizontal="center" vertical="center"/>
    </xf>
    <xf numFmtId="181" fontId="33" fillId="0" borderId="3" xfId="6" applyNumberFormat="1" applyFont="1" applyFill="1" applyBorder="1" applyAlignment="1">
      <alignment horizontal="right" vertical="center" wrapText="1"/>
    </xf>
    <xf numFmtId="181" fontId="33" fillId="0" borderId="13" xfId="6" applyNumberFormat="1" applyFont="1" applyFill="1" applyBorder="1" applyAlignment="1">
      <alignment horizontal="right" vertical="center" wrapText="1"/>
    </xf>
    <xf numFmtId="0" fontId="5" fillId="0" borderId="15" xfId="2" applyFont="1" applyBorder="1" applyAlignment="1">
      <alignment horizontal="center" vertical="center"/>
    </xf>
    <xf numFmtId="0" fontId="32" fillId="0" borderId="3" xfId="0" applyFont="1" applyBorder="1" applyAlignment="1">
      <alignment horizontal="left" vertical="center"/>
    </xf>
    <xf numFmtId="0" fontId="31" fillId="0" borderId="13" xfId="0" applyFont="1" applyBorder="1" applyAlignment="1">
      <alignment horizontal="left"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left" vertical="center"/>
    </xf>
    <xf numFmtId="0" fontId="5" fillId="2" borderId="15" xfId="2" applyFont="1" applyFill="1" applyBorder="1" applyAlignment="1">
      <alignment horizontal="left" vertical="center"/>
    </xf>
    <xf numFmtId="0" fontId="5" fillId="2" borderId="15" xfId="2" applyFont="1" applyFill="1" applyBorder="1" applyAlignment="1">
      <alignment horizontal="left" vertical="center" wrapText="1"/>
    </xf>
    <xf numFmtId="0" fontId="5" fillId="0" borderId="15" xfId="2" applyFont="1" applyBorder="1" applyAlignment="1">
      <alignment horizontal="center"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center" wrapText="1"/>
    </xf>
    <xf numFmtId="0" fontId="5" fillId="0" borderId="3"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Fill="1" applyBorder="1" applyAlignment="1">
      <alignment horizontal="left" vertical="center" wrapText="1"/>
    </xf>
    <xf numFmtId="0" fontId="5" fillId="0" borderId="15" xfId="2" applyFont="1" applyFill="1" applyBorder="1" applyAlignment="1">
      <alignment horizontal="left" vertical="center"/>
    </xf>
    <xf numFmtId="0" fontId="31" fillId="0" borderId="15" xfId="0" applyFont="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0" fillId="0" borderId="0" xfId="0" applyFont="1" applyBorder="1" applyAlignment="1">
      <alignment horizontal="right" vertical="center"/>
    </xf>
    <xf numFmtId="0" fontId="5" fillId="0" borderId="13" xfId="2" applyFont="1" applyBorder="1" applyAlignment="1">
      <alignment horizontal="center" vertical="center" wrapText="1"/>
    </xf>
    <xf numFmtId="0" fontId="32" fillId="0" borderId="15" xfId="0" applyFont="1" applyBorder="1" applyAlignment="1">
      <alignment horizontal="center" vertical="center" wrapText="1"/>
    </xf>
    <xf numFmtId="0" fontId="31" fillId="0" borderId="15" xfId="0" applyFont="1" applyBorder="1" applyAlignment="1">
      <alignment horizontal="center" vertical="center"/>
    </xf>
    <xf numFmtId="0" fontId="5" fillId="0" borderId="3" xfId="2"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3" xfId="0" applyFont="1" applyFill="1" applyBorder="1" applyAlignment="1">
      <alignment horizontal="center" vertical="center" wrapText="1"/>
    </xf>
    <xf numFmtId="38" fontId="16" fillId="0" borderId="15" xfId="1" applyFont="1" applyFill="1" applyBorder="1" applyAlignment="1">
      <alignment horizontal="center" vertical="center" wrapText="1"/>
    </xf>
    <xf numFmtId="38" fontId="15" fillId="0" borderId="15" xfId="1" applyFont="1" applyFill="1" applyBorder="1" applyAlignment="1">
      <alignment horizontal="center" vertical="center"/>
    </xf>
    <xf numFmtId="38" fontId="16" fillId="0" borderId="3" xfId="1"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38" fontId="16" fillId="0" borderId="18" xfId="1" applyFont="1" applyFill="1" applyBorder="1" applyAlignment="1">
      <alignment horizontal="center" vertical="center" wrapText="1"/>
    </xf>
    <xf numFmtId="38" fontId="15" fillId="0" borderId="18" xfId="1" applyFont="1" applyFill="1" applyBorder="1" applyAlignment="1">
      <alignment horizontal="center" vertical="center"/>
    </xf>
    <xf numFmtId="38" fontId="16" fillId="0" borderId="13" xfId="1" applyFont="1" applyFill="1" applyBorder="1" applyAlignment="1">
      <alignment horizontal="center" vertical="center" wrapText="1"/>
    </xf>
    <xf numFmtId="38" fontId="15" fillId="0" borderId="13" xfId="1" applyFont="1" applyFill="1" applyBorder="1" applyAlignment="1">
      <alignment horizontal="center" vertical="center"/>
    </xf>
    <xf numFmtId="0" fontId="19" fillId="0" borderId="15"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3" xfId="0" applyFont="1" applyFill="1" applyBorder="1" applyAlignment="1">
      <alignment horizontal="center" vertical="center"/>
    </xf>
    <xf numFmtId="0" fontId="21" fillId="0" borderId="15" xfId="0" applyFont="1" applyFill="1" applyBorder="1" applyAlignment="1">
      <alignment horizontal="center" vertical="center" wrapText="1"/>
    </xf>
    <xf numFmtId="0" fontId="0" fillId="0" borderId="15" xfId="0" applyFill="1" applyBorder="1" applyAlignment="1">
      <alignment horizontal="center" vertical="center"/>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6" xfId="0" applyFill="1" applyBorder="1" applyAlignment="1">
      <alignment horizontal="center" vertical="center"/>
    </xf>
    <xf numFmtId="0" fontId="21" fillId="0" borderId="16" xfId="0" applyFont="1" applyFill="1" applyBorder="1" applyAlignment="1">
      <alignment horizontal="center" vertical="center" wrapText="1"/>
    </xf>
    <xf numFmtId="0" fontId="0" fillId="0" borderId="10" xfId="0" applyFill="1" applyBorder="1" applyAlignment="1">
      <alignment horizontal="center" vertical="center"/>
    </xf>
    <xf numFmtId="0" fontId="21" fillId="0" borderId="18"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0" fillId="0" borderId="13" xfId="0" applyFill="1" applyBorder="1" applyAlignment="1">
      <alignment horizontal="center" vertical="center"/>
    </xf>
    <xf numFmtId="0" fontId="21" fillId="0" borderId="11"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0" fillId="0" borderId="15" xfId="0" applyFont="1" applyFill="1" applyBorder="1" applyAlignment="1">
      <alignment horizontal="center" vertical="center" wrapText="1"/>
    </xf>
    <xf numFmtId="0" fontId="10" fillId="0" borderId="15"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left" vertical="center"/>
    </xf>
    <xf numFmtId="0" fontId="0" fillId="0" borderId="16" xfId="3" applyFont="1" applyBorder="1" applyAlignment="1">
      <alignment horizontal="center" vertical="center"/>
    </xf>
    <xf numFmtId="0" fontId="0" fillId="0" borderId="9" xfId="3" applyFont="1" applyBorder="1" applyAlignment="1">
      <alignment horizontal="center" vertical="center"/>
    </xf>
    <xf numFmtId="0" fontId="0" fillId="0" borderId="10" xfId="3" applyFont="1" applyBorder="1" applyAlignment="1">
      <alignment horizontal="center" vertical="center"/>
    </xf>
    <xf numFmtId="0" fontId="0" fillId="0" borderId="16" xfId="3" applyFont="1" applyFill="1" applyBorder="1" applyAlignment="1">
      <alignment horizontal="center" vertical="center" shrinkToFit="1"/>
    </xf>
    <xf numFmtId="0" fontId="0" fillId="0" borderId="9" xfId="3" applyFont="1" applyFill="1" applyBorder="1" applyAlignment="1">
      <alignment horizontal="center" vertical="center" shrinkToFit="1"/>
    </xf>
    <xf numFmtId="0" fontId="0" fillId="0" borderId="10" xfId="3" applyFont="1" applyFill="1" applyBorder="1" applyAlignment="1">
      <alignment horizontal="center" vertical="center" shrinkToFit="1"/>
    </xf>
    <xf numFmtId="0" fontId="0" fillId="0" borderId="3" xfId="3" applyFont="1" applyBorder="1" applyAlignment="1">
      <alignment horizontal="center" vertical="center"/>
    </xf>
    <xf numFmtId="0" fontId="0" fillId="0" borderId="13" xfId="3" applyFont="1" applyBorder="1" applyAlignment="1">
      <alignment horizontal="center" vertical="center"/>
    </xf>
    <xf numFmtId="0" fontId="0" fillId="2" borderId="12" xfId="3" applyFont="1" applyFill="1" applyBorder="1" applyAlignment="1">
      <alignment horizontal="left" vertical="center" wrapText="1"/>
    </xf>
    <xf numFmtId="0" fontId="0" fillId="2" borderId="14" xfId="3" applyFont="1" applyFill="1" applyBorder="1" applyAlignment="1">
      <alignment horizontal="left" vertical="center" wrapText="1"/>
    </xf>
    <xf numFmtId="0" fontId="0" fillId="0" borderId="3" xfId="3" applyFont="1" applyFill="1" applyBorder="1" applyAlignment="1">
      <alignment horizontal="center" vertical="center"/>
    </xf>
    <xf numFmtId="0" fontId="0" fillId="0" borderId="2" xfId="3" applyFont="1" applyFill="1" applyBorder="1" applyAlignment="1">
      <alignment horizontal="center" vertical="center"/>
    </xf>
    <xf numFmtId="0" fontId="0" fillId="0" borderId="13" xfId="3" applyFont="1" applyFill="1" applyBorder="1" applyAlignment="1">
      <alignment horizontal="center"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right" vertical="center"/>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cellXfs>
  <cellStyles count="8">
    <cellStyle name="桁区切り" xfId="1" builtinId="6"/>
    <cellStyle name="桁区切り 2 2" xfId="5" xr:uid="{00000000-0005-0000-0000-000001000000}"/>
    <cellStyle name="標準" xfId="0" builtinId="0"/>
    <cellStyle name="標準 2" xfId="2" xr:uid="{00000000-0005-0000-0000-000003000000}"/>
    <cellStyle name="標準 2 2" xfId="6" xr:uid="{00000000-0005-0000-0000-000004000000}"/>
    <cellStyle name="標準 5" xfId="7" xr:uid="{00000000-0005-0000-0000-000005000000}"/>
    <cellStyle name="標準_附属明細表PL・NW・WS　20060423修正版" xfId="3" xr:uid="{00000000-0005-0000-0000-000006000000}"/>
    <cellStyle name="標準１"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3F28B3B7-A12C-45B3-8C21-984975043224}"/>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36FB79FD-861E-4136-A3E9-76F9100B569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D1C1CAA8-C505-441D-98C4-7C68A7AE1DA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5B754DF4-F9B9-428A-897C-051E2C2A492A}"/>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9C711C79-88AB-461E-A5A6-1963422DBBCB}"/>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74084</xdr:colOff>
      <xdr:row>27</xdr:row>
      <xdr:rowOff>0</xdr:rowOff>
    </xdr:from>
    <xdr:ext cx="184731" cy="264560"/>
    <xdr:sp macro="" textlink="">
      <xdr:nvSpPr>
        <xdr:cNvPr id="2" name="テキスト ボックス 1">
          <a:extLst>
            <a:ext uri="{FF2B5EF4-FFF2-40B4-BE49-F238E27FC236}">
              <a16:creationId xmlns:a16="http://schemas.microsoft.com/office/drawing/2014/main" id="{6412A03A-FB77-4815-9731-D9DF980A1A78}"/>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3" name="テキスト ボックス 2">
          <a:extLst>
            <a:ext uri="{FF2B5EF4-FFF2-40B4-BE49-F238E27FC236}">
              <a16:creationId xmlns:a16="http://schemas.microsoft.com/office/drawing/2014/main" id="{AE47C966-9321-42A7-B4F6-D914F62B9DC0}"/>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4" name="テキスト ボックス 3">
          <a:extLst>
            <a:ext uri="{FF2B5EF4-FFF2-40B4-BE49-F238E27FC236}">
              <a16:creationId xmlns:a16="http://schemas.microsoft.com/office/drawing/2014/main" id="{7037A199-7C60-4770-8220-364D135B3DE7}"/>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5" name="テキスト ボックス 4">
          <a:extLst>
            <a:ext uri="{FF2B5EF4-FFF2-40B4-BE49-F238E27FC236}">
              <a16:creationId xmlns:a16="http://schemas.microsoft.com/office/drawing/2014/main" id="{69545A39-C4E1-4457-B715-192EA0DC6661}"/>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6" name="テキスト ボックス 5">
          <a:extLst>
            <a:ext uri="{FF2B5EF4-FFF2-40B4-BE49-F238E27FC236}">
              <a16:creationId xmlns:a16="http://schemas.microsoft.com/office/drawing/2014/main" id="{0E1625FF-6236-430E-BEB5-9DB60AA73ABB}"/>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7" name="テキスト ボックス 6">
          <a:extLst>
            <a:ext uri="{FF2B5EF4-FFF2-40B4-BE49-F238E27FC236}">
              <a16:creationId xmlns:a16="http://schemas.microsoft.com/office/drawing/2014/main" id="{2973AC25-200C-41C4-A16C-AC1B3B8B784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8" name="テキスト ボックス 7">
          <a:extLst>
            <a:ext uri="{FF2B5EF4-FFF2-40B4-BE49-F238E27FC236}">
              <a16:creationId xmlns:a16="http://schemas.microsoft.com/office/drawing/2014/main" id="{4DA46456-612E-414E-82D9-92FF1A33BB73}"/>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9" name="テキスト ボックス 8">
          <a:extLst>
            <a:ext uri="{FF2B5EF4-FFF2-40B4-BE49-F238E27FC236}">
              <a16:creationId xmlns:a16="http://schemas.microsoft.com/office/drawing/2014/main" id="{2F767790-B0D3-411E-AA2C-9B49F74EF945}"/>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0" name="テキスト ボックス 9">
          <a:extLst>
            <a:ext uri="{FF2B5EF4-FFF2-40B4-BE49-F238E27FC236}">
              <a16:creationId xmlns:a16="http://schemas.microsoft.com/office/drawing/2014/main" id="{EE668CF3-8A13-49A4-A0A2-B0EFAD55C649}"/>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1" name="テキスト ボックス 10">
          <a:extLst>
            <a:ext uri="{FF2B5EF4-FFF2-40B4-BE49-F238E27FC236}">
              <a16:creationId xmlns:a16="http://schemas.microsoft.com/office/drawing/2014/main" id="{AB4FA2C8-77A8-40C5-91FF-DAF2EE4F4EC7}"/>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2" name="テキスト ボックス 11">
          <a:extLst>
            <a:ext uri="{FF2B5EF4-FFF2-40B4-BE49-F238E27FC236}">
              <a16:creationId xmlns:a16="http://schemas.microsoft.com/office/drawing/2014/main" id="{2E263E55-C255-4902-BF4E-920C3900C416}"/>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3" name="テキスト ボックス 12">
          <a:extLst>
            <a:ext uri="{FF2B5EF4-FFF2-40B4-BE49-F238E27FC236}">
              <a16:creationId xmlns:a16="http://schemas.microsoft.com/office/drawing/2014/main" id="{F60EA499-3576-41AD-ACDA-ADC93AC735EA}"/>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4" name="テキスト ボックス 13">
          <a:extLst>
            <a:ext uri="{FF2B5EF4-FFF2-40B4-BE49-F238E27FC236}">
              <a16:creationId xmlns:a16="http://schemas.microsoft.com/office/drawing/2014/main" id="{90342788-F5C2-42A9-85B9-19F157EC31D0}"/>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5" name="テキスト ボックス 14">
          <a:extLst>
            <a:ext uri="{FF2B5EF4-FFF2-40B4-BE49-F238E27FC236}">
              <a16:creationId xmlns:a16="http://schemas.microsoft.com/office/drawing/2014/main" id="{465F0D0C-C1A4-43FF-985A-19335F044A97}"/>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6" name="テキスト ボックス 15">
          <a:extLst>
            <a:ext uri="{FF2B5EF4-FFF2-40B4-BE49-F238E27FC236}">
              <a16:creationId xmlns:a16="http://schemas.microsoft.com/office/drawing/2014/main" id="{35DFD8E4-F346-44EA-9403-6FE76B457F92}"/>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7" name="テキスト ボックス 16">
          <a:extLst>
            <a:ext uri="{FF2B5EF4-FFF2-40B4-BE49-F238E27FC236}">
              <a16:creationId xmlns:a16="http://schemas.microsoft.com/office/drawing/2014/main" id="{155FC3D2-ED97-4235-9AE0-79E94A437EBE}"/>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74084</xdr:colOff>
      <xdr:row>27</xdr:row>
      <xdr:rowOff>0</xdr:rowOff>
    </xdr:from>
    <xdr:ext cx="184731" cy="264560"/>
    <xdr:sp macro="" textlink="">
      <xdr:nvSpPr>
        <xdr:cNvPr id="18" name="テキスト ボックス 17">
          <a:extLst>
            <a:ext uri="{FF2B5EF4-FFF2-40B4-BE49-F238E27FC236}">
              <a16:creationId xmlns:a16="http://schemas.microsoft.com/office/drawing/2014/main" id="{CDDAA8A2-5DF8-4160-A8A1-559A99DC2866}"/>
            </a:ext>
          </a:extLst>
        </xdr:cNvPr>
        <xdr:cNvSpPr txBox="1"/>
      </xdr:nvSpPr>
      <xdr:spPr>
        <a:xfrm>
          <a:off x="7532159"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19" name="テキスト ボックス 18">
          <a:extLst>
            <a:ext uri="{FF2B5EF4-FFF2-40B4-BE49-F238E27FC236}">
              <a16:creationId xmlns:a16="http://schemas.microsoft.com/office/drawing/2014/main" id="{0E4D793D-FCCC-43B5-A0CC-7278132C606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0" name="テキスト ボックス 19">
          <a:extLst>
            <a:ext uri="{FF2B5EF4-FFF2-40B4-BE49-F238E27FC236}">
              <a16:creationId xmlns:a16="http://schemas.microsoft.com/office/drawing/2014/main" id="{194344DC-9BC6-409A-A522-66D15A1B8B4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1" name="テキスト ボックス 20">
          <a:extLst>
            <a:ext uri="{FF2B5EF4-FFF2-40B4-BE49-F238E27FC236}">
              <a16:creationId xmlns:a16="http://schemas.microsoft.com/office/drawing/2014/main" id="{A5B3142C-70B1-455E-9DE9-C2819F2710D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2" name="テキスト ボックス 21">
          <a:extLst>
            <a:ext uri="{FF2B5EF4-FFF2-40B4-BE49-F238E27FC236}">
              <a16:creationId xmlns:a16="http://schemas.microsoft.com/office/drawing/2014/main" id="{78C726BF-4971-44CA-B6E5-1D0887507B5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3" name="テキスト ボックス 22">
          <a:extLst>
            <a:ext uri="{FF2B5EF4-FFF2-40B4-BE49-F238E27FC236}">
              <a16:creationId xmlns:a16="http://schemas.microsoft.com/office/drawing/2014/main" id="{65C3449B-54DB-4912-A6A7-B6A20773507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4" name="テキスト ボックス 23">
          <a:extLst>
            <a:ext uri="{FF2B5EF4-FFF2-40B4-BE49-F238E27FC236}">
              <a16:creationId xmlns:a16="http://schemas.microsoft.com/office/drawing/2014/main" id="{41D9752B-3E08-4BB3-98A7-BF00DDBD87D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5" name="テキスト ボックス 24">
          <a:extLst>
            <a:ext uri="{FF2B5EF4-FFF2-40B4-BE49-F238E27FC236}">
              <a16:creationId xmlns:a16="http://schemas.microsoft.com/office/drawing/2014/main" id="{7CF9BE01-5B9E-47D0-91B1-C324F55F94F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6" name="テキスト ボックス 25">
          <a:extLst>
            <a:ext uri="{FF2B5EF4-FFF2-40B4-BE49-F238E27FC236}">
              <a16:creationId xmlns:a16="http://schemas.microsoft.com/office/drawing/2014/main" id="{1CFCBD91-BD43-441C-83AA-344BD77FF5E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7" name="テキスト ボックス 26">
          <a:extLst>
            <a:ext uri="{FF2B5EF4-FFF2-40B4-BE49-F238E27FC236}">
              <a16:creationId xmlns:a16="http://schemas.microsoft.com/office/drawing/2014/main" id="{82095E87-4EC6-483C-9BC6-69D1144373B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8" name="テキスト ボックス 27">
          <a:extLst>
            <a:ext uri="{FF2B5EF4-FFF2-40B4-BE49-F238E27FC236}">
              <a16:creationId xmlns:a16="http://schemas.microsoft.com/office/drawing/2014/main" id="{A651C75E-D0E9-4548-BE6B-9C8EBFF7CBA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29" name="テキスト ボックス 28">
          <a:extLst>
            <a:ext uri="{FF2B5EF4-FFF2-40B4-BE49-F238E27FC236}">
              <a16:creationId xmlns:a16="http://schemas.microsoft.com/office/drawing/2014/main" id="{ADC19B7A-DB19-48D8-9547-A7355721AA6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0" name="テキスト ボックス 29">
          <a:extLst>
            <a:ext uri="{FF2B5EF4-FFF2-40B4-BE49-F238E27FC236}">
              <a16:creationId xmlns:a16="http://schemas.microsoft.com/office/drawing/2014/main" id="{C444B349-DC3B-4EBC-A74A-AD45D3F2C5C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1" name="テキスト ボックス 30">
          <a:extLst>
            <a:ext uri="{FF2B5EF4-FFF2-40B4-BE49-F238E27FC236}">
              <a16:creationId xmlns:a16="http://schemas.microsoft.com/office/drawing/2014/main" id="{96DA8B44-26AB-4C59-957B-00F4BCF10EA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2" name="テキスト ボックス 31">
          <a:extLst>
            <a:ext uri="{FF2B5EF4-FFF2-40B4-BE49-F238E27FC236}">
              <a16:creationId xmlns:a16="http://schemas.microsoft.com/office/drawing/2014/main" id="{E8E9F27C-2139-4815-8E1C-C49B61D0AC8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3" name="テキスト ボックス 32">
          <a:extLst>
            <a:ext uri="{FF2B5EF4-FFF2-40B4-BE49-F238E27FC236}">
              <a16:creationId xmlns:a16="http://schemas.microsoft.com/office/drawing/2014/main" id="{6786941C-14BB-485B-9584-22115DB7260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4" name="テキスト ボックス 33">
          <a:extLst>
            <a:ext uri="{FF2B5EF4-FFF2-40B4-BE49-F238E27FC236}">
              <a16:creationId xmlns:a16="http://schemas.microsoft.com/office/drawing/2014/main" id="{F8A8ADA2-655B-4B4D-9884-E667FF5660D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5" name="テキスト ボックス 34">
          <a:extLst>
            <a:ext uri="{FF2B5EF4-FFF2-40B4-BE49-F238E27FC236}">
              <a16:creationId xmlns:a16="http://schemas.microsoft.com/office/drawing/2014/main" id="{4E55B0B1-6E68-4E1E-BA60-0F8B44D7906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6" name="テキスト ボックス 35">
          <a:extLst>
            <a:ext uri="{FF2B5EF4-FFF2-40B4-BE49-F238E27FC236}">
              <a16:creationId xmlns:a16="http://schemas.microsoft.com/office/drawing/2014/main" id="{BA389157-63BA-4D78-A83F-30D4F75EA44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7" name="テキスト ボックス 36">
          <a:extLst>
            <a:ext uri="{FF2B5EF4-FFF2-40B4-BE49-F238E27FC236}">
              <a16:creationId xmlns:a16="http://schemas.microsoft.com/office/drawing/2014/main" id="{26500196-7BAF-400E-959D-08002A8FD68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8" name="テキスト ボックス 37">
          <a:extLst>
            <a:ext uri="{FF2B5EF4-FFF2-40B4-BE49-F238E27FC236}">
              <a16:creationId xmlns:a16="http://schemas.microsoft.com/office/drawing/2014/main" id="{989F0A74-B41B-463C-AEA0-AC16E5ACC17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39" name="テキスト ボックス 38">
          <a:extLst>
            <a:ext uri="{FF2B5EF4-FFF2-40B4-BE49-F238E27FC236}">
              <a16:creationId xmlns:a16="http://schemas.microsoft.com/office/drawing/2014/main" id="{463A0230-4194-4F34-82C9-814669E072F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0" name="テキスト ボックス 39">
          <a:extLst>
            <a:ext uri="{FF2B5EF4-FFF2-40B4-BE49-F238E27FC236}">
              <a16:creationId xmlns:a16="http://schemas.microsoft.com/office/drawing/2014/main" id="{B6259F95-6E3E-4209-A106-4B0ED959CFAC}"/>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1" name="テキスト ボックス 40">
          <a:extLst>
            <a:ext uri="{FF2B5EF4-FFF2-40B4-BE49-F238E27FC236}">
              <a16:creationId xmlns:a16="http://schemas.microsoft.com/office/drawing/2014/main" id="{A26035F7-3363-4623-B5A0-76597B8D179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2" name="テキスト ボックス 41">
          <a:extLst>
            <a:ext uri="{FF2B5EF4-FFF2-40B4-BE49-F238E27FC236}">
              <a16:creationId xmlns:a16="http://schemas.microsoft.com/office/drawing/2014/main" id="{25F1D4C3-DCE2-44C2-BAFB-BE329ECE8E0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3" name="テキスト ボックス 42">
          <a:extLst>
            <a:ext uri="{FF2B5EF4-FFF2-40B4-BE49-F238E27FC236}">
              <a16:creationId xmlns:a16="http://schemas.microsoft.com/office/drawing/2014/main" id="{E7900DB1-7BA2-436C-834B-26A8D1CD85A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4" name="テキスト ボックス 43">
          <a:extLst>
            <a:ext uri="{FF2B5EF4-FFF2-40B4-BE49-F238E27FC236}">
              <a16:creationId xmlns:a16="http://schemas.microsoft.com/office/drawing/2014/main" id="{4DA03C5A-830F-4E1D-B747-697A0944E3A8}"/>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5" name="テキスト ボックス 44">
          <a:extLst>
            <a:ext uri="{FF2B5EF4-FFF2-40B4-BE49-F238E27FC236}">
              <a16:creationId xmlns:a16="http://schemas.microsoft.com/office/drawing/2014/main" id="{CFD42144-0CB3-4E01-A4F8-B75A5220CB8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6" name="テキスト ボックス 45">
          <a:extLst>
            <a:ext uri="{FF2B5EF4-FFF2-40B4-BE49-F238E27FC236}">
              <a16:creationId xmlns:a16="http://schemas.microsoft.com/office/drawing/2014/main" id="{FBD167FA-0955-4BB9-AECC-1BC1B110820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7" name="テキスト ボックス 46">
          <a:extLst>
            <a:ext uri="{FF2B5EF4-FFF2-40B4-BE49-F238E27FC236}">
              <a16:creationId xmlns:a16="http://schemas.microsoft.com/office/drawing/2014/main" id="{45F5F040-8A8A-4230-9646-36A6F5307C4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8" name="テキスト ボックス 47">
          <a:extLst>
            <a:ext uri="{FF2B5EF4-FFF2-40B4-BE49-F238E27FC236}">
              <a16:creationId xmlns:a16="http://schemas.microsoft.com/office/drawing/2014/main" id="{6ACE9608-B5C5-4707-9EBA-B8C39F8D6D9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49" name="テキスト ボックス 48">
          <a:extLst>
            <a:ext uri="{FF2B5EF4-FFF2-40B4-BE49-F238E27FC236}">
              <a16:creationId xmlns:a16="http://schemas.microsoft.com/office/drawing/2014/main" id="{705A0F85-EF0F-4DC8-A522-DC6A2B0BD2E2}"/>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0" name="テキスト ボックス 49">
          <a:extLst>
            <a:ext uri="{FF2B5EF4-FFF2-40B4-BE49-F238E27FC236}">
              <a16:creationId xmlns:a16="http://schemas.microsoft.com/office/drawing/2014/main" id="{5A839C75-DA9D-4FD6-A00E-F86A7F18BF4E}"/>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1" name="テキスト ボックス 50">
          <a:extLst>
            <a:ext uri="{FF2B5EF4-FFF2-40B4-BE49-F238E27FC236}">
              <a16:creationId xmlns:a16="http://schemas.microsoft.com/office/drawing/2014/main" id="{476A9C26-0FAA-4B96-BAE0-BFC42E44417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2" name="テキスト ボックス 51">
          <a:extLst>
            <a:ext uri="{FF2B5EF4-FFF2-40B4-BE49-F238E27FC236}">
              <a16:creationId xmlns:a16="http://schemas.microsoft.com/office/drawing/2014/main" id="{3CBC810C-1A6E-4695-8DD4-B96F117EAB0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3" name="テキスト ボックス 52">
          <a:extLst>
            <a:ext uri="{FF2B5EF4-FFF2-40B4-BE49-F238E27FC236}">
              <a16:creationId xmlns:a16="http://schemas.microsoft.com/office/drawing/2014/main" id="{97C1C776-41AB-4A8D-B00E-762D99C2781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4" name="テキスト ボックス 53">
          <a:extLst>
            <a:ext uri="{FF2B5EF4-FFF2-40B4-BE49-F238E27FC236}">
              <a16:creationId xmlns:a16="http://schemas.microsoft.com/office/drawing/2014/main" id="{3AB0C12B-3EC4-402A-942A-4C9DB0A378F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5" name="テキスト ボックス 54">
          <a:extLst>
            <a:ext uri="{FF2B5EF4-FFF2-40B4-BE49-F238E27FC236}">
              <a16:creationId xmlns:a16="http://schemas.microsoft.com/office/drawing/2014/main" id="{D7FF7A41-2F88-4CA6-A911-6EDFE2C78A2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6" name="テキスト ボックス 55">
          <a:extLst>
            <a:ext uri="{FF2B5EF4-FFF2-40B4-BE49-F238E27FC236}">
              <a16:creationId xmlns:a16="http://schemas.microsoft.com/office/drawing/2014/main" id="{D18CF8C5-0497-4A48-A008-AED3E80E8EF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7" name="テキスト ボックス 56">
          <a:extLst>
            <a:ext uri="{FF2B5EF4-FFF2-40B4-BE49-F238E27FC236}">
              <a16:creationId xmlns:a16="http://schemas.microsoft.com/office/drawing/2014/main" id="{9B02E96A-1658-4784-9949-483FE43BE86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8" name="テキスト ボックス 57">
          <a:extLst>
            <a:ext uri="{FF2B5EF4-FFF2-40B4-BE49-F238E27FC236}">
              <a16:creationId xmlns:a16="http://schemas.microsoft.com/office/drawing/2014/main" id="{67CC0D5A-2CDA-4BDC-BE38-048E877BCC0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59" name="テキスト ボックス 58">
          <a:extLst>
            <a:ext uri="{FF2B5EF4-FFF2-40B4-BE49-F238E27FC236}">
              <a16:creationId xmlns:a16="http://schemas.microsoft.com/office/drawing/2014/main" id="{B02143B9-8B21-4F8C-A14C-15454BC9909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0" name="テキスト ボックス 59">
          <a:extLst>
            <a:ext uri="{FF2B5EF4-FFF2-40B4-BE49-F238E27FC236}">
              <a16:creationId xmlns:a16="http://schemas.microsoft.com/office/drawing/2014/main" id="{926ACF88-2211-49A3-9F0B-90D0F07AE6C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1" name="テキスト ボックス 60">
          <a:extLst>
            <a:ext uri="{FF2B5EF4-FFF2-40B4-BE49-F238E27FC236}">
              <a16:creationId xmlns:a16="http://schemas.microsoft.com/office/drawing/2014/main" id="{1760EC8D-00D9-4D51-8E74-D3B8E6D3D33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2" name="テキスト ボックス 61">
          <a:extLst>
            <a:ext uri="{FF2B5EF4-FFF2-40B4-BE49-F238E27FC236}">
              <a16:creationId xmlns:a16="http://schemas.microsoft.com/office/drawing/2014/main" id="{8BCB7229-1DAD-4CED-9E8F-5E922C9B9A3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3" name="テキスト ボックス 62">
          <a:extLst>
            <a:ext uri="{FF2B5EF4-FFF2-40B4-BE49-F238E27FC236}">
              <a16:creationId xmlns:a16="http://schemas.microsoft.com/office/drawing/2014/main" id="{6D711A5D-E56D-4DAA-9FC0-7545907ED46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4" name="テキスト ボックス 63">
          <a:extLst>
            <a:ext uri="{FF2B5EF4-FFF2-40B4-BE49-F238E27FC236}">
              <a16:creationId xmlns:a16="http://schemas.microsoft.com/office/drawing/2014/main" id="{95F6A324-66B4-4465-A7B6-0E8D30B3C8C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5" name="テキスト ボックス 64">
          <a:extLst>
            <a:ext uri="{FF2B5EF4-FFF2-40B4-BE49-F238E27FC236}">
              <a16:creationId xmlns:a16="http://schemas.microsoft.com/office/drawing/2014/main" id="{806493F9-1A21-4DFA-ADC7-55028D5F3A46}"/>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6" name="テキスト ボックス 65">
          <a:extLst>
            <a:ext uri="{FF2B5EF4-FFF2-40B4-BE49-F238E27FC236}">
              <a16:creationId xmlns:a16="http://schemas.microsoft.com/office/drawing/2014/main" id="{38789D7B-3A25-45FC-A7F9-4D8FC43F80DF}"/>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7" name="テキスト ボックス 66">
          <a:extLst>
            <a:ext uri="{FF2B5EF4-FFF2-40B4-BE49-F238E27FC236}">
              <a16:creationId xmlns:a16="http://schemas.microsoft.com/office/drawing/2014/main" id="{E0C7E086-92DE-4BA9-8C1F-46F3CCE52E5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8" name="テキスト ボックス 67">
          <a:extLst>
            <a:ext uri="{FF2B5EF4-FFF2-40B4-BE49-F238E27FC236}">
              <a16:creationId xmlns:a16="http://schemas.microsoft.com/office/drawing/2014/main" id="{F7C4EEC5-3321-4730-97EF-5FD6CCA9E189}"/>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69" name="テキスト ボックス 68">
          <a:extLst>
            <a:ext uri="{FF2B5EF4-FFF2-40B4-BE49-F238E27FC236}">
              <a16:creationId xmlns:a16="http://schemas.microsoft.com/office/drawing/2014/main" id="{84D85B73-37BE-4A17-9748-5D4C4AD9309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0" name="テキスト ボックス 69">
          <a:extLst>
            <a:ext uri="{FF2B5EF4-FFF2-40B4-BE49-F238E27FC236}">
              <a16:creationId xmlns:a16="http://schemas.microsoft.com/office/drawing/2014/main" id="{B0FDC0C0-0D6F-4215-A6C0-7D584F8D60D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1" name="テキスト ボックス 70">
          <a:extLst>
            <a:ext uri="{FF2B5EF4-FFF2-40B4-BE49-F238E27FC236}">
              <a16:creationId xmlns:a16="http://schemas.microsoft.com/office/drawing/2014/main" id="{ABE89537-FDF1-44B7-9395-26B97DA20F5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2" name="テキスト ボックス 71">
          <a:extLst>
            <a:ext uri="{FF2B5EF4-FFF2-40B4-BE49-F238E27FC236}">
              <a16:creationId xmlns:a16="http://schemas.microsoft.com/office/drawing/2014/main" id="{8549CC5E-3765-42F4-B5A8-CE6335296831}"/>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3" name="テキスト ボックス 72">
          <a:extLst>
            <a:ext uri="{FF2B5EF4-FFF2-40B4-BE49-F238E27FC236}">
              <a16:creationId xmlns:a16="http://schemas.microsoft.com/office/drawing/2014/main" id="{8C62B836-36A8-4C53-952B-5297A97F8294}"/>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4" name="テキスト ボックス 73">
          <a:extLst>
            <a:ext uri="{FF2B5EF4-FFF2-40B4-BE49-F238E27FC236}">
              <a16:creationId xmlns:a16="http://schemas.microsoft.com/office/drawing/2014/main" id="{ED812B53-40E4-4E0D-BC7B-9953E4C1B3DD}"/>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5" name="テキスト ボックス 74">
          <a:extLst>
            <a:ext uri="{FF2B5EF4-FFF2-40B4-BE49-F238E27FC236}">
              <a16:creationId xmlns:a16="http://schemas.microsoft.com/office/drawing/2014/main" id="{85F443E1-18C7-4253-9887-193217EAC76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6" name="テキスト ボックス 75">
          <a:extLst>
            <a:ext uri="{FF2B5EF4-FFF2-40B4-BE49-F238E27FC236}">
              <a16:creationId xmlns:a16="http://schemas.microsoft.com/office/drawing/2014/main" id="{45410485-5C5D-46F7-9AF8-81409C9FC71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7" name="テキスト ボックス 76">
          <a:extLst>
            <a:ext uri="{FF2B5EF4-FFF2-40B4-BE49-F238E27FC236}">
              <a16:creationId xmlns:a16="http://schemas.microsoft.com/office/drawing/2014/main" id="{8A6CE6BC-BDD4-4624-A3EC-CFA519ED935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8" name="テキスト ボックス 77">
          <a:extLst>
            <a:ext uri="{FF2B5EF4-FFF2-40B4-BE49-F238E27FC236}">
              <a16:creationId xmlns:a16="http://schemas.microsoft.com/office/drawing/2014/main" id="{AA4F7370-9163-4AC3-AEE6-4E8857B42B63}"/>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79" name="テキスト ボックス 78">
          <a:extLst>
            <a:ext uri="{FF2B5EF4-FFF2-40B4-BE49-F238E27FC236}">
              <a16:creationId xmlns:a16="http://schemas.microsoft.com/office/drawing/2014/main" id="{53809977-C8B5-4D4E-BFE3-BED16EE0DF6B}"/>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0" name="テキスト ボックス 79">
          <a:extLst>
            <a:ext uri="{FF2B5EF4-FFF2-40B4-BE49-F238E27FC236}">
              <a16:creationId xmlns:a16="http://schemas.microsoft.com/office/drawing/2014/main" id="{6F521A99-1CC1-4641-B745-EFB90E7E1480}"/>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1" name="テキスト ボックス 80">
          <a:extLst>
            <a:ext uri="{FF2B5EF4-FFF2-40B4-BE49-F238E27FC236}">
              <a16:creationId xmlns:a16="http://schemas.microsoft.com/office/drawing/2014/main" id="{FAF1840F-594A-4304-A72E-9FE652F2A8AA}"/>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2" name="テキスト ボックス 81">
          <a:extLst>
            <a:ext uri="{FF2B5EF4-FFF2-40B4-BE49-F238E27FC236}">
              <a16:creationId xmlns:a16="http://schemas.microsoft.com/office/drawing/2014/main" id="{83A8EF4A-A909-4298-8BCD-DB386FEA5415}"/>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27</xdr:row>
      <xdr:rowOff>0</xdr:rowOff>
    </xdr:from>
    <xdr:ext cx="184731" cy="264560"/>
    <xdr:sp macro="" textlink="">
      <xdr:nvSpPr>
        <xdr:cNvPr id="83" name="テキスト ボックス 82">
          <a:extLst>
            <a:ext uri="{FF2B5EF4-FFF2-40B4-BE49-F238E27FC236}">
              <a16:creationId xmlns:a16="http://schemas.microsoft.com/office/drawing/2014/main" id="{D9A8D980-E410-4640-BCA6-033DE30114A7}"/>
            </a:ext>
          </a:extLst>
        </xdr:cNvPr>
        <xdr:cNvSpPr txBox="1"/>
      </xdr:nvSpPr>
      <xdr:spPr>
        <a:xfrm>
          <a:off x="1201102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5</xdr:row>
      <xdr:rowOff>0</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14" name="直線コネクタ 13">
          <a:extLst>
            <a:ext uri="{FF2B5EF4-FFF2-40B4-BE49-F238E27FC236}">
              <a16:creationId xmlns:a16="http://schemas.microsoft.com/office/drawing/2014/main" id="{00000000-0008-0000-0D00-00000E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0</xdr:rowOff>
    </xdr:to>
    <xdr:cxnSp macro="">
      <xdr:nvCxnSpPr>
        <xdr:cNvPr id="19" name="直線コネクタ 18">
          <a:extLst>
            <a:ext uri="{FF2B5EF4-FFF2-40B4-BE49-F238E27FC236}">
              <a16:creationId xmlns:a16="http://schemas.microsoft.com/office/drawing/2014/main" id="{00000000-0008-0000-0D00-000013000000}"/>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12;&#24193;/&#29702;&#36001;&#37096;/&#36001;&#25919;&#35506;/11%20&#20844;&#20250;&#35336;/01_&#36001;&#21209;&#26360;&#39006;&#20316;&#25104;&#20316;&#26989;/R02/08_&#38468;&#23646;&#26126;&#32048;&#26360;/05%20&#26377;&#24418;&#22266;&#23450;&#36039;&#29987;&#37096;&#20998;&#12395;&#12388;&#12356;&#12390;/&#9733;R01&#38468;&#23646;&#26126;&#32048;&#26360;&#12539;&#26377;&#24418;&#22266;&#23450;&#65288;&#20844;&#34920;&#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等(円)"/>
      <sheetName val="全体(円)"/>
      <sheetName val="連結(円)"/>
      <sheetName val="→円から百万円に→"/>
      <sheetName val="一般等(百万円)"/>
      <sheetName val="全体(百万円)"/>
      <sheetName val="連結(百万円)"/>
    </sheetNames>
    <sheetDataSet>
      <sheetData sheetId="0">
        <row r="9">
          <cell r="D9">
            <v>372290720830</v>
          </cell>
          <cell r="E9"/>
          <cell r="F9">
            <v>2027833300</v>
          </cell>
          <cell r="G9"/>
          <cell r="H9">
            <v>916522073</v>
          </cell>
          <cell r="I9"/>
          <cell r="J9">
            <v>373402032057</v>
          </cell>
          <cell r="K9"/>
          <cell r="L9">
            <v>140611315044</v>
          </cell>
          <cell r="M9"/>
          <cell r="N9">
            <v>6212200823</v>
          </cell>
          <cell r="O9"/>
          <cell r="P9">
            <v>232790717013</v>
          </cell>
          <cell r="Q9"/>
        </row>
        <row r="10">
          <cell r="D10">
            <v>115138456240</v>
          </cell>
          <cell r="E10"/>
          <cell r="F10">
            <v>470254786</v>
          </cell>
          <cell r="G10"/>
          <cell r="H10">
            <v>566885300</v>
          </cell>
          <cell r="I10"/>
          <cell r="J10">
            <v>115041825726</v>
          </cell>
          <cell r="K10"/>
          <cell r="L10">
            <v>0</v>
          </cell>
          <cell r="M10"/>
          <cell r="N10">
            <v>0</v>
          </cell>
          <cell r="O10"/>
          <cell r="P10">
            <v>115041825726</v>
          </cell>
          <cell r="Q10"/>
        </row>
        <row r="11">
          <cell r="D11">
            <v>823652289</v>
          </cell>
          <cell r="E11"/>
          <cell r="F11">
            <v>0</v>
          </cell>
          <cell r="G11"/>
          <cell r="H11">
            <v>0</v>
          </cell>
          <cell r="I11"/>
          <cell r="J11">
            <v>823652289</v>
          </cell>
          <cell r="K11"/>
          <cell r="L11">
            <v>0</v>
          </cell>
          <cell r="M11"/>
          <cell r="N11">
            <v>0</v>
          </cell>
          <cell r="O11"/>
          <cell r="P11">
            <v>823652289</v>
          </cell>
          <cell r="Q11"/>
        </row>
        <row r="12">
          <cell r="D12">
            <v>241084875259</v>
          </cell>
          <cell r="E12"/>
          <cell r="F12">
            <v>763950862</v>
          </cell>
          <cell r="G12"/>
          <cell r="H12">
            <v>182116383</v>
          </cell>
          <cell r="I12"/>
          <cell r="J12">
            <v>241666709738</v>
          </cell>
          <cell r="K12"/>
          <cell r="L12">
            <v>133669125042</v>
          </cell>
          <cell r="M12"/>
          <cell r="N12">
            <v>5622379135</v>
          </cell>
          <cell r="O12"/>
          <cell r="P12">
            <v>107997584696</v>
          </cell>
          <cell r="Q12"/>
        </row>
        <row r="13">
          <cell r="D13">
            <v>14739103757</v>
          </cell>
          <cell r="E13"/>
          <cell r="F13">
            <v>532713862</v>
          </cell>
          <cell r="G13"/>
          <cell r="H13">
            <v>1</v>
          </cell>
          <cell r="I13"/>
          <cell r="J13">
            <v>15271817618</v>
          </cell>
          <cell r="K13"/>
          <cell r="L13">
            <v>6651925385</v>
          </cell>
          <cell r="M13"/>
          <cell r="N13">
            <v>573900316</v>
          </cell>
          <cell r="O13"/>
          <cell r="P13">
            <v>8619892233</v>
          </cell>
          <cell r="Q13"/>
        </row>
        <row r="14">
          <cell r="D14">
            <v>313715916</v>
          </cell>
          <cell r="E14"/>
          <cell r="F14">
            <v>0</v>
          </cell>
          <cell r="G14"/>
          <cell r="H14">
            <v>15000000</v>
          </cell>
          <cell r="I14"/>
          <cell r="J14">
            <v>298715916</v>
          </cell>
          <cell r="K14"/>
          <cell r="L14">
            <v>283817678</v>
          </cell>
          <cell r="M14"/>
          <cell r="N14">
            <v>15681792</v>
          </cell>
          <cell r="O14"/>
          <cell r="P14">
            <v>14898238</v>
          </cell>
          <cell r="Q14"/>
        </row>
        <row r="15">
          <cell r="D15">
            <v>4838400</v>
          </cell>
          <cell r="E15"/>
          <cell r="F15">
            <v>9348000</v>
          </cell>
          <cell r="G15"/>
          <cell r="H15">
            <v>3564000</v>
          </cell>
          <cell r="I15"/>
          <cell r="J15">
            <v>10622400</v>
          </cell>
          <cell r="K15"/>
          <cell r="L15">
            <v>6446939</v>
          </cell>
          <cell r="M15"/>
          <cell r="N15">
            <v>239580</v>
          </cell>
          <cell r="O15"/>
          <cell r="P15">
            <v>4175461</v>
          </cell>
          <cell r="Q15"/>
        </row>
        <row r="16">
          <cell r="D16">
            <v>0</v>
          </cell>
          <cell r="E16"/>
          <cell r="F16"/>
          <cell r="G16"/>
          <cell r="H16"/>
          <cell r="I16"/>
          <cell r="J16">
            <v>0</v>
          </cell>
          <cell r="K16"/>
          <cell r="L16">
            <v>0</v>
          </cell>
          <cell r="M16"/>
          <cell r="N16">
            <v>0</v>
          </cell>
          <cell r="O16"/>
          <cell r="P16">
            <v>0</v>
          </cell>
          <cell r="Q16"/>
        </row>
        <row r="17">
          <cell r="D17">
            <v>0</v>
          </cell>
          <cell r="E17"/>
          <cell r="F17"/>
          <cell r="G17"/>
          <cell r="H17"/>
          <cell r="I17"/>
          <cell r="J17">
            <v>0</v>
          </cell>
          <cell r="K17"/>
          <cell r="L17">
            <v>0</v>
          </cell>
          <cell r="M17"/>
          <cell r="N17">
            <v>0</v>
          </cell>
          <cell r="O17"/>
          <cell r="P17">
            <v>0</v>
          </cell>
          <cell r="Q17"/>
        </row>
        <row r="18">
          <cell r="D18">
            <v>186078969</v>
          </cell>
          <cell r="E18"/>
          <cell r="F18">
            <v>251565790</v>
          </cell>
          <cell r="G18"/>
          <cell r="H18">
            <v>148956389</v>
          </cell>
          <cell r="I18"/>
          <cell r="J18">
            <v>288688370</v>
          </cell>
          <cell r="K18"/>
          <cell r="L18">
            <v>0</v>
          </cell>
          <cell r="M18"/>
          <cell r="N18">
            <v>0</v>
          </cell>
          <cell r="O18"/>
          <cell r="P18">
            <v>288688370</v>
          </cell>
          <cell r="Q18"/>
        </row>
        <row r="19">
          <cell r="D19">
            <v>569197705324</v>
          </cell>
          <cell r="E19"/>
          <cell r="F19">
            <v>4897766140</v>
          </cell>
          <cell r="G19"/>
          <cell r="H19">
            <v>2340457105</v>
          </cell>
          <cell r="I19"/>
          <cell r="J19">
            <v>571755014359</v>
          </cell>
          <cell r="K19"/>
          <cell r="L19">
            <v>108914434923</v>
          </cell>
          <cell r="M19"/>
          <cell r="N19">
            <v>2746110573</v>
          </cell>
          <cell r="O19"/>
          <cell r="P19">
            <v>462840579436</v>
          </cell>
          <cell r="Q19"/>
        </row>
        <row r="20">
          <cell r="D20">
            <v>396701500480</v>
          </cell>
          <cell r="E20"/>
          <cell r="F20">
            <v>815393342</v>
          </cell>
          <cell r="G20"/>
          <cell r="H20">
            <v>567501899</v>
          </cell>
          <cell r="I20"/>
          <cell r="J20">
            <v>396949391923</v>
          </cell>
          <cell r="K20"/>
          <cell r="L20">
            <v>0</v>
          </cell>
          <cell r="M20"/>
          <cell r="N20">
            <v>0</v>
          </cell>
          <cell r="O20"/>
          <cell r="P20">
            <v>396949391923</v>
          </cell>
          <cell r="Q20"/>
        </row>
        <row r="21">
          <cell r="D21">
            <v>4185484100</v>
          </cell>
          <cell r="E21"/>
          <cell r="F21">
            <v>16468753</v>
          </cell>
          <cell r="G21"/>
          <cell r="H21"/>
          <cell r="I21"/>
          <cell r="J21">
            <v>4201952853</v>
          </cell>
          <cell r="K21"/>
          <cell r="L21">
            <v>2534046844</v>
          </cell>
          <cell r="M21"/>
          <cell r="N21">
            <v>120760048</v>
          </cell>
          <cell r="O21"/>
          <cell r="P21">
            <v>1667906009</v>
          </cell>
          <cell r="Q21"/>
        </row>
        <row r="22">
          <cell r="D22">
            <v>166988304496</v>
          </cell>
          <cell r="E22"/>
          <cell r="F22">
            <v>2404544398</v>
          </cell>
          <cell r="G22"/>
          <cell r="H22">
            <v>1516556219</v>
          </cell>
          <cell r="I22"/>
          <cell r="J22">
            <v>167876292675</v>
          </cell>
          <cell r="K22"/>
          <cell r="L22">
            <v>106380388079</v>
          </cell>
          <cell r="M22"/>
          <cell r="N22">
            <v>2625350525</v>
          </cell>
          <cell r="O22"/>
          <cell r="P22">
            <v>61495904596</v>
          </cell>
          <cell r="Q22"/>
        </row>
        <row r="23">
          <cell r="D23">
            <v>0</v>
          </cell>
          <cell r="E23"/>
          <cell r="F23"/>
          <cell r="G23"/>
          <cell r="H23"/>
          <cell r="I23"/>
          <cell r="J23">
            <v>0</v>
          </cell>
          <cell r="K23"/>
          <cell r="L23">
            <v>0</v>
          </cell>
          <cell r="M23"/>
          <cell r="N23">
            <v>0</v>
          </cell>
          <cell r="O23"/>
          <cell r="P23">
            <v>0</v>
          </cell>
          <cell r="Q23"/>
        </row>
        <row r="24">
          <cell r="D24">
            <v>1322416248</v>
          </cell>
          <cell r="E24"/>
          <cell r="F24">
            <v>1661359647</v>
          </cell>
          <cell r="G24"/>
          <cell r="H24">
            <v>256398987</v>
          </cell>
          <cell r="I24"/>
          <cell r="J24">
            <v>2727376908</v>
          </cell>
          <cell r="K24"/>
          <cell r="L24">
            <v>0</v>
          </cell>
          <cell r="M24"/>
          <cell r="N24">
            <v>0</v>
          </cell>
          <cell r="O24"/>
          <cell r="P24">
            <v>2727376908</v>
          </cell>
          <cell r="Q24"/>
        </row>
        <row r="25">
          <cell r="D25">
            <v>10312888183</v>
          </cell>
          <cell r="E25"/>
          <cell r="F25">
            <v>377066521</v>
          </cell>
          <cell r="G25"/>
          <cell r="H25">
            <v>255591331</v>
          </cell>
          <cell r="I25"/>
          <cell r="J25">
            <v>10434363373</v>
          </cell>
          <cell r="K25"/>
          <cell r="L25">
            <v>7018129753</v>
          </cell>
          <cell r="M25"/>
          <cell r="N25">
            <v>345363818</v>
          </cell>
          <cell r="O25"/>
          <cell r="P25">
            <v>3416233620</v>
          </cell>
          <cell r="Q25"/>
        </row>
        <row r="26">
          <cell r="D26">
            <v>951801314337</v>
          </cell>
          <cell r="E26"/>
          <cell r="F26">
            <v>7302665961</v>
          </cell>
          <cell r="G26"/>
          <cell r="H26">
            <v>3512570509</v>
          </cell>
          <cell r="I26"/>
          <cell r="J26">
            <v>955591409789</v>
          </cell>
          <cell r="K26"/>
          <cell r="L26">
            <v>256543879720</v>
          </cell>
          <cell r="M26"/>
          <cell r="N26">
            <v>9303675214</v>
          </cell>
          <cell r="O26"/>
          <cell r="P26">
            <v>699047530069</v>
          </cell>
          <cell r="Q26"/>
        </row>
        <row r="32">
          <cell r="D32">
            <v>31647100203</v>
          </cell>
          <cell r="E32"/>
          <cell r="F32">
            <v>101446571348</v>
          </cell>
          <cell r="G32"/>
          <cell r="H32">
            <v>11617895927</v>
          </cell>
          <cell r="I32"/>
          <cell r="J32">
            <v>32645971570</v>
          </cell>
          <cell r="K32"/>
          <cell r="L32">
            <v>2066709743</v>
          </cell>
          <cell r="M32"/>
          <cell r="N32">
            <v>6665922267</v>
          </cell>
          <cell r="O32"/>
          <cell r="P32">
            <v>46700545955</v>
          </cell>
          <cell r="Q32"/>
          <cell r="R32">
            <v>232790717013</v>
          </cell>
          <cell r="S32"/>
        </row>
        <row r="33">
          <cell r="D33">
            <v>14593411357</v>
          </cell>
          <cell r="E33"/>
          <cell r="F33">
            <v>60128851260</v>
          </cell>
          <cell r="G33"/>
          <cell r="H33">
            <v>6012265617</v>
          </cell>
          <cell r="I33"/>
          <cell r="J33">
            <v>6266742740</v>
          </cell>
          <cell r="K33"/>
          <cell r="L33">
            <v>1591621385</v>
          </cell>
          <cell r="M33"/>
          <cell r="N33">
            <v>3070608827</v>
          </cell>
          <cell r="O33"/>
          <cell r="P33">
            <v>23378324540</v>
          </cell>
          <cell r="Q33"/>
          <cell r="R33">
            <v>115041825726</v>
          </cell>
          <cell r="S33"/>
        </row>
        <row r="34">
          <cell r="D34">
            <v>0</v>
          </cell>
          <cell r="E34"/>
          <cell r="F34">
            <v>0</v>
          </cell>
          <cell r="G34"/>
          <cell r="H34">
            <v>0</v>
          </cell>
          <cell r="I34"/>
          <cell r="J34">
            <v>0</v>
          </cell>
          <cell r="K34"/>
          <cell r="L34">
            <v>0</v>
          </cell>
          <cell r="M34"/>
          <cell r="N34">
            <v>0</v>
          </cell>
          <cell r="O34"/>
          <cell r="P34">
            <v>823652289</v>
          </cell>
          <cell r="Q34"/>
          <cell r="R34">
            <v>823652289</v>
          </cell>
          <cell r="S34"/>
        </row>
        <row r="35">
          <cell r="D35">
            <v>16824231737</v>
          </cell>
          <cell r="E35"/>
          <cell r="F35">
            <v>40343865663</v>
          </cell>
          <cell r="G35"/>
          <cell r="H35">
            <v>5541987851</v>
          </cell>
          <cell r="I35"/>
          <cell r="J35">
            <v>22065957257</v>
          </cell>
          <cell r="K35"/>
          <cell r="L35">
            <v>360536089</v>
          </cell>
          <cell r="M35"/>
          <cell r="N35">
            <v>3058450856</v>
          </cell>
          <cell r="O35"/>
          <cell r="P35">
            <v>19802555243</v>
          </cell>
          <cell r="Q35"/>
          <cell r="R35">
            <v>107997584696</v>
          </cell>
          <cell r="S35"/>
        </row>
        <row r="36">
          <cell r="D36">
            <v>212915664</v>
          </cell>
          <cell r="E36"/>
          <cell r="F36">
            <v>905911674</v>
          </cell>
          <cell r="G36"/>
          <cell r="H36">
            <v>52877342</v>
          </cell>
          <cell r="I36"/>
          <cell r="J36">
            <v>4309750232</v>
          </cell>
          <cell r="K36"/>
          <cell r="L36">
            <v>114552269</v>
          </cell>
          <cell r="M36"/>
          <cell r="N36">
            <v>483750530</v>
          </cell>
          <cell r="O36"/>
          <cell r="P36">
            <v>2540134522</v>
          </cell>
          <cell r="Q36"/>
          <cell r="R36">
            <v>8619892233</v>
          </cell>
          <cell r="S36"/>
        </row>
        <row r="37">
          <cell r="D37">
            <v>3</v>
          </cell>
          <cell r="E37"/>
          <cell r="F37">
            <v>0</v>
          </cell>
          <cell r="G37"/>
          <cell r="H37">
            <v>0</v>
          </cell>
          <cell r="I37"/>
          <cell r="J37">
            <v>1</v>
          </cell>
          <cell r="K37"/>
          <cell r="L37">
            <v>0</v>
          </cell>
          <cell r="M37"/>
          <cell r="N37">
            <v>14898233</v>
          </cell>
          <cell r="O37"/>
          <cell r="P37">
            <v>1</v>
          </cell>
          <cell r="Q37"/>
          <cell r="R37">
            <v>14898238</v>
          </cell>
          <cell r="S37"/>
        </row>
        <row r="38">
          <cell r="D38">
            <v>0</v>
          </cell>
          <cell r="E38"/>
          <cell r="F38">
            <v>0</v>
          </cell>
          <cell r="G38"/>
          <cell r="H38">
            <v>0</v>
          </cell>
          <cell r="I38"/>
          <cell r="J38">
            <v>3521340</v>
          </cell>
          <cell r="K38"/>
          <cell r="L38">
            <v>0</v>
          </cell>
          <cell r="M38"/>
          <cell r="N38">
            <v>654121</v>
          </cell>
          <cell r="O38"/>
          <cell r="P38">
            <v>0</v>
          </cell>
          <cell r="Q38"/>
          <cell r="R38">
            <v>4175461</v>
          </cell>
          <cell r="S38"/>
        </row>
        <row r="39">
          <cell r="D39">
            <v>0</v>
          </cell>
          <cell r="E39"/>
          <cell r="F39">
            <v>0</v>
          </cell>
          <cell r="G39"/>
          <cell r="H39">
            <v>0</v>
          </cell>
          <cell r="I39"/>
          <cell r="J39">
            <v>0</v>
          </cell>
          <cell r="K39"/>
          <cell r="L39">
            <v>0</v>
          </cell>
          <cell r="M39"/>
          <cell r="N39">
            <v>0</v>
          </cell>
          <cell r="O39"/>
          <cell r="P39">
            <v>0</v>
          </cell>
          <cell r="Q39"/>
          <cell r="R39">
            <v>0</v>
          </cell>
          <cell r="S39"/>
        </row>
        <row r="40">
          <cell r="D40">
            <v>0</v>
          </cell>
          <cell r="E40"/>
          <cell r="F40">
            <v>0</v>
          </cell>
          <cell r="G40"/>
          <cell r="H40">
            <v>0</v>
          </cell>
          <cell r="I40"/>
          <cell r="J40">
            <v>0</v>
          </cell>
          <cell r="K40"/>
          <cell r="L40">
            <v>0</v>
          </cell>
          <cell r="M40"/>
          <cell r="N40">
            <v>0</v>
          </cell>
          <cell r="O40"/>
          <cell r="P40">
            <v>0</v>
          </cell>
          <cell r="Q40"/>
          <cell r="R40">
            <v>0</v>
          </cell>
          <cell r="S40"/>
        </row>
        <row r="41">
          <cell r="D41">
            <v>16541442</v>
          </cell>
          <cell r="E41"/>
          <cell r="F41">
            <v>67942751</v>
          </cell>
          <cell r="G41"/>
          <cell r="H41">
            <v>10765117</v>
          </cell>
          <cell r="I41"/>
          <cell r="J41">
            <v>0</v>
          </cell>
          <cell r="K41"/>
          <cell r="L41">
            <v>0</v>
          </cell>
          <cell r="M41"/>
          <cell r="N41">
            <v>37559700</v>
          </cell>
          <cell r="O41"/>
          <cell r="P41">
            <v>155879360</v>
          </cell>
          <cell r="Q41"/>
          <cell r="R41">
            <v>288688370</v>
          </cell>
          <cell r="S41"/>
        </row>
        <row r="42">
          <cell r="D42">
            <v>417257082909</v>
          </cell>
          <cell r="E42"/>
          <cell r="F42">
            <v>1206070</v>
          </cell>
          <cell r="G42"/>
          <cell r="H42">
            <v>185181565</v>
          </cell>
          <cell r="I42"/>
          <cell r="J42">
            <v>25520960</v>
          </cell>
          <cell r="K42"/>
          <cell r="L42">
            <v>44122210086</v>
          </cell>
          <cell r="M42"/>
          <cell r="N42">
            <v>0</v>
          </cell>
          <cell r="O42"/>
          <cell r="P42">
            <v>1249377846</v>
          </cell>
          <cell r="Q42"/>
          <cell r="R42">
            <v>462840579436</v>
          </cell>
          <cell r="S42"/>
        </row>
        <row r="43">
          <cell r="D43">
            <v>389301953789</v>
          </cell>
          <cell r="E43"/>
          <cell r="F43">
            <v>0</v>
          </cell>
          <cell r="G43"/>
          <cell r="H43">
            <v>185181565</v>
          </cell>
          <cell r="I43"/>
          <cell r="J43">
            <v>2721747</v>
          </cell>
          <cell r="K43"/>
          <cell r="L43">
            <v>7459534822</v>
          </cell>
          <cell r="M43"/>
          <cell r="N43">
            <v>0</v>
          </cell>
          <cell r="O43"/>
          <cell r="P43">
            <v>0</v>
          </cell>
          <cell r="Q43"/>
          <cell r="R43">
            <v>396949391923</v>
          </cell>
          <cell r="S43"/>
        </row>
        <row r="44">
          <cell r="D44">
            <v>1462119342</v>
          </cell>
          <cell r="E44"/>
          <cell r="F44">
            <v>0</v>
          </cell>
          <cell r="G44"/>
          <cell r="H44">
            <v>0</v>
          </cell>
          <cell r="I44"/>
          <cell r="J44">
            <v>7119213</v>
          </cell>
          <cell r="K44"/>
          <cell r="L44">
            <v>198589074</v>
          </cell>
          <cell r="M44"/>
          <cell r="N44">
            <v>0</v>
          </cell>
          <cell r="O44"/>
          <cell r="P44">
            <v>78380</v>
          </cell>
          <cell r="Q44"/>
          <cell r="R44">
            <v>1667906009</v>
          </cell>
          <cell r="S44"/>
        </row>
        <row r="45">
          <cell r="D45">
            <v>23812964672</v>
          </cell>
          <cell r="E45"/>
          <cell r="F45">
            <v>0</v>
          </cell>
          <cell r="G45"/>
          <cell r="H45">
            <v>0</v>
          </cell>
          <cell r="I45"/>
          <cell r="J45">
            <v>15680000</v>
          </cell>
          <cell r="K45"/>
          <cell r="L45">
            <v>36417960458</v>
          </cell>
          <cell r="M45"/>
          <cell r="N45">
            <v>0</v>
          </cell>
          <cell r="O45"/>
          <cell r="P45">
            <v>1249299466</v>
          </cell>
          <cell r="Q45"/>
          <cell r="R45">
            <v>61495904596</v>
          </cell>
          <cell r="S45"/>
        </row>
        <row r="46">
          <cell r="D46">
            <v>0</v>
          </cell>
          <cell r="E46"/>
          <cell r="F46">
            <v>0</v>
          </cell>
          <cell r="G46"/>
          <cell r="H46">
            <v>0</v>
          </cell>
          <cell r="I46"/>
          <cell r="J46">
            <v>0</v>
          </cell>
          <cell r="K46"/>
          <cell r="L46">
            <v>0</v>
          </cell>
          <cell r="M46"/>
          <cell r="N46">
            <v>0</v>
          </cell>
          <cell r="O46"/>
          <cell r="P46">
            <v>0</v>
          </cell>
          <cell r="Q46"/>
          <cell r="R46">
            <v>0</v>
          </cell>
          <cell r="S46"/>
        </row>
        <row r="47">
          <cell r="D47">
            <v>2680045106</v>
          </cell>
          <cell r="E47"/>
          <cell r="F47">
            <v>1206070</v>
          </cell>
          <cell r="G47"/>
          <cell r="H47">
            <v>0</v>
          </cell>
          <cell r="I47"/>
          <cell r="J47">
            <v>0</v>
          </cell>
          <cell r="K47"/>
          <cell r="L47">
            <v>46125732</v>
          </cell>
          <cell r="M47"/>
          <cell r="N47">
            <v>0</v>
          </cell>
          <cell r="O47"/>
          <cell r="P47">
            <v>0</v>
          </cell>
          <cell r="Q47"/>
          <cell r="R47">
            <v>2727376908</v>
          </cell>
          <cell r="S47"/>
        </row>
        <row r="48">
          <cell r="D48">
            <v>20533656</v>
          </cell>
          <cell r="E48"/>
          <cell r="F48">
            <v>1974363370</v>
          </cell>
          <cell r="G48"/>
          <cell r="H48">
            <v>34098199</v>
          </cell>
          <cell r="I48"/>
          <cell r="J48">
            <v>82324994</v>
          </cell>
          <cell r="K48"/>
          <cell r="L48">
            <v>9509598</v>
          </cell>
          <cell r="M48"/>
          <cell r="N48">
            <v>581738765</v>
          </cell>
          <cell r="O48"/>
          <cell r="P48">
            <v>713665038</v>
          </cell>
          <cell r="Q48"/>
          <cell r="R48">
            <v>3416233620</v>
          </cell>
          <cell r="S48"/>
        </row>
        <row r="49">
          <cell r="D49">
            <v>448924716768</v>
          </cell>
          <cell r="E49"/>
          <cell r="F49">
            <v>103422140788</v>
          </cell>
          <cell r="G49"/>
          <cell r="H49">
            <v>11837175691</v>
          </cell>
          <cell r="I49"/>
          <cell r="J49">
            <v>32753817524</v>
          </cell>
          <cell r="K49"/>
          <cell r="L49">
            <v>46198429427</v>
          </cell>
          <cell r="M49"/>
          <cell r="N49">
            <v>7247661032</v>
          </cell>
          <cell r="O49"/>
          <cell r="P49">
            <v>48663588839</v>
          </cell>
          <cell r="Q49"/>
          <cell r="R49">
            <v>699047530069</v>
          </cell>
          <cell r="S49"/>
        </row>
      </sheetData>
      <sheetData sheetId="1">
        <row r="9">
          <cell r="D9">
            <v>401368806751</v>
          </cell>
          <cell r="E9"/>
          <cell r="F9">
            <v>2406613632</v>
          </cell>
          <cell r="G9"/>
          <cell r="H9">
            <v>1187282073</v>
          </cell>
          <cell r="I9"/>
          <cell r="J9">
            <v>402588138310</v>
          </cell>
          <cell r="K9"/>
          <cell r="L9">
            <v>153426540507</v>
          </cell>
          <cell r="M9"/>
          <cell r="N9">
            <v>6604078246</v>
          </cell>
          <cell r="O9"/>
          <cell r="P9">
            <v>249161597803</v>
          </cell>
          <cell r="Q9"/>
        </row>
        <row r="10">
          <cell r="D10">
            <v>120820243110</v>
          </cell>
          <cell r="E10"/>
          <cell r="F10">
            <v>470254786</v>
          </cell>
          <cell r="G10"/>
          <cell r="H10">
            <v>566885300</v>
          </cell>
          <cell r="I10"/>
          <cell r="J10">
            <v>120723612596</v>
          </cell>
          <cell r="K10"/>
          <cell r="L10">
            <v>0</v>
          </cell>
          <cell r="M10"/>
          <cell r="N10">
            <v>0</v>
          </cell>
          <cell r="O10"/>
          <cell r="P10">
            <v>120723612596</v>
          </cell>
          <cell r="Q10"/>
        </row>
        <row r="11">
          <cell r="D11">
            <v>823652289</v>
          </cell>
          <cell r="E11"/>
          <cell r="F11">
            <v>0</v>
          </cell>
          <cell r="G11"/>
          <cell r="H11">
            <v>0</v>
          </cell>
          <cell r="I11"/>
          <cell r="J11">
            <v>823652289</v>
          </cell>
          <cell r="K11"/>
          <cell r="L11">
            <v>0</v>
          </cell>
          <cell r="M11"/>
          <cell r="N11">
            <v>0</v>
          </cell>
          <cell r="O11"/>
          <cell r="P11">
            <v>823652289</v>
          </cell>
          <cell r="Q11"/>
        </row>
        <row r="12">
          <cell r="D12">
            <v>262594326906</v>
          </cell>
          <cell r="E12"/>
          <cell r="F12">
            <v>797157014</v>
          </cell>
          <cell r="G12"/>
          <cell r="H12">
            <v>440376383</v>
          </cell>
          <cell r="I12"/>
          <cell r="J12">
            <v>262951107537</v>
          </cell>
          <cell r="K12"/>
          <cell r="L12">
            <v>145226632093</v>
          </cell>
          <cell r="M12"/>
          <cell r="N12">
            <v>5990614182</v>
          </cell>
          <cell r="O12"/>
          <cell r="P12">
            <v>117724475444</v>
          </cell>
          <cell r="Q12"/>
        </row>
        <row r="13">
          <cell r="D13">
            <v>16407513661</v>
          </cell>
          <cell r="E13"/>
          <cell r="F13">
            <v>569460342</v>
          </cell>
          <cell r="G13"/>
          <cell r="H13">
            <v>1</v>
          </cell>
          <cell r="I13"/>
          <cell r="J13">
            <v>16976974002</v>
          </cell>
          <cell r="K13"/>
          <cell r="L13">
            <v>7833074102</v>
          </cell>
          <cell r="M13"/>
          <cell r="N13">
            <v>593709856</v>
          </cell>
          <cell r="O13"/>
          <cell r="P13">
            <v>9143899900</v>
          </cell>
          <cell r="Q13"/>
        </row>
        <row r="14">
          <cell r="D14">
            <v>393753416</v>
          </cell>
          <cell r="E14"/>
          <cell r="F14">
            <v>0</v>
          </cell>
          <cell r="G14"/>
          <cell r="H14">
            <v>15000000</v>
          </cell>
          <cell r="I14"/>
          <cell r="J14">
            <v>378753416</v>
          </cell>
          <cell r="K14"/>
          <cell r="L14">
            <v>360387373</v>
          </cell>
          <cell r="M14"/>
          <cell r="N14">
            <v>19514628</v>
          </cell>
          <cell r="O14"/>
          <cell r="P14">
            <v>18366043</v>
          </cell>
          <cell r="Q14"/>
        </row>
        <row r="15">
          <cell r="D15">
            <v>4838400</v>
          </cell>
          <cell r="E15"/>
          <cell r="F15">
            <v>9348000</v>
          </cell>
          <cell r="G15"/>
          <cell r="H15">
            <v>3564000</v>
          </cell>
          <cell r="I15"/>
          <cell r="J15">
            <v>10622400</v>
          </cell>
          <cell r="K15"/>
          <cell r="L15">
            <v>6446939</v>
          </cell>
          <cell r="M15"/>
          <cell r="N15">
            <v>239580</v>
          </cell>
          <cell r="O15"/>
          <cell r="P15">
            <v>4175461</v>
          </cell>
          <cell r="Q15"/>
        </row>
        <row r="16">
          <cell r="D16">
            <v>0</v>
          </cell>
          <cell r="E16"/>
          <cell r="F16">
            <v>0</v>
          </cell>
          <cell r="G16"/>
          <cell r="H16">
            <v>0</v>
          </cell>
          <cell r="I16"/>
          <cell r="J16">
            <v>0</v>
          </cell>
          <cell r="K16"/>
          <cell r="L16">
            <v>0</v>
          </cell>
          <cell r="M16"/>
          <cell r="N16">
            <v>0</v>
          </cell>
          <cell r="O16"/>
          <cell r="P16">
            <v>0</v>
          </cell>
          <cell r="Q16"/>
        </row>
        <row r="17">
          <cell r="D17">
            <v>0</v>
          </cell>
          <cell r="E17"/>
          <cell r="F17">
            <v>0</v>
          </cell>
          <cell r="G17"/>
          <cell r="H17">
            <v>0</v>
          </cell>
          <cell r="I17"/>
          <cell r="J17">
            <v>0</v>
          </cell>
          <cell r="K17"/>
          <cell r="L17">
            <v>0</v>
          </cell>
          <cell r="M17"/>
          <cell r="N17">
            <v>0</v>
          </cell>
          <cell r="O17"/>
          <cell r="P17">
            <v>0</v>
          </cell>
          <cell r="Q17"/>
        </row>
        <row r="18">
          <cell r="D18">
            <v>324478969</v>
          </cell>
          <cell r="E18"/>
          <cell r="F18">
            <v>560393490</v>
          </cell>
          <cell r="G18"/>
          <cell r="H18">
            <v>161456389</v>
          </cell>
          <cell r="I18"/>
          <cell r="J18">
            <v>723416070</v>
          </cell>
          <cell r="K18"/>
          <cell r="L18">
            <v>0</v>
          </cell>
          <cell r="M18"/>
          <cell r="N18">
            <v>0</v>
          </cell>
          <cell r="O18"/>
          <cell r="P18">
            <v>723416070</v>
          </cell>
          <cell r="Q18"/>
        </row>
        <row r="19">
          <cell r="D19">
            <v>1029748565883</v>
          </cell>
          <cell r="E19"/>
          <cell r="F19">
            <v>26470716868</v>
          </cell>
          <cell r="G19"/>
          <cell r="H19">
            <v>15185976784</v>
          </cell>
          <cell r="I19"/>
          <cell r="J19">
            <v>1041033305967</v>
          </cell>
          <cell r="K19"/>
          <cell r="L19">
            <v>255633048825</v>
          </cell>
          <cell r="M19"/>
          <cell r="N19">
            <v>12610587960</v>
          </cell>
          <cell r="O19"/>
          <cell r="P19">
            <v>785400257142</v>
          </cell>
          <cell r="Q19"/>
        </row>
        <row r="20">
          <cell r="D20">
            <v>417064661286</v>
          </cell>
          <cell r="E20"/>
          <cell r="F20">
            <v>848063110</v>
          </cell>
          <cell r="G20"/>
          <cell r="H20">
            <v>567712290</v>
          </cell>
          <cell r="I20"/>
          <cell r="J20">
            <v>417345012106</v>
          </cell>
          <cell r="K20"/>
          <cell r="L20">
            <v>0</v>
          </cell>
          <cell r="M20"/>
          <cell r="N20">
            <v>0</v>
          </cell>
          <cell r="O20"/>
          <cell r="P20">
            <v>417345012106</v>
          </cell>
          <cell r="Q20"/>
        </row>
        <row r="21">
          <cell r="D21">
            <v>17778608765</v>
          </cell>
          <cell r="E21"/>
          <cell r="F21">
            <v>1068680111</v>
          </cell>
          <cell r="G21"/>
          <cell r="H21">
            <v>5330000</v>
          </cell>
          <cell r="I21"/>
          <cell r="J21">
            <v>18841958876</v>
          </cell>
          <cell r="K21"/>
          <cell r="L21">
            <v>7872323356</v>
          </cell>
          <cell r="M21"/>
          <cell r="N21">
            <v>486641396</v>
          </cell>
          <cell r="O21"/>
          <cell r="P21">
            <v>10969635520</v>
          </cell>
          <cell r="Q21"/>
        </row>
        <row r="22">
          <cell r="D22">
            <v>574803684096</v>
          </cell>
          <cell r="E22"/>
          <cell r="F22">
            <v>10927735946</v>
          </cell>
          <cell r="G22"/>
          <cell r="H22">
            <v>2093372428</v>
          </cell>
          <cell r="I22"/>
          <cell r="J22">
            <v>583638047614</v>
          </cell>
          <cell r="K22"/>
          <cell r="L22">
            <v>247760079469</v>
          </cell>
          <cell r="M22"/>
          <cell r="N22">
            <v>12123946564</v>
          </cell>
          <cell r="O22"/>
          <cell r="P22">
            <v>335877968145</v>
          </cell>
          <cell r="Q22"/>
        </row>
        <row r="23">
          <cell r="D23">
            <v>680000</v>
          </cell>
          <cell r="E23"/>
          <cell r="F23">
            <v>0</v>
          </cell>
          <cell r="G23"/>
          <cell r="H23">
            <v>0</v>
          </cell>
          <cell r="I23"/>
          <cell r="J23">
            <v>680000</v>
          </cell>
          <cell r="K23"/>
          <cell r="L23">
            <v>646000</v>
          </cell>
          <cell r="M23"/>
          <cell r="N23">
            <v>0</v>
          </cell>
          <cell r="O23"/>
          <cell r="P23">
            <v>34000</v>
          </cell>
          <cell r="Q23"/>
        </row>
        <row r="24">
          <cell r="D24">
            <v>20100931736</v>
          </cell>
          <cell r="E24"/>
          <cell r="F24">
            <v>13626237701</v>
          </cell>
          <cell r="G24"/>
          <cell r="H24">
            <v>12519562066</v>
          </cell>
          <cell r="I24"/>
          <cell r="J24">
            <v>21207607371</v>
          </cell>
          <cell r="K24"/>
          <cell r="L24">
            <v>0</v>
          </cell>
          <cell r="M24"/>
          <cell r="N24">
            <v>0</v>
          </cell>
          <cell r="O24"/>
          <cell r="P24">
            <v>21207607371</v>
          </cell>
          <cell r="Q24"/>
        </row>
        <row r="25">
          <cell r="D25">
            <v>61233361164</v>
          </cell>
          <cell r="E25"/>
          <cell r="F25">
            <v>3814583500</v>
          </cell>
          <cell r="G25"/>
          <cell r="H25">
            <v>1256977746</v>
          </cell>
          <cell r="I25"/>
          <cell r="J25">
            <v>63790966918</v>
          </cell>
          <cell r="K25"/>
          <cell r="L25">
            <v>37614644980</v>
          </cell>
          <cell r="M25"/>
          <cell r="N25">
            <v>2460165275</v>
          </cell>
          <cell r="O25"/>
          <cell r="P25">
            <v>26176321938</v>
          </cell>
          <cell r="Q25"/>
        </row>
        <row r="26">
          <cell r="D26">
            <v>1492350733798</v>
          </cell>
          <cell r="E26"/>
          <cell r="F26">
            <v>32691914000</v>
          </cell>
          <cell r="G26"/>
          <cell r="H26">
            <v>17630236603</v>
          </cell>
          <cell r="I26"/>
          <cell r="J26">
            <v>1507412411195</v>
          </cell>
          <cell r="K26"/>
          <cell r="L26">
            <v>446674234312</v>
          </cell>
          <cell r="M26"/>
          <cell r="N26">
            <v>21674831481</v>
          </cell>
          <cell r="O26"/>
          <cell r="P26">
            <v>1060738176883</v>
          </cell>
          <cell r="Q26"/>
        </row>
      </sheetData>
      <sheetData sheetId="2">
        <row r="9">
          <cell r="D9">
            <v>410349558373</v>
          </cell>
          <cell r="E9"/>
          <cell r="F9">
            <v>3541256390</v>
          </cell>
          <cell r="G9"/>
          <cell r="H9">
            <v>3194718033</v>
          </cell>
          <cell r="I9"/>
          <cell r="J9">
            <v>410696096730</v>
          </cell>
          <cell r="K9"/>
          <cell r="L9">
            <v>155536485831</v>
          </cell>
          <cell r="M9"/>
          <cell r="N9">
            <v>6767789714</v>
          </cell>
          <cell r="O9"/>
          <cell r="P9">
            <v>255159610899</v>
          </cell>
          <cell r="Q9"/>
        </row>
        <row r="10">
          <cell r="D10">
            <v>121851285687</v>
          </cell>
          <cell r="E10"/>
          <cell r="F10">
            <v>848344786</v>
          </cell>
          <cell r="G10"/>
          <cell r="H10">
            <v>566885300</v>
          </cell>
          <cell r="I10"/>
          <cell r="J10">
            <v>122132745173</v>
          </cell>
          <cell r="K10"/>
          <cell r="L10">
            <v>0</v>
          </cell>
          <cell r="M10"/>
          <cell r="N10">
            <v>0</v>
          </cell>
          <cell r="O10"/>
          <cell r="P10">
            <v>122132745173</v>
          </cell>
          <cell r="Q10"/>
        </row>
        <row r="11">
          <cell r="D11">
            <v>823652289</v>
          </cell>
          <cell r="E11"/>
          <cell r="F11">
            <v>0</v>
          </cell>
          <cell r="G11"/>
          <cell r="H11">
            <v>0</v>
          </cell>
          <cell r="I11"/>
          <cell r="J11">
            <v>823652289</v>
          </cell>
          <cell r="K11"/>
          <cell r="L11">
            <v>0</v>
          </cell>
          <cell r="M11"/>
          <cell r="N11">
            <v>0</v>
          </cell>
          <cell r="O11"/>
          <cell r="P11">
            <v>823652289</v>
          </cell>
          <cell r="Q11"/>
        </row>
        <row r="12">
          <cell r="D12">
            <v>269067817578</v>
          </cell>
          <cell r="E12"/>
          <cell r="F12">
            <v>797157014</v>
          </cell>
          <cell r="G12"/>
          <cell r="H12">
            <v>1099856925</v>
          </cell>
          <cell r="I12"/>
          <cell r="J12">
            <v>268765117667</v>
          </cell>
          <cell r="K12"/>
          <cell r="L12">
            <v>147209781127</v>
          </cell>
          <cell r="M12"/>
          <cell r="N12">
            <v>6145338342</v>
          </cell>
          <cell r="O12"/>
          <cell r="P12">
            <v>121555336540</v>
          </cell>
          <cell r="Q12"/>
        </row>
        <row r="13">
          <cell r="D13">
            <v>17857498101</v>
          </cell>
          <cell r="E13"/>
          <cell r="F13">
            <v>569460342</v>
          </cell>
          <cell r="G13"/>
          <cell r="H13">
            <v>1340080759</v>
          </cell>
          <cell r="I13"/>
          <cell r="J13">
            <v>17086877684</v>
          </cell>
          <cell r="K13"/>
          <cell r="L13">
            <v>7940755328</v>
          </cell>
          <cell r="M13"/>
          <cell r="N13">
            <v>595504680</v>
          </cell>
          <cell r="O13"/>
          <cell r="P13">
            <v>9146122356</v>
          </cell>
          <cell r="Q13"/>
        </row>
        <row r="14">
          <cell r="D14">
            <v>393753416</v>
          </cell>
          <cell r="E14"/>
          <cell r="F14">
            <v>0</v>
          </cell>
          <cell r="G14"/>
          <cell r="H14">
            <v>15000000</v>
          </cell>
          <cell r="I14"/>
          <cell r="J14">
            <v>378753416</v>
          </cell>
          <cell r="K14"/>
          <cell r="L14">
            <v>360387373</v>
          </cell>
          <cell r="M14"/>
          <cell r="N14">
            <v>19514628</v>
          </cell>
          <cell r="O14"/>
          <cell r="P14">
            <v>18366043</v>
          </cell>
          <cell r="Q14"/>
        </row>
        <row r="15">
          <cell r="D15">
            <v>4838400</v>
          </cell>
          <cell r="E15"/>
          <cell r="F15">
            <v>9348000</v>
          </cell>
          <cell r="G15"/>
          <cell r="H15">
            <v>3564000</v>
          </cell>
          <cell r="I15"/>
          <cell r="J15">
            <v>10622400</v>
          </cell>
          <cell r="K15"/>
          <cell r="L15">
            <v>6446939</v>
          </cell>
          <cell r="M15"/>
          <cell r="N15">
            <v>239580</v>
          </cell>
          <cell r="O15"/>
          <cell r="P15">
            <v>4175461</v>
          </cell>
          <cell r="Q15"/>
        </row>
        <row r="16">
          <cell r="D16">
            <v>0</v>
          </cell>
          <cell r="E16"/>
          <cell r="F16">
            <v>0</v>
          </cell>
          <cell r="G16"/>
          <cell r="H16">
            <v>0</v>
          </cell>
          <cell r="I16"/>
          <cell r="J16">
            <v>0</v>
          </cell>
          <cell r="K16"/>
          <cell r="L16">
            <v>0</v>
          </cell>
          <cell r="M16"/>
          <cell r="N16">
            <v>0</v>
          </cell>
          <cell r="O16"/>
          <cell r="P16">
            <v>0</v>
          </cell>
          <cell r="Q16"/>
        </row>
        <row r="17">
          <cell r="D17">
            <v>26233933</v>
          </cell>
          <cell r="E17"/>
          <cell r="F17">
            <v>43102460</v>
          </cell>
          <cell r="G17"/>
          <cell r="H17">
            <v>7874660</v>
          </cell>
          <cell r="I17"/>
          <cell r="J17">
            <v>61461733</v>
          </cell>
          <cell r="K17"/>
          <cell r="L17">
            <v>19115064</v>
          </cell>
          <cell r="M17"/>
          <cell r="N17">
            <v>7192484</v>
          </cell>
          <cell r="O17"/>
          <cell r="P17">
            <v>42346669</v>
          </cell>
          <cell r="Q17"/>
        </row>
        <row r="18">
          <cell r="D18">
            <v>324478969</v>
          </cell>
          <cell r="E18"/>
          <cell r="F18">
            <v>1273843788</v>
          </cell>
          <cell r="G18"/>
          <cell r="H18">
            <v>161456389</v>
          </cell>
          <cell r="I18"/>
          <cell r="J18">
            <v>1436866368</v>
          </cell>
          <cell r="K18"/>
          <cell r="L18">
            <v>0</v>
          </cell>
          <cell r="M18"/>
          <cell r="N18">
            <v>0</v>
          </cell>
          <cell r="O18"/>
          <cell r="P18">
            <v>1436866368</v>
          </cell>
          <cell r="Q18"/>
        </row>
        <row r="19">
          <cell r="D19">
            <v>1029748565883</v>
          </cell>
          <cell r="E19"/>
          <cell r="F19">
            <v>26470716868</v>
          </cell>
          <cell r="G19"/>
          <cell r="H19">
            <v>15185976784</v>
          </cell>
          <cell r="I19"/>
          <cell r="J19">
            <v>1041033305967</v>
          </cell>
          <cell r="K19"/>
          <cell r="L19">
            <v>255633048825</v>
          </cell>
          <cell r="M19"/>
          <cell r="N19">
            <v>12610587960</v>
          </cell>
          <cell r="O19"/>
          <cell r="P19">
            <v>785400257142</v>
          </cell>
          <cell r="Q19"/>
        </row>
        <row r="20">
          <cell r="D20">
            <v>417064661286</v>
          </cell>
          <cell r="E20"/>
          <cell r="F20">
            <v>848063110</v>
          </cell>
          <cell r="G20"/>
          <cell r="H20">
            <v>567712290</v>
          </cell>
          <cell r="I20"/>
          <cell r="J20">
            <v>417345012106</v>
          </cell>
          <cell r="K20"/>
          <cell r="L20">
            <v>0</v>
          </cell>
          <cell r="M20"/>
          <cell r="N20">
            <v>0</v>
          </cell>
          <cell r="O20"/>
          <cell r="P20">
            <v>417345012106</v>
          </cell>
          <cell r="Q20"/>
        </row>
        <row r="21">
          <cell r="D21">
            <v>17778608765</v>
          </cell>
          <cell r="E21"/>
          <cell r="F21">
            <v>1068680111</v>
          </cell>
          <cell r="G21"/>
          <cell r="H21">
            <v>5330000</v>
          </cell>
          <cell r="I21"/>
          <cell r="J21">
            <v>18841958876</v>
          </cell>
          <cell r="K21"/>
          <cell r="L21">
            <v>7872323356</v>
          </cell>
          <cell r="M21"/>
          <cell r="N21">
            <v>486641396</v>
          </cell>
          <cell r="O21"/>
          <cell r="P21">
            <v>10969635520</v>
          </cell>
          <cell r="Q21"/>
        </row>
        <row r="22">
          <cell r="D22">
            <v>574803684096</v>
          </cell>
          <cell r="E22"/>
          <cell r="F22">
            <v>10927735946</v>
          </cell>
          <cell r="G22"/>
          <cell r="H22">
            <v>2093372428</v>
          </cell>
          <cell r="I22"/>
          <cell r="J22">
            <v>583638047614</v>
          </cell>
          <cell r="K22"/>
          <cell r="L22">
            <v>247760079469</v>
          </cell>
          <cell r="M22"/>
          <cell r="N22">
            <v>12123946564</v>
          </cell>
          <cell r="O22"/>
          <cell r="P22">
            <v>335877968145</v>
          </cell>
          <cell r="Q22"/>
        </row>
        <row r="23">
          <cell r="D23">
            <v>680000</v>
          </cell>
          <cell r="E23"/>
          <cell r="F23">
            <v>0</v>
          </cell>
          <cell r="G23"/>
          <cell r="H23">
            <v>0</v>
          </cell>
          <cell r="I23"/>
          <cell r="J23">
            <v>680000</v>
          </cell>
          <cell r="K23"/>
          <cell r="L23">
            <v>646000</v>
          </cell>
          <cell r="M23"/>
          <cell r="N23">
            <v>0</v>
          </cell>
          <cell r="O23"/>
          <cell r="P23">
            <v>34000</v>
          </cell>
          <cell r="Q23"/>
        </row>
        <row r="24">
          <cell r="D24">
            <v>20100931736</v>
          </cell>
          <cell r="E24"/>
          <cell r="F24">
            <v>13626237701</v>
          </cell>
          <cell r="G24"/>
          <cell r="H24">
            <v>12519562066</v>
          </cell>
          <cell r="I24"/>
          <cell r="J24">
            <v>21207607371</v>
          </cell>
          <cell r="K24"/>
          <cell r="L24">
            <v>0</v>
          </cell>
          <cell r="M24"/>
          <cell r="N24">
            <v>0</v>
          </cell>
          <cell r="O24"/>
          <cell r="P24">
            <v>21207607371</v>
          </cell>
          <cell r="Q24"/>
        </row>
        <row r="25">
          <cell r="D25">
            <v>61308906360</v>
          </cell>
          <cell r="E25"/>
          <cell r="F25">
            <v>3821307976</v>
          </cell>
          <cell r="G25"/>
          <cell r="H25">
            <v>1260349187</v>
          </cell>
          <cell r="I25"/>
          <cell r="J25">
            <v>63869865149</v>
          </cell>
          <cell r="K25"/>
          <cell r="L25">
            <v>37680951817</v>
          </cell>
          <cell r="M25"/>
          <cell r="N25">
            <v>2464456912</v>
          </cell>
          <cell r="O25"/>
          <cell r="P25">
            <v>26188913332</v>
          </cell>
          <cell r="Q25"/>
        </row>
        <row r="26">
          <cell r="D26">
            <v>1501407030616</v>
          </cell>
          <cell r="E26"/>
          <cell r="F26">
            <v>33833281234</v>
          </cell>
          <cell r="G26"/>
          <cell r="H26">
            <v>19641044004</v>
          </cell>
          <cell r="I26"/>
          <cell r="J26">
            <v>1515599267846</v>
          </cell>
          <cell r="K26"/>
          <cell r="L26">
            <v>448850486473</v>
          </cell>
          <cell r="M26"/>
          <cell r="N26">
            <v>21842834586</v>
          </cell>
          <cell r="O26"/>
          <cell r="P26">
            <v>1066748781373</v>
          </cell>
          <cell r="Q26"/>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CD36-3E8B-433C-820B-2E859A5DD244}">
  <sheetPr>
    <pageSetUpPr fitToPage="1"/>
  </sheetPr>
  <dimension ref="A1:T51"/>
  <sheetViews>
    <sheetView tabSelected="1" view="pageBreakPreview" zoomScale="85" zoomScaleNormal="100" zoomScaleSheetLayoutView="85" workbookViewId="0">
      <selection sqref="A1:E1"/>
    </sheetView>
  </sheetViews>
  <sheetFormatPr defaultRowHeight="13.5"/>
  <cols>
    <col min="1" max="1" width="0.875" style="49" customWidth="1"/>
    <col min="2" max="2" width="3.75" style="49" customWidth="1"/>
    <col min="3" max="3" width="16.75" style="49" customWidth="1"/>
    <col min="4" max="17" width="8.5" style="49" customWidth="1"/>
    <col min="18" max="18" width="16.25" style="49" customWidth="1"/>
    <col min="19" max="19" width="0.625" style="49" customWidth="1"/>
    <col min="20" max="20" width="0.375" style="49" customWidth="1"/>
    <col min="21" max="16384" width="9" style="49"/>
  </cols>
  <sheetData>
    <row r="1" spans="1:19" ht="18.75" customHeight="1">
      <c r="A1" s="180" t="s">
        <v>11</v>
      </c>
      <c r="B1" s="181"/>
      <c r="C1" s="181"/>
      <c r="D1" s="181"/>
      <c r="E1" s="181"/>
    </row>
    <row r="2" spans="1:19" ht="24.75" customHeight="1">
      <c r="A2" s="182" t="s">
        <v>302</v>
      </c>
      <c r="B2" s="182"/>
      <c r="C2" s="182"/>
      <c r="D2" s="182"/>
      <c r="E2" s="182"/>
      <c r="F2" s="182"/>
      <c r="G2" s="182"/>
      <c r="H2" s="182"/>
      <c r="I2" s="182"/>
      <c r="J2" s="182"/>
      <c r="K2" s="182"/>
      <c r="L2" s="182"/>
      <c r="M2" s="182"/>
      <c r="N2" s="182"/>
      <c r="O2" s="182"/>
      <c r="P2" s="182"/>
      <c r="Q2" s="182"/>
      <c r="R2" s="182"/>
      <c r="S2" s="182"/>
    </row>
    <row r="3" spans="1:19" ht="19.5" customHeight="1">
      <c r="A3" s="180" t="s">
        <v>282</v>
      </c>
      <c r="B3" s="181"/>
      <c r="C3" s="181"/>
      <c r="D3" s="181"/>
      <c r="E3" s="181"/>
      <c r="F3" s="181"/>
      <c r="G3" s="181"/>
      <c r="H3" s="153"/>
      <c r="I3" s="153"/>
      <c r="J3" s="153"/>
      <c r="K3" s="153"/>
      <c r="L3" s="153"/>
      <c r="M3" s="153"/>
      <c r="N3" s="153"/>
      <c r="O3" s="153"/>
      <c r="P3" s="153"/>
      <c r="Q3" s="153"/>
      <c r="R3" s="153"/>
    </row>
    <row r="4" spans="1:19" ht="17.25" customHeight="1">
      <c r="A4" s="183"/>
      <c r="B4" s="183"/>
      <c r="C4" s="183"/>
      <c r="D4" s="183"/>
      <c r="E4" s="183"/>
      <c r="F4" s="183"/>
      <c r="G4" s="183"/>
      <c r="H4" s="183"/>
      <c r="I4" s="183"/>
      <c r="J4" s="183"/>
      <c r="K4" s="183"/>
      <c r="L4" s="183"/>
      <c r="M4" s="183"/>
      <c r="N4" s="183"/>
      <c r="O4" s="183"/>
      <c r="P4" s="183"/>
      <c r="Q4" s="183"/>
      <c r="R4" s="183"/>
    </row>
    <row r="5" spans="1:19" ht="16.5" customHeight="1">
      <c r="A5" s="180" t="s">
        <v>12</v>
      </c>
      <c r="B5" s="181"/>
      <c r="C5" s="181"/>
      <c r="D5" s="181"/>
      <c r="E5" s="181"/>
      <c r="F5" s="181"/>
      <c r="G5" s="181"/>
      <c r="H5" s="181"/>
      <c r="I5" s="181"/>
      <c r="J5" s="181"/>
      <c r="K5" s="181"/>
      <c r="L5" s="181"/>
      <c r="M5" s="181"/>
      <c r="N5" s="181"/>
      <c r="O5" s="181"/>
      <c r="P5" s="181"/>
      <c r="Q5" s="181"/>
      <c r="R5" s="181"/>
    </row>
    <row r="6" spans="1:19" ht="1.5" customHeight="1">
      <c r="B6" s="184"/>
      <c r="C6" s="184"/>
      <c r="D6" s="184"/>
      <c r="E6" s="184"/>
      <c r="F6" s="184"/>
      <c r="G6" s="184"/>
      <c r="H6" s="184"/>
      <c r="I6" s="184"/>
      <c r="J6" s="184"/>
      <c r="K6" s="184"/>
      <c r="L6" s="184"/>
      <c r="M6" s="184"/>
      <c r="N6" s="184"/>
      <c r="O6" s="184"/>
      <c r="P6" s="184"/>
      <c r="Q6" s="184"/>
      <c r="R6" s="184"/>
    </row>
    <row r="7" spans="1:19" ht="20.25" customHeight="1">
      <c r="A7" s="50"/>
      <c r="B7" s="154" t="s">
        <v>13</v>
      </c>
      <c r="C7" s="155"/>
      <c r="D7" s="156"/>
      <c r="E7" s="156"/>
      <c r="F7" s="156"/>
      <c r="G7" s="156"/>
      <c r="H7" s="156"/>
      <c r="I7" s="156"/>
      <c r="J7" s="156"/>
      <c r="K7" s="156"/>
      <c r="L7" s="156"/>
      <c r="M7" s="156"/>
      <c r="N7" s="156"/>
      <c r="O7" s="156"/>
      <c r="P7" s="156"/>
      <c r="Q7" s="157" t="s">
        <v>236</v>
      </c>
      <c r="R7" s="156"/>
      <c r="S7" s="50"/>
    </row>
    <row r="8" spans="1:19" ht="37.5" customHeight="1">
      <c r="A8" s="50"/>
      <c r="B8" s="172" t="s">
        <v>14</v>
      </c>
      <c r="C8" s="172"/>
      <c r="D8" s="188" t="s">
        <v>15</v>
      </c>
      <c r="E8" s="185"/>
      <c r="F8" s="188" t="s">
        <v>16</v>
      </c>
      <c r="G8" s="185"/>
      <c r="H8" s="188" t="s">
        <v>17</v>
      </c>
      <c r="I8" s="185"/>
      <c r="J8" s="188" t="s">
        <v>18</v>
      </c>
      <c r="K8" s="185"/>
      <c r="L8" s="188" t="s">
        <v>19</v>
      </c>
      <c r="M8" s="185"/>
      <c r="N8" s="185" t="s">
        <v>20</v>
      </c>
      <c r="O8" s="172"/>
      <c r="P8" s="186" t="s">
        <v>21</v>
      </c>
      <c r="Q8" s="187"/>
      <c r="R8" s="158"/>
      <c r="S8" s="50"/>
    </row>
    <row r="9" spans="1:19" ht="14.1" customHeight="1">
      <c r="A9" s="50"/>
      <c r="B9" s="166" t="s">
        <v>22</v>
      </c>
      <c r="C9" s="166"/>
      <c r="D9" s="161">
        <f>ROUND('[1]一般等(円)'!D9:E9/1000000,0)</f>
        <v>372291</v>
      </c>
      <c r="E9" s="162"/>
      <c r="F9" s="161">
        <f>ROUND('[1]一般等(円)'!F9:G9/1000000,0)</f>
        <v>2028</v>
      </c>
      <c r="G9" s="162"/>
      <c r="H9" s="161">
        <f>ROUND('[1]一般等(円)'!H9:I9/1000000,0)</f>
        <v>917</v>
      </c>
      <c r="I9" s="162"/>
      <c r="J9" s="161">
        <f>ROUND('[1]一般等(円)'!J9:K9/1000000,0)</f>
        <v>373402</v>
      </c>
      <c r="K9" s="162"/>
      <c r="L9" s="161">
        <f>ROUND('[1]一般等(円)'!L9:M9/1000000,0)</f>
        <v>140611</v>
      </c>
      <c r="M9" s="162"/>
      <c r="N9" s="161">
        <f>ROUND('[1]一般等(円)'!N9:O9/1000000,0)</f>
        <v>6212</v>
      </c>
      <c r="O9" s="162"/>
      <c r="P9" s="161">
        <f>ROUND('[1]一般等(円)'!P9:Q9/1000000,0)</f>
        <v>232791</v>
      </c>
      <c r="Q9" s="162"/>
      <c r="R9" s="158"/>
      <c r="S9" s="50"/>
    </row>
    <row r="10" spans="1:19" ht="14.1" customHeight="1">
      <c r="A10" s="50"/>
      <c r="B10" s="166" t="s">
        <v>23</v>
      </c>
      <c r="C10" s="166"/>
      <c r="D10" s="161">
        <f>ROUND('[1]一般等(円)'!D10:E10/1000000,0)</f>
        <v>115138</v>
      </c>
      <c r="E10" s="162"/>
      <c r="F10" s="161">
        <f>ROUND('[1]一般等(円)'!F10:G10/1000000,0)</f>
        <v>470</v>
      </c>
      <c r="G10" s="162"/>
      <c r="H10" s="161">
        <f>ROUND('[1]一般等(円)'!H10:I10/1000000,0)</f>
        <v>567</v>
      </c>
      <c r="I10" s="162"/>
      <c r="J10" s="161">
        <f>ROUND('[1]一般等(円)'!J10:K10/1000000,0)</f>
        <v>115042</v>
      </c>
      <c r="K10" s="162"/>
      <c r="L10" s="161">
        <f>ROUND('[1]一般等(円)'!L10:M10/1000000,0)</f>
        <v>0</v>
      </c>
      <c r="M10" s="162"/>
      <c r="N10" s="161">
        <f>ROUND('[1]一般等(円)'!N10:O10/1000000,0)</f>
        <v>0</v>
      </c>
      <c r="O10" s="162"/>
      <c r="P10" s="161">
        <f>ROUND('[1]一般等(円)'!P10:Q10/1000000,0)</f>
        <v>115042</v>
      </c>
      <c r="Q10" s="162"/>
      <c r="R10" s="158"/>
      <c r="S10" s="50"/>
    </row>
    <row r="11" spans="1:19" ht="14.1" customHeight="1">
      <c r="A11" s="50"/>
      <c r="B11" s="167" t="s">
        <v>24</v>
      </c>
      <c r="C11" s="167"/>
      <c r="D11" s="161">
        <f>ROUND('[1]一般等(円)'!D11:E11/1000000,0)</f>
        <v>824</v>
      </c>
      <c r="E11" s="162"/>
      <c r="F11" s="161">
        <f>ROUND('[1]一般等(円)'!F11:G11/1000000,0)</f>
        <v>0</v>
      </c>
      <c r="G11" s="162"/>
      <c r="H11" s="161">
        <f>ROUND('[1]一般等(円)'!H11:I11/1000000,0)</f>
        <v>0</v>
      </c>
      <c r="I11" s="162"/>
      <c r="J11" s="161">
        <f>ROUND('[1]一般等(円)'!J11:K11/1000000,0)</f>
        <v>824</v>
      </c>
      <c r="K11" s="162"/>
      <c r="L11" s="161">
        <f>ROUND('[1]一般等(円)'!L11:M11/1000000,0)</f>
        <v>0</v>
      </c>
      <c r="M11" s="162"/>
      <c r="N11" s="161">
        <f>ROUND('[1]一般等(円)'!N11:O11/1000000,0)</f>
        <v>0</v>
      </c>
      <c r="O11" s="162"/>
      <c r="P11" s="161">
        <f>ROUND('[1]一般等(円)'!P11:Q11/1000000,0)</f>
        <v>824</v>
      </c>
      <c r="Q11" s="162"/>
      <c r="R11" s="158"/>
      <c r="S11" s="50"/>
    </row>
    <row r="12" spans="1:19" ht="14.1" customHeight="1">
      <c r="A12" s="50"/>
      <c r="B12" s="167" t="s">
        <v>25</v>
      </c>
      <c r="C12" s="167"/>
      <c r="D12" s="161">
        <f>ROUND('[1]一般等(円)'!D12:E12/1000000,0)</f>
        <v>241085</v>
      </c>
      <c r="E12" s="162"/>
      <c r="F12" s="161">
        <f>ROUND('[1]一般等(円)'!F12:G12/1000000,0)</f>
        <v>764</v>
      </c>
      <c r="G12" s="162"/>
      <c r="H12" s="161">
        <f>ROUND('[1]一般等(円)'!H12:I12/1000000,0)</f>
        <v>182</v>
      </c>
      <c r="I12" s="162"/>
      <c r="J12" s="161">
        <f>ROUND('[1]一般等(円)'!J12:K12/1000000,0)</f>
        <v>241667</v>
      </c>
      <c r="K12" s="162"/>
      <c r="L12" s="161">
        <f>ROUND('[1]一般等(円)'!L12:M12/1000000,0)</f>
        <v>133669</v>
      </c>
      <c r="M12" s="162"/>
      <c r="N12" s="161">
        <f>ROUND('[1]一般等(円)'!N12:O12/1000000,0)</f>
        <v>5622</v>
      </c>
      <c r="O12" s="162"/>
      <c r="P12" s="161">
        <f>ROUND('[1]一般等(円)'!P12:Q12/1000000,0)</f>
        <v>107998</v>
      </c>
      <c r="Q12" s="162"/>
      <c r="R12" s="158"/>
      <c r="S12" s="50"/>
    </row>
    <row r="13" spans="1:19" ht="14.1" customHeight="1">
      <c r="A13" s="50"/>
      <c r="B13" s="166" t="s">
        <v>26</v>
      </c>
      <c r="C13" s="166"/>
      <c r="D13" s="161">
        <f>ROUND('[1]一般等(円)'!D13:E13/1000000,0)</f>
        <v>14739</v>
      </c>
      <c r="E13" s="162"/>
      <c r="F13" s="161">
        <f>ROUND('[1]一般等(円)'!F13:G13/1000000,0)</f>
        <v>533</v>
      </c>
      <c r="G13" s="162"/>
      <c r="H13" s="161">
        <f>ROUND('[1]一般等(円)'!H13:I13/1000000,0)</f>
        <v>0</v>
      </c>
      <c r="I13" s="162"/>
      <c r="J13" s="161">
        <f>ROUND('[1]一般等(円)'!J13:K13/1000000,0)</f>
        <v>15272</v>
      </c>
      <c r="K13" s="162"/>
      <c r="L13" s="161">
        <f>ROUND('[1]一般等(円)'!L13:M13/1000000,0)</f>
        <v>6652</v>
      </c>
      <c r="M13" s="162"/>
      <c r="N13" s="161">
        <f>ROUND('[1]一般等(円)'!N13:O13/1000000,0)</f>
        <v>574</v>
      </c>
      <c r="O13" s="162"/>
      <c r="P13" s="161">
        <f>ROUND('[1]一般等(円)'!P13:Q13/1000000,0)</f>
        <v>8620</v>
      </c>
      <c r="Q13" s="162"/>
      <c r="R13" s="158"/>
      <c r="S13" s="50"/>
    </row>
    <row r="14" spans="1:19" ht="14.1" customHeight="1">
      <c r="A14" s="50"/>
      <c r="B14" s="170" t="s">
        <v>27</v>
      </c>
      <c r="C14" s="170"/>
      <c r="D14" s="161">
        <f>ROUND('[1]一般等(円)'!D14:E14/1000000,0)</f>
        <v>314</v>
      </c>
      <c r="E14" s="162"/>
      <c r="F14" s="161">
        <f>ROUND('[1]一般等(円)'!F14:G14/1000000,0)</f>
        <v>0</v>
      </c>
      <c r="G14" s="162"/>
      <c r="H14" s="161">
        <f>ROUND('[1]一般等(円)'!H14:I14/1000000,0)</f>
        <v>15</v>
      </c>
      <c r="I14" s="162"/>
      <c r="J14" s="161">
        <f>ROUND('[1]一般等(円)'!J14:K14/1000000,0)</f>
        <v>299</v>
      </c>
      <c r="K14" s="162"/>
      <c r="L14" s="161">
        <f>ROUND('[1]一般等(円)'!L14:M14/1000000,0)</f>
        <v>284</v>
      </c>
      <c r="M14" s="162"/>
      <c r="N14" s="161">
        <f>ROUND('[1]一般等(円)'!N14:O14/1000000,0)</f>
        <v>16</v>
      </c>
      <c r="O14" s="162"/>
      <c r="P14" s="161">
        <f>ROUND('[1]一般等(円)'!P14:Q14/1000000,0)</f>
        <v>15</v>
      </c>
      <c r="Q14" s="162"/>
      <c r="R14" s="158"/>
      <c r="S14" s="50"/>
    </row>
    <row r="15" spans="1:19" ht="14.1" customHeight="1">
      <c r="A15" s="50"/>
      <c r="B15" s="171" t="s">
        <v>28</v>
      </c>
      <c r="C15" s="171"/>
      <c r="D15" s="161">
        <f>ROUND('[1]一般等(円)'!D15:E15/1000000,0)</f>
        <v>5</v>
      </c>
      <c r="E15" s="162"/>
      <c r="F15" s="161">
        <f>ROUND('[1]一般等(円)'!F15:G15/1000000,0)</f>
        <v>9</v>
      </c>
      <c r="G15" s="162"/>
      <c r="H15" s="161">
        <f>ROUND('[1]一般等(円)'!H15:I15/1000000,0)</f>
        <v>4</v>
      </c>
      <c r="I15" s="162"/>
      <c r="J15" s="161">
        <f>ROUND('[1]一般等(円)'!J15:K15/1000000,0)</f>
        <v>11</v>
      </c>
      <c r="K15" s="162"/>
      <c r="L15" s="161">
        <f>ROUND('[1]一般等(円)'!L15:M15/1000000,0)</f>
        <v>6</v>
      </c>
      <c r="M15" s="162"/>
      <c r="N15" s="161">
        <f>ROUND('[1]一般等(円)'!N15:O15/1000000,0)</f>
        <v>0</v>
      </c>
      <c r="O15" s="162"/>
      <c r="P15" s="161">
        <f>ROUND('[1]一般等(円)'!P15:Q15/1000000,0)</f>
        <v>4</v>
      </c>
      <c r="Q15" s="162"/>
      <c r="R15" s="158"/>
      <c r="S15" s="50"/>
    </row>
    <row r="16" spans="1:19" ht="14.1" customHeight="1">
      <c r="A16" s="50"/>
      <c r="B16" s="170" t="s">
        <v>29</v>
      </c>
      <c r="C16" s="170"/>
      <c r="D16" s="161">
        <f>ROUND('[1]一般等(円)'!D16:E16/1000000,0)</f>
        <v>0</v>
      </c>
      <c r="E16" s="162"/>
      <c r="F16" s="161">
        <f>ROUND('[1]一般等(円)'!F16:G16/1000000,0)</f>
        <v>0</v>
      </c>
      <c r="G16" s="162"/>
      <c r="H16" s="161">
        <f>ROUND('[1]一般等(円)'!H16:I16/1000000,0)</f>
        <v>0</v>
      </c>
      <c r="I16" s="162"/>
      <c r="J16" s="161">
        <f>ROUND('[1]一般等(円)'!J16:K16/1000000,0)</f>
        <v>0</v>
      </c>
      <c r="K16" s="162"/>
      <c r="L16" s="161">
        <f>ROUND('[1]一般等(円)'!L16:M16/1000000,0)</f>
        <v>0</v>
      </c>
      <c r="M16" s="162"/>
      <c r="N16" s="161">
        <f>ROUND('[1]一般等(円)'!N16:O16/1000000,0)</f>
        <v>0</v>
      </c>
      <c r="O16" s="162"/>
      <c r="P16" s="161">
        <f>ROUND('[1]一般等(円)'!P16:Q16/1000000,0)</f>
        <v>0</v>
      </c>
      <c r="Q16" s="162"/>
      <c r="R16" s="158"/>
      <c r="S16" s="50"/>
    </row>
    <row r="17" spans="1:19" ht="14.1" customHeight="1">
      <c r="A17" s="50"/>
      <c r="B17" s="167" t="s">
        <v>30</v>
      </c>
      <c r="C17" s="167"/>
      <c r="D17" s="161">
        <f>ROUND('[1]一般等(円)'!D17:E17/1000000,0)</f>
        <v>0</v>
      </c>
      <c r="E17" s="162"/>
      <c r="F17" s="161">
        <f>ROUND('[1]一般等(円)'!F17:G17/1000000,0)</f>
        <v>0</v>
      </c>
      <c r="G17" s="162"/>
      <c r="H17" s="161">
        <f>ROUND('[1]一般等(円)'!H17:I17/1000000,0)</f>
        <v>0</v>
      </c>
      <c r="I17" s="162"/>
      <c r="J17" s="161">
        <f>ROUND('[1]一般等(円)'!J17:K17/1000000,0)</f>
        <v>0</v>
      </c>
      <c r="K17" s="162"/>
      <c r="L17" s="161">
        <f>ROUND('[1]一般等(円)'!L17:M17/1000000,0)</f>
        <v>0</v>
      </c>
      <c r="M17" s="162"/>
      <c r="N17" s="161">
        <f>ROUND('[1]一般等(円)'!N17:O17/1000000,0)</f>
        <v>0</v>
      </c>
      <c r="O17" s="162"/>
      <c r="P17" s="161">
        <f>ROUND('[1]一般等(円)'!P17:Q17/1000000,0)</f>
        <v>0</v>
      </c>
      <c r="Q17" s="162"/>
      <c r="R17" s="158"/>
      <c r="S17" s="50"/>
    </row>
    <row r="18" spans="1:19" ht="14.1" customHeight="1">
      <c r="A18" s="50"/>
      <c r="B18" s="167" t="s">
        <v>31</v>
      </c>
      <c r="C18" s="167"/>
      <c r="D18" s="161">
        <f>ROUND('[1]一般等(円)'!D18:E18/1000000,0)</f>
        <v>186</v>
      </c>
      <c r="E18" s="162"/>
      <c r="F18" s="161">
        <f>ROUND('[1]一般等(円)'!F18:G18/1000000,0)</f>
        <v>252</v>
      </c>
      <c r="G18" s="162"/>
      <c r="H18" s="161">
        <f>ROUND('[1]一般等(円)'!H18:I18/1000000,0)</f>
        <v>149</v>
      </c>
      <c r="I18" s="162"/>
      <c r="J18" s="161">
        <f>ROUND('[1]一般等(円)'!J18:K18/1000000,0)</f>
        <v>289</v>
      </c>
      <c r="K18" s="162"/>
      <c r="L18" s="161">
        <f>ROUND('[1]一般等(円)'!L18:M18/1000000,0)</f>
        <v>0</v>
      </c>
      <c r="M18" s="162"/>
      <c r="N18" s="161">
        <f>ROUND('[1]一般等(円)'!N18:O18/1000000,0)</f>
        <v>0</v>
      </c>
      <c r="O18" s="162"/>
      <c r="P18" s="161">
        <f>ROUND('[1]一般等(円)'!P18:Q18/1000000,0)</f>
        <v>289</v>
      </c>
      <c r="Q18" s="162"/>
      <c r="R18" s="158"/>
      <c r="S18" s="50"/>
    </row>
    <row r="19" spans="1:19" ht="14.1" customHeight="1">
      <c r="A19" s="50"/>
      <c r="B19" s="179" t="s">
        <v>32</v>
      </c>
      <c r="C19" s="179"/>
      <c r="D19" s="161">
        <f>ROUND('[1]一般等(円)'!D19:E19/1000000,0)</f>
        <v>569198</v>
      </c>
      <c r="E19" s="162"/>
      <c r="F19" s="161">
        <f>ROUND('[1]一般等(円)'!F19:G19/1000000,0)</f>
        <v>4898</v>
      </c>
      <c r="G19" s="162"/>
      <c r="H19" s="161">
        <f>ROUND('[1]一般等(円)'!H19:I19/1000000,0)</f>
        <v>2340</v>
      </c>
      <c r="I19" s="162"/>
      <c r="J19" s="161">
        <f>ROUND('[1]一般等(円)'!J19:K19/1000000,0)</f>
        <v>571755</v>
      </c>
      <c r="K19" s="162"/>
      <c r="L19" s="161">
        <f>ROUND('[1]一般等(円)'!L19:M19/1000000,0)</f>
        <v>108914</v>
      </c>
      <c r="M19" s="162"/>
      <c r="N19" s="161">
        <f>ROUND('[1]一般等(円)'!N19:O19/1000000,0)</f>
        <v>2746</v>
      </c>
      <c r="O19" s="162"/>
      <c r="P19" s="161">
        <f>ROUND('[1]一般等(円)'!P19:Q19/1000000,0)</f>
        <v>462841</v>
      </c>
      <c r="Q19" s="162"/>
      <c r="R19" s="158"/>
      <c r="S19" s="50"/>
    </row>
    <row r="20" spans="1:19" ht="14.1" customHeight="1">
      <c r="A20" s="50"/>
      <c r="B20" s="166" t="s">
        <v>33</v>
      </c>
      <c r="C20" s="166"/>
      <c r="D20" s="161">
        <f>ROUND('[1]一般等(円)'!D20:E20/1000000,0)</f>
        <v>396702</v>
      </c>
      <c r="E20" s="162"/>
      <c r="F20" s="161">
        <f>ROUND('[1]一般等(円)'!F20:G20/1000000,0)</f>
        <v>815</v>
      </c>
      <c r="G20" s="162"/>
      <c r="H20" s="161">
        <f>ROUND('[1]一般等(円)'!H20:I20/1000000,0)</f>
        <v>568</v>
      </c>
      <c r="I20" s="162"/>
      <c r="J20" s="161">
        <f>ROUND('[1]一般等(円)'!J20:K20/1000000,0)</f>
        <v>396949</v>
      </c>
      <c r="K20" s="162"/>
      <c r="L20" s="161">
        <f>ROUND('[1]一般等(円)'!L20:M20/1000000,0)</f>
        <v>0</v>
      </c>
      <c r="M20" s="162"/>
      <c r="N20" s="161">
        <f>ROUND('[1]一般等(円)'!N20:O20/1000000,0)</f>
        <v>0</v>
      </c>
      <c r="O20" s="162"/>
      <c r="P20" s="161">
        <f>ROUND('[1]一般等(円)'!P20:Q20/1000000,0)</f>
        <v>396949</v>
      </c>
      <c r="Q20" s="162"/>
      <c r="R20" s="158"/>
      <c r="S20" s="50"/>
    </row>
    <row r="21" spans="1:19" ht="14.1" customHeight="1">
      <c r="A21" s="50"/>
      <c r="B21" s="178" t="s">
        <v>34</v>
      </c>
      <c r="C21" s="178"/>
      <c r="D21" s="161">
        <f>ROUND('[1]一般等(円)'!D21:E21/1000000,0)</f>
        <v>4185</v>
      </c>
      <c r="E21" s="162"/>
      <c r="F21" s="161">
        <f>ROUND('[1]一般等(円)'!F21:G21/1000000,0)</f>
        <v>16</v>
      </c>
      <c r="G21" s="162"/>
      <c r="H21" s="161">
        <f>ROUND('[1]一般等(円)'!H21:I21/1000000,0)</f>
        <v>0</v>
      </c>
      <c r="I21" s="162"/>
      <c r="J21" s="161">
        <f>ROUND('[1]一般等(円)'!J21:K21/1000000,0)</f>
        <v>4202</v>
      </c>
      <c r="K21" s="162"/>
      <c r="L21" s="161">
        <f>ROUND('[1]一般等(円)'!L21:M21/1000000,0)</f>
        <v>2534</v>
      </c>
      <c r="M21" s="162"/>
      <c r="N21" s="161">
        <f>ROUND('[1]一般等(円)'!N21:O21/1000000,0)</f>
        <v>121</v>
      </c>
      <c r="O21" s="162"/>
      <c r="P21" s="161">
        <f>ROUND('[1]一般等(円)'!P21:Q21/1000000,0)</f>
        <v>1668</v>
      </c>
      <c r="Q21" s="162"/>
      <c r="R21" s="158"/>
      <c r="S21" s="50"/>
    </row>
    <row r="22" spans="1:19" ht="14.1" customHeight="1">
      <c r="A22" s="50"/>
      <c r="B22" s="177" t="s">
        <v>26</v>
      </c>
      <c r="C22" s="177"/>
      <c r="D22" s="161">
        <f>ROUND('[1]一般等(円)'!D22:E22/1000000,0)</f>
        <v>166988</v>
      </c>
      <c r="E22" s="162"/>
      <c r="F22" s="161">
        <f>ROUND('[1]一般等(円)'!F22:G22/1000000,0)</f>
        <v>2405</v>
      </c>
      <c r="G22" s="162"/>
      <c r="H22" s="161">
        <f>ROUND('[1]一般等(円)'!H22:I22/1000000,0)</f>
        <v>1517</v>
      </c>
      <c r="I22" s="162"/>
      <c r="J22" s="161">
        <f>ROUND('[1]一般等(円)'!J22:K22/1000000,0)</f>
        <v>167876</v>
      </c>
      <c r="K22" s="162"/>
      <c r="L22" s="161">
        <f>ROUND('[1]一般等(円)'!L22:M22/1000000,0)</f>
        <v>106380</v>
      </c>
      <c r="M22" s="162"/>
      <c r="N22" s="161">
        <f>ROUND('[1]一般等(円)'!N22:O22/1000000,0)</f>
        <v>2625</v>
      </c>
      <c r="O22" s="162"/>
      <c r="P22" s="161">
        <f>ROUND('[1]一般等(円)'!P22:Q22/1000000,0)</f>
        <v>61496</v>
      </c>
      <c r="Q22" s="162"/>
      <c r="R22" s="158"/>
      <c r="S22" s="50"/>
    </row>
    <row r="23" spans="1:19" ht="14.1" customHeight="1">
      <c r="A23" s="50"/>
      <c r="B23" s="177" t="s">
        <v>30</v>
      </c>
      <c r="C23" s="177"/>
      <c r="D23" s="161">
        <f>ROUND('[1]一般等(円)'!D23:E23/1000000,0)</f>
        <v>0</v>
      </c>
      <c r="E23" s="162"/>
      <c r="F23" s="161">
        <f>ROUND('[1]一般等(円)'!F23:G23/1000000,0)</f>
        <v>0</v>
      </c>
      <c r="G23" s="162"/>
      <c r="H23" s="161">
        <f>ROUND('[1]一般等(円)'!H23:I23/1000000,0)</f>
        <v>0</v>
      </c>
      <c r="I23" s="162"/>
      <c r="J23" s="161">
        <f>ROUND('[1]一般等(円)'!J23:K23/1000000,0)</f>
        <v>0</v>
      </c>
      <c r="K23" s="162"/>
      <c r="L23" s="161">
        <f>ROUND('[1]一般等(円)'!L23:M23/1000000,0)</f>
        <v>0</v>
      </c>
      <c r="M23" s="162"/>
      <c r="N23" s="161">
        <f>ROUND('[1]一般等(円)'!N23:O23/1000000,0)</f>
        <v>0</v>
      </c>
      <c r="O23" s="162"/>
      <c r="P23" s="161">
        <f>ROUND('[1]一般等(円)'!P23:Q23/1000000,0)</f>
        <v>0</v>
      </c>
      <c r="Q23" s="162"/>
      <c r="R23" s="158"/>
      <c r="S23" s="50"/>
    </row>
    <row r="24" spans="1:19" ht="14.1" customHeight="1">
      <c r="A24" s="50"/>
      <c r="B24" s="178" t="s">
        <v>31</v>
      </c>
      <c r="C24" s="178"/>
      <c r="D24" s="161">
        <f>ROUND('[1]一般等(円)'!D24:E24/1000000,0)</f>
        <v>1322</v>
      </c>
      <c r="E24" s="162"/>
      <c r="F24" s="161">
        <f>ROUND('[1]一般等(円)'!F24:G24/1000000,0)</f>
        <v>1661</v>
      </c>
      <c r="G24" s="162"/>
      <c r="H24" s="161">
        <f>ROUND('[1]一般等(円)'!H24:I24/1000000,0)</f>
        <v>256</v>
      </c>
      <c r="I24" s="162"/>
      <c r="J24" s="161">
        <f>ROUND('[1]一般等(円)'!J24:K24/1000000,0)</f>
        <v>2727</v>
      </c>
      <c r="K24" s="162"/>
      <c r="L24" s="161">
        <f>ROUND('[1]一般等(円)'!L24:M24/1000000,0)</f>
        <v>0</v>
      </c>
      <c r="M24" s="162"/>
      <c r="N24" s="161">
        <f>ROUND('[1]一般等(円)'!N24:O24/1000000,0)</f>
        <v>0</v>
      </c>
      <c r="O24" s="162"/>
      <c r="P24" s="161">
        <f>ROUND('[1]一般等(円)'!P24:Q24/1000000,0)</f>
        <v>2727</v>
      </c>
      <c r="Q24" s="162"/>
      <c r="R24" s="158"/>
      <c r="S24" s="50"/>
    </row>
    <row r="25" spans="1:19" ht="14.1" customHeight="1">
      <c r="A25" s="50"/>
      <c r="B25" s="177" t="s">
        <v>35</v>
      </c>
      <c r="C25" s="177"/>
      <c r="D25" s="161">
        <f>ROUND('[1]一般等(円)'!D25:E25/1000000,0)</f>
        <v>10313</v>
      </c>
      <c r="E25" s="162"/>
      <c r="F25" s="161">
        <f>ROUND('[1]一般等(円)'!F25:G25/1000000,0)</f>
        <v>377</v>
      </c>
      <c r="G25" s="162"/>
      <c r="H25" s="161">
        <f>ROUND('[1]一般等(円)'!H25:I25/1000000,0)</f>
        <v>256</v>
      </c>
      <c r="I25" s="162"/>
      <c r="J25" s="161">
        <f>ROUND('[1]一般等(円)'!J25:K25/1000000,0)</f>
        <v>10434</v>
      </c>
      <c r="K25" s="162"/>
      <c r="L25" s="161">
        <f>ROUND('[1]一般等(円)'!L25:M25/1000000,0)</f>
        <v>7018</v>
      </c>
      <c r="M25" s="162"/>
      <c r="N25" s="161">
        <f>ROUND('[1]一般等(円)'!N25:O25/1000000,0)</f>
        <v>345</v>
      </c>
      <c r="O25" s="162"/>
      <c r="P25" s="161">
        <f>ROUND('[1]一般等(円)'!P25:Q25/1000000,0)</f>
        <v>3416</v>
      </c>
      <c r="Q25" s="162"/>
      <c r="R25" s="158"/>
      <c r="S25" s="50"/>
    </row>
    <row r="26" spans="1:19" ht="14.1" customHeight="1">
      <c r="A26" s="50"/>
      <c r="B26" s="175" t="s">
        <v>8</v>
      </c>
      <c r="C26" s="176"/>
      <c r="D26" s="161">
        <f>ROUND('[1]一般等(円)'!D26:E26/1000000,0)</f>
        <v>951801</v>
      </c>
      <c r="E26" s="162"/>
      <c r="F26" s="161">
        <f>ROUND('[1]一般等(円)'!F26:G26/1000000,0)</f>
        <v>7303</v>
      </c>
      <c r="G26" s="162"/>
      <c r="H26" s="161">
        <f>ROUND('[1]一般等(円)'!H26:I26/1000000,0)</f>
        <v>3513</v>
      </c>
      <c r="I26" s="162"/>
      <c r="J26" s="161">
        <f>ROUND('[1]一般等(円)'!J26:K26/1000000,0)</f>
        <v>955591</v>
      </c>
      <c r="K26" s="162"/>
      <c r="L26" s="161">
        <f>ROUND('[1]一般等(円)'!L26:M26/1000000,0)</f>
        <v>256544</v>
      </c>
      <c r="M26" s="162"/>
      <c r="N26" s="161">
        <f>ROUND('[1]一般等(円)'!N26:O26/1000000,0)</f>
        <v>9304</v>
      </c>
      <c r="O26" s="162"/>
      <c r="P26" s="161">
        <f>ROUND('[1]一般等(円)'!P26:Q26/1000000,0)</f>
        <v>699048</v>
      </c>
      <c r="Q26" s="162"/>
      <c r="R26" s="158"/>
      <c r="S26" s="50"/>
    </row>
    <row r="27" spans="1:19" ht="8.4499999999999993" customHeight="1">
      <c r="A27" s="50"/>
      <c r="B27" s="159"/>
      <c r="C27" s="147"/>
      <c r="D27" s="147"/>
      <c r="E27" s="147"/>
      <c r="F27" s="147"/>
      <c r="G27" s="147"/>
      <c r="H27" s="147"/>
      <c r="I27" s="147"/>
      <c r="J27" s="147"/>
      <c r="K27" s="147"/>
      <c r="L27" s="148"/>
      <c r="M27" s="148"/>
      <c r="N27" s="148"/>
      <c r="O27" s="148"/>
      <c r="P27" s="160"/>
      <c r="Q27" s="160"/>
      <c r="R27" s="160"/>
      <c r="S27" s="50"/>
    </row>
    <row r="28" spans="1:19" ht="6.75" customHeight="1">
      <c r="A28" s="50"/>
      <c r="B28" s="50"/>
      <c r="C28" s="149"/>
      <c r="D28" s="150"/>
      <c r="E28" s="150"/>
      <c r="F28" s="150"/>
      <c r="G28" s="150"/>
      <c r="H28" s="150"/>
      <c r="I28" s="150"/>
      <c r="J28" s="150"/>
      <c r="K28" s="150"/>
      <c r="L28" s="150"/>
      <c r="M28" s="150"/>
      <c r="N28" s="150"/>
      <c r="O28" s="50"/>
      <c r="P28" s="50"/>
      <c r="Q28" s="50"/>
      <c r="R28" s="50"/>
      <c r="S28" s="50"/>
    </row>
    <row r="29" spans="1:19" ht="20.25" customHeight="1">
      <c r="A29" s="50"/>
      <c r="B29" s="151" t="s">
        <v>138</v>
      </c>
      <c r="C29" s="152"/>
      <c r="D29" s="150"/>
      <c r="E29" s="150"/>
      <c r="F29" s="150"/>
      <c r="G29" s="150"/>
      <c r="H29" s="150"/>
      <c r="I29" s="150"/>
      <c r="J29" s="150"/>
      <c r="K29" s="150"/>
      <c r="L29" s="150"/>
      <c r="M29" s="150"/>
      <c r="N29" s="150"/>
      <c r="O29" s="50"/>
      <c r="P29" s="50"/>
      <c r="Q29" s="50"/>
      <c r="R29" s="157" t="s">
        <v>241</v>
      </c>
      <c r="S29" s="50"/>
    </row>
    <row r="30" spans="1:19" ht="12.95" customHeight="1">
      <c r="A30" s="50"/>
      <c r="B30" s="172" t="s">
        <v>14</v>
      </c>
      <c r="C30" s="172"/>
      <c r="D30" s="172" t="s">
        <v>36</v>
      </c>
      <c r="E30" s="172"/>
      <c r="F30" s="172" t="s">
        <v>37</v>
      </c>
      <c r="G30" s="172"/>
      <c r="H30" s="172" t="s">
        <v>38</v>
      </c>
      <c r="I30" s="172"/>
      <c r="J30" s="172" t="s">
        <v>39</v>
      </c>
      <c r="K30" s="172"/>
      <c r="L30" s="172" t="s">
        <v>40</v>
      </c>
      <c r="M30" s="172"/>
      <c r="N30" s="172" t="s">
        <v>41</v>
      </c>
      <c r="O30" s="172"/>
      <c r="P30" s="172" t="s">
        <v>42</v>
      </c>
      <c r="Q30" s="172"/>
      <c r="R30" s="172" t="s">
        <v>43</v>
      </c>
      <c r="S30" s="50"/>
    </row>
    <row r="31" spans="1:19" ht="12.95" customHeight="1">
      <c r="A31" s="50"/>
      <c r="B31" s="172"/>
      <c r="C31" s="172"/>
      <c r="D31" s="172"/>
      <c r="E31" s="172"/>
      <c r="F31" s="172"/>
      <c r="G31" s="172"/>
      <c r="H31" s="172"/>
      <c r="I31" s="172"/>
      <c r="J31" s="172"/>
      <c r="K31" s="172"/>
      <c r="L31" s="172"/>
      <c r="M31" s="172"/>
      <c r="N31" s="172"/>
      <c r="O31" s="172"/>
      <c r="P31" s="172"/>
      <c r="Q31" s="172"/>
      <c r="R31" s="172"/>
      <c r="S31" s="50"/>
    </row>
    <row r="32" spans="1:19" ht="14.1" customHeight="1">
      <c r="A32" s="50"/>
      <c r="B32" s="173" t="s">
        <v>22</v>
      </c>
      <c r="C32" s="174"/>
      <c r="D32" s="161">
        <f>ROUND('[1]一般等(円)'!D32:E32/1000000,0)</f>
        <v>31647</v>
      </c>
      <c r="E32" s="162"/>
      <c r="F32" s="161">
        <f>ROUND('[1]一般等(円)'!F32:G32/1000000,0)</f>
        <v>101447</v>
      </c>
      <c r="G32" s="162"/>
      <c r="H32" s="161">
        <f>ROUND('[1]一般等(円)'!H32:I32/1000000,0)</f>
        <v>11618</v>
      </c>
      <c r="I32" s="162"/>
      <c r="J32" s="161">
        <f>ROUND('[1]一般等(円)'!J32:K32/1000000,0)</f>
        <v>32646</v>
      </c>
      <c r="K32" s="162"/>
      <c r="L32" s="161">
        <f>ROUND('[1]一般等(円)'!L32:M32/1000000,0)</f>
        <v>2067</v>
      </c>
      <c r="M32" s="162"/>
      <c r="N32" s="161">
        <f>ROUND('[1]一般等(円)'!N32:O32/1000000,0)</f>
        <v>6666</v>
      </c>
      <c r="O32" s="162"/>
      <c r="P32" s="161">
        <f>ROUND('[1]一般等(円)'!P32:Q32/1000000,0)</f>
        <v>46701</v>
      </c>
      <c r="Q32" s="162"/>
      <c r="R32" s="146">
        <f>ROUND('[1]一般等(円)'!R32:S32/1000000,0)</f>
        <v>232791</v>
      </c>
      <c r="S32" s="139"/>
    </row>
    <row r="33" spans="1:19" ht="14.1" customHeight="1">
      <c r="A33" s="50"/>
      <c r="B33" s="167" t="s">
        <v>33</v>
      </c>
      <c r="C33" s="167"/>
      <c r="D33" s="161">
        <f>ROUND('[1]一般等(円)'!D33:E33/1000000,0)</f>
        <v>14593</v>
      </c>
      <c r="E33" s="162"/>
      <c r="F33" s="161">
        <f>ROUND('[1]一般等(円)'!F33:G33/1000000,0)</f>
        <v>60129</v>
      </c>
      <c r="G33" s="162"/>
      <c r="H33" s="161">
        <f>ROUND('[1]一般等(円)'!H33:I33/1000000,0)</f>
        <v>6012</v>
      </c>
      <c r="I33" s="162"/>
      <c r="J33" s="161">
        <f>ROUND('[1]一般等(円)'!J33:K33/1000000,0)</f>
        <v>6267</v>
      </c>
      <c r="K33" s="162"/>
      <c r="L33" s="161">
        <f>ROUND('[1]一般等(円)'!L33:M33/1000000,0)</f>
        <v>1592</v>
      </c>
      <c r="M33" s="162"/>
      <c r="N33" s="161">
        <f>ROUND('[1]一般等(円)'!N33:O33/1000000,0)</f>
        <v>3071</v>
      </c>
      <c r="O33" s="162"/>
      <c r="P33" s="161">
        <f>ROUND('[1]一般等(円)'!P33:Q33/1000000,0)</f>
        <v>23378</v>
      </c>
      <c r="Q33" s="162"/>
      <c r="R33" s="146">
        <f>ROUND('[1]一般等(円)'!R33:S33/1000000,0)</f>
        <v>115042</v>
      </c>
      <c r="S33" s="139"/>
    </row>
    <row r="34" spans="1:19" ht="14.1" customHeight="1">
      <c r="A34" s="50"/>
      <c r="B34" s="167" t="s">
        <v>24</v>
      </c>
      <c r="C34" s="167"/>
      <c r="D34" s="161">
        <f>ROUND('[1]一般等(円)'!D34:E34/1000000,0)</f>
        <v>0</v>
      </c>
      <c r="E34" s="162"/>
      <c r="F34" s="161">
        <f>ROUND('[1]一般等(円)'!F34:G34/1000000,0)</f>
        <v>0</v>
      </c>
      <c r="G34" s="162"/>
      <c r="H34" s="161">
        <f>ROUND('[1]一般等(円)'!H34:I34/1000000,0)</f>
        <v>0</v>
      </c>
      <c r="I34" s="162"/>
      <c r="J34" s="161">
        <f>ROUND('[1]一般等(円)'!J34:K34/1000000,0)</f>
        <v>0</v>
      </c>
      <c r="K34" s="162"/>
      <c r="L34" s="161">
        <f>ROUND('[1]一般等(円)'!L34:M34/1000000,0)</f>
        <v>0</v>
      </c>
      <c r="M34" s="162"/>
      <c r="N34" s="161">
        <f>ROUND('[1]一般等(円)'!N34:O34/1000000,0)</f>
        <v>0</v>
      </c>
      <c r="O34" s="162"/>
      <c r="P34" s="161">
        <f>ROUND('[1]一般等(円)'!P34:Q34/1000000,0)</f>
        <v>824</v>
      </c>
      <c r="Q34" s="162"/>
      <c r="R34" s="146">
        <f>ROUND('[1]一般等(円)'!R34:S34/1000000,0)</f>
        <v>824</v>
      </c>
      <c r="S34" s="139"/>
    </row>
    <row r="35" spans="1:19" ht="14.1" customHeight="1">
      <c r="A35" s="50"/>
      <c r="B35" s="166" t="s">
        <v>25</v>
      </c>
      <c r="C35" s="166"/>
      <c r="D35" s="161">
        <f>ROUND('[1]一般等(円)'!D35:E35/1000000,0)</f>
        <v>16824</v>
      </c>
      <c r="E35" s="162"/>
      <c r="F35" s="161">
        <f>ROUND('[1]一般等(円)'!F35:G35/1000000,0)</f>
        <v>40344</v>
      </c>
      <c r="G35" s="162"/>
      <c r="H35" s="161">
        <f>ROUND('[1]一般等(円)'!H35:I35/1000000,0)</f>
        <v>5542</v>
      </c>
      <c r="I35" s="162"/>
      <c r="J35" s="161">
        <f>ROUND('[1]一般等(円)'!J35:K35/1000000,0)</f>
        <v>22066</v>
      </c>
      <c r="K35" s="162"/>
      <c r="L35" s="161">
        <f>ROUND('[1]一般等(円)'!L35:M35/1000000,0)</f>
        <v>361</v>
      </c>
      <c r="M35" s="162"/>
      <c r="N35" s="161">
        <f>ROUND('[1]一般等(円)'!N35:O35/1000000,0)</f>
        <v>3058</v>
      </c>
      <c r="O35" s="162"/>
      <c r="P35" s="161">
        <f>ROUND('[1]一般等(円)'!P35:Q35/1000000,0)</f>
        <v>19803</v>
      </c>
      <c r="Q35" s="162"/>
      <c r="R35" s="146">
        <f>ROUND('[1]一般等(円)'!R35:S35/1000000,0)</f>
        <v>107998</v>
      </c>
      <c r="S35" s="139"/>
    </row>
    <row r="36" spans="1:19" ht="14.1" customHeight="1">
      <c r="A36" s="50"/>
      <c r="B36" s="167" t="s">
        <v>26</v>
      </c>
      <c r="C36" s="167"/>
      <c r="D36" s="161">
        <f>ROUND('[1]一般等(円)'!D36:E36/1000000,0)</f>
        <v>213</v>
      </c>
      <c r="E36" s="162"/>
      <c r="F36" s="161">
        <f>ROUND('[1]一般等(円)'!F36:G36/1000000,0)</f>
        <v>906</v>
      </c>
      <c r="G36" s="162"/>
      <c r="H36" s="161">
        <f>ROUND('[1]一般等(円)'!H36:I36/1000000,0)</f>
        <v>53</v>
      </c>
      <c r="I36" s="162"/>
      <c r="J36" s="161">
        <f>ROUND('[1]一般等(円)'!J36:K36/1000000,0)</f>
        <v>4310</v>
      </c>
      <c r="K36" s="162"/>
      <c r="L36" s="161">
        <f>ROUND('[1]一般等(円)'!L36:M36/1000000,0)</f>
        <v>115</v>
      </c>
      <c r="M36" s="162"/>
      <c r="N36" s="161">
        <f>ROUND('[1]一般等(円)'!N36:O36/1000000,0)</f>
        <v>484</v>
      </c>
      <c r="O36" s="162"/>
      <c r="P36" s="161">
        <f>ROUND('[1]一般等(円)'!P36:Q36/1000000,0)</f>
        <v>2540</v>
      </c>
      <c r="Q36" s="162"/>
      <c r="R36" s="146">
        <f>ROUND('[1]一般等(円)'!R36:S36/1000000,0)</f>
        <v>8620</v>
      </c>
      <c r="S36" s="139"/>
    </row>
    <row r="37" spans="1:19" ht="14.1" customHeight="1">
      <c r="A37" s="50"/>
      <c r="B37" s="170" t="s">
        <v>27</v>
      </c>
      <c r="C37" s="170"/>
      <c r="D37" s="161">
        <f>ROUND('[1]一般等(円)'!D37:E37/1000000,0)</f>
        <v>0</v>
      </c>
      <c r="E37" s="162"/>
      <c r="F37" s="161">
        <f>ROUND('[1]一般等(円)'!F37:G37/1000000,0)</f>
        <v>0</v>
      </c>
      <c r="G37" s="162"/>
      <c r="H37" s="161">
        <f>ROUND('[1]一般等(円)'!H37:I37/1000000,0)</f>
        <v>0</v>
      </c>
      <c r="I37" s="162"/>
      <c r="J37" s="161">
        <f>ROUND('[1]一般等(円)'!J37:K37/1000000,0)</f>
        <v>0</v>
      </c>
      <c r="K37" s="162"/>
      <c r="L37" s="161">
        <f>ROUND('[1]一般等(円)'!L37:M37/1000000,0)</f>
        <v>0</v>
      </c>
      <c r="M37" s="162"/>
      <c r="N37" s="161">
        <f>ROUND('[1]一般等(円)'!N37:O37/1000000,0)</f>
        <v>15</v>
      </c>
      <c r="O37" s="162"/>
      <c r="P37" s="161">
        <f>ROUND('[1]一般等(円)'!P37:Q37/1000000,0)</f>
        <v>0</v>
      </c>
      <c r="Q37" s="162"/>
      <c r="R37" s="146">
        <f>ROUND('[1]一般等(円)'!R37:S37/1000000,0)</f>
        <v>15</v>
      </c>
      <c r="S37" s="139"/>
    </row>
    <row r="38" spans="1:19" ht="14.1" customHeight="1">
      <c r="A38" s="50"/>
      <c r="B38" s="171" t="s">
        <v>28</v>
      </c>
      <c r="C38" s="171"/>
      <c r="D38" s="161">
        <f>ROUND('[1]一般等(円)'!D38:E38/1000000,0)</f>
        <v>0</v>
      </c>
      <c r="E38" s="162"/>
      <c r="F38" s="161">
        <f>ROUND('[1]一般等(円)'!F38:G38/1000000,0)</f>
        <v>0</v>
      </c>
      <c r="G38" s="162"/>
      <c r="H38" s="161">
        <f>ROUND('[1]一般等(円)'!H38:I38/1000000,0)</f>
        <v>0</v>
      </c>
      <c r="I38" s="162"/>
      <c r="J38" s="161">
        <f>ROUND('[1]一般等(円)'!J38:K38/1000000,0)</f>
        <v>4</v>
      </c>
      <c r="K38" s="162"/>
      <c r="L38" s="161">
        <f>ROUND('[1]一般等(円)'!L38:M38/1000000,0)</f>
        <v>0</v>
      </c>
      <c r="M38" s="162"/>
      <c r="N38" s="161">
        <f>ROUND('[1]一般等(円)'!N38:O38/1000000,0)</f>
        <v>1</v>
      </c>
      <c r="O38" s="162"/>
      <c r="P38" s="161">
        <f>ROUND('[1]一般等(円)'!P38:Q38/1000000,0)</f>
        <v>0</v>
      </c>
      <c r="Q38" s="162"/>
      <c r="R38" s="146">
        <f>ROUND('[1]一般等(円)'!R38:S38/1000000,0)</f>
        <v>4</v>
      </c>
      <c r="S38" s="139"/>
    </row>
    <row r="39" spans="1:19" ht="14.1" customHeight="1">
      <c r="A39" s="50"/>
      <c r="B39" s="170" t="s">
        <v>29</v>
      </c>
      <c r="C39" s="170"/>
      <c r="D39" s="161">
        <f>ROUND('[1]一般等(円)'!D39:E39/1000000,0)</f>
        <v>0</v>
      </c>
      <c r="E39" s="162"/>
      <c r="F39" s="161">
        <f>ROUND('[1]一般等(円)'!F39:G39/1000000,0)</f>
        <v>0</v>
      </c>
      <c r="G39" s="162"/>
      <c r="H39" s="161">
        <f>ROUND('[1]一般等(円)'!H39:I39/1000000,0)</f>
        <v>0</v>
      </c>
      <c r="I39" s="162"/>
      <c r="J39" s="161">
        <f>ROUND('[1]一般等(円)'!J39:K39/1000000,0)</f>
        <v>0</v>
      </c>
      <c r="K39" s="162"/>
      <c r="L39" s="161">
        <f>ROUND('[1]一般等(円)'!L39:M39/1000000,0)</f>
        <v>0</v>
      </c>
      <c r="M39" s="162"/>
      <c r="N39" s="161">
        <f>ROUND('[1]一般等(円)'!N39:O39/1000000,0)</f>
        <v>0</v>
      </c>
      <c r="O39" s="162"/>
      <c r="P39" s="161">
        <f>ROUND('[1]一般等(円)'!P39:Q39/1000000,0)</f>
        <v>0</v>
      </c>
      <c r="Q39" s="162"/>
      <c r="R39" s="146">
        <f>ROUND('[1]一般等(円)'!R39:S39/1000000,0)</f>
        <v>0</v>
      </c>
      <c r="S39" s="139"/>
    </row>
    <row r="40" spans="1:19" ht="14.1" customHeight="1">
      <c r="A40" s="50"/>
      <c r="B40" s="167" t="s">
        <v>30</v>
      </c>
      <c r="C40" s="167"/>
      <c r="D40" s="161">
        <f>ROUND('[1]一般等(円)'!D40:E40/1000000,0)</f>
        <v>0</v>
      </c>
      <c r="E40" s="162"/>
      <c r="F40" s="161">
        <f>ROUND('[1]一般等(円)'!F40:G40/1000000,0)</f>
        <v>0</v>
      </c>
      <c r="G40" s="162"/>
      <c r="H40" s="161">
        <f>ROUND('[1]一般等(円)'!H40:I40/1000000,0)</f>
        <v>0</v>
      </c>
      <c r="I40" s="162"/>
      <c r="J40" s="161">
        <f>ROUND('[1]一般等(円)'!J40:K40/1000000,0)</f>
        <v>0</v>
      </c>
      <c r="K40" s="162"/>
      <c r="L40" s="161">
        <f>ROUND('[1]一般等(円)'!L40:M40/1000000,0)</f>
        <v>0</v>
      </c>
      <c r="M40" s="162"/>
      <c r="N40" s="161">
        <f>ROUND('[1]一般等(円)'!N40:O40/1000000,0)</f>
        <v>0</v>
      </c>
      <c r="O40" s="162"/>
      <c r="P40" s="161">
        <f>ROUND('[1]一般等(円)'!P40:Q40/1000000,0)</f>
        <v>0</v>
      </c>
      <c r="Q40" s="162"/>
      <c r="R40" s="146">
        <f>ROUND('[1]一般等(円)'!R40:S40/1000000,0)</f>
        <v>0</v>
      </c>
      <c r="S40" s="139"/>
    </row>
    <row r="41" spans="1:19" ht="14.1" customHeight="1">
      <c r="A41" s="50"/>
      <c r="B41" s="167" t="s">
        <v>31</v>
      </c>
      <c r="C41" s="167"/>
      <c r="D41" s="161">
        <f>ROUND('[1]一般等(円)'!D41:E41/1000000,0)</f>
        <v>17</v>
      </c>
      <c r="E41" s="162"/>
      <c r="F41" s="161">
        <f>ROUND('[1]一般等(円)'!F41:G41/1000000,0)</f>
        <v>68</v>
      </c>
      <c r="G41" s="162"/>
      <c r="H41" s="161">
        <f>ROUND('[1]一般等(円)'!H41:I41/1000000,0)</f>
        <v>11</v>
      </c>
      <c r="I41" s="162"/>
      <c r="J41" s="161">
        <f>ROUND('[1]一般等(円)'!J41:K41/1000000,0)</f>
        <v>0</v>
      </c>
      <c r="K41" s="162"/>
      <c r="L41" s="161">
        <f>ROUND('[1]一般等(円)'!L41:M41/1000000,0)</f>
        <v>0</v>
      </c>
      <c r="M41" s="162"/>
      <c r="N41" s="161">
        <f>ROUND('[1]一般等(円)'!N41:O41/1000000,0)</f>
        <v>38</v>
      </c>
      <c r="O41" s="162"/>
      <c r="P41" s="161">
        <f>ROUND('[1]一般等(円)'!P41:Q41/1000000,0)</f>
        <v>156</v>
      </c>
      <c r="Q41" s="162"/>
      <c r="R41" s="146">
        <f>ROUND('[1]一般等(円)'!R41:S41/1000000,0)</f>
        <v>289</v>
      </c>
      <c r="S41" s="139"/>
    </row>
    <row r="42" spans="1:19" ht="14.1" customHeight="1">
      <c r="A42" s="50"/>
      <c r="B42" s="168" t="s">
        <v>32</v>
      </c>
      <c r="C42" s="169"/>
      <c r="D42" s="161">
        <f>ROUND('[1]一般等(円)'!D42:E42/1000000,0)</f>
        <v>417257</v>
      </c>
      <c r="E42" s="162"/>
      <c r="F42" s="161">
        <f>ROUND('[1]一般等(円)'!F42:G42/1000000,0)</f>
        <v>1</v>
      </c>
      <c r="G42" s="162"/>
      <c r="H42" s="161">
        <f>ROUND('[1]一般等(円)'!H42:I42/1000000,0)</f>
        <v>185</v>
      </c>
      <c r="I42" s="162"/>
      <c r="J42" s="161">
        <f>ROUND('[1]一般等(円)'!J42:K42/1000000,0)</f>
        <v>26</v>
      </c>
      <c r="K42" s="162"/>
      <c r="L42" s="161">
        <f>ROUND('[1]一般等(円)'!L42:M42/1000000,0)</f>
        <v>44122</v>
      </c>
      <c r="M42" s="162"/>
      <c r="N42" s="161">
        <f>ROUND('[1]一般等(円)'!N42:O42/1000000,0)</f>
        <v>0</v>
      </c>
      <c r="O42" s="162"/>
      <c r="P42" s="161">
        <f>ROUND('[1]一般等(円)'!P42:Q42/1000000,0)</f>
        <v>1249</v>
      </c>
      <c r="Q42" s="162"/>
      <c r="R42" s="146">
        <f>ROUND('[1]一般等(円)'!R42:S42/1000000,0)</f>
        <v>462841</v>
      </c>
      <c r="S42" s="139"/>
    </row>
    <row r="43" spans="1:19" ht="14.1" customHeight="1">
      <c r="A43" s="50"/>
      <c r="B43" s="167" t="s">
        <v>33</v>
      </c>
      <c r="C43" s="167"/>
      <c r="D43" s="161">
        <f>ROUND('[1]一般等(円)'!D43:E43/1000000,0)</f>
        <v>389302</v>
      </c>
      <c r="E43" s="162"/>
      <c r="F43" s="161">
        <f>ROUND('[1]一般等(円)'!F43:G43/1000000,0)</f>
        <v>0</v>
      </c>
      <c r="G43" s="162"/>
      <c r="H43" s="161">
        <f>ROUND('[1]一般等(円)'!H43:I43/1000000,0)</f>
        <v>185</v>
      </c>
      <c r="I43" s="162"/>
      <c r="J43" s="161">
        <f>ROUND('[1]一般等(円)'!J43:K43/1000000,0)</f>
        <v>3</v>
      </c>
      <c r="K43" s="162"/>
      <c r="L43" s="161">
        <f>ROUND('[1]一般等(円)'!L43:M43/1000000,0)</f>
        <v>7460</v>
      </c>
      <c r="M43" s="162"/>
      <c r="N43" s="161">
        <f>ROUND('[1]一般等(円)'!N43:O43/1000000,0)</f>
        <v>0</v>
      </c>
      <c r="O43" s="162"/>
      <c r="P43" s="161">
        <f>ROUND('[1]一般等(円)'!P43:Q43/1000000,0)</f>
        <v>0</v>
      </c>
      <c r="Q43" s="162"/>
      <c r="R43" s="146">
        <f>ROUND('[1]一般等(円)'!R43:S43/1000000,0)</f>
        <v>396949</v>
      </c>
      <c r="S43" s="139"/>
    </row>
    <row r="44" spans="1:19" ht="14.1" customHeight="1">
      <c r="A44" s="50"/>
      <c r="B44" s="167" t="s">
        <v>34</v>
      </c>
      <c r="C44" s="167"/>
      <c r="D44" s="161">
        <f>ROUND('[1]一般等(円)'!D44:E44/1000000,0)</f>
        <v>1462</v>
      </c>
      <c r="E44" s="162"/>
      <c r="F44" s="161">
        <f>ROUND('[1]一般等(円)'!F44:G44/1000000,0)</f>
        <v>0</v>
      </c>
      <c r="G44" s="162"/>
      <c r="H44" s="161">
        <f>ROUND('[1]一般等(円)'!H44:I44/1000000,0)</f>
        <v>0</v>
      </c>
      <c r="I44" s="162"/>
      <c r="J44" s="161">
        <f>ROUND('[1]一般等(円)'!J44:K44/1000000,0)</f>
        <v>7</v>
      </c>
      <c r="K44" s="162"/>
      <c r="L44" s="161">
        <f>ROUND('[1]一般等(円)'!L44:M44/1000000,0)</f>
        <v>199</v>
      </c>
      <c r="M44" s="162"/>
      <c r="N44" s="161">
        <f>ROUND('[1]一般等(円)'!N44:O44/1000000,0)</f>
        <v>0</v>
      </c>
      <c r="O44" s="162"/>
      <c r="P44" s="161">
        <f>ROUND('[1]一般等(円)'!P44:Q44/1000000,0)</f>
        <v>0</v>
      </c>
      <c r="Q44" s="162"/>
      <c r="R44" s="146">
        <f>ROUND('[1]一般等(円)'!R44:S44/1000000,0)</f>
        <v>1668</v>
      </c>
      <c r="S44" s="139"/>
    </row>
    <row r="45" spans="1:19" ht="14.1" customHeight="1">
      <c r="A45" s="50"/>
      <c r="B45" s="166" t="s">
        <v>26</v>
      </c>
      <c r="C45" s="166"/>
      <c r="D45" s="161">
        <f>ROUND('[1]一般等(円)'!D45:E45/1000000,0)</f>
        <v>23813</v>
      </c>
      <c r="E45" s="162"/>
      <c r="F45" s="161">
        <f>ROUND('[1]一般等(円)'!F45:G45/1000000,0)</f>
        <v>0</v>
      </c>
      <c r="G45" s="162"/>
      <c r="H45" s="161">
        <f>ROUND('[1]一般等(円)'!H45:I45/1000000,0)</f>
        <v>0</v>
      </c>
      <c r="I45" s="162"/>
      <c r="J45" s="161">
        <f>ROUND('[1]一般等(円)'!J45:K45/1000000,0)</f>
        <v>16</v>
      </c>
      <c r="K45" s="162"/>
      <c r="L45" s="161">
        <f>ROUND('[1]一般等(円)'!L45:M45/1000000,0)</f>
        <v>36418</v>
      </c>
      <c r="M45" s="162"/>
      <c r="N45" s="161">
        <f>ROUND('[1]一般等(円)'!N45:O45/1000000,0)</f>
        <v>0</v>
      </c>
      <c r="O45" s="162"/>
      <c r="P45" s="161">
        <f>ROUND('[1]一般等(円)'!P45:Q45/1000000,0)</f>
        <v>1249</v>
      </c>
      <c r="Q45" s="162"/>
      <c r="R45" s="146">
        <f>ROUND('[1]一般等(円)'!R45:S45/1000000,0)</f>
        <v>61496</v>
      </c>
      <c r="S45" s="139"/>
    </row>
    <row r="46" spans="1:19" ht="14.1" customHeight="1">
      <c r="A46" s="50"/>
      <c r="B46" s="167" t="s">
        <v>30</v>
      </c>
      <c r="C46" s="167"/>
      <c r="D46" s="161">
        <f>ROUND('[1]一般等(円)'!D46:E46/1000000,0)</f>
        <v>0</v>
      </c>
      <c r="E46" s="162"/>
      <c r="F46" s="161">
        <f>ROUND('[1]一般等(円)'!F46:G46/1000000,0)</f>
        <v>0</v>
      </c>
      <c r="G46" s="162"/>
      <c r="H46" s="161">
        <f>ROUND('[1]一般等(円)'!H46:I46/1000000,0)</f>
        <v>0</v>
      </c>
      <c r="I46" s="162"/>
      <c r="J46" s="161">
        <f>ROUND('[1]一般等(円)'!J46:K46/1000000,0)</f>
        <v>0</v>
      </c>
      <c r="K46" s="162"/>
      <c r="L46" s="161">
        <f>ROUND('[1]一般等(円)'!L46:M46/1000000,0)</f>
        <v>0</v>
      </c>
      <c r="M46" s="162"/>
      <c r="N46" s="161">
        <f>ROUND('[1]一般等(円)'!N46:O46/1000000,0)</f>
        <v>0</v>
      </c>
      <c r="O46" s="162"/>
      <c r="P46" s="161">
        <f>ROUND('[1]一般等(円)'!P46:Q46/1000000,0)</f>
        <v>0</v>
      </c>
      <c r="Q46" s="162"/>
      <c r="R46" s="146">
        <f>ROUND('[1]一般等(円)'!R46:S46/1000000,0)</f>
        <v>0</v>
      </c>
      <c r="S46" s="139"/>
    </row>
    <row r="47" spans="1:19" ht="14.1" customHeight="1">
      <c r="A47" s="50"/>
      <c r="B47" s="166" t="s">
        <v>31</v>
      </c>
      <c r="C47" s="166"/>
      <c r="D47" s="161">
        <f>ROUND('[1]一般等(円)'!D47:E47/1000000,0)</f>
        <v>2680</v>
      </c>
      <c r="E47" s="162"/>
      <c r="F47" s="161">
        <f>ROUND('[1]一般等(円)'!F47:G47/1000000,0)</f>
        <v>1</v>
      </c>
      <c r="G47" s="162"/>
      <c r="H47" s="161">
        <f>ROUND('[1]一般等(円)'!H47:I47/1000000,0)</f>
        <v>0</v>
      </c>
      <c r="I47" s="162"/>
      <c r="J47" s="161">
        <f>ROUND('[1]一般等(円)'!J47:K47/1000000,0)</f>
        <v>0</v>
      </c>
      <c r="K47" s="162"/>
      <c r="L47" s="161">
        <f>ROUND('[1]一般等(円)'!L47:M47/1000000,0)</f>
        <v>46</v>
      </c>
      <c r="M47" s="162"/>
      <c r="N47" s="161">
        <f>ROUND('[1]一般等(円)'!N47:O47/1000000,0)</f>
        <v>0</v>
      </c>
      <c r="O47" s="162"/>
      <c r="P47" s="161">
        <f>ROUND('[1]一般等(円)'!P47:Q47/1000000,0)</f>
        <v>0</v>
      </c>
      <c r="Q47" s="162"/>
      <c r="R47" s="146">
        <f>ROUND('[1]一般等(円)'!R47:S47/1000000,0)</f>
        <v>2727</v>
      </c>
      <c r="S47" s="139"/>
    </row>
    <row r="48" spans="1:19" ht="14.1" customHeight="1">
      <c r="A48" s="50"/>
      <c r="B48" s="164" t="s">
        <v>35</v>
      </c>
      <c r="C48" s="165"/>
      <c r="D48" s="161">
        <f>ROUND('[1]一般等(円)'!D48:E48/1000000,0)</f>
        <v>21</v>
      </c>
      <c r="E48" s="162"/>
      <c r="F48" s="161">
        <f>ROUND('[1]一般等(円)'!F48:G48/1000000,0)</f>
        <v>1974</v>
      </c>
      <c r="G48" s="162"/>
      <c r="H48" s="161">
        <f>ROUND('[1]一般等(円)'!H48:I48/1000000,0)</f>
        <v>34</v>
      </c>
      <c r="I48" s="162"/>
      <c r="J48" s="161">
        <f>ROUND('[1]一般等(円)'!J48:K48/1000000,0)</f>
        <v>82</v>
      </c>
      <c r="K48" s="162"/>
      <c r="L48" s="161">
        <f>ROUND('[1]一般等(円)'!L48:M48/1000000,0)</f>
        <v>10</v>
      </c>
      <c r="M48" s="162"/>
      <c r="N48" s="161">
        <f>ROUND('[1]一般等(円)'!N48:O48/1000000,0)</f>
        <v>582</v>
      </c>
      <c r="O48" s="162"/>
      <c r="P48" s="161">
        <f>ROUND('[1]一般等(円)'!P48:Q48/1000000,0)</f>
        <v>714</v>
      </c>
      <c r="Q48" s="162"/>
      <c r="R48" s="146">
        <f>ROUND('[1]一般等(円)'!R48:S48/1000000,0)</f>
        <v>3416</v>
      </c>
      <c r="S48" s="139"/>
    </row>
    <row r="49" spans="1:20" ht="13.5" customHeight="1">
      <c r="A49" s="50"/>
      <c r="B49" s="163" t="s">
        <v>43</v>
      </c>
      <c r="C49" s="163"/>
      <c r="D49" s="161">
        <f>ROUND('[1]一般等(円)'!D49:E49/1000000,0)</f>
        <v>448925</v>
      </c>
      <c r="E49" s="162"/>
      <c r="F49" s="161">
        <f>ROUND('[1]一般等(円)'!F49:G49/1000000,0)</f>
        <v>103422</v>
      </c>
      <c r="G49" s="162"/>
      <c r="H49" s="161">
        <f>ROUND('[1]一般等(円)'!H49:I49/1000000,0)</f>
        <v>11837</v>
      </c>
      <c r="I49" s="162"/>
      <c r="J49" s="161">
        <f>ROUND('[1]一般等(円)'!J49:K49/1000000,0)</f>
        <v>32754</v>
      </c>
      <c r="K49" s="162"/>
      <c r="L49" s="161">
        <f>ROUND('[1]一般等(円)'!L49:M49/1000000,0)</f>
        <v>46198</v>
      </c>
      <c r="M49" s="162"/>
      <c r="N49" s="161">
        <f>ROUND('[1]一般等(円)'!N49:O49/1000000,0)</f>
        <v>7248</v>
      </c>
      <c r="O49" s="162"/>
      <c r="P49" s="161">
        <f>ROUND('[1]一般等(円)'!P49:Q49/1000000,0)</f>
        <v>48664</v>
      </c>
      <c r="Q49" s="162"/>
      <c r="R49" s="146">
        <f>ROUND('[1]一般等(円)'!R49:S49/1000000,0)</f>
        <v>699048</v>
      </c>
      <c r="S49" s="139"/>
    </row>
    <row r="50" spans="1:20" ht="3" customHeight="1">
      <c r="A50" s="50"/>
      <c r="B50" s="50"/>
      <c r="C50" s="50"/>
      <c r="D50" s="50"/>
      <c r="E50" s="50"/>
      <c r="F50" s="50"/>
      <c r="G50" s="50"/>
      <c r="H50" s="50"/>
      <c r="I50" s="50"/>
      <c r="J50" s="50"/>
      <c r="K50" s="50"/>
      <c r="L50" s="50"/>
      <c r="M50" s="50"/>
      <c r="N50" s="50"/>
      <c r="O50" s="50"/>
      <c r="P50" s="50"/>
      <c r="Q50" s="50"/>
      <c r="R50" s="50"/>
      <c r="S50" s="50"/>
      <c r="T50" s="50"/>
    </row>
    <row r="51" spans="1:20" ht="5.0999999999999996" customHeight="1">
      <c r="A51" s="50"/>
      <c r="B51" s="50"/>
      <c r="C51" s="50"/>
      <c r="D51" s="50"/>
      <c r="E51" s="50"/>
      <c r="F51" s="50"/>
      <c r="G51" s="50"/>
      <c r="H51" s="50"/>
      <c r="I51" s="50"/>
      <c r="J51" s="50"/>
      <c r="K51" s="50"/>
      <c r="L51" s="50"/>
      <c r="M51" s="50"/>
      <c r="N51" s="50"/>
      <c r="O51" s="50"/>
      <c r="P51" s="50"/>
      <c r="Q51" s="50"/>
      <c r="R51" s="50"/>
      <c r="S51" s="50"/>
      <c r="T51" s="50"/>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3"/>
  <printOptions horizontalCentered="1"/>
  <pageMargins left="0" right="0" top="0" bottom="0" header="0.31496062992125984" footer="0.31496062992125984"/>
  <pageSetup paperSize="9" scale="8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15"/>
  <sheetViews>
    <sheetView view="pageBreakPreview" zoomScale="85" zoomScaleNormal="100" zoomScaleSheetLayoutView="85" workbookViewId="0"/>
  </sheetViews>
  <sheetFormatPr defaultRowHeight="13.5"/>
  <cols>
    <col min="1" max="1" width="1.375" style="9" customWidth="1"/>
    <col min="2" max="2" width="19.75" style="9" customWidth="1"/>
    <col min="3" max="7" width="17.625" style="9" customWidth="1"/>
    <col min="8" max="8" width="1.375" style="9" customWidth="1"/>
    <col min="9" max="16384" width="9" style="9"/>
  </cols>
  <sheetData>
    <row r="1" spans="2:8" ht="24.75" customHeight="1">
      <c r="B1" s="91" t="s">
        <v>103</v>
      </c>
      <c r="G1" s="5" t="s">
        <v>260</v>
      </c>
    </row>
    <row r="2" spans="2:8" ht="23.1" customHeight="1">
      <c r="B2" s="191" t="s">
        <v>104</v>
      </c>
      <c r="C2" s="191" t="s">
        <v>105</v>
      </c>
      <c r="D2" s="191" t="s">
        <v>106</v>
      </c>
      <c r="E2" s="223" t="s">
        <v>107</v>
      </c>
      <c r="F2" s="223"/>
      <c r="G2" s="191" t="s">
        <v>108</v>
      </c>
      <c r="H2" s="10"/>
    </row>
    <row r="3" spans="2:8" ht="23.1" customHeight="1">
      <c r="B3" s="192"/>
      <c r="C3" s="192"/>
      <c r="D3" s="192"/>
      <c r="E3" s="88" t="s">
        <v>232</v>
      </c>
      <c r="F3" s="88" t="s">
        <v>1</v>
      </c>
      <c r="G3" s="192"/>
      <c r="H3" s="10"/>
    </row>
    <row r="4" spans="2:8" ht="26.25" customHeight="1">
      <c r="B4" s="34" t="s">
        <v>188</v>
      </c>
      <c r="C4" s="92"/>
      <c r="D4" s="92"/>
      <c r="E4" s="92"/>
      <c r="F4" s="93"/>
      <c r="G4" s="92"/>
      <c r="H4" s="10"/>
    </row>
    <row r="5" spans="2:8" ht="26.25" customHeight="1">
      <c r="B5" s="34" t="s">
        <v>192</v>
      </c>
      <c r="C5" s="94">
        <v>3000000</v>
      </c>
      <c r="D5" s="95" t="s">
        <v>235</v>
      </c>
      <c r="E5" s="95" t="s">
        <v>235</v>
      </c>
      <c r="F5" s="95" t="s">
        <v>235</v>
      </c>
      <c r="G5" s="94">
        <v>3000000</v>
      </c>
      <c r="H5" s="10"/>
    </row>
    <row r="6" spans="2:8" ht="26.25" customHeight="1">
      <c r="B6" s="34" t="s">
        <v>193</v>
      </c>
      <c r="C6" s="94">
        <v>141323033</v>
      </c>
      <c r="D6" s="94">
        <v>18676760</v>
      </c>
      <c r="E6" s="94">
        <v>12156995</v>
      </c>
      <c r="F6" s="95" t="s">
        <v>235</v>
      </c>
      <c r="G6" s="94">
        <v>147842798</v>
      </c>
      <c r="H6" s="10"/>
    </row>
    <row r="7" spans="2:8" ht="26.25" customHeight="1">
      <c r="B7" s="34" t="s">
        <v>189</v>
      </c>
      <c r="C7" s="94"/>
      <c r="D7" s="94"/>
      <c r="E7" s="94"/>
      <c r="F7" s="95"/>
      <c r="G7" s="94"/>
      <c r="H7" s="10"/>
    </row>
    <row r="8" spans="2:8" ht="26.25" customHeight="1">
      <c r="B8" s="34" t="s">
        <v>193</v>
      </c>
      <c r="C8" s="94">
        <v>48463664</v>
      </c>
      <c r="D8" s="94">
        <v>3102254</v>
      </c>
      <c r="E8" s="94">
        <v>2821283</v>
      </c>
      <c r="F8" s="95" t="s">
        <v>235</v>
      </c>
      <c r="G8" s="94">
        <v>48744635</v>
      </c>
      <c r="H8" s="10"/>
    </row>
    <row r="9" spans="2:8" ht="26.25" customHeight="1">
      <c r="B9" s="34" t="s">
        <v>190</v>
      </c>
      <c r="C9" s="94"/>
      <c r="D9" s="94"/>
      <c r="E9" s="94"/>
      <c r="F9" s="95"/>
      <c r="G9" s="94"/>
      <c r="H9" s="10"/>
    </row>
    <row r="10" spans="2:8" ht="26.25" customHeight="1">
      <c r="B10" s="96" t="s">
        <v>194</v>
      </c>
      <c r="C10" s="94">
        <v>21687870000</v>
      </c>
      <c r="D10" s="94">
        <v>3199790000</v>
      </c>
      <c r="E10" s="94">
        <v>1698721000</v>
      </c>
      <c r="F10" s="95" t="s">
        <v>235</v>
      </c>
      <c r="G10" s="94">
        <v>23188939000</v>
      </c>
      <c r="H10" s="10"/>
    </row>
    <row r="11" spans="2:8" ht="26.25" customHeight="1">
      <c r="B11" s="96" t="s">
        <v>195</v>
      </c>
      <c r="C11" s="95" t="s">
        <v>235</v>
      </c>
      <c r="D11" s="95" t="s">
        <v>235</v>
      </c>
      <c r="E11" s="95" t="s">
        <v>235</v>
      </c>
      <c r="F11" s="95" t="s">
        <v>235</v>
      </c>
      <c r="G11" s="95" t="s">
        <v>235</v>
      </c>
      <c r="H11" s="10"/>
    </row>
    <row r="12" spans="2:8" ht="26.25" customHeight="1">
      <c r="B12" s="96" t="s">
        <v>191</v>
      </c>
      <c r="C12" s="94"/>
      <c r="D12" s="94"/>
      <c r="E12" s="94"/>
      <c r="F12" s="95"/>
      <c r="G12" s="94"/>
      <c r="H12" s="10"/>
    </row>
    <row r="13" spans="2:8" ht="26.25" customHeight="1">
      <c r="B13" s="96" t="s">
        <v>196</v>
      </c>
      <c r="C13" s="94">
        <v>1761874186</v>
      </c>
      <c r="D13" s="94">
        <v>1909422192</v>
      </c>
      <c r="E13" s="94">
        <v>1761874186</v>
      </c>
      <c r="F13" s="95" t="s">
        <v>235</v>
      </c>
      <c r="G13" s="94">
        <v>1909422192</v>
      </c>
      <c r="H13" s="10"/>
    </row>
    <row r="14" spans="2:8" ht="26.25" customHeight="1">
      <c r="B14" s="36" t="s">
        <v>8</v>
      </c>
      <c r="C14" s="94">
        <v>23642530883</v>
      </c>
      <c r="D14" s="94">
        <v>5130991206</v>
      </c>
      <c r="E14" s="94">
        <v>3475573464</v>
      </c>
      <c r="F14" s="95" t="s">
        <v>235</v>
      </c>
      <c r="G14" s="94">
        <v>25297948625</v>
      </c>
      <c r="H14" s="10"/>
    </row>
    <row r="15" spans="2:8" ht="5.25" customHeight="1"/>
  </sheetData>
  <mergeCells count="5">
    <mergeCell ref="B2:B3"/>
    <mergeCell ref="C2:C3"/>
    <mergeCell ref="D2:D3"/>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view="pageBreakPreview" zoomScale="85" zoomScaleNormal="100" zoomScaleSheetLayoutView="85" workbookViewId="0"/>
  </sheetViews>
  <sheetFormatPr defaultRowHeight="13.5"/>
  <cols>
    <col min="1" max="1" width="1.375" style="49" customWidth="1"/>
    <col min="2" max="3" width="14.625" style="49" customWidth="1"/>
    <col min="4" max="4" width="31.875" style="49" customWidth="1"/>
    <col min="5" max="5" width="17.375" style="49" customWidth="1"/>
    <col min="6" max="6" width="10.875" style="7" customWidth="1"/>
    <col min="7" max="7" width="44.75" style="49" bestFit="1" customWidth="1"/>
    <col min="8" max="8" width="1.375" style="49" customWidth="1"/>
    <col min="9" max="9" width="1.5" style="49" customWidth="1"/>
    <col min="10" max="10" width="9" style="50" customWidth="1"/>
    <col min="11" max="17" width="9" style="50"/>
    <col min="18" max="16384" width="9" style="49"/>
  </cols>
  <sheetData>
    <row r="1" spans="1:17" ht="21.75" customHeight="1">
      <c r="A1" s="50"/>
      <c r="B1" s="52" t="s">
        <v>109</v>
      </c>
      <c r="C1" s="50"/>
      <c r="D1" s="50"/>
      <c r="E1" s="50"/>
      <c r="F1" s="8"/>
      <c r="G1" s="50"/>
      <c r="H1" s="50"/>
    </row>
    <row r="2" spans="1:17" ht="21.75" customHeight="1">
      <c r="A2" s="50"/>
      <c r="B2" s="52" t="s">
        <v>110</v>
      </c>
      <c r="C2" s="53"/>
      <c r="D2" s="53"/>
      <c r="E2" s="50"/>
      <c r="F2" s="8"/>
      <c r="G2" s="54" t="s">
        <v>238</v>
      </c>
      <c r="H2" s="50"/>
    </row>
    <row r="3" spans="1:17" s="57" customFormat="1" ht="24.95" customHeight="1">
      <c r="A3" s="55"/>
      <c r="B3" s="224" t="s">
        <v>14</v>
      </c>
      <c r="C3" s="224"/>
      <c r="D3" s="84" t="s">
        <v>111</v>
      </c>
      <c r="E3" s="84" t="s">
        <v>112</v>
      </c>
      <c r="F3" s="56" t="s">
        <v>113</v>
      </c>
      <c r="G3" s="84" t="s">
        <v>114</v>
      </c>
      <c r="H3" s="55"/>
      <c r="J3" s="55"/>
      <c r="K3" s="55"/>
      <c r="L3" s="55"/>
      <c r="M3" s="55"/>
      <c r="N3" s="55"/>
      <c r="O3" s="55"/>
      <c r="P3" s="55"/>
      <c r="Q3" s="55"/>
    </row>
    <row r="4" spans="1:17" ht="24.95" customHeight="1">
      <c r="A4" s="50"/>
      <c r="B4" s="225" t="s">
        <v>240</v>
      </c>
      <c r="C4" s="226"/>
      <c r="D4" s="61" t="s">
        <v>284</v>
      </c>
      <c r="E4" s="62" t="s">
        <v>285</v>
      </c>
      <c r="F4" s="85">
        <f>328163000+213496000+114116000+65274000</f>
        <v>721049000</v>
      </c>
      <c r="G4" s="61" t="s">
        <v>286</v>
      </c>
      <c r="H4" s="50"/>
      <c r="J4" s="142"/>
      <c r="K4" s="142"/>
      <c r="L4" s="143"/>
      <c r="M4" s="142"/>
    </row>
    <row r="5" spans="1:17" ht="24.95" customHeight="1">
      <c r="A5" s="50"/>
      <c r="B5" s="227"/>
      <c r="C5" s="228"/>
      <c r="D5" s="61" t="s">
        <v>287</v>
      </c>
      <c r="E5" s="61" t="s">
        <v>197</v>
      </c>
      <c r="F5" s="85">
        <v>436799000</v>
      </c>
      <c r="G5" s="61" t="s">
        <v>198</v>
      </c>
      <c r="H5" s="50"/>
      <c r="J5" s="142"/>
      <c r="K5" s="142"/>
      <c r="L5" s="143"/>
      <c r="M5" s="142"/>
    </row>
    <row r="6" spans="1:17" ht="24.95" customHeight="1">
      <c r="A6" s="50"/>
      <c r="B6" s="227"/>
      <c r="C6" s="228"/>
      <c r="D6" s="61" t="s">
        <v>288</v>
      </c>
      <c r="E6" s="62" t="s">
        <v>289</v>
      </c>
      <c r="F6" s="85">
        <v>259678000</v>
      </c>
      <c r="G6" s="61" t="s">
        <v>261</v>
      </c>
      <c r="H6" s="50"/>
      <c r="J6" s="142"/>
      <c r="K6" s="142"/>
      <c r="L6" s="143"/>
      <c r="M6" s="142"/>
    </row>
    <row r="7" spans="1:17" ht="24.95" customHeight="1">
      <c r="A7" s="50"/>
      <c r="B7" s="227"/>
      <c r="C7" s="228"/>
      <c r="D7" s="61" t="s">
        <v>290</v>
      </c>
      <c r="E7" s="61" t="s">
        <v>291</v>
      </c>
      <c r="F7" s="85">
        <v>211416000</v>
      </c>
      <c r="G7" s="61" t="s">
        <v>292</v>
      </c>
      <c r="H7" s="50"/>
      <c r="J7" s="142"/>
      <c r="K7" s="142"/>
      <c r="L7" s="143"/>
      <c r="M7" s="142"/>
    </row>
    <row r="8" spans="1:17" ht="24.95" customHeight="1">
      <c r="A8" s="50"/>
      <c r="B8" s="227"/>
      <c r="C8" s="228"/>
      <c r="D8" s="61" t="s">
        <v>293</v>
      </c>
      <c r="E8" s="61" t="s">
        <v>295</v>
      </c>
      <c r="F8" s="85">
        <v>128869000</v>
      </c>
      <c r="G8" s="61" t="s">
        <v>294</v>
      </c>
      <c r="H8" s="50"/>
      <c r="J8" s="142"/>
      <c r="K8" s="142"/>
      <c r="L8" s="143"/>
      <c r="M8" s="142"/>
    </row>
    <row r="9" spans="1:17" ht="24.95" customHeight="1">
      <c r="A9" s="50"/>
      <c r="B9" s="227"/>
      <c r="C9" s="228"/>
      <c r="D9" s="61" t="s">
        <v>262</v>
      </c>
      <c r="E9" s="61" t="s">
        <v>197</v>
      </c>
      <c r="F9" s="85">
        <v>116615000</v>
      </c>
      <c r="G9" s="61" t="s">
        <v>263</v>
      </c>
      <c r="H9" s="50"/>
      <c r="J9" s="142"/>
      <c r="K9" s="142"/>
      <c r="L9" s="143"/>
      <c r="M9" s="142"/>
    </row>
    <row r="10" spans="1:17" ht="24.95" customHeight="1">
      <c r="A10" s="50"/>
      <c r="B10" s="227"/>
      <c r="C10" s="228"/>
      <c r="D10" s="63" t="s">
        <v>277</v>
      </c>
      <c r="E10" s="64"/>
      <c r="F10" s="141">
        <f>F11-F4-F5-F6-F7-F8-F9</f>
        <v>833078000</v>
      </c>
      <c r="G10" s="67"/>
      <c r="H10" s="50"/>
    </row>
    <row r="11" spans="1:17" ht="24.95" customHeight="1">
      <c r="A11" s="50"/>
      <c r="B11" s="229"/>
      <c r="C11" s="230"/>
      <c r="D11" s="65" t="s">
        <v>278</v>
      </c>
      <c r="E11" s="64"/>
      <c r="F11" s="141">
        <v>2707504000</v>
      </c>
      <c r="G11" s="67"/>
      <c r="H11" s="50"/>
    </row>
    <row r="12" spans="1:17" ht="24.95" customHeight="1">
      <c r="A12" s="50"/>
      <c r="B12" s="231" t="s">
        <v>116</v>
      </c>
      <c r="C12" s="232"/>
      <c r="D12" s="63" t="s">
        <v>296</v>
      </c>
      <c r="E12" s="66" t="s">
        <v>199</v>
      </c>
      <c r="F12" s="141">
        <f>404411000+177542000</f>
        <v>581953000</v>
      </c>
      <c r="G12" s="69" t="s">
        <v>305</v>
      </c>
      <c r="H12" s="50"/>
      <c r="J12" s="142"/>
      <c r="K12" s="144"/>
      <c r="L12" s="143"/>
      <c r="M12" s="144"/>
    </row>
    <row r="13" spans="1:17" ht="24.95" customHeight="1">
      <c r="A13" s="50"/>
      <c r="B13" s="233"/>
      <c r="C13" s="234"/>
      <c r="D13" s="63" t="s">
        <v>297</v>
      </c>
      <c r="E13" s="66" t="s">
        <v>299</v>
      </c>
      <c r="F13" s="85">
        <v>383640000</v>
      </c>
      <c r="G13" s="69" t="s">
        <v>298</v>
      </c>
      <c r="H13" s="50"/>
      <c r="J13" s="142"/>
      <c r="K13" s="144"/>
      <c r="L13" s="143"/>
      <c r="M13" s="145"/>
    </row>
    <row r="14" spans="1:17" ht="24.95" customHeight="1">
      <c r="A14" s="50"/>
      <c r="B14" s="233"/>
      <c r="C14" s="234"/>
      <c r="D14" s="63" t="s">
        <v>279</v>
      </c>
      <c r="E14" s="66" t="s">
        <v>280</v>
      </c>
      <c r="F14" s="85">
        <v>256445000</v>
      </c>
      <c r="G14" s="69" t="s">
        <v>281</v>
      </c>
      <c r="H14" s="50"/>
      <c r="J14" s="142"/>
      <c r="K14" s="142"/>
      <c r="L14" s="143"/>
      <c r="M14" s="144"/>
    </row>
    <row r="15" spans="1:17" ht="24.95" customHeight="1">
      <c r="A15" s="50"/>
      <c r="B15" s="233"/>
      <c r="C15" s="234"/>
      <c r="D15" s="63" t="s">
        <v>264</v>
      </c>
      <c r="E15" s="66" t="s">
        <v>199</v>
      </c>
      <c r="F15" s="85">
        <v>168910000</v>
      </c>
      <c r="G15" s="68" t="s">
        <v>200</v>
      </c>
      <c r="H15" s="50"/>
      <c r="J15" s="142"/>
      <c r="K15" s="144"/>
      <c r="L15" s="143"/>
      <c r="M15" s="144"/>
    </row>
    <row r="16" spans="1:17" ht="24.95" customHeight="1">
      <c r="A16" s="50"/>
      <c r="B16" s="233"/>
      <c r="C16" s="234"/>
      <c r="D16" s="63" t="s">
        <v>265</v>
      </c>
      <c r="E16" s="62" t="s">
        <v>201</v>
      </c>
      <c r="F16" s="85">
        <v>164547000</v>
      </c>
      <c r="G16" s="69" t="s">
        <v>266</v>
      </c>
      <c r="H16" s="50"/>
      <c r="J16" s="142"/>
      <c r="K16" s="142"/>
      <c r="L16" s="143"/>
      <c r="M16" s="145"/>
    </row>
    <row r="17" spans="1:13" ht="24.95" customHeight="1">
      <c r="A17" s="50"/>
      <c r="B17" s="233"/>
      <c r="C17" s="234"/>
      <c r="D17" s="63" t="s">
        <v>267</v>
      </c>
      <c r="E17" s="62" t="s">
        <v>199</v>
      </c>
      <c r="F17" s="85">
        <v>140524000</v>
      </c>
      <c r="G17" s="68" t="s">
        <v>203</v>
      </c>
      <c r="H17" s="50"/>
      <c r="J17" s="142"/>
      <c r="K17" s="142"/>
      <c r="L17" s="143"/>
      <c r="M17" s="144"/>
    </row>
    <row r="18" spans="1:13" ht="24.95" customHeight="1">
      <c r="A18" s="50"/>
      <c r="B18" s="233"/>
      <c r="C18" s="234"/>
      <c r="D18" s="63" t="s">
        <v>1</v>
      </c>
      <c r="E18" s="64"/>
      <c r="F18" s="141">
        <f>F19-F12-F13-F14-F15-F16-F17</f>
        <v>22863027351</v>
      </c>
      <c r="G18" s="67"/>
      <c r="H18" s="50"/>
    </row>
    <row r="19" spans="1:13" ht="24.95" customHeight="1">
      <c r="A19" s="50"/>
      <c r="B19" s="235"/>
      <c r="C19" s="236"/>
      <c r="D19" s="60" t="s">
        <v>115</v>
      </c>
      <c r="E19" s="58"/>
      <c r="F19" s="141">
        <f>F20-F11</f>
        <v>24559046351</v>
      </c>
      <c r="G19" s="67"/>
      <c r="H19" s="50"/>
    </row>
    <row r="20" spans="1:13" ht="24.95" customHeight="1">
      <c r="A20" s="50"/>
      <c r="B20" s="237" t="s">
        <v>43</v>
      </c>
      <c r="C20" s="238"/>
      <c r="D20" s="59"/>
      <c r="E20" s="58"/>
      <c r="F20" s="141">
        <v>27266550351</v>
      </c>
      <c r="G20" s="59"/>
      <c r="H20" s="50"/>
    </row>
    <row r="21" spans="1:13" ht="3.75" customHeight="1">
      <c r="A21" s="50"/>
      <c r="B21" s="50"/>
      <c r="C21" s="50"/>
      <c r="D21" s="50"/>
      <c r="E21" s="50"/>
      <c r="F21" s="8"/>
      <c r="G21" s="50"/>
      <c r="H21" s="50"/>
    </row>
    <row r="22" spans="1:13" ht="12" customHeight="1"/>
  </sheetData>
  <mergeCells count="4">
    <mergeCell ref="B3:C3"/>
    <mergeCell ref="B4:C11"/>
    <mergeCell ref="B12:C19"/>
    <mergeCell ref="B20:C20"/>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14"/>
  <sheetViews>
    <sheetView view="pageBreakPreview" zoomScale="85" zoomScaleNormal="100" zoomScaleSheetLayoutView="85" workbookViewId="0"/>
  </sheetViews>
  <sheetFormatPr defaultRowHeight="13.5"/>
  <cols>
    <col min="1" max="1" width="1.25" style="49" customWidth="1"/>
    <col min="2" max="2" width="17.875" style="49" customWidth="1"/>
    <col min="3" max="3" width="21" style="49" customWidth="1"/>
    <col min="4" max="5" width="17.125" style="49" customWidth="1"/>
    <col min="6" max="6" width="15.125" style="49" customWidth="1"/>
    <col min="7" max="7" width="1.25" style="49" customWidth="1"/>
    <col min="8" max="8" width="9" style="49"/>
    <col min="9" max="9" width="12" style="49" customWidth="1"/>
    <col min="10" max="16384" width="9" style="49"/>
  </cols>
  <sheetData>
    <row r="1" spans="2:9" ht="21" customHeight="1">
      <c r="B1" s="239" t="s">
        <v>117</v>
      </c>
      <c r="C1" s="239"/>
      <c r="D1" s="239"/>
      <c r="E1" s="239"/>
      <c r="F1" s="239"/>
    </row>
    <row r="2" spans="2:9" ht="21" customHeight="1">
      <c r="B2" s="70" t="s">
        <v>118</v>
      </c>
      <c r="F2" s="71" t="s">
        <v>237</v>
      </c>
    </row>
    <row r="3" spans="2:9" ht="22.5" customHeight="1">
      <c r="B3" s="72" t="s">
        <v>119</v>
      </c>
      <c r="C3" s="73" t="s">
        <v>104</v>
      </c>
      <c r="D3" s="74" t="s">
        <v>120</v>
      </c>
      <c r="E3" s="74"/>
      <c r="F3" s="75" t="s">
        <v>0</v>
      </c>
    </row>
    <row r="4" spans="2:9" ht="22.5" customHeight="1">
      <c r="B4" s="240" t="s">
        <v>121</v>
      </c>
      <c r="C4" s="243" t="s">
        <v>9</v>
      </c>
      <c r="D4" s="76" t="s">
        <v>122</v>
      </c>
      <c r="E4" s="77"/>
      <c r="F4" s="90">
        <v>70247131077</v>
      </c>
    </row>
    <row r="5" spans="2:9" ht="22.5" customHeight="1">
      <c r="B5" s="241"/>
      <c r="C5" s="244"/>
      <c r="D5" s="76" t="s">
        <v>123</v>
      </c>
      <c r="E5" s="77"/>
      <c r="F5" s="90">
        <v>21258564000</v>
      </c>
    </row>
    <row r="6" spans="2:9" ht="22.5" customHeight="1">
      <c r="B6" s="241"/>
      <c r="C6" s="244"/>
      <c r="D6" s="76" t="s">
        <v>208</v>
      </c>
      <c r="E6" s="77"/>
      <c r="F6" s="90">
        <v>9033161000</v>
      </c>
    </row>
    <row r="7" spans="2:9" ht="22.5" customHeight="1">
      <c r="B7" s="241"/>
      <c r="C7" s="244"/>
      <c r="D7" s="76" t="s">
        <v>124</v>
      </c>
      <c r="E7" s="77"/>
      <c r="F7" s="90">
        <v>1487097378</v>
      </c>
    </row>
    <row r="8" spans="2:9" ht="22.5" customHeight="1">
      <c r="B8" s="241"/>
      <c r="C8" s="244"/>
      <c r="D8" s="79" t="s">
        <v>209</v>
      </c>
      <c r="E8" s="77"/>
      <c r="F8" s="90">
        <v>975058842</v>
      </c>
    </row>
    <row r="9" spans="2:9" ht="22.5" customHeight="1">
      <c r="B9" s="241"/>
      <c r="C9" s="244"/>
      <c r="D9" s="79" t="s">
        <v>1</v>
      </c>
      <c r="E9" s="77"/>
      <c r="F9" s="78">
        <v>2228676135</v>
      </c>
      <c r="I9" s="89"/>
    </row>
    <row r="10" spans="2:9" ht="22.5" customHeight="1">
      <c r="B10" s="241"/>
      <c r="C10" s="245"/>
      <c r="D10" s="246" t="s">
        <v>125</v>
      </c>
      <c r="E10" s="247"/>
      <c r="F10" s="78">
        <v>105229688432</v>
      </c>
    </row>
    <row r="11" spans="2:9" ht="22.5" customHeight="1">
      <c r="B11" s="241"/>
      <c r="C11" s="243" t="s">
        <v>10</v>
      </c>
      <c r="D11" s="248" t="s">
        <v>210</v>
      </c>
      <c r="E11" s="249"/>
      <c r="F11" s="78">
        <v>2703367893</v>
      </c>
    </row>
    <row r="12" spans="2:9" ht="22.5" customHeight="1">
      <c r="B12" s="241"/>
      <c r="C12" s="244"/>
      <c r="D12" s="248" t="s">
        <v>211</v>
      </c>
      <c r="E12" s="249"/>
      <c r="F12" s="78">
        <v>52798490922</v>
      </c>
    </row>
    <row r="13" spans="2:9" ht="22.5" customHeight="1">
      <c r="B13" s="241"/>
      <c r="C13" s="245"/>
      <c r="D13" s="246" t="s">
        <v>125</v>
      </c>
      <c r="E13" s="247"/>
      <c r="F13" s="78">
        <v>55501858815</v>
      </c>
    </row>
    <row r="14" spans="2:9" ht="22.5" customHeight="1">
      <c r="B14" s="242"/>
      <c r="C14" s="250" t="s">
        <v>8</v>
      </c>
      <c r="D14" s="251"/>
      <c r="E14" s="252"/>
      <c r="F14" s="78">
        <f>F10+F13</f>
        <v>160731547247</v>
      </c>
    </row>
  </sheetData>
  <mergeCells count="9">
    <mergeCell ref="B1:F1"/>
    <mergeCell ref="B4:B14"/>
    <mergeCell ref="C4:C10"/>
    <mergeCell ref="D10:E10"/>
    <mergeCell ref="C11:C13"/>
    <mergeCell ref="D11:E11"/>
    <mergeCell ref="D12:E12"/>
    <mergeCell ref="D13:E13"/>
    <mergeCell ref="C14:E1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3"/>
  <sheetViews>
    <sheetView view="pageBreakPreview" zoomScale="85" zoomScaleNormal="100" zoomScaleSheetLayoutView="85" workbookViewId="0"/>
  </sheetViews>
  <sheetFormatPr defaultRowHeight="13.5"/>
  <cols>
    <col min="1" max="1" width="2.25" style="9" customWidth="1"/>
    <col min="2" max="2" width="23.625" style="9" customWidth="1"/>
    <col min="3" max="7" width="15.625" style="9" customWidth="1"/>
    <col min="8" max="8" width="2.25" style="9" customWidth="1"/>
    <col min="9" max="16384" width="9" style="9"/>
  </cols>
  <sheetData>
    <row r="1" spans="1:8" ht="29.25" customHeight="1">
      <c r="B1" s="253" t="s">
        <v>126</v>
      </c>
      <c r="C1" s="254"/>
      <c r="D1" s="254"/>
      <c r="E1" s="255" t="s">
        <v>237</v>
      </c>
      <c r="F1" s="255"/>
      <c r="G1" s="255"/>
    </row>
    <row r="2" spans="1:8" ht="24.95" customHeight="1">
      <c r="B2" s="256" t="s">
        <v>14</v>
      </c>
      <c r="C2" s="256" t="s">
        <v>113</v>
      </c>
      <c r="D2" s="257" t="s">
        <v>127</v>
      </c>
      <c r="E2" s="256"/>
      <c r="F2" s="256"/>
      <c r="G2" s="256"/>
    </row>
    <row r="3" spans="1:8" s="12" customFormat="1" ht="27.95" customHeight="1">
      <c r="B3" s="256"/>
      <c r="C3" s="256"/>
      <c r="D3" s="134" t="s">
        <v>128</v>
      </c>
      <c r="E3" s="135" t="s">
        <v>129</v>
      </c>
      <c r="F3" s="135" t="s">
        <v>130</v>
      </c>
      <c r="G3" s="135" t="s">
        <v>131</v>
      </c>
    </row>
    <row r="4" spans="1:8" ht="30" customHeight="1">
      <c r="B4" s="43" t="s">
        <v>132</v>
      </c>
      <c r="C4" s="45">
        <v>162674789256</v>
      </c>
      <c r="D4" s="45">
        <f>D7-D5</f>
        <v>53613778815</v>
      </c>
      <c r="E4" s="45">
        <f>E7-E5</f>
        <v>10723413000</v>
      </c>
      <c r="F4" s="45">
        <f>C4-D4-E4-G4</f>
        <v>83855072668</v>
      </c>
      <c r="G4" s="45">
        <f>14493370125-10832953-12399</f>
        <v>14482524773</v>
      </c>
    </row>
    <row r="5" spans="1:8" ht="30" customHeight="1">
      <c r="B5" s="43" t="s">
        <v>133</v>
      </c>
      <c r="C5" s="45">
        <v>4256449400</v>
      </c>
      <c r="D5" s="45">
        <v>1888080000</v>
      </c>
      <c r="E5" s="45">
        <f>1808902000+958672000-1221787000</f>
        <v>1545787000</v>
      </c>
      <c r="F5" s="45">
        <f t="shared" ref="F5:F7" si="0">C5-D5-E5-G5</f>
        <v>822582400</v>
      </c>
      <c r="G5" s="45"/>
    </row>
    <row r="6" spans="1:8" ht="30" customHeight="1">
      <c r="B6" s="43" t="s">
        <v>134</v>
      </c>
      <c r="C6" s="45">
        <v>14691210308</v>
      </c>
      <c r="D6" s="45"/>
      <c r="E6" s="45"/>
      <c r="F6" s="45">
        <f t="shared" si="0"/>
        <v>14680162785</v>
      </c>
      <c r="G6" s="45">
        <v>11047523</v>
      </c>
    </row>
    <row r="7" spans="1:8" ht="30" customHeight="1">
      <c r="B7" s="47" t="s">
        <v>43</v>
      </c>
      <c r="C7" s="45">
        <f>SUM(C4:C6)</f>
        <v>181622448964</v>
      </c>
      <c r="D7" s="45">
        <v>55501858815</v>
      </c>
      <c r="E7" s="45">
        <v>12269200000</v>
      </c>
      <c r="F7" s="45">
        <f t="shared" si="0"/>
        <v>99357817853</v>
      </c>
      <c r="G7" s="45">
        <f>SUM(G4:G6)</f>
        <v>14493572296</v>
      </c>
    </row>
    <row r="8" spans="1:8" s="107" customFormat="1" ht="3.75" customHeight="1"/>
    <row r="9" spans="1:8" s="107" customFormat="1" ht="21.75" customHeight="1"/>
    <row r="10" spans="1:8">
      <c r="A10" s="107"/>
      <c r="B10" s="136"/>
      <c r="C10" s="136"/>
      <c r="D10" s="136"/>
      <c r="E10" s="136"/>
      <c r="F10" s="136"/>
      <c r="G10" s="136"/>
      <c r="H10" s="107"/>
    </row>
    <row r="11" spans="1:8">
      <c r="A11" s="107"/>
      <c r="B11" s="137"/>
      <c r="C11" s="137"/>
      <c r="D11" s="137"/>
      <c r="E11" s="137"/>
      <c r="F11" s="137"/>
      <c r="G11" s="137"/>
      <c r="H11" s="107"/>
    </row>
    <row r="12" spans="1:8">
      <c r="B12" s="138"/>
      <c r="C12" s="137"/>
      <c r="D12" s="138"/>
      <c r="E12" s="138"/>
      <c r="F12" s="138"/>
      <c r="G12" s="138"/>
    </row>
    <row r="13" spans="1:8">
      <c r="A13" s="12"/>
      <c r="B13" s="12"/>
      <c r="C13" s="12"/>
      <c r="D13" s="12"/>
      <c r="E13" s="12"/>
      <c r="F13" s="12"/>
      <c r="G13" s="12"/>
      <c r="H13" s="12"/>
    </row>
  </sheetData>
  <mergeCells count="5">
    <mergeCell ref="B1:D1"/>
    <mergeCell ref="E1:G1"/>
    <mergeCell ref="B2:B3"/>
    <mergeCell ref="C2:C3"/>
    <mergeCell ref="D2:G2"/>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6"/>
  <sheetViews>
    <sheetView view="pageBreakPreview" zoomScale="85" zoomScaleNormal="178" zoomScaleSheetLayoutView="85" workbookViewId="0"/>
  </sheetViews>
  <sheetFormatPr defaultRowHeight="13.5"/>
  <cols>
    <col min="1" max="1" width="1" style="49" customWidth="1"/>
    <col min="2" max="2" width="38.125" style="49" customWidth="1"/>
    <col min="3" max="3" width="22" style="49" customWidth="1"/>
    <col min="4" max="4" width="1" style="49" customWidth="1"/>
    <col min="5" max="16384" width="9" style="49"/>
  </cols>
  <sheetData>
    <row r="1" spans="1:3" ht="21.75" customHeight="1">
      <c r="B1" s="239" t="s">
        <v>135</v>
      </c>
      <c r="C1" s="239"/>
    </row>
    <row r="2" spans="1:3" ht="21.75" customHeight="1">
      <c r="B2" s="52" t="s">
        <v>136</v>
      </c>
      <c r="C2" s="51" t="s">
        <v>237</v>
      </c>
    </row>
    <row r="3" spans="1:3" ht="32.25" customHeight="1">
      <c r="A3" s="50"/>
      <c r="B3" s="80" t="s">
        <v>57</v>
      </c>
      <c r="C3" s="80" t="s">
        <v>108</v>
      </c>
    </row>
    <row r="4" spans="1:3" ht="32.25" customHeight="1">
      <c r="A4" s="50"/>
      <c r="B4" s="81" t="s">
        <v>137</v>
      </c>
      <c r="C4" s="82">
        <v>4994</v>
      </c>
    </row>
    <row r="5" spans="1:3" ht="32.25" customHeight="1">
      <c r="A5" s="50"/>
      <c r="B5" s="81" t="s">
        <v>8</v>
      </c>
      <c r="C5" s="83">
        <f>SUM(C4)</f>
        <v>4994</v>
      </c>
    </row>
    <row r="6" spans="1:3" ht="1.9" customHeight="1"/>
  </sheetData>
  <mergeCells count="1">
    <mergeCell ref="B1:C1"/>
  </mergeCells>
  <phoneticPr fontId="3"/>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B3CA-8947-4374-9DE9-7BCAABA8C3B8}">
  <sheetPr>
    <pageSetUpPr fitToPage="1"/>
  </sheetPr>
  <dimension ref="A1:S27"/>
  <sheetViews>
    <sheetView view="pageBreakPreview" zoomScale="85" zoomScaleNormal="100" zoomScaleSheetLayoutView="85" workbookViewId="0">
      <selection sqref="A1:E1"/>
    </sheetView>
  </sheetViews>
  <sheetFormatPr defaultRowHeight="13.5"/>
  <cols>
    <col min="1" max="1" width="0.875" style="49" customWidth="1"/>
    <col min="2" max="2" width="3.75" style="49" customWidth="1"/>
    <col min="3" max="3" width="16.75" style="49" customWidth="1"/>
    <col min="4" max="17" width="8.5" style="49" customWidth="1"/>
    <col min="18" max="18" width="16.25" style="49" customWidth="1"/>
    <col min="19" max="19" width="0.625" style="49" customWidth="1"/>
    <col min="20" max="20" width="0.375" style="49" customWidth="1"/>
    <col min="21" max="16384" width="9" style="49"/>
  </cols>
  <sheetData>
    <row r="1" spans="1:19" ht="18.75" customHeight="1">
      <c r="A1" s="180" t="s">
        <v>11</v>
      </c>
      <c r="B1" s="181"/>
      <c r="C1" s="181"/>
      <c r="D1" s="181"/>
      <c r="E1" s="181"/>
    </row>
    <row r="2" spans="1:19" ht="24.75" customHeight="1">
      <c r="A2" s="182" t="s">
        <v>303</v>
      </c>
      <c r="B2" s="182"/>
      <c r="C2" s="182"/>
      <c r="D2" s="182"/>
      <c r="E2" s="182"/>
      <c r="F2" s="182"/>
      <c r="G2" s="182"/>
      <c r="H2" s="182"/>
      <c r="I2" s="182"/>
      <c r="J2" s="182"/>
      <c r="K2" s="182"/>
      <c r="L2" s="182"/>
      <c r="M2" s="182"/>
      <c r="N2" s="182"/>
      <c r="O2" s="182"/>
      <c r="P2" s="182"/>
      <c r="Q2" s="182"/>
      <c r="R2" s="182"/>
      <c r="S2" s="182"/>
    </row>
    <row r="3" spans="1:19" ht="19.5" customHeight="1">
      <c r="A3" s="180" t="s">
        <v>282</v>
      </c>
      <c r="B3" s="181"/>
      <c r="C3" s="181"/>
      <c r="D3" s="181"/>
      <c r="E3" s="181"/>
      <c r="F3" s="181"/>
      <c r="G3" s="181"/>
      <c r="H3" s="153"/>
      <c r="I3" s="153"/>
      <c r="J3" s="153"/>
      <c r="K3" s="153"/>
      <c r="L3" s="153"/>
      <c r="M3" s="153"/>
      <c r="N3" s="153"/>
      <c r="O3" s="153"/>
      <c r="P3" s="153"/>
      <c r="Q3" s="153"/>
      <c r="R3" s="153"/>
    </row>
    <row r="4" spans="1:19" ht="17.25" customHeight="1">
      <c r="A4" s="183"/>
      <c r="B4" s="183"/>
      <c r="C4" s="183"/>
      <c r="D4" s="183"/>
      <c r="E4" s="183"/>
      <c r="F4" s="183"/>
      <c r="G4" s="183"/>
      <c r="H4" s="183"/>
      <c r="I4" s="183"/>
      <c r="J4" s="183"/>
      <c r="K4" s="183"/>
      <c r="L4" s="183"/>
      <c r="M4" s="183"/>
      <c r="N4" s="183"/>
      <c r="O4" s="183"/>
      <c r="P4" s="183"/>
      <c r="Q4" s="183"/>
      <c r="R4" s="183"/>
    </row>
    <row r="5" spans="1:19" ht="16.5" customHeight="1">
      <c r="A5" s="180" t="s">
        <v>12</v>
      </c>
      <c r="B5" s="181"/>
      <c r="C5" s="181"/>
      <c r="D5" s="181"/>
      <c r="E5" s="181"/>
      <c r="F5" s="181"/>
      <c r="G5" s="181"/>
      <c r="H5" s="181"/>
      <c r="I5" s="181"/>
      <c r="J5" s="181"/>
      <c r="K5" s="181"/>
      <c r="L5" s="181"/>
      <c r="M5" s="181"/>
      <c r="N5" s="181"/>
      <c r="O5" s="181"/>
      <c r="P5" s="181"/>
      <c r="Q5" s="181"/>
      <c r="R5" s="181"/>
    </row>
    <row r="6" spans="1:19" ht="1.5" customHeight="1">
      <c r="B6" s="184"/>
      <c r="C6" s="184"/>
      <c r="D6" s="184"/>
      <c r="E6" s="184"/>
      <c r="F6" s="184"/>
      <c r="G6" s="184"/>
      <c r="H6" s="184"/>
      <c r="I6" s="184"/>
      <c r="J6" s="184"/>
      <c r="K6" s="184"/>
      <c r="L6" s="184"/>
      <c r="M6" s="184"/>
      <c r="N6" s="184"/>
      <c r="O6" s="184"/>
      <c r="P6" s="184"/>
      <c r="Q6" s="184"/>
      <c r="R6" s="184"/>
    </row>
    <row r="7" spans="1:19" ht="20.25" customHeight="1">
      <c r="A7" s="50"/>
      <c r="B7" s="154" t="s">
        <v>13</v>
      </c>
      <c r="C7" s="155"/>
      <c r="D7" s="156"/>
      <c r="E7" s="156"/>
      <c r="F7" s="156"/>
      <c r="G7" s="156"/>
      <c r="H7" s="156"/>
      <c r="I7" s="156"/>
      <c r="J7" s="156"/>
      <c r="K7" s="156"/>
      <c r="L7" s="156"/>
      <c r="M7" s="156"/>
      <c r="N7" s="156"/>
      <c r="O7" s="156"/>
      <c r="P7" s="156"/>
      <c r="Q7" s="157" t="s">
        <v>236</v>
      </c>
      <c r="R7" s="156"/>
      <c r="S7" s="50"/>
    </row>
    <row r="8" spans="1:19" ht="37.5" customHeight="1">
      <c r="A8" s="50"/>
      <c r="B8" s="172" t="s">
        <v>14</v>
      </c>
      <c r="C8" s="172"/>
      <c r="D8" s="188" t="s">
        <v>15</v>
      </c>
      <c r="E8" s="185"/>
      <c r="F8" s="188" t="s">
        <v>16</v>
      </c>
      <c r="G8" s="185"/>
      <c r="H8" s="188" t="s">
        <v>17</v>
      </c>
      <c r="I8" s="185"/>
      <c r="J8" s="188" t="s">
        <v>18</v>
      </c>
      <c r="K8" s="185"/>
      <c r="L8" s="188" t="s">
        <v>19</v>
      </c>
      <c r="M8" s="185"/>
      <c r="N8" s="185" t="s">
        <v>20</v>
      </c>
      <c r="O8" s="172"/>
      <c r="P8" s="186" t="s">
        <v>21</v>
      </c>
      <c r="Q8" s="187"/>
      <c r="R8" s="158"/>
      <c r="S8" s="50"/>
    </row>
    <row r="9" spans="1:19" ht="14.1" customHeight="1">
      <c r="A9" s="50"/>
      <c r="B9" s="166" t="s">
        <v>22</v>
      </c>
      <c r="C9" s="166"/>
      <c r="D9" s="161">
        <f>ROUND('[1]全体(円)'!D9:E9/1000000,0)</f>
        <v>401369</v>
      </c>
      <c r="E9" s="162"/>
      <c r="F9" s="161">
        <f>ROUND('[1]全体(円)'!F9:G9/1000000,0)</f>
        <v>2407</v>
      </c>
      <c r="G9" s="162"/>
      <c r="H9" s="161">
        <f>ROUND('[1]全体(円)'!H9:I9/1000000,0)</f>
        <v>1187</v>
      </c>
      <c r="I9" s="162"/>
      <c r="J9" s="161">
        <f>ROUND('[1]全体(円)'!J9:K9/1000000,0)</f>
        <v>402588</v>
      </c>
      <c r="K9" s="162"/>
      <c r="L9" s="161">
        <f>ROUND('[1]全体(円)'!L9:M9/1000000,0)</f>
        <v>153427</v>
      </c>
      <c r="M9" s="162"/>
      <c r="N9" s="161">
        <f>ROUND('[1]全体(円)'!N9:O9/1000000,0)</f>
        <v>6604</v>
      </c>
      <c r="O9" s="162"/>
      <c r="P9" s="161">
        <f>ROUND('[1]全体(円)'!P9:Q9/1000000,0)</f>
        <v>249162</v>
      </c>
      <c r="Q9" s="162"/>
      <c r="R9" s="158"/>
      <c r="S9" s="50"/>
    </row>
    <row r="10" spans="1:19" ht="14.1" customHeight="1">
      <c r="A10" s="50"/>
      <c r="B10" s="166" t="s">
        <v>23</v>
      </c>
      <c r="C10" s="166"/>
      <c r="D10" s="161">
        <f>ROUND('[1]全体(円)'!D10:E10/1000000,0)</f>
        <v>120820</v>
      </c>
      <c r="E10" s="162"/>
      <c r="F10" s="161">
        <f>ROUND('[1]全体(円)'!F10:G10/1000000,0)</f>
        <v>470</v>
      </c>
      <c r="G10" s="162"/>
      <c r="H10" s="161">
        <f>ROUND('[1]全体(円)'!H10:I10/1000000,0)</f>
        <v>567</v>
      </c>
      <c r="I10" s="162"/>
      <c r="J10" s="161">
        <f>ROUND('[1]全体(円)'!J10:K10/1000000,0)</f>
        <v>120724</v>
      </c>
      <c r="K10" s="162"/>
      <c r="L10" s="161">
        <f>ROUND('[1]全体(円)'!L10:M10/1000000,0)</f>
        <v>0</v>
      </c>
      <c r="M10" s="162"/>
      <c r="N10" s="161">
        <f>ROUND('[1]全体(円)'!N10:O10/1000000,0)</f>
        <v>0</v>
      </c>
      <c r="O10" s="162"/>
      <c r="P10" s="161">
        <f>ROUND('[1]全体(円)'!P10:Q10/1000000,0)</f>
        <v>120724</v>
      </c>
      <c r="Q10" s="162"/>
      <c r="R10" s="158"/>
      <c r="S10" s="50"/>
    </row>
    <row r="11" spans="1:19" ht="14.1" customHeight="1">
      <c r="A11" s="50"/>
      <c r="B11" s="167" t="s">
        <v>24</v>
      </c>
      <c r="C11" s="167"/>
      <c r="D11" s="161">
        <f>ROUND('[1]全体(円)'!D11:E11/1000000,0)</f>
        <v>824</v>
      </c>
      <c r="E11" s="162"/>
      <c r="F11" s="161">
        <f>ROUND('[1]全体(円)'!F11:G11/1000000,0)</f>
        <v>0</v>
      </c>
      <c r="G11" s="162"/>
      <c r="H11" s="161">
        <f>ROUND('[1]全体(円)'!H11:I11/1000000,0)</f>
        <v>0</v>
      </c>
      <c r="I11" s="162"/>
      <c r="J11" s="161">
        <f>ROUND('[1]全体(円)'!J11:K11/1000000,0)</f>
        <v>824</v>
      </c>
      <c r="K11" s="162"/>
      <c r="L11" s="161">
        <f>ROUND('[1]全体(円)'!L11:M11/1000000,0)</f>
        <v>0</v>
      </c>
      <c r="M11" s="162"/>
      <c r="N11" s="161">
        <f>ROUND('[1]全体(円)'!N11:O11/1000000,0)</f>
        <v>0</v>
      </c>
      <c r="O11" s="162"/>
      <c r="P11" s="161">
        <f>ROUND('[1]全体(円)'!P11:Q11/1000000,0)</f>
        <v>824</v>
      </c>
      <c r="Q11" s="162"/>
      <c r="R11" s="158"/>
      <c r="S11" s="50"/>
    </row>
    <row r="12" spans="1:19" ht="14.1" customHeight="1">
      <c r="A12" s="50"/>
      <c r="B12" s="167" t="s">
        <v>25</v>
      </c>
      <c r="C12" s="167"/>
      <c r="D12" s="161">
        <f>ROUND('[1]全体(円)'!D12:E12/1000000,0)</f>
        <v>262594</v>
      </c>
      <c r="E12" s="162"/>
      <c r="F12" s="161">
        <f>ROUND('[1]全体(円)'!F12:G12/1000000,0)</f>
        <v>797</v>
      </c>
      <c r="G12" s="162"/>
      <c r="H12" s="161">
        <f>ROUND('[1]全体(円)'!H12:I12/1000000,0)</f>
        <v>440</v>
      </c>
      <c r="I12" s="162"/>
      <c r="J12" s="161">
        <f>ROUND('[1]全体(円)'!J12:K12/1000000,0)</f>
        <v>262951</v>
      </c>
      <c r="K12" s="162"/>
      <c r="L12" s="161">
        <f>ROUND('[1]全体(円)'!L12:M12/1000000,0)</f>
        <v>145227</v>
      </c>
      <c r="M12" s="162"/>
      <c r="N12" s="161">
        <f>ROUND('[1]全体(円)'!N12:O12/1000000,0)</f>
        <v>5991</v>
      </c>
      <c r="O12" s="162"/>
      <c r="P12" s="161">
        <f>ROUND('[1]全体(円)'!P12:Q12/1000000,0)</f>
        <v>117724</v>
      </c>
      <c r="Q12" s="162"/>
      <c r="R12" s="158"/>
      <c r="S12" s="50"/>
    </row>
    <row r="13" spans="1:19" ht="14.1" customHeight="1">
      <c r="A13" s="50"/>
      <c r="B13" s="166" t="s">
        <v>26</v>
      </c>
      <c r="C13" s="166"/>
      <c r="D13" s="161">
        <f>ROUND('[1]全体(円)'!D13:E13/1000000,0)</f>
        <v>16408</v>
      </c>
      <c r="E13" s="162"/>
      <c r="F13" s="161">
        <f>ROUND('[1]全体(円)'!F13:G13/1000000,0)</f>
        <v>569</v>
      </c>
      <c r="G13" s="162"/>
      <c r="H13" s="161">
        <f>ROUND('[1]全体(円)'!H13:I13/1000000,0)</f>
        <v>0</v>
      </c>
      <c r="I13" s="162"/>
      <c r="J13" s="161">
        <f>ROUND('[1]全体(円)'!J13:K13/1000000,0)</f>
        <v>16977</v>
      </c>
      <c r="K13" s="162"/>
      <c r="L13" s="161">
        <f>ROUND('[1]全体(円)'!L13:M13/1000000,0)</f>
        <v>7833</v>
      </c>
      <c r="M13" s="162"/>
      <c r="N13" s="161">
        <f>ROUND('[1]全体(円)'!N13:O13/1000000,0)</f>
        <v>594</v>
      </c>
      <c r="O13" s="162"/>
      <c r="P13" s="161">
        <f>ROUND('[1]全体(円)'!P13:Q13/1000000,0)</f>
        <v>9144</v>
      </c>
      <c r="Q13" s="162"/>
      <c r="R13" s="158"/>
      <c r="S13" s="50"/>
    </row>
    <row r="14" spans="1:19" ht="14.1" customHeight="1">
      <c r="A14" s="50"/>
      <c r="B14" s="170" t="s">
        <v>27</v>
      </c>
      <c r="C14" s="170"/>
      <c r="D14" s="161">
        <f>ROUND('[1]全体(円)'!D14:E14/1000000,0)</f>
        <v>394</v>
      </c>
      <c r="E14" s="162"/>
      <c r="F14" s="161">
        <f>ROUND('[1]全体(円)'!F14:G14/1000000,0)</f>
        <v>0</v>
      </c>
      <c r="G14" s="162"/>
      <c r="H14" s="161">
        <f>ROUND('[1]全体(円)'!H14:I14/1000000,0)</f>
        <v>15</v>
      </c>
      <c r="I14" s="162"/>
      <c r="J14" s="161">
        <f>ROUND('[1]全体(円)'!J14:K14/1000000,0)</f>
        <v>379</v>
      </c>
      <c r="K14" s="162"/>
      <c r="L14" s="161">
        <f>ROUND('[1]全体(円)'!L14:M14/1000000,0)</f>
        <v>360</v>
      </c>
      <c r="M14" s="162"/>
      <c r="N14" s="161">
        <f>ROUND('[1]全体(円)'!N14:O14/1000000,0)</f>
        <v>20</v>
      </c>
      <c r="O14" s="162"/>
      <c r="P14" s="161">
        <f>ROUND('[1]全体(円)'!P14:Q14/1000000,0)</f>
        <v>18</v>
      </c>
      <c r="Q14" s="162"/>
      <c r="R14" s="158"/>
      <c r="S14" s="50"/>
    </row>
    <row r="15" spans="1:19" ht="14.1" customHeight="1">
      <c r="A15" s="50"/>
      <c r="B15" s="171" t="s">
        <v>28</v>
      </c>
      <c r="C15" s="171"/>
      <c r="D15" s="161">
        <f>ROUND('[1]全体(円)'!D15:E15/1000000,0)</f>
        <v>5</v>
      </c>
      <c r="E15" s="162"/>
      <c r="F15" s="161">
        <f>ROUND('[1]全体(円)'!F15:G15/1000000,0)</f>
        <v>9</v>
      </c>
      <c r="G15" s="162"/>
      <c r="H15" s="161">
        <f>ROUND('[1]全体(円)'!H15:I15/1000000,0)</f>
        <v>4</v>
      </c>
      <c r="I15" s="162"/>
      <c r="J15" s="161">
        <f>ROUND('[1]全体(円)'!J15:K15/1000000,0)</f>
        <v>11</v>
      </c>
      <c r="K15" s="162"/>
      <c r="L15" s="161">
        <f>ROUND('[1]全体(円)'!L15:M15/1000000,0)</f>
        <v>6</v>
      </c>
      <c r="M15" s="162"/>
      <c r="N15" s="161">
        <f>ROUND('[1]全体(円)'!N15:O15/1000000,0)</f>
        <v>0</v>
      </c>
      <c r="O15" s="162"/>
      <c r="P15" s="161">
        <f>ROUND('[1]全体(円)'!P15:Q15/1000000,0)</f>
        <v>4</v>
      </c>
      <c r="Q15" s="162"/>
      <c r="R15" s="158"/>
      <c r="S15" s="50"/>
    </row>
    <row r="16" spans="1:19" ht="14.1" customHeight="1">
      <c r="A16" s="50"/>
      <c r="B16" s="170" t="s">
        <v>29</v>
      </c>
      <c r="C16" s="170"/>
      <c r="D16" s="161">
        <f>ROUND('[1]全体(円)'!D16:E16/1000000,0)</f>
        <v>0</v>
      </c>
      <c r="E16" s="162"/>
      <c r="F16" s="161">
        <f>ROUND('[1]全体(円)'!F16:G16/1000000,0)</f>
        <v>0</v>
      </c>
      <c r="G16" s="162"/>
      <c r="H16" s="161">
        <f>ROUND('[1]全体(円)'!H16:I16/1000000,0)</f>
        <v>0</v>
      </c>
      <c r="I16" s="162"/>
      <c r="J16" s="161">
        <f>ROUND('[1]全体(円)'!J16:K16/1000000,0)</f>
        <v>0</v>
      </c>
      <c r="K16" s="162"/>
      <c r="L16" s="161">
        <f>ROUND('[1]全体(円)'!L16:M16/1000000,0)</f>
        <v>0</v>
      </c>
      <c r="M16" s="162"/>
      <c r="N16" s="161">
        <f>ROUND('[1]全体(円)'!N16:O16/1000000,0)</f>
        <v>0</v>
      </c>
      <c r="O16" s="162"/>
      <c r="P16" s="161">
        <f>ROUND('[1]全体(円)'!P16:Q16/1000000,0)</f>
        <v>0</v>
      </c>
      <c r="Q16" s="162"/>
      <c r="R16" s="158"/>
      <c r="S16" s="50"/>
    </row>
    <row r="17" spans="1:19" ht="14.1" customHeight="1">
      <c r="A17" s="50"/>
      <c r="B17" s="167" t="s">
        <v>30</v>
      </c>
      <c r="C17" s="167"/>
      <c r="D17" s="161">
        <f>ROUND('[1]全体(円)'!D17:E17/1000000,0)</f>
        <v>0</v>
      </c>
      <c r="E17" s="162"/>
      <c r="F17" s="161">
        <f>ROUND('[1]全体(円)'!F17:G17/1000000,0)</f>
        <v>0</v>
      </c>
      <c r="G17" s="162"/>
      <c r="H17" s="161">
        <f>ROUND('[1]全体(円)'!H17:I17/1000000,0)</f>
        <v>0</v>
      </c>
      <c r="I17" s="162"/>
      <c r="J17" s="161">
        <f>ROUND('[1]全体(円)'!J17:K17/1000000,0)</f>
        <v>0</v>
      </c>
      <c r="K17" s="162"/>
      <c r="L17" s="161">
        <f>ROUND('[1]全体(円)'!L17:M17/1000000,0)</f>
        <v>0</v>
      </c>
      <c r="M17" s="162"/>
      <c r="N17" s="161">
        <f>ROUND('[1]全体(円)'!N17:O17/1000000,0)</f>
        <v>0</v>
      </c>
      <c r="O17" s="162"/>
      <c r="P17" s="161">
        <f>ROUND('[1]全体(円)'!P17:Q17/1000000,0)</f>
        <v>0</v>
      </c>
      <c r="Q17" s="162"/>
      <c r="R17" s="158"/>
      <c r="S17" s="50"/>
    </row>
    <row r="18" spans="1:19" ht="14.1" customHeight="1">
      <c r="A18" s="50"/>
      <c r="B18" s="167" t="s">
        <v>31</v>
      </c>
      <c r="C18" s="167"/>
      <c r="D18" s="161">
        <f>ROUND('[1]全体(円)'!D18:E18/1000000,0)</f>
        <v>324</v>
      </c>
      <c r="E18" s="162"/>
      <c r="F18" s="161">
        <f>ROUND('[1]全体(円)'!F18:G18/1000000,0)</f>
        <v>560</v>
      </c>
      <c r="G18" s="162"/>
      <c r="H18" s="161">
        <f>ROUND('[1]全体(円)'!H18:I18/1000000,0)</f>
        <v>161</v>
      </c>
      <c r="I18" s="162"/>
      <c r="J18" s="161">
        <f>ROUND('[1]全体(円)'!J18:K18/1000000,0)</f>
        <v>723</v>
      </c>
      <c r="K18" s="162"/>
      <c r="L18" s="161">
        <f>ROUND('[1]全体(円)'!L18:M18/1000000,0)</f>
        <v>0</v>
      </c>
      <c r="M18" s="162"/>
      <c r="N18" s="161">
        <f>ROUND('[1]全体(円)'!N18:O18/1000000,0)</f>
        <v>0</v>
      </c>
      <c r="O18" s="162"/>
      <c r="P18" s="161">
        <f>ROUND('[1]全体(円)'!P18:Q18/1000000,0)</f>
        <v>723</v>
      </c>
      <c r="Q18" s="162"/>
      <c r="R18" s="158"/>
      <c r="S18" s="50"/>
    </row>
    <row r="19" spans="1:19" ht="14.1" customHeight="1">
      <c r="A19" s="50"/>
      <c r="B19" s="179" t="s">
        <v>32</v>
      </c>
      <c r="C19" s="179"/>
      <c r="D19" s="161">
        <f>ROUND('[1]全体(円)'!D19:E19/1000000,0)</f>
        <v>1029749</v>
      </c>
      <c r="E19" s="162"/>
      <c r="F19" s="161">
        <f>ROUND('[1]全体(円)'!F19:G19/1000000,0)</f>
        <v>26471</v>
      </c>
      <c r="G19" s="162"/>
      <c r="H19" s="161">
        <f>ROUND('[1]全体(円)'!H19:I19/1000000,0)</f>
        <v>15186</v>
      </c>
      <c r="I19" s="162"/>
      <c r="J19" s="161">
        <f>ROUND('[1]全体(円)'!J19:K19/1000000,0)</f>
        <v>1041033</v>
      </c>
      <c r="K19" s="162"/>
      <c r="L19" s="161">
        <f>ROUND('[1]全体(円)'!L19:M19/1000000,0)</f>
        <v>255633</v>
      </c>
      <c r="M19" s="162"/>
      <c r="N19" s="161">
        <f>ROUND('[1]全体(円)'!N19:O19/1000000,0)</f>
        <v>12611</v>
      </c>
      <c r="O19" s="162"/>
      <c r="P19" s="161">
        <f>ROUND('[1]全体(円)'!P19:Q19/1000000,0)</f>
        <v>785400</v>
      </c>
      <c r="Q19" s="162"/>
      <c r="R19" s="158"/>
      <c r="S19" s="50"/>
    </row>
    <row r="20" spans="1:19" ht="14.1" customHeight="1">
      <c r="A20" s="50"/>
      <c r="B20" s="166" t="s">
        <v>33</v>
      </c>
      <c r="C20" s="166"/>
      <c r="D20" s="161">
        <f>ROUND('[1]全体(円)'!D20:E20/1000000,0)</f>
        <v>417065</v>
      </c>
      <c r="E20" s="162"/>
      <c r="F20" s="161">
        <f>ROUND('[1]全体(円)'!F20:G20/1000000,0)</f>
        <v>848</v>
      </c>
      <c r="G20" s="162"/>
      <c r="H20" s="161">
        <f>ROUND('[1]全体(円)'!H20:I20/1000000,0)</f>
        <v>568</v>
      </c>
      <c r="I20" s="162"/>
      <c r="J20" s="161">
        <f>ROUND('[1]全体(円)'!J20:K20/1000000,0)</f>
        <v>417345</v>
      </c>
      <c r="K20" s="162"/>
      <c r="L20" s="161">
        <f>ROUND('[1]全体(円)'!L20:M20/1000000,0)</f>
        <v>0</v>
      </c>
      <c r="M20" s="162"/>
      <c r="N20" s="161">
        <f>ROUND('[1]全体(円)'!N20:O20/1000000,0)</f>
        <v>0</v>
      </c>
      <c r="O20" s="162"/>
      <c r="P20" s="161">
        <f>ROUND('[1]全体(円)'!P20:Q20/1000000,0)</f>
        <v>417345</v>
      </c>
      <c r="Q20" s="162"/>
      <c r="R20" s="158"/>
      <c r="S20" s="50"/>
    </row>
    <row r="21" spans="1:19" ht="14.1" customHeight="1">
      <c r="A21" s="50"/>
      <c r="B21" s="178" t="s">
        <v>34</v>
      </c>
      <c r="C21" s="178"/>
      <c r="D21" s="161">
        <f>ROUND('[1]全体(円)'!D21:E21/1000000,0)</f>
        <v>17779</v>
      </c>
      <c r="E21" s="162"/>
      <c r="F21" s="161">
        <f>ROUND('[1]全体(円)'!F21:G21/1000000,0)</f>
        <v>1069</v>
      </c>
      <c r="G21" s="162"/>
      <c r="H21" s="161">
        <f>ROUND('[1]全体(円)'!H21:I21/1000000,0)</f>
        <v>5</v>
      </c>
      <c r="I21" s="162"/>
      <c r="J21" s="161">
        <f>ROUND('[1]全体(円)'!J21:K21/1000000,0)</f>
        <v>18842</v>
      </c>
      <c r="K21" s="162"/>
      <c r="L21" s="161">
        <f>ROUND('[1]全体(円)'!L21:M21/1000000,0)</f>
        <v>7872</v>
      </c>
      <c r="M21" s="162"/>
      <c r="N21" s="161">
        <f>ROUND('[1]全体(円)'!N21:O21/1000000,0)</f>
        <v>487</v>
      </c>
      <c r="O21" s="162"/>
      <c r="P21" s="161">
        <f>ROUND('[1]全体(円)'!P21:Q21/1000000,0)</f>
        <v>10970</v>
      </c>
      <c r="Q21" s="162"/>
      <c r="R21" s="158"/>
      <c r="S21" s="50"/>
    </row>
    <row r="22" spans="1:19" ht="14.1" customHeight="1">
      <c r="A22" s="50"/>
      <c r="B22" s="177" t="s">
        <v>26</v>
      </c>
      <c r="C22" s="177"/>
      <c r="D22" s="161">
        <f>ROUND('[1]全体(円)'!D22:E22/1000000,0)</f>
        <v>574804</v>
      </c>
      <c r="E22" s="162"/>
      <c r="F22" s="161">
        <f>ROUND('[1]全体(円)'!F22:G22/1000000,0)</f>
        <v>10928</v>
      </c>
      <c r="G22" s="162"/>
      <c r="H22" s="161">
        <f>ROUND('[1]全体(円)'!H22:I22/1000000,0)</f>
        <v>2093</v>
      </c>
      <c r="I22" s="162"/>
      <c r="J22" s="161">
        <f>ROUND('[1]全体(円)'!J22:K22/1000000,0)</f>
        <v>583638</v>
      </c>
      <c r="K22" s="162"/>
      <c r="L22" s="161">
        <f>ROUND('[1]全体(円)'!L22:M22/1000000,0)</f>
        <v>247760</v>
      </c>
      <c r="M22" s="162"/>
      <c r="N22" s="161">
        <f>ROUND('[1]全体(円)'!N22:O22/1000000,0)</f>
        <v>12124</v>
      </c>
      <c r="O22" s="162"/>
      <c r="P22" s="161">
        <f>ROUND('[1]全体(円)'!P22:Q22/1000000,0)</f>
        <v>335878</v>
      </c>
      <c r="Q22" s="162"/>
      <c r="R22" s="158"/>
      <c r="S22" s="50"/>
    </row>
    <row r="23" spans="1:19" ht="14.1" customHeight="1">
      <c r="A23" s="50"/>
      <c r="B23" s="177" t="s">
        <v>30</v>
      </c>
      <c r="C23" s="177"/>
      <c r="D23" s="161">
        <f>ROUND('[1]全体(円)'!D23:E23/1000000,0)</f>
        <v>1</v>
      </c>
      <c r="E23" s="162"/>
      <c r="F23" s="161">
        <f>ROUND('[1]全体(円)'!F23:G23/1000000,0)</f>
        <v>0</v>
      </c>
      <c r="G23" s="162"/>
      <c r="H23" s="161">
        <f>ROUND('[1]全体(円)'!H23:I23/1000000,0)</f>
        <v>0</v>
      </c>
      <c r="I23" s="162"/>
      <c r="J23" s="161">
        <f>ROUND('[1]全体(円)'!J23:K23/1000000,0)</f>
        <v>1</v>
      </c>
      <c r="K23" s="162"/>
      <c r="L23" s="161">
        <f>ROUND('[1]全体(円)'!L23:M23/1000000,0)</f>
        <v>1</v>
      </c>
      <c r="M23" s="162"/>
      <c r="N23" s="161">
        <f>ROUND('[1]全体(円)'!N23:O23/1000000,0)</f>
        <v>0</v>
      </c>
      <c r="O23" s="162"/>
      <c r="P23" s="161">
        <f>ROUND('[1]全体(円)'!P23:Q23/1000000,0)</f>
        <v>0</v>
      </c>
      <c r="Q23" s="162"/>
      <c r="R23" s="158"/>
      <c r="S23" s="50"/>
    </row>
    <row r="24" spans="1:19" ht="14.1" customHeight="1">
      <c r="A24" s="50"/>
      <c r="B24" s="178" t="s">
        <v>31</v>
      </c>
      <c r="C24" s="178"/>
      <c r="D24" s="161">
        <f>ROUND('[1]全体(円)'!D24:E24/1000000,0)</f>
        <v>20101</v>
      </c>
      <c r="E24" s="162"/>
      <c r="F24" s="161">
        <f>ROUND('[1]全体(円)'!F24:G24/1000000,0)</f>
        <v>13626</v>
      </c>
      <c r="G24" s="162"/>
      <c r="H24" s="161">
        <f>ROUND('[1]全体(円)'!H24:I24/1000000,0)</f>
        <v>12520</v>
      </c>
      <c r="I24" s="162"/>
      <c r="J24" s="161">
        <f>ROUND('[1]全体(円)'!J24:K24/1000000,0)</f>
        <v>21208</v>
      </c>
      <c r="K24" s="162"/>
      <c r="L24" s="161">
        <f>ROUND('[1]全体(円)'!L24:M24/1000000,0)</f>
        <v>0</v>
      </c>
      <c r="M24" s="162"/>
      <c r="N24" s="161">
        <f>ROUND('[1]全体(円)'!N24:O24/1000000,0)</f>
        <v>0</v>
      </c>
      <c r="O24" s="162"/>
      <c r="P24" s="161">
        <f>ROUND('[1]全体(円)'!P24:Q24/1000000,0)</f>
        <v>21208</v>
      </c>
      <c r="Q24" s="162"/>
      <c r="R24" s="158"/>
      <c r="S24" s="50"/>
    </row>
    <row r="25" spans="1:19" ht="14.1" customHeight="1">
      <c r="A25" s="50"/>
      <c r="B25" s="177" t="s">
        <v>35</v>
      </c>
      <c r="C25" s="177"/>
      <c r="D25" s="161">
        <f>ROUND('[1]全体(円)'!D25:E25/1000000,0)</f>
        <v>61233</v>
      </c>
      <c r="E25" s="162"/>
      <c r="F25" s="161">
        <f>ROUND('[1]全体(円)'!F25:G25/1000000,0)</f>
        <v>3815</v>
      </c>
      <c r="G25" s="162"/>
      <c r="H25" s="161">
        <f>ROUND('[1]全体(円)'!H25:I25/1000000,0)</f>
        <v>1257</v>
      </c>
      <c r="I25" s="162"/>
      <c r="J25" s="161">
        <f>ROUND('[1]全体(円)'!J25:K25/1000000,0)</f>
        <v>63791</v>
      </c>
      <c r="K25" s="162"/>
      <c r="L25" s="161">
        <f>ROUND('[1]全体(円)'!L25:M25/1000000,0)</f>
        <v>37615</v>
      </c>
      <c r="M25" s="162"/>
      <c r="N25" s="161">
        <f>ROUND('[1]全体(円)'!N25:O25/1000000,0)</f>
        <v>2460</v>
      </c>
      <c r="O25" s="162"/>
      <c r="P25" s="161">
        <f>ROUND('[1]全体(円)'!P25:Q25/1000000,0)</f>
        <v>26176</v>
      </c>
      <c r="Q25" s="162"/>
      <c r="R25" s="158"/>
      <c r="S25" s="50"/>
    </row>
    <row r="26" spans="1:19" ht="14.1" customHeight="1">
      <c r="A26" s="50"/>
      <c r="B26" s="175" t="s">
        <v>8</v>
      </c>
      <c r="C26" s="176"/>
      <c r="D26" s="161">
        <f>ROUND('[1]全体(円)'!D26:E26/1000000,0)</f>
        <v>1492351</v>
      </c>
      <c r="E26" s="162"/>
      <c r="F26" s="161">
        <f>ROUND('[1]全体(円)'!F26:G26/1000000,0)</f>
        <v>32692</v>
      </c>
      <c r="G26" s="162"/>
      <c r="H26" s="161">
        <f>ROUND('[1]全体(円)'!H26:I26/1000000,0)</f>
        <v>17630</v>
      </c>
      <c r="I26" s="162"/>
      <c r="J26" s="161">
        <f>ROUND('[1]全体(円)'!J26:K26/1000000,0)</f>
        <v>1507412</v>
      </c>
      <c r="K26" s="162"/>
      <c r="L26" s="161">
        <f>ROUND('[1]全体(円)'!L26:M26/1000000,0)</f>
        <v>446674</v>
      </c>
      <c r="M26" s="162"/>
      <c r="N26" s="161">
        <f>ROUND('[1]全体(円)'!N26:O26/1000000,0)</f>
        <v>21675</v>
      </c>
      <c r="O26" s="162"/>
      <c r="P26" s="161">
        <f>ROUND('[1]全体(円)'!P26:Q26/1000000,0)</f>
        <v>1060738</v>
      </c>
      <c r="Q26" s="162"/>
      <c r="R26" s="158"/>
      <c r="S26" s="50"/>
    </row>
    <row r="27" spans="1:19" ht="8.4499999999999993" customHeight="1">
      <c r="A27" s="50"/>
      <c r="B27" s="159"/>
      <c r="C27" s="147"/>
      <c r="D27" s="147"/>
      <c r="E27" s="147"/>
      <c r="F27" s="147"/>
      <c r="G27" s="147"/>
      <c r="H27" s="147"/>
      <c r="I27" s="147"/>
      <c r="J27" s="147"/>
      <c r="K27" s="147"/>
      <c r="L27" s="148"/>
      <c r="M27" s="148"/>
      <c r="N27" s="148"/>
      <c r="O27" s="148"/>
      <c r="P27" s="160"/>
      <c r="Q27" s="160"/>
      <c r="R27" s="160"/>
      <c r="S27" s="5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3"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5A962-E11F-4CAB-BFF6-50E022E90978}">
  <sheetPr>
    <pageSetUpPr fitToPage="1"/>
  </sheetPr>
  <dimension ref="A1:S27"/>
  <sheetViews>
    <sheetView view="pageBreakPreview" zoomScale="85" zoomScaleNormal="100" zoomScaleSheetLayoutView="85" workbookViewId="0">
      <selection sqref="A1:E1"/>
    </sheetView>
  </sheetViews>
  <sheetFormatPr defaultRowHeight="13.5"/>
  <cols>
    <col min="1" max="1" width="0.875" style="49" customWidth="1"/>
    <col min="2" max="2" width="3.75" style="49" customWidth="1"/>
    <col min="3" max="3" width="16.75" style="49" customWidth="1"/>
    <col min="4" max="17" width="8.5" style="49" customWidth="1"/>
    <col min="18" max="18" width="16.25" style="49" customWidth="1"/>
    <col min="19" max="19" width="0.625" style="49" customWidth="1"/>
    <col min="20" max="20" width="0.375" style="49" customWidth="1"/>
    <col min="21" max="16384" width="9" style="49"/>
  </cols>
  <sheetData>
    <row r="1" spans="1:19" ht="18.75" customHeight="1">
      <c r="A1" s="180" t="s">
        <v>11</v>
      </c>
      <c r="B1" s="181"/>
      <c r="C1" s="181"/>
      <c r="D1" s="181"/>
      <c r="E1" s="181"/>
    </row>
    <row r="2" spans="1:19" ht="24.75" customHeight="1">
      <c r="A2" s="182" t="s">
        <v>304</v>
      </c>
      <c r="B2" s="182"/>
      <c r="C2" s="182"/>
      <c r="D2" s="182"/>
      <c r="E2" s="182"/>
      <c r="F2" s="182"/>
      <c r="G2" s="182"/>
      <c r="H2" s="182"/>
      <c r="I2" s="182"/>
      <c r="J2" s="182"/>
      <c r="K2" s="182"/>
      <c r="L2" s="182"/>
      <c r="M2" s="182"/>
      <c r="N2" s="182"/>
      <c r="O2" s="182"/>
      <c r="P2" s="182"/>
      <c r="Q2" s="182"/>
      <c r="R2" s="182"/>
      <c r="S2" s="182"/>
    </row>
    <row r="3" spans="1:19" ht="19.5" customHeight="1">
      <c r="A3" s="180" t="s">
        <v>282</v>
      </c>
      <c r="B3" s="181"/>
      <c r="C3" s="181"/>
      <c r="D3" s="181"/>
      <c r="E3" s="181"/>
      <c r="F3" s="181"/>
      <c r="G3" s="181"/>
      <c r="H3" s="153"/>
      <c r="I3" s="153"/>
      <c r="J3" s="153"/>
      <c r="K3" s="153"/>
      <c r="L3" s="153"/>
      <c r="M3" s="153"/>
      <c r="N3" s="153"/>
      <c r="O3" s="153"/>
      <c r="P3" s="153"/>
      <c r="Q3" s="153"/>
      <c r="R3" s="153"/>
    </row>
    <row r="4" spans="1:19" ht="17.25" customHeight="1">
      <c r="A4" s="183"/>
      <c r="B4" s="183"/>
      <c r="C4" s="183"/>
      <c r="D4" s="183"/>
      <c r="E4" s="183"/>
      <c r="F4" s="183"/>
      <c r="G4" s="183"/>
      <c r="H4" s="183"/>
      <c r="I4" s="183"/>
      <c r="J4" s="183"/>
      <c r="K4" s="183"/>
      <c r="L4" s="183"/>
      <c r="M4" s="183"/>
      <c r="N4" s="183"/>
      <c r="O4" s="183"/>
      <c r="P4" s="183"/>
      <c r="Q4" s="183"/>
      <c r="R4" s="183"/>
    </row>
    <row r="5" spans="1:19" ht="16.5" customHeight="1">
      <c r="A5" s="180" t="s">
        <v>12</v>
      </c>
      <c r="B5" s="181"/>
      <c r="C5" s="181"/>
      <c r="D5" s="181"/>
      <c r="E5" s="181"/>
      <c r="F5" s="181"/>
      <c r="G5" s="181"/>
      <c r="H5" s="181"/>
      <c r="I5" s="181"/>
      <c r="J5" s="181"/>
      <c r="K5" s="181"/>
      <c r="L5" s="181"/>
      <c r="M5" s="181"/>
      <c r="N5" s="181"/>
      <c r="O5" s="181"/>
      <c r="P5" s="181"/>
      <c r="Q5" s="181"/>
      <c r="R5" s="181"/>
    </row>
    <row r="6" spans="1:19" ht="1.5" customHeight="1">
      <c r="B6" s="184"/>
      <c r="C6" s="184"/>
      <c r="D6" s="184"/>
      <c r="E6" s="184"/>
      <c r="F6" s="184"/>
      <c r="G6" s="184"/>
      <c r="H6" s="184"/>
      <c r="I6" s="184"/>
      <c r="J6" s="184"/>
      <c r="K6" s="184"/>
      <c r="L6" s="184"/>
      <c r="M6" s="184"/>
      <c r="N6" s="184"/>
      <c r="O6" s="184"/>
      <c r="P6" s="184"/>
      <c r="Q6" s="184"/>
      <c r="R6" s="184"/>
    </row>
    <row r="7" spans="1:19" ht="20.25" customHeight="1">
      <c r="A7" s="50"/>
      <c r="B7" s="154" t="s">
        <v>13</v>
      </c>
      <c r="C7" s="155"/>
      <c r="D7" s="156"/>
      <c r="E7" s="156"/>
      <c r="F7" s="156"/>
      <c r="G7" s="156"/>
      <c r="H7" s="156"/>
      <c r="I7" s="156"/>
      <c r="J7" s="156"/>
      <c r="K7" s="156"/>
      <c r="L7" s="156"/>
      <c r="M7" s="156"/>
      <c r="N7" s="156"/>
      <c r="O7" s="156"/>
      <c r="P7" s="156"/>
      <c r="Q7" s="157" t="s">
        <v>236</v>
      </c>
      <c r="R7" s="156"/>
      <c r="S7" s="50"/>
    </row>
    <row r="8" spans="1:19" ht="37.5" customHeight="1">
      <c r="A8" s="50"/>
      <c r="B8" s="172" t="s">
        <v>14</v>
      </c>
      <c r="C8" s="172"/>
      <c r="D8" s="188" t="s">
        <v>15</v>
      </c>
      <c r="E8" s="185"/>
      <c r="F8" s="188" t="s">
        <v>16</v>
      </c>
      <c r="G8" s="185"/>
      <c r="H8" s="188" t="s">
        <v>17</v>
      </c>
      <c r="I8" s="185"/>
      <c r="J8" s="188" t="s">
        <v>18</v>
      </c>
      <c r="K8" s="185"/>
      <c r="L8" s="188" t="s">
        <v>19</v>
      </c>
      <c r="M8" s="185"/>
      <c r="N8" s="185" t="s">
        <v>20</v>
      </c>
      <c r="O8" s="172"/>
      <c r="P8" s="186" t="s">
        <v>21</v>
      </c>
      <c r="Q8" s="187"/>
      <c r="R8" s="158"/>
      <c r="S8" s="50"/>
    </row>
    <row r="9" spans="1:19" ht="14.1" customHeight="1">
      <c r="A9" s="50"/>
      <c r="B9" s="166" t="s">
        <v>22</v>
      </c>
      <c r="C9" s="166"/>
      <c r="D9" s="161">
        <f>ROUND('[1]連結(円)'!D9:E9/1000000,0)</f>
        <v>410350</v>
      </c>
      <c r="E9" s="162"/>
      <c r="F9" s="161">
        <f>ROUND('[1]連結(円)'!F9:G9/1000000,0)</f>
        <v>3541</v>
      </c>
      <c r="G9" s="162"/>
      <c r="H9" s="161">
        <f>ROUND('[1]連結(円)'!H9:I9/1000000,0)</f>
        <v>3195</v>
      </c>
      <c r="I9" s="162"/>
      <c r="J9" s="161">
        <f>ROUND('[1]連結(円)'!J9:K9/1000000,0)</f>
        <v>410696</v>
      </c>
      <c r="K9" s="162"/>
      <c r="L9" s="161">
        <f>ROUND('[1]連結(円)'!L9:M9/1000000,0)</f>
        <v>155536</v>
      </c>
      <c r="M9" s="162"/>
      <c r="N9" s="161">
        <f>ROUND('[1]連結(円)'!N9:O9/1000000,0)</f>
        <v>6768</v>
      </c>
      <c r="O9" s="162"/>
      <c r="P9" s="161">
        <f>ROUND('[1]連結(円)'!P9:Q9/1000000,0)</f>
        <v>255160</v>
      </c>
      <c r="Q9" s="162"/>
      <c r="R9" s="158"/>
      <c r="S9" s="50"/>
    </row>
    <row r="10" spans="1:19" ht="14.1" customHeight="1">
      <c r="A10" s="50"/>
      <c r="B10" s="166" t="s">
        <v>23</v>
      </c>
      <c r="C10" s="166"/>
      <c r="D10" s="161">
        <f>ROUND('[1]連結(円)'!D10:E10/1000000,0)</f>
        <v>121851</v>
      </c>
      <c r="E10" s="162"/>
      <c r="F10" s="161">
        <f>ROUND('[1]連結(円)'!F10:G10/1000000,0)</f>
        <v>848</v>
      </c>
      <c r="G10" s="162"/>
      <c r="H10" s="161">
        <f>ROUND('[1]連結(円)'!H10:I10/1000000,0)</f>
        <v>567</v>
      </c>
      <c r="I10" s="162"/>
      <c r="J10" s="161">
        <f>ROUND('[1]連結(円)'!J10:K10/1000000,0)</f>
        <v>122133</v>
      </c>
      <c r="K10" s="162"/>
      <c r="L10" s="161">
        <f>ROUND('[1]連結(円)'!L10:M10/1000000,0)</f>
        <v>0</v>
      </c>
      <c r="M10" s="162"/>
      <c r="N10" s="161">
        <f>ROUND('[1]連結(円)'!N10:O10/1000000,0)</f>
        <v>0</v>
      </c>
      <c r="O10" s="162"/>
      <c r="P10" s="161">
        <f>ROUND('[1]連結(円)'!P10:Q10/1000000,0)</f>
        <v>122133</v>
      </c>
      <c r="Q10" s="162"/>
      <c r="R10" s="158"/>
      <c r="S10" s="50"/>
    </row>
    <row r="11" spans="1:19" ht="14.1" customHeight="1">
      <c r="A11" s="50"/>
      <c r="B11" s="167" t="s">
        <v>24</v>
      </c>
      <c r="C11" s="167"/>
      <c r="D11" s="161">
        <f>ROUND('[1]連結(円)'!D11:E11/1000000,0)</f>
        <v>824</v>
      </c>
      <c r="E11" s="162"/>
      <c r="F11" s="161">
        <f>ROUND('[1]連結(円)'!F11:G11/1000000,0)</f>
        <v>0</v>
      </c>
      <c r="G11" s="162"/>
      <c r="H11" s="161">
        <f>ROUND('[1]連結(円)'!H11:I11/1000000,0)</f>
        <v>0</v>
      </c>
      <c r="I11" s="162"/>
      <c r="J11" s="161">
        <f>ROUND('[1]連結(円)'!J11:K11/1000000,0)</f>
        <v>824</v>
      </c>
      <c r="K11" s="162"/>
      <c r="L11" s="161">
        <f>ROUND('[1]連結(円)'!L11:M11/1000000,0)</f>
        <v>0</v>
      </c>
      <c r="M11" s="162"/>
      <c r="N11" s="161">
        <f>ROUND('[1]連結(円)'!N11:O11/1000000,0)</f>
        <v>0</v>
      </c>
      <c r="O11" s="162"/>
      <c r="P11" s="161">
        <f>ROUND('[1]連結(円)'!P11:Q11/1000000,0)</f>
        <v>824</v>
      </c>
      <c r="Q11" s="162"/>
      <c r="R11" s="158"/>
      <c r="S11" s="50"/>
    </row>
    <row r="12" spans="1:19" ht="14.1" customHeight="1">
      <c r="A12" s="50"/>
      <c r="B12" s="167" t="s">
        <v>25</v>
      </c>
      <c r="C12" s="167"/>
      <c r="D12" s="161">
        <f>ROUND('[1]連結(円)'!D12:E12/1000000,0)</f>
        <v>269068</v>
      </c>
      <c r="E12" s="162"/>
      <c r="F12" s="161">
        <f>ROUND('[1]連結(円)'!F12:G12/1000000,0)</f>
        <v>797</v>
      </c>
      <c r="G12" s="162"/>
      <c r="H12" s="161">
        <f>ROUND('[1]連結(円)'!H12:I12/1000000,0)</f>
        <v>1100</v>
      </c>
      <c r="I12" s="162"/>
      <c r="J12" s="161">
        <f>ROUND('[1]連結(円)'!J12:K12/1000000,0)</f>
        <v>268765</v>
      </c>
      <c r="K12" s="162"/>
      <c r="L12" s="161">
        <f>ROUND('[1]連結(円)'!L12:M12/1000000,0)</f>
        <v>147210</v>
      </c>
      <c r="M12" s="162"/>
      <c r="N12" s="161">
        <f>ROUND('[1]連結(円)'!N12:O12/1000000,0)</f>
        <v>6145</v>
      </c>
      <c r="O12" s="162"/>
      <c r="P12" s="161">
        <f>ROUND('[1]連結(円)'!P12:Q12/1000000,0)</f>
        <v>121555</v>
      </c>
      <c r="Q12" s="162"/>
      <c r="R12" s="158"/>
      <c r="S12" s="50"/>
    </row>
    <row r="13" spans="1:19" ht="14.1" customHeight="1">
      <c r="A13" s="50"/>
      <c r="B13" s="166" t="s">
        <v>26</v>
      </c>
      <c r="C13" s="166"/>
      <c r="D13" s="161">
        <f>ROUND('[1]連結(円)'!D13:E13/1000000,0)</f>
        <v>17857</v>
      </c>
      <c r="E13" s="162"/>
      <c r="F13" s="161">
        <f>ROUND('[1]連結(円)'!F13:G13/1000000,0)</f>
        <v>569</v>
      </c>
      <c r="G13" s="162"/>
      <c r="H13" s="161">
        <f>ROUND('[1]連結(円)'!H13:I13/1000000,0)</f>
        <v>1340</v>
      </c>
      <c r="I13" s="162"/>
      <c r="J13" s="161">
        <f>ROUND('[1]連結(円)'!J13:K13/1000000,0)</f>
        <v>17087</v>
      </c>
      <c r="K13" s="162"/>
      <c r="L13" s="161">
        <f>ROUND('[1]連結(円)'!L13:M13/1000000,0)</f>
        <v>7941</v>
      </c>
      <c r="M13" s="162"/>
      <c r="N13" s="161">
        <f>ROUND('[1]連結(円)'!N13:O13/1000000,0)</f>
        <v>596</v>
      </c>
      <c r="O13" s="162"/>
      <c r="P13" s="161">
        <f>ROUND('[1]連結(円)'!P13:Q13/1000000,0)</f>
        <v>9146</v>
      </c>
      <c r="Q13" s="162"/>
      <c r="R13" s="158"/>
      <c r="S13" s="50"/>
    </row>
    <row r="14" spans="1:19" ht="14.1" customHeight="1">
      <c r="A14" s="50"/>
      <c r="B14" s="170" t="s">
        <v>27</v>
      </c>
      <c r="C14" s="170"/>
      <c r="D14" s="161">
        <f>ROUND('[1]連結(円)'!D14:E14/1000000,0)</f>
        <v>394</v>
      </c>
      <c r="E14" s="162"/>
      <c r="F14" s="161">
        <f>ROUND('[1]連結(円)'!F14:G14/1000000,0)</f>
        <v>0</v>
      </c>
      <c r="G14" s="162"/>
      <c r="H14" s="161">
        <f>ROUND('[1]連結(円)'!H14:I14/1000000,0)</f>
        <v>15</v>
      </c>
      <c r="I14" s="162"/>
      <c r="J14" s="161">
        <f>ROUND('[1]連結(円)'!J14:K14/1000000,0)</f>
        <v>379</v>
      </c>
      <c r="K14" s="162"/>
      <c r="L14" s="161">
        <f>ROUND('[1]連結(円)'!L14:M14/1000000,0)</f>
        <v>360</v>
      </c>
      <c r="M14" s="162"/>
      <c r="N14" s="161">
        <f>ROUND('[1]連結(円)'!N14:O14/1000000,0)</f>
        <v>20</v>
      </c>
      <c r="O14" s="162"/>
      <c r="P14" s="161">
        <f>ROUND('[1]連結(円)'!P14:Q14/1000000,0)</f>
        <v>18</v>
      </c>
      <c r="Q14" s="162"/>
      <c r="R14" s="158"/>
      <c r="S14" s="50"/>
    </row>
    <row r="15" spans="1:19" ht="14.1" customHeight="1">
      <c r="A15" s="50"/>
      <c r="B15" s="171" t="s">
        <v>28</v>
      </c>
      <c r="C15" s="171"/>
      <c r="D15" s="161">
        <f>ROUND('[1]連結(円)'!D15:E15/1000000,0)</f>
        <v>5</v>
      </c>
      <c r="E15" s="162"/>
      <c r="F15" s="161">
        <f>ROUND('[1]連結(円)'!F15:G15/1000000,0)</f>
        <v>9</v>
      </c>
      <c r="G15" s="162"/>
      <c r="H15" s="161">
        <f>ROUND('[1]連結(円)'!H15:I15/1000000,0)</f>
        <v>4</v>
      </c>
      <c r="I15" s="162"/>
      <c r="J15" s="161">
        <f>ROUND('[1]連結(円)'!J15:K15/1000000,0)</f>
        <v>11</v>
      </c>
      <c r="K15" s="162"/>
      <c r="L15" s="161">
        <f>ROUND('[1]連結(円)'!L15:M15/1000000,0)</f>
        <v>6</v>
      </c>
      <c r="M15" s="162"/>
      <c r="N15" s="161">
        <f>ROUND('[1]連結(円)'!N15:O15/1000000,0)</f>
        <v>0</v>
      </c>
      <c r="O15" s="162"/>
      <c r="P15" s="161">
        <f>ROUND('[1]連結(円)'!P15:Q15/1000000,0)</f>
        <v>4</v>
      </c>
      <c r="Q15" s="162"/>
      <c r="R15" s="158"/>
      <c r="S15" s="50"/>
    </row>
    <row r="16" spans="1:19" ht="14.1" customHeight="1">
      <c r="A16" s="50"/>
      <c r="B16" s="170" t="s">
        <v>29</v>
      </c>
      <c r="C16" s="170"/>
      <c r="D16" s="161">
        <f>ROUND('[1]連結(円)'!D16:E16/1000000,0)</f>
        <v>0</v>
      </c>
      <c r="E16" s="162"/>
      <c r="F16" s="161">
        <f>ROUND('[1]連結(円)'!F16:G16/1000000,0)</f>
        <v>0</v>
      </c>
      <c r="G16" s="162"/>
      <c r="H16" s="161">
        <f>ROUND('[1]連結(円)'!H16:I16/1000000,0)</f>
        <v>0</v>
      </c>
      <c r="I16" s="162"/>
      <c r="J16" s="161">
        <f>ROUND('[1]連結(円)'!J16:K16/1000000,0)</f>
        <v>0</v>
      </c>
      <c r="K16" s="162"/>
      <c r="L16" s="161">
        <f>ROUND('[1]連結(円)'!L16:M16/1000000,0)</f>
        <v>0</v>
      </c>
      <c r="M16" s="162"/>
      <c r="N16" s="161">
        <f>ROUND('[1]連結(円)'!N16:O16/1000000,0)</f>
        <v>0</v>
      </c>
      <c r="O16" s="162"/>
      <c r="P16" s="161">
        <f>ROUND('[1]連結(円)'!P16:Q16/1000000,0)</f>
        <v>0</v>
      </c>
      <c r="Q16" s="162"/>
      <c r="R16" s="158"/>
      <c r="S16" s="50"/>
    </row>
    <row r="17" spans="1:19" ht="14.1" customHeight="1">
      <c r="A17" s="50"/>
      <c r="B17" s="167" t="s">
        <v>30</v>
      </c>
      <c r="C17" s="167"/>
      <c r="D17" s="161">
        <f>ROUND('[1]連結(円)'!D17:E17/1000000,0)</f>
        <v>26</v>
      </c>
      <c r="E17" s="162"/>
      <c r="F17" s="161">
        <f>ROUND('[1]連結(円)'!F17:G17/1000000,0)</f>
        <v>43</v>
      </c>
      <c r="G17" s="162"/>
      <c r="H17" s="161">
        <f>ROUND('[1]連結(円)'!H17:I17/1000000,0)</f>
        <v>8</v>
      </c>
      <c r="I17" s="162"/>
      <c r="J17" s="161">
        <f>ROUND('[1]連結(円)'!J17:K17/1000000,0)</f>
        <v>61</v>
      </c>
      <c r="K17" s="162"/>
      <c r="L17" s="161">
        <f>ROUND('[1]連結(円)'!L17:M17/1000000,0)</f>
        <v>19</v>
      </c>
      <c r="M17" s="162"/>
      <c r="N17" s="161">
        <f>ROUND('[1]連結(円)'!N17:O17/1000000,0)</f>
        <v>7</v>
      </c>
      <c r="O17" s="162"/>
      <c r="P17" s="161">
        <f>ROUND('[1]連結(円)'!P17:Q17/1000000,0)</f>
        <v>42</v>
      </c>
      <c r="Q17" s="162"/>
      <c r="R17" s="158"/>
      <c r="S17" s="50"/>
    </row>
    <row r="18" spans="1:19" ht="14.1" customHeight="1">
      <c r="A18" s="50"/>
      <c r="B18" s="167" t="s">
        <v>31</v>
      </c>
      <c r="C18" s="167"/>
      <c r="D18" s="161">
        <f>ROUND('[1]連結(円)'!D18:E18/1000000,0)</f>
        <v>324</v>
      </c>
      <c r="E18" s="162"/>
      <c r="F18" s="161">
        <f>ROUND('[1]連結(円)'!F18:G18/1000000,0)</f>
        <v>1274</v>
      </c>
      <c r="G18" s="162"/>
      <c r="H18" s="161">
        <f>ROUND('[1]連結(円)'!H18:I18/1000000,0)</f>
        <v>161</v>
      </c>
      <c r="I18" s="162"/>
      <c r="J18" s="161">
        <f>ROUND('[1]連結(円)'!J18:K18/1000000,0)</f>
        <v>1437</v>
      </c>
      <c r="K18" s="162"/>
      <c r="L18" s="161">
        <f>ROUND('[1]連結(円)'!L18:M18/1000000,0)</f>
        <v>0</v>
      </c>
      <c r="M18" s="162"/>
      <c r="N18" s="161">
        <f>ROUND('[1]連結(円)'!N18:O18/1000000,0)</f>
        <v>0</v>
      </c>
      <c r="O18" s="162"/>
      <c r="P18" s="161">
        <f>ROUND('[1]連結(円)'!P18:Q18/1000000,0)</f>
        <v>1437</v>
      </c>
      <c r="Q18" s="162"/>
      <c r="R18" s="158"/>
      <c r="S18" s="50"/>
    </row>
    <row r="19" spans="1:19" ht="14.1" customHeight="1">
      <c r="A19" s="50"/>
      <c r="B19" s="179" t="s">
        <v>32</v>
      </c>
      <c r="C19" s="179"/>
      <c r="D19" s="161">
        <f>ROUND('[1]連結(円)'!D19:E19/1000000,0)</f>
        <v>1029749</v>
      </c>
      <c r="E19" s="162"/>
      <c r="F19" s="161">
        <f>ROUND('[1]連結(円)'!F19:G19/1000000,0)</f>
        <v>26471</v>
      </c>
      <c r="G19" s="162"/>
      <c r="H19" s="161">
        <f>ROUND('[1]連結(円)'!H19:I19/1000000,0)</f>
        <v>15186</v>
      </c>
      <c r="I19" s="162"/>
      <c r="J19" s="161">
        <f>ROUND('[1]連結(円)'!J19:K19/1000000,0)</f>
        <v>1041033</v>
      </c>
      <c r="K19" s="162"/>
      <c r="L19" s="161">
        <f>ROUND('[1]連結(円)'!L19:M19/1000000,0)</f>
        <v>255633</v>
      </c>
      <c r="M19" s="162"/>
      <c r="N19" s="161">
        <f>ROUND('[1]連結(円)'!N19:O19/1000000,0)</f>
        <v>12611</v>
      </c>
      <c r="O19" s="162"/>
      <c r="P19" s="161">
        <f>ROUND('[1]連結(円)'!P19:Q19/1000000,0)</f>
        <v>785400</v>
      </c>
      <c r="Q19" s="162"/>
      <c r="R19" s="158"/>
      <c r="S19" s="50"/>
    </row>
    <row r="20" spans="1:19" ht="14.1" customHeight="1">
      <c r="A20" s="50"/>
      <c r="B20" s="166" t="s">
        <v>33</v>
      </c>
      <c r="C20" s="166"/>
      <c r="D20" s="161">
        <f>ROUND('[1]連結(円)'!D20:E20/1000000,0)</f>
        <v>417065</v>
      </c>
      <c r="E20" s="162"/>
      <c r="F20" s="161">
        <f>ROUND('[1]連結(円)'!F20:G20/1000000,0)</f>
        <v>848</v>
      </c>
      <c r="G20" s="162"/>
      <c r="H20" s="161">
        <f>ROUND('[1]連結(円)'!H20:I20/1000000,0)</f>
        <v>568</v>
      </c>
      <c r="I20" s="162"/>
      <c r="J20" s="161">
        <f>ROUND('[1]連結(円)'!J20:K20/1000000,0)</f>
        <v>417345</v>
      </c>
      <c r="K20" s="162"/>
      <c r="L20" s="161">
        <f>ROUND('[1]連結(円)'!L20:M20/1000000,0)</f>
        <v>0</v>
      </c>
      <c r="M20" s="162"/>
      <c r="N20" s="161">
        <f>ROUND('[1]連結(円)'!N20:O20/1000000,0)</f>
        <v>0</v>
      </c>
      <c r="O20" s="162"/>
      <c r="P20" s="161">
        <f>ROUND('[1]連結(円)'!P20:Q20/1000000,0)</f>
        <v>417345</v>
      </c>
      <c r="Q20" s="162"/>
      <c r="R20" s="158"/>
      <c r="S20" s="50"/>
    </row>
    <row r="21" spans="1:19" ht="14.1" customHeight="1">
      <c r="A21" s="50"/>
      <c r="B21" s="178" t="s">
        <v>34</v>
      </c>
      <c r="C21" s="178"/>
      <c r="D21" s="161">
        <f>ROUND('[1]連結(円)'!D21:E21/1000000,0)</f>
        <v>17779</v>
      </c>
      <c r="E21" s="162"/>
      <c r="F21" s="161">
        <f>ROUND('[1]連結(円)'!F21:G21/1000000,0)</f>
        <v>1069</v>
      </c>
      <c r="G21" s="162"/>
      <c r="H21" s="161">
        <f>ROUND('[1]連結(円)'!H21:I21/1000000,0)</f>
        <v>5</v>
      </c>
      <c r="I21" s="162"/>
      <c r="J21" s="161">
        <f>ROUND('[1]連結(円)'!J21:K21/1000000,0)</f>
        <v>18842</v>
      </c>
      <c r="K21" s="162"/>
      <c r="L21" s="161">
        <f>ROUND('[1]連結(円)'!L21:M21/1000000,0)</f>
        <v>7872</v>
      </c>
      <c r="M21" s="162"/>
      <c r="N21" s="161">
        <f>ROUND('[1]連結(円)'!N21:O21/1000000,0)</f>
        <v>487</v>
      </c>
      <c r="O21" s="162"/>
      <c r="P21" s="161">
        <f>ROUND('[1]連結(円)'!P21:Q21/1000000,0)</f>
        <v>10970</v>
      </c>
      <c r="Q21" s="162"/>
      <c r="R21" s="158"/>
      <c r="S21" s="50"/>
    </row>
    <row r="22" spans="1:19" ht="14.1" customHeight="1">
      <c r="A22" s="50"/>
      <c r="B22" s="177" t="s">
        <v>26</v>
      </c>
      <c r="C22" s="177"/>
      <c r="D22" s="161">
        <f>ROUND('[1]連結(円)'!D22:E22/1000000,0)</f>
        <v>574804</v>
      </c>
      <c r="E22" s="162"/>
      <c r="F22" s="161">
        <f>ROUND('[1]連結(円)'!F22:G22/1000000,0)</f>
        <v>10928</v>
      </c>
      <c r="G22" s="162"/>
      <c r="H22" s="161">
        <f>ROUND('[1]連結(円)'!H22:I22/1000000,0)</f>
        <v>2093</v>
      </c>
      <c r="I22" s="162"/>
      <c r="J22" s="161">
        <f>ROUND('[1]連結(円)'!J22:K22/1000000,0)</f>
        <v>583638</v>
      </c>
      <c r="K22" s="162"/>
      <c r="L22" s="161">
        <f>ROUND('[1]連結(円)'!L22:M22/1000000,0)</f>
        <v>247760</v>
      </c>
      <c r="M22" s="162"/>
      <c r="N22" s="161">
        <f>ROUND('[1]連結(円)'!N22:O22/1000000,0)</f>
        <v>12124</v>
      </c>
      <c r="O22" s="162"/>
      <c r="P22" s="161">
        <f>ROUND('[1]連結(円)'!P22:Q22/1000000,0)</f>
        <v>335878</v>
      </c>
      <c r="Q22" s="162"/>
      <c r="R22" s="158"/>
      <c r="S22" s="50"/>
    </row>
    <row r="23" spans="1:19" ht="14.1" customHeight="1">
      <c r="A23" s="50"/>
      <c r="B23" s="177" t="s">
        <v>30</v>
      </c>
      <c r="C23" s="177"/>
      <c r="D23" s="161">
        <f>ROUND('[1]連結(円)'!D23:E23/1000000,0)</f>
        <v>1</v>
      </c>
      <c r="E23" s="162"/>
      <c r="F23" s="161">
        <f>ROUND('[1]連結(円)'!F23:G23/1000000,0)</f>
        <v>0</v>
      </c>
      <c r="G23" s="162"/>
      <c r="H23" s="161">
        <f>ROUND('[1]連結(円)'!H23:I23/1000000,0)</f>
        <v>0</v>
      </c>
      <c r="I23" s="162"/>
      <c r="J23" s="161">
        <f>ROUND('[1]連結(円)'!J23:K23/1000000,0)</f>
        <v>1</v>
      </c>
      <c r="K23" s="162"/>
      <c r="L23" s="161">
        <f>ROUND('[1]連結(円)'!L23:M23/1000000,0)</f>
        <v>1</v>
      </c>
      <c r="M23" s="162"/>
      <c r="N23" s="161">
        <f>ROUND('[1]連結(円)'!N23:O23/1000000,0)</f>
        <v>0</v>
      </c>
      <c r="O23" s="162"/>
      <c r="P23" s="161">
        <f>ROUND('[1]連結(円)'!P23:Q23/1000000,0)</f>
        <v>0</v>
      </c>
      <c r="Q23" s="162"/>
      <c r="R23" s="158"/>
      <c r="S23" s="50"/>
    </row>
    <row r="24" spans="1:19" ht="14.1" customHeight="1">
      <c r="A24" s="50"/>
      <c r="B24" s="178" t="s">
        <v>31</v>
      </c>
      <c r="C24" s="178"/>
      <c r="D24" s="161">
        <f>ROUND('[1]連結(円)'!D24:E24/1000000,0)</f>
        <v>20101</v>
      </c>
      <c r="E24" s="162"/>
      <c r="F24" s="161">
        <f>ROUND('[1]連結(円)'!F24:G24/1000000,0)</f>
        <v>13626</v>
      </c>
      <c r="G24" s="162"/>
      <c r="H24" s="161">
        <f>ROUND('[1]連結(円)'!H24:I24/1000000,0)</f>
        <v>12520</v>
      </c>
      <c r="I24" s="162"/>
      <c r="J24" s="161">
        <f>ROUND('[1]連結(円)'!J24:K24/1000000,0)</f>
        <v>21208</v>
      </c>
      <c r="K24" s="162"/>
      <c r="L24" s="161">
        <f>ROUND('[1]連結(円)'!L24:M24/1000000,0)</f>
        <v>0</v>
      </c>
      <c r="M24" s="162"/>
      <c r="N24" s="161">
        <f>ROUND('[1]連結(円)'!N24:O24/1000000,0)</f>
        <v>0</v>
      </c>
      <c r="O24" s="162"/>
      <c r="P24" s="161">
        <f>ROUND('[1]連結(円)'!P24:Q24/1000000,0)</f>
        <v>21208</v>
      </c>
      <c r="Q24" s="162"/>
      <c r="R24" s="158"/>
      <c r="S24" s="50"/>
    </row>
    <row r="25" spans="1:19" ht="14.1" customHeight="1">
      <c r="A25" s="50"/>
      <c r="B25" s="177" t="s">
        <v>35</v>
      </c>
      <c r="C25" s="177"/>
      <c r="D25" s="161">
        <f>ROUND('[1]連結(円)'!D25:E25/1000000,0)</f>
        <v>61309</v>
      </c>
      <c r="E25" s="162"/>
      <c r="F25" s="161">
        <f>ROUND('[1]連結(円)'!F25:G25/1000000,0)</f>
        <v>3821</v>
      </c>
      <c r="G25" s="162"/>
      <c r="H25" s="161">
        <f>ROUND('[1]連結(円)'!H25:I25/1000000,0)</f>
        <v>1260</v>
      </c>
      <c r="I25" s="162"/>
      <c r="J25" s="161">
        <f>ROUND('[1]連結(円)'!J25:K25/1000000,0)</f>
        <v>63870</v>
      </c>
      <c r="K25" s="162"/>
      <c r="L25" s="161">
        <f>ROUND('[1]連結(円)'!L25:M25/1000000,0)</f>
        <v>37681</v>
      </c>
      <c r="M25" s="162"/>
      <c r="N25" s="161">
        <f>ROUND('[1]連結(円)'!N25:O25/1000000,0)</f>
        <v>2464</v>
      </c>
      <c r="O25" s="162"/>
      <c r="P25" s="161">
        <f>ROUND('[1]連結(円)'!P25:Q25/1000000,0)</f>
        <v>26189</v>
      </c>
      <c r="Q25" s="162"/>
      <c r="R25" s="158"/>
      <c r="S25" s="50"/>
    </row>
    <row r="26" spans="1:19" ht="14.1" customHeight="1">
      <c r="A26" s="50"/>
      <c r="B26" s="175" t="s">
        <v>8</v>
      </c>
      <c r="C26" s="176"/>
      <c r="D26" s="161">
        <f>ROUND('[1]連結(円)'!D26:E26/1000000,0)</f>
        <v>1501407</v>
      </c>
      <c r="E26" s="162"/>
      <c r="F26" s="161">
        <f>ROUND('[1]連結(円)'!F26:G26/1000000,0)</f>
        <v>33833</v>
      </c>
      <c r="G26" s="162"/>
      <c r="H26" s="161">
        <f>ROUND('[1]連結(円)'!H26:I26/1000000,0)</f>
        <v>19641</v>
      </c>
      <c r="I26" s="162"/>
      <c r="J26" s="161">
        <f>ROUND('[1]連結(円)'!J26:K26/1000000,0)</f>
        <v>1515599</v>
      </c>
      <c r="K26" s="162"/>
      <c r="L26" s="161">
        <f>ROUND('[1]連結(円)'!L26:M26/1000000,0)</f>
        <v>448850</v>
      </c>
      <c r="M26" s="162"/>
      <c r="N26" s="161">
        <f>ROUND('[1]連結(円)'!N26:O26/1000000,0)</f>
        <v>21843</v>
      </c>
      <c r="O26" s="162"/>
      <c r="P26" s="161">
        <f>ROUND('[1]連結(円)'!P26:Q26/1000000,0)</f>
        <v>1066749</v>
      </c>
      <c r="Q26" s="162"/>
      <c r="R26" s="158"/>
      <c r="S26" s="50"/>
    </row>
    <row r="27" spans="1:19" ht="8.4499999999999993" customHeight="1">
      <c r="A27" s="50"/>
      <c r="B27" s="159"/>
      <c r="C27" s="147"/>
      <c r="D27" s="147"/>
      <c r="E27" s="147"/>
      <c r="F27" s="147"/>
      <c r="G27" s="147"/>
      <c r="H27" s="147"/>
      <c r="I27" s="147"/>
      <c r="J27" s="147"/>
      <c r="K27" s="147"/>
      <c r="L27" s="148"/>
      <c r="M27" s="148"/>
      <c r="N27" s="148"/>
      <c r="O27" s="148"/>
      <c r="P27" s="160"/>
      <c r="Q27" s="160"/>
      <c r="R27" s="160"/>
      <c r="S27" s="50"/>
    </row>
  </sheetData>
  <mergeCells count="158">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6:O26"/>
    <mergeCell ref="P26:Q26"/>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3"/>
  <printOptions horizontalCentered="1"/>
  <pageMargins left="0" right="0" top="0" bottom="0" header="0.31496062992125984" footer="0.31496062992125984"/>
  <pageSetup paperSize="9" scale="93"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2"/>
  <sheetViews>
    <sheetView view="pageBreakPreview" zoomScale="85" zoomScaleNormal="80" zoomScaleSheetLayoutView="85" workbookViewId="0"/>
  </sheetViews>
  <sheetFormatPr defaultRowHeight="13.5"/>
  <cols>
    <col min="1" max="1" width="2.25" style="19" customWidth="1"/>
    <col min="2" max="2" width="20.5" style="19" customWidth="1"/>
    <col min="3" max="3" width="17.5" style="19" customWidth="1"/>
    <col min="4" max="8" width="15.75" style="19" customWidth="1"/>
    <col min="9" max="9" width="16.75" style="19" customWidth="1"/>
    <col min="10" max="10" width="15.75" style="19" customWidth="1"/>
    <col min="11" max="11" width="16.75" style="19" customWidth="1"/>
    <col min="12" max="12" width="16.625" style="19" customWidth="1"/>
    <col min="13" max="13" width="2.25" style="19" customWidth="1"/>
    <col min="14" max="14" width="9" style="19"/>
    <col min="15" max="15" width="9" style="19" customWidth="1"/>
    <col min="16" max="16384" width="9" style="19"/>
  </cols>
  <sheetData>
    <row r="1" spans="1:27" ht="34.5" customHeight="1">
      <c r="A1" s="3"/>
      <c r="B1" s="3" t="s">
        <v>44</v>
      </c>
      <c r="C1" s="3"/>
      <c r="D1" s="3"/>
      <c r="E1" s="3"/>
      <c r="F1" s="3"/>
      <c r="G1" s="3"/>
      <c r="H1" s="3"/>
      <c r="I1" s="3"/>
      <c r="J1" s="3"/>
      <c r="K1" s="3"/>
      <c r="L1" s="3"/>
    </row>
    <row r="2" spans="1:27" ht="20.100000000000001" customHeight="1">
      <c r="A2" s="20"/>
      <c r="B2" s="21" t="s">
        <v>45</v>
      </c>
      <c r="C2" s="20"/>
      <c r="D2" s="20"/>
      <c r="E2" s="20"/>
      <c r="F2" s="20"/>
      <c r="G2" s="20"/>
      <c r="H2" s="20"/>
      <c r="I2" s="22" t="s">
        <v>237</v>
      </c>
      <c r="J2" s="20"/>
      <c r="K2" s="20"/>
      <c r="L2" s="20"/>
      <c r="M2" s="20"/>
    </row>
    <row r="3" spans="1:27" ht="46.5" customHeight="1">
      <c r="A3" s="23"/>
      <c r="B3" s="24" t="s">
        <v>46</v>
      </c>
      <c r="C3" s="25" t="s">
        <v>167</v>
      </c>
      <c r="D3" s="25" t="s">
        <v>168</v>
      </c>
      <c r="E3" s="25" t="s">
        <v>47</v>
      </c>
      <c r="F3" s="25" t="s">
        <v>169</v>
      </c>
      <c r="G3" s="25" t="s">
        <v>48</v>
      </c>
      <c r="H3" s="25" t="s">
        <v>49</v>
      </c>
      <c r="I3" s="25" t="s">
        <v>50</v>
      </c>
      <c r="J3" s="26"/>
      <c r="K3" s="23"/>
      <c r="L3" s="23"/>
      <c r="M3" s="23"/>
    </row>
    <row r="4" spans="1:27" ht="31.5" customHeight="1">
      <c r="A4" s="27"/>
      <c r="B4" s="28" t="s">
        <v>242</v>
      </c>
      <c r="C4" s="128">
        <v>900</v>
      </c>
      <c r="D4" s="129">
        <v>3377</v>
      </c>
      <c r="E4" s="129">
        <v>3039300</v>
      </c>
      <c r="F4" s="129">
        <v>556</v>
      </c>
      <c r="G4" s="129">
        <v>500400</v>
      </c>
      <c r="H4" s="129">
        <v>2538900</v>
      </c>
      <c r="I4" s="129">
        <v>500000</v>
      </c>
      <c r="J4" s="23"/>
      <c r="K4" s="23"/>
      <c r="L4" s="23"/>
      <c r="M4" s="23"/>
    </row>
    <row r="5" spans="1:27" ht="31.5" customHeight="1">
      <c r="A5" s="23"/>
      <c r="B5" s="24" t="s">
        <v>8</v>
      </c>
      <c r="C5" s="128">
        <v>900</v>
      </c>
      <c r="D5" s="129">
        <v>3377</v>
      </c>
      <c r="E5" s="129">
        <v>3039300</v>
      </c>
      <c r="F5" s="129">
        <v>556</v>
      </c>
      <c r="G5" s="129">
        <v>500400</v>
      </c>
      <c r="H5" s="129">
        <v>2538900</v>
      </c>
      <c r="I5" s="129">
        <v>500000</v>
      </c>
      <c r="J5" s="23"/>
      <c r="K5" s="23"/>
      <c r="L5" s="23"/>
      <c r="M5" s="23"/>
    </row>
    <row r="6" spans="1:27" ht="21.75" customHeight="1">
      <c r="A6" s="20"/>
      <c r="B6" s="20"/>
      <c r="C6" s="20"/>
      <c r="D6" s="20"/>
      <c r="E6" s="20"/>
      <c r="F6" s="20"/>
      <c r="G6" s="20"/>
      <c r="H6" s="20"/>
      <c r="I6" s="20"/>
      <c r="J6" s="20"/>
      <c r="K6" s="20"/>
      <c r="L6" s="20"/>
      <c r="M6" s="20"/>
    </row>
    <row r="7" spans="1:27" ht="20.100000000000001" customHeight="1">
      <c r="A7" s="20"/>
      <c r="B7" s="21" t="s">
        <v>139</v>
      </c>
      <c r="C7" s="20"/>
      <c r="D7" s="20"/>
      <c r="E7" s="20"/>
      <c r="F7" s="20"/>
      <c r="G7" s="20"/>
      <c r="H7" s="20"/>
      <c r="I7" s="20"/>
      <c r="J7" s="20"/>
      <c r="K7" s="22" t="s">
        <v>237</v>
      </c>
      <c r="L7" s="20"/>
      <c r="M7" s="20"/>
    </row>
    <row r="8" spans="1:27" ht="46.5" customHeight="1">
      <c r="A8" s="23"/>
      <c r="B8" s="24" t="s">
        <v>51</v>
      </c>
      <c r="C8" s="25" t="s">
        <v>52</v>
      </c>
      <c r="D8" s="25" t="s">
        <v>164</v>
      </c>
      <c r="E8" s="25" t="s">
        <v>165</v>
      </c>
      <c r="F8" s="25" t="s">
        <v>53</v>
      </c>
      <c r="G8" s="25" t="s">
        <v>154</v>
      </c>
      <c r="H8" s="25" t="s">
        <v>269</v>
      </c>
      <c r="I8" s="25" t="s">
        <v>54</v>
      </c>
      <c r="J8" s="25" t="s">
        <v>55</v>
      </c>
      <c r="K8" s="25" t="s">
        <v>50</v>
      </c>
      <c r="L8" s="23"/>
      <c r="M8" s="23"/>
    </row>
    <row r="9" spans="1:27" ht="31.5" customHeight="1">
      <c r="A9" s="23"/>
      <c r="B9" s="29" t="s">
        <v>141</v>
      </c>
      <c r="C9" s="129">
        <v>9047976661</v>
      </c>
      <c r="D9" s="129">
        <v>103845016875</v>
      </c>
      <c r="E9" s="129">
        <v>21862621257</v>
      </c>
      <c r="F9" s="129">
        <v>81982395618</v>
      </c>
      <c r="G9" s="129">
        <v>77691303158</v>
      </c>
      <c r="H9" s="130">
        <v>1</v>
      </c>
      <c r="I9" s="129">
        <f>F9*H9</f>
        <v>81982395618</v>
      </c>
      <c r="J9" s="131" t="s">
        <v>235</v>
      </c>
      <c r="K9" s="131" t="s">
        <v>235</v>
      </c>
      <c r="L9" s="23"/>
      <c r="M9" s="23"/>
      <c r="O9" s="86"/>
      <c r="P9" s="86"/>
      <c r="Q9" s="86"/>
      <c r="R9" s="86"/>
      <c r="S9" s="86"/>
      <c r="T9" s="86"/>
      <c r="U9" s="86"/>
      <c r="V9" s="86"/>
      <c r="W9" s="86"/>
      <c r="X9" s="86"/>
      <c r="Y9" s="86"/>
      <c r="Z9" s="86"/>
      <c r="AA9" s="86"/>
    </row>
    <row r="10" spans="1:27" ht="31.5" customHeight="1">
      <c r="A10" s="23"/>
      <c r="B10" s="29" t="s">
        <v>142</v>
      </c>
      <c r="C10" s="129">
        <v>1205104847</v>
      </c>
      <c r="D10" s="129">
        <v>3089438405</v>
      </c>
      <c r="E10" s="129">
        <v>1070514957</v>
      </c>
      <c r="F10" s="129">
        <v>2018923448</v>
      </c>
      <c r="G10" s="129">
        <v>1970929352</v>
      </c>
      <c r="H10" s="130">
        <v>1</v>
      </c>
      <c r="I10" s="129">
        <f t="shared" ref="I10:I18" si="0">F10*H10</f>
        <v>2018923448</v>
      </c>
      <c r="J10" s="131" t="s">
        <v>235</v>
      </c>
      <c r="K10" s="131" t="s">
        <v>235</v>
      </c>
      <c r="L10" s="23"/>
      <c r="M10" s="23"/>
      <c r="O10" s="86"/>
      <c r="P10" s="86"/>
      <c r="Q10" s="86"/>
      <c r="R10" s="86"/>
      <c r="S10" s="86"/>
      <c r="T10" s="86"/>
      <c r="U10" s="86"/>
      <c r="V10" s="86"/>
      <c r="W10" s="86"/>
      <c r="X10" s="86"/>
      <c r="Y10" s="86"/>
      <c r="Z10" s="86"/>
      <c r="AA10" s="86"/>
    </row>
    <row r="11" spans="1:27" ht="31.5" customHeight="1">
      <c r="A11" s="23"/>
      <c r="B11" s="29" t="s">
        <v>143</v>
      </c>
      <c r="C11" s="129">
        <v>10499968000</v>
      </c>
      <c r="D11" s="129">
        <v>263935573005</v>
      </c>
      <c r="E11" s="129">
        <v>228849601896</v>
      </c>
      <c r="F11" s="129">
        <v>35085971109</v>
      </c>
      <c r="G11" s="129">
        <v>29734907243</v>
      </c>
      <c r="H11" s="130">
        <v>1</v>
      </c>
      <c r="I11" s="129">
        <f t="shared" si="0"/>
        <v>35085971109</v>
      </c>
      <c r="J11" s="131" t="s">
        <v>235</v>
      </c>
      <c r="K11" s="131" t="s">
        <v>235</v>
      </c>
      <c r="L11" s="23"/>
      <c r="M11" s="23"/>
      <c r="O11" s="86"/>
      <c r="P11" s="86"/>
      <c r="Q11" s="86"/>
      <c r="R11" s="86"/>
      <c r="S11" s="86"/>
      <c r="T11" s="86"/>
      <c r="U11" s="86"/>
      <c r="V11" s="86"/>
      <c r="W11" s="86"/>
      <c r="X11" s="86"/>
      <c r="Y11" s="86"/>
      <c r="Z11" s="86"/>
      <c r="AA11" s="86"/>
    </row>
    <row r="12" spans="1:27" ht="31.5" customHeight="1">
      <c r="A12" s="23"/>
      <c r="B12" s="29" t="s">
        <v>144</v>
      </c>
      <c r="C12" s="129">
        <v>3000000</v>
      </c>
      <c r="D12" s="129">
        <v>220787299</v>
      </c>
      <c r="E12" s="129">
        <v>599890130</v>
      </c>
      <c r="F12" s="129">
        <v>-379102831</v>
      </c>
      <c r="G12" s="129">
        <v>3000000</v>
      </c>
      <c r="H12" s="130">
        <v>1</v>
      </c>
      <c r="I12" s="129">
        <f t="shared" si="0"/>
        <v>-379102831</v>
      </c>
      <c r="J12" s="129">
        <v>3000000</v>
      </c>
      <c r="K12" s="129">
        <v>3000000</v>
      </c>
      <c r="L12" s="23"/>
      <c r="M12" s="23"/>
      <c r="O12" s="86"/>
      <c r="P12" s="86"/>
      <c r="Q12" s="86"/>
      <c r="R12" s="86"/>
      <c r="S12" s="86"/>
      <c r="T12" s="86"/>
      <c r="U12" s="86"/>
      <c r="V12" s="86"/>
      <c r="W12" s="86"/>
      <c r="X12" s="86"/>
      <c r="Y12" s="86"/>
      <c r="Z12" s="86"/>
      <c r="AA12" s="86"/>
    </row>
    <row r="13" spans="1:27" ht="31.5" customHeight="1">
      <c r="A13" s="23"/>
      <c r="B13" s="29" t="s">
        <v>145</v>
      </c>
      <c r="C13" s="129">
        <v>1150000000</v>
      </c>
      <c r="D13" s="129">
        <v>2025813106</v>
      </c>
      <c r="E13" s="129">
        <v>1164471219</v>
      </c>
      <c r="F13" s="129">
        <v>861341887</v>
      </c>
      <c r="G13" s="129">
        <v>1150000000</v>
      </c>
      <c r="H13" s="130">
        <v>1</v>
      </c>
      <c r="I13" s="129">
        <f t="shared" si="0"/>
        <v>861341887</v>
      </c>
      <c r="J13" s="131" t="s">
        <v>235</v>
      </c>
      <c r="K13" s="129">
        <v>1150000000</v>
      </c>
      <c r="L13" s="23"/>
      <c r="M13" s="23"/>
      <c r="O13" s="86"/>
      <c r="P13" s="86"/>
      <c r="Q13" s="86"/>
      <c r="R13" s="86"/>
      <c r="S13" s="86"/>
      <c r="T13" s="86"/>
      <c r="U13" s="86"/>
      <c r="V13" s="86"/>
      <c r="W13" s="86"/>
      <c r="X13" s="86"/>
      <c r="Y13" s="86"/>
      <c r="Z13" s="86"/>
      <c r="AA13" s="86"/>
    </row>
    <row r="14" spans="1:27" ht="31.5" customHeight="1">
      <c r="A14" s="23"/>
      <c r="B14" s="29" t="s">
        <v>146</v>
      </c>
      <c r="C14" s="129">
        <v>1000000000</v>
      </c>
      <c r="D14" s="129">
        <v>1038182324</v>
      </c>
      <c r="E14" s="129">
        <v>38182324</v>
      </c>
      <c r="F14" s="129">
        <v>1000000000</v>
      </c>
      <c r="G14" s="129">
        <v>1000000000</v>
      </c>
      <c r="H14" s="130">
        <v>1</v>
      </c>
      <c r="I14" s="129">
        <f t="shared" si="0"/>
        <v>1000000000</v>
      </c>
      <c r="J14" s="131" t="s">
        <v>235</v>
      </c>
      <c r="K14" s="129">
        <v>1000000000</v>
      </c>
      <c r="L14" s="23"/>
      <c r="M14" s="23"/>
      <c r="O14" s="86"/>
      <c r="P14" s="86"/>
      <c r="Q14" s="86"/>
      <c r="R14" s="86"/>
      <c r="S14" s="86"/>
      <c r="T14" s="86"/>
      <c r="U14" s="86"/>
      <c r="V14" s="86"/>
      <c r="W14" s="86"/>
      <c r="X14" s="86"/>
      <c r="Y14" s="86"/>
      <c r="Z14" s="86"/>
      <c r="AA14" s="86"/>
    </row>
    <row r="15" spans="1:27" ht="31.5" customHeight="1">
      <c r="A15" s="23"/>
      <c r="B15" s="29" t="s">
        <v>268</v>
      </c>
      <c r="C15" s="129">
        <v>535000000</v>
      </c>
      <c r="D15" s="129">
        <v>585940111</v>
      </c>
      <c r="E15" s="129">
        <v>37604526</v>
      </c>
      <c r="F15" s="129">
        <v>548335585</v>
      </c>
      <c r="G15" s="129">
        <v>535000000</v>
      </c>
      <c r="H15" s="130">
        <v>1</v>
      </c>
      <c r="I15" s="129">
        <f t="shared" si="0"/>
        <v>548335585</v>
      </c>
      <c r="J15" s="131" t="s">
        <v>235</v>
      </c>
      <c r="K15" s="129">
        <v>535000000</v>
      </c>
      <c r="L15" s="23"/>
      <c r="M15" s="23"/>
      <c r="O15" s="86"/>
      <c r="P15" s="86"/>
      <c r="Q15" s="86"/>
      <c r="R15" s="86"/>
      <c r="S15" s="86"/>
      <c r="T15" s="86"/>
      <c r="U15" s="86"/>
      <c r="V15" s="86"/>
      <c r="W15" s="86"/>
      <c r="X15" s="86"/>
      <c r="Y15" s="86"/>
      <c r="Z15" s="86"/>
      <c r="AA15" s="86"/>
    </row>
    <row r="16" spans="1:27" ht="31.5" customHeight="1">
      <c r="A16" s="23"/>
      <c r="B16" s="29" t="s">
        <v>147</v>
      </c>
      <c r="C16" s="129">
        <v>500000000</v>
      </c>
      <c r="D16" s="129">
        <v>509684287</v>
      </c>
      <c r="E16" s="129">
        <v>23291387</v>
      </c>
      <c r="F16" s="129">
        <v>486392900</v>
      </c>
      <c r="G16" s="129">
        <v>500000000</v>
      </c>
      <c r="H16" s="130">
        <v>1</v>
      </c>
      <c r="I16" s="129">
        <f t="shared" si="0"/>
        <v>486392900</v>
      </c>
      <c r="J16" s="131" t="s">
        <v>235</v>
      </c>
      <c r="K16" s="129">
        <v>500000000</v>
      </c>
      <c r="L16" s="23"/>
      <c r="M16" s="23"/>
      <c r="O16" s="86"/>
      <c r="P16" s="86"/>
      <c r="Q16" s="86"/>
      <c r="R16" s="86"/>
      <c r="S16" s="86"/>
      <c r="T16" s="86"/>
      <c r="U16" s="86"/>
      <c r="V16" s="86"/>
      <c r="W16" s="86"/>
      <c r="X16" s="86"/>
      <c r="Y16" s="86"/>
      <c r="Z16" s="86"/>
      <c r="AA16" s="86"/>
    </row>
    <row r="17" spans="1:27" ht="31.5" customHeight="1">
      <c r="A17" s="23"/>
      <c r="B17" s="29" t="s">
        <v>148</v>
      </c>
      <c r="C17" s="129">
        <v>10000000</v>
      </c>
      <c r="D17" s="129">
        <v>697960930</v>
      </c>
      <c r="E17" s="131">
        <v>0</v>
      </c>
      <c r="F17" s="129">
        <v>697960930</v>
      </c>
      <c r="G17" s="129">
        <v>10000000</v>
      </c>
      <c r="H17" s="130">
        <v>1</v>
      </c>
      <c r="I17" s="129">
        <f t="shared" si="0"/>
        <v>697960930</v>
      </c>
      <c r="J17" s="131" t="s">
        <v>235</v>
      </c>
      <c r="K17" s="129">
        <v>10000000</v>
      </c>
      <c r="L17" s="23"/>
      <c r="M17" s="23"/>
      <c r="O17" s="86"/>
      <c r="P17" s="86"/>
      <c r="Q17" s="86"/>
      <c r="R17" s="86"/>
      <c r="S17" s="86"/>
      <c r="T17" s="86"/>
      <c r="U17" s="86"/>
      <c r="V17" s="86"/>
      <c r="W17" s="86"/>
      <c r="X17" s="86"/>
      <c r="Y17" s="86"/>
      <c r="Z17" s="86"/>
      <c r="AA17" s="86"/>
    </row>
    <row r="18" spans="1:27" ht="31.5" customHeight="1">
      <c r="A18" s="23"/>
      <c r="B18" s="29" t="s">
        <v>149</v>
      </c>
      <c r="C18" s="129">
        <v>250000000</v>
      </c>
      <c r="D18" s="129">
        <v>603885393</v>
      </c>
      <c r="E18" s="129">
        <v>94449268</v>
      </c>
      <c r="F18" s="129">
        <v>509436125</v>
      </c>
      <c r="G18" s="129">
        <v>521000000</v>
      </c>
      <c r="H18" s="130">
        <f>C18/G18</f>
        <v>0.47984644913627639</v>
      </c>
      <c r="I18" s="129">
        <f t="shared" si="0"/>
        <v>244451115.64299423</v>
      </c>
      <c r="J18" s="131" t="s">
        <v>235</v>
      </c>
      <c r="K18" s="129">
        <v>250000000</v>
      </c>
      <c r="L18" s="23"/>
      <c r="M18" s="23"/>
      <c r="O18" s="86"/>
      <c r="P18" s="86"/>
      <c r="Q18" s="86"/>
      <c r="R18" s="86"/>
      <c r="S18" s="86"/>
      <c r="T18" s="86"/>
      <c r="U18" s="86"/>
      <c r="V18" s="86"/>
      <c r="W18" s="86"/>
      <c r="X18" s="86"/>
      <c r="Y18" s="86"/>
      <c r="Z18" s="86"/>
      <c r="AA18" s="86"/>
    </row>
    <row r="19" spans="1:27" ht="31.5" customHeight="1">
      <c r="A19" s="23"/>
      <c r="B19" s="30" t="s">
        <v>8</v>
      </c>
      <c r="C19" s="129">
        <v>24201049508</v>
      </c>
      <c r="D19" s="129">
        <v>376552281735</v>
      </c>
      <c r="E19" s="129">
        <v>253740626964</v>
      </c>
      <c r="F19" s="129">
        <v>122811654771</v>
      </c>
      <c r="G19" s="129">
        <v>113116139753</v>
      </c>
      <c r="H19" s="132" t="s">
        <v>150</v>
      </c>
      <c r="I19" s="129">
        <f>SUM(I9:I18)</f>
        <v>122546669761.64299</v>
      </c>
      <c r="J19" s="129">
        <v>3000000</v>
      </c>
      <c r="K19" s="129">
        <v>3448000000</v>
      </c>
      <c r="L19" s="23"/>
      <c r="M19" s="23"/>
      <c r="O19" s="86"/>
      <c r="P19" s="86"/>
      <c r="Q19" s="86"/>
      <c r="R19" s="86"/>
      <c r="S19" s="86"/>
      <c r="T19" s="86"/>
      <c r="U19" s="86"/>
      <c r="V19" s="86"/>
      <c r="W19" s="86"/>
      <c r="X19" s="86"/>
      <c r="Y19" s="86"/>
      <c r="Z19" s="86"/>
      <c r="AA19" s="86"/>
    </row>
    <row r="20" spans="1:27" ht="21.75" customHeight="1">
      <c r="A20" s="23"/>
      <c r="B20" s="26"/>
      <c r="C20" s="23"/>
      <c r="D20" s="23"/>
      <c r="E20" s="23"/>
      <c r="F20" s="23"/>
      <c r="G20" s="23"/>
      <c r="H20" s="23"/>
      <c r="I20" s="23"/>
      <c r="J20" s="23"/>
      <c r="K20" s="23"/>
      <c r="L20" s="23"/>
      <c r="M20" s="23"/>
      <c r="O20" s="86"/>
      <c r="P20" s="86"/>
      <c r="Q20" s="86"/>
      <c r="R20" s="86"/>
      <c r="S20" s="86"/>
      <c r="T20" s="86"/>
      <c r="U20" s="86"/>
      <c r="V20" s="86"/>
      <c r="W20" s="86"/>
      <c r="X20" s="86"/>
      <c r="Y20" s="86"/>
      <c r="Z20" s="86"/>
      <c r="AA20" s="86"/>
    </row>
    <row r="21" spans="1:27" ht="21.75" customHeight="1">
      <c r="A21" s="20"/>
      <c r="B21" s="21" t="s">
        <v>140</v>
      </c>
      <c r="C21" s="20"/>
      <c r="D21" s="20"/>
      <c r="E21" s="20"/>
      <c r="F21" s="20"/>
      <c r="G21" s="20"/>
      <c r="H21" s="20"/>
      <c r="I21" s="20"/>
      <c r="J21" s="20"/>
      <c r="K21" s="22"/>
      <c r="L21" s="22" t="s">
        <v>237</v>
      </c>
      <c r="M21" s="20"/>
      <c r="O21" s="86"/>
      <c r="P21" s="86"/>
      <c r="Q21" s="86"/>
      <c r="R21" s="86"/>
      <c r="S21" s="86"/>
      <c r="T21" s="86"/>
      <c r="U21" s="86"/>
      <c r="V21" s="86"/>
      <c r="W21" s="86"/>
      <c r="X21" s="86"/>
      <c r="Y21" s="86"/>
      <c r="Z21" s="86"/>
      <c r="AA21" s="86"/>
    </row>
    <row r="22" spans="1:27" ht="46.5" customHeight="1">
      <c r="A22" s="23"/>
      <c r="B22" s="24" t="s">
        <v>51</v>
      </c>
      <c r="C22" s="25" t="s">
        <v>163</v>
      </c>
      <c r="D22" s="25" t="s">
        <v>164</v>
      </c>
      <c r="E22" s="25" t="s">
        <v>165</v>
      </c>
      <c r="F22" s="25" t="s">
        <v>53</v>
      </c>
      <c r="G22" s="25" t="s">
        <v>154</v>
      </c>
      <c r="H22" s="25" t="s">
        <v>269</v>
      </c>
      <c r="I22" s="25" t="s">
        <v>54</v>
      </c>
      <c r="J22" s="25" t="s">
        <v>166</v>
      </c>
      <c r="K22" s="25" t="s">
        <v>56</v>
      </c>
      <c r="L22" s="25" t="s">
        <v>50</v>
      </c>
      <c r="M22" s="23"/>
      <c r="O22" s="86"/>
      <c r="P22" s="86"/>
      <c r="Q22" s="86"/>
      <c r="R22" s="86"/>
      <c r="S22" s="86"/>
      <c r="T22" s="86"/>
      <c r="U22" s="86"/>
      <c r="V22" s="86"/>
      <c r="W22" s="86"/>
      <c r="X22" s="86"/>
      <c r="Y22" s="86"/>
      <c r="Z22" s="86"/>
      <c r="AA22" s="86"/>
    </row>
    <row r="23" spans="1:27" ht="31.5" customHeight="1">
      <c r="A23" s="23"/>
      <c r="B23" s="29" t="s">
        <v>216</v>
      </c>
      <c r="C23" s="129">
        <v>150000000</v>
      </c>
      <c r="D23" s="129">
        <v>6321075000</v>
      </c>
      <c r="E23" s="129">
        <v>1169964000</v>
      </c>
      <c r="F23" s="129">
        <v>5151111000</v>
      </c>
      <c r="G23" s="129">
        <v>1125000000</v>
      </c>
      <c r="H23" s="130">
        <f>C23/G23</f>
        <v>0.13333333333333333</v>
      </c>
      <c r="I23" s="129">
        <f>F23*H23</f>
        <v>686814800</v>
      </c>
      <c r="J23" s="131" t="s">
        <v>235</v>
      </c>
      <c r="K23" s="129">
        <v>150000000</v>
      </c>
      <c r="L23" s="129">
        <v>150000000</v>
      </c>
      <c r="M23" s="23"/>
      <c r="O23" s="86"/>
      <c r="P23" s="86"/>
      <c r="Q23" s="86"/>
      <c r="R23" s="86"/>
      <c r="S23" s="86"/>
      <c r="T23" s="86"/>
      <c r="U23" s="86"/>
      <c r="V23" s="86"/>
      <c r="W23" s="86"/>
      <c r="X23" s="86"/>
      <c r="Y23" s="86"/>
      <c r="Z23" s="86"/>
      <c r="AA23" s="86"/>
    </row>
    <row r="24" spans="1:27" ht="31.5" customHeight="1">
      <c r="A24" s="23"/>
      <c r="B24" s="29" t="s">
        <v>217</v>
      </c>
      <c r="C24" s="129">
        <v>40000000</v>
      </c>
      <c r="D24" s="129">
        <v>7606397642</v>
      </c>
      <c r="E24" s="129">
        <v>4754435502</v>
      </c>
      <c r="F24" s="129">
        <v>2851962140</v>
      </c>
      <c r="G24" s="129">
        <v>805000000</v>
      </c>
      <c r="H24" s="130">
        <f t="shared" ref="H24:H41" si="1">C24/G24</f>
        <v>4.9689440993788817E-2</v>
      </c>
      <c r="I24" s="129">
        <f t="shared" ref="I24:I38" si="2">F24*H24</f>
        <v>141712404.47204968</v>
      </c>
      <c r="J24" s="131" t="s">
        <v>235</v>
      </c>
      <c r="K24" s="129">
        <v>40000000</v>
      </c>
      <c r="L24" s="129">
        <v>40000000</v>
      </c>
      <c r="M24" s="23"/>
      <c r="O24" s="86"/>
      <c r="P24" s="86"/>
      <c r="Q24" s="86"/>
      <c r="R24" s="86"/>
      <c r="S24" s="86"/>
      <c r="T24" s="86"/>
      <c r="U24" s="86"/>
      <c r="V24" s="86"/>
      <c r="W24" s="86"/>
      <c r="X24" s="86"/>
      <c r="Y24" s="86"/>
      <c r="Z24" s="86"/>
      <c r="AA24" s="86"/>
    </row>
    <row r="25" spans="1:27" ht="31.5" customHeight="1">
      <c r="A25" s="23"/>
      <c r="B25" s="29" t="s">
        <v>218</v>
      </c>
      <c r="C25" s="129">
        <v>20000000</v>
      </c>
      <c r="D25" s="129">
        <v>313474497</v>
      </c>
      <c r="E25" s="129">
        <v>102491180</v>
      </c>
      <c r="F25" s="129">
        <v>210983317</v>
      </c>
      <c r="G25" s="129">
        <v>100000000</v>
      </c>
      <c r="H25" s="130">
        <f t="shared" si="1"/>
        <v>0.2</v>
      </c>
      <c r="I25" s="129">
        <f t="shared" si="2"/>
        <v>42196663.400000006</v>
      </c>
      <c r="J25" s="131" t="s">
        <v>235</v>
      </c>
      <c r="K25" s="129">
        <v>20000000</v>
      </c>
      <c r="L25" s="129">
        <v>20000000</v>
      </c>
      <c r="M25" s="23"/>
      <c r="O25" s="86"/>
      <c r="P25" s="86"/>
      <c r="Q25" s="86"/>
      <c r="R25" s="86"/>
      <c r="S25" s="86"/>
      <c r="T25" s="86"/>
      <c r="U25" s="86"/>
      <c r="V25" s="86"/>
      <c r="W25" s="86"/>
      <c r="X25" s="86"/>
      <c r="Y25" s="86"/>
      <c r="Z25" s="86"/>
      <c r="AA25" s="86"/>
    </row>
    <row r="26" spans="1:27" ht="31.5" customHeight="1">
      <c r="A26" s="23"/>
      <c r="B26" s="29" t="s">
        <v>219</v>
      </c>
      <c r="C26" s="129">
        <v>20000000</v>
      </c>
      <c r="D26" s="129">
        <v>707977595</v>
      </c>
      <c r="E26" s="129">
        <v>92732824</v>
      </c>
      <c r="F26" s="129">
        <v>615244771</v>
      </c>
      <c r="G26" s="129">
        <v>80000000</v>
      </c>
      <c r="H26" s="130">
        <f t="shared" si="1"/>
        <v>0.25</v>
      </c>
      <c r="I26" s="129">
        <f t="shared" si="2"/>
        <v>153811192.75</v>
      </c>
      <c r="J26" s="131" t="s">
        <v>235</v>
      </c>
      <c r="K26" s="129">
        <v>20000000</v>
      </c>
      <c r="L26" s="129">
        <v>20000000</v>
      </c>
      <c r="M26" s="23"/>
      <c r="O26" s="86"/>
      <c r="P26" s="86"/>
      <c r="Q26" s="86"/>
      <c r="R26" s="86"/>
      <c r="S26" s="86"/>
      <c r="T26" s="86"/>
      <c r="U26" s="86"/>
      <c r="V26" s="86"/>
      <c r="W26" s="86"/>
      <c r="X26" s="86"/>
      <c r="Y26" s="86"/>
      <c r="Z26" s="86"/>
      <c r="AA26" s="86"/>
    </row>
    <row r="27" spans="1:27" ht="31.5" customHeight="1">
      <c r="A27" s="23"/>
      <c r="B27" s="29" t="s">
        <v>155</v>
      </c>
      <c r="C27" s="129">
        <v>13460000</v>
      </c>
      <c r="D27" s="129">
        <v>180126895217</v>
      </c>
      <c r="E27" s="129">
        <v>173953938364</v>
      </c>
      <c r="F27" s="129">
        <v>6172956853</v>
      </c>
      <c r="G27" s="129">
        <v>3150670000</v>
      </c>
      <c r="H27" s="130">
        <f t="shared" si="1"/>
        <v>4.272107202595004E-3</v>
      </c>
      <c r="I27" s="129">
        <f t="shared" si="2"/>
        <v>26371533.43300949</v>
      </c>
      <c r="J27" s="131" t="s">
        <v>235</v>
      </c>
      <c r="K27" s="129">
        <v>13460000</v>
      </c>
      <c r="L27" s="129">
        <v>13460000</v>
      </c>
      <c r="M27" s="23"/>
      <c r="O27" s="86"/>
      <c r="P27" s="86"/>
      <c r="Q27" s="86"/>
      <c r="R27" s="86"/>
      <c r="S27" s="86"/>
      <c r="T27" s="86"/>
      <c r="U27" s="86"/>
      <c r="V27" s="86"/>
      <c r="W27" s="86"/>
      <c r="X27" s="86"/>
      <c r="Y27" s="86"/>
      <c r="Z27" s="86"/>
      <c r="AA27" s="86"/>
    </row>
    <row r="28" spans="1:27" ht="31.5" customHeight="1">
      <c r="A28" s="23"/>
      <c r="B28" s="29" t="s">
        <v>220</v>
      </c>
      <c r="C28" s="129">
        <v>624000000</v>
      </c>
      <c r="D28" s="129">
        <v>4318600000</v>
      </c>
      <c r="E28" s="129">
        <v>700785000</v>
      </c>
      <c r="F28" s="129">
        <v>3617814000</v>
      </c>
      <c r="G28" s="129">
        <v>3427000000</v>
      </c>
      <c r="H28" s="130">
        <f t="shared" si="1"/>
        <v>0.18208345491683689</v>
      </c>
      <c r="I28" s="129">
        <f t="shared" si="2"/>
        <v>658744072.36650133</v>
      </c>
      <c r="J28" s="131" t="s">
        <v>235</v>
      </c>
      <c r="K28" s="129">
        <v>624000000</v>
      </c>
      <c r="L28" s="129">
        <v>624000000</v>
      </c>
      <c r="M28" s="23"/>
      <c r="O28" s="86"/>
      <c r="P28" s="86"/>
      <c r="Q28" s="86"/>
      <c r="R28" s="86"/>
      <c r="S28" s="86"/>
      <c r="T28" s="86"/>
      <c r="U28" s="86"/>
      <c r="V28" s="86"/>
      <c r="W28" s="86"/>
      <c r="X28" s="86"/>
      <c r="Y28" s="86"/>
      <c r="Z28" s="86"/>
      <c r="AA28" s="86"/>
    </row>
    <row r="29" spans="1:27" ht="31.5" customHeight="1">
      <c r="A29" s="23"/>
      <c r="B29" s="29" t="s">
        <v>156</v>
      </c>
      <c r="C29" s="129">
        <v>16486000</v>
      </c>
      <c r="D29" s="129">
        <v>485551183</v>
      </c>
      <c r="E29" s="129">
        <v>74173036</v>
      </c>
      <c r="F29" s="129">
        <v>411378147</v>
      </c>
      <c r="G29" s="129">
        <v>213266000</v>
      </c>
      <c r="H29" s="130">
        <f t="shared" si="1"/>
        <v>7.7302523609014101E-2</v>
      </c>
      <c r="I29" s="129">
        <f t="shared" si="2"/>
        <v>31800568.920699973</v>
      </c>
      <c r="J29" s="131" t="s">
        <v>235</v>
      </c>
      <c r="K29" s="129">
        <v>16486000</v>
      </c>
      <c r="L29" s="129">
        <v>16486000</v>
      </c>
      <c r="M29" s="23"/>
      <c r="O29" s="86"/>
      <c r="P29" s="86"/>
      <c r="Q29" s="86"/>
      <c r="R29" s="86"/>
      <c r="S29" s="86"/>
      <c r="T29" s="86"/>
      <c r="U29" s="86"/>
      <c r="V29" s="86"/>
      <c r="W29" s="86"/>
      <c r="X29" s="86"/>
      <c r="Y29" s="86"/>
      <c r="Z29" s="86"/>
      <c r="AA29" s="86"/>
    </row>
    <row r="30" spans="1:27" ht="31.5" customHeight="1">
      <c r="A30" s="23"/>
      <c r="B30" s="29" t="s">
        <v>221</v>
      </c>
      <c r="C30" s="129">
        <v>128000000</v>
      </c>
      <c r="D30" s="129">
        <v>895804370</v>
      </c>
      <c r="E30" s="129">
        <v>213218288</v>
      </c>
      <c r="F30" s="129">
        <v>682586082</v>
      </c>
      <c r="G30" s="129">
        <v>600000000</v>
      </c>
      <c r="H30" s="130">
        <f t="shared" si="1"/>
        <v>0.21333333333333335</v>
      </c>
      <c r="I30" s="129">
        <f t="shared" si="2"/>
        <v>145618364.16</v>
      </c>
      <c r="J30" s="131" t="s">
        <v>235</v>
      </c>
      <c r="K30" s="129">
        <v>128000000</v>
      </c>
      <c r="L30" s="129">
        <v>128000000</v>
      </c>
      <c r="M30" s="23"/>
      <c r="O30" s="86"/>
      <c r="P30" s="86"/>
      <c r="Q30" s="86"/>
      <c r="R30" s="86"/>
      <c r="S30" s="86"/>
      <c r="T30" s="86"/>
      <c r="U30" s="86"/>
      <c r="V30" s="86"/>
      <c r="W30" s="86"/>
      <c r="X30" s="86"/>
      <c r="Y30" s="86"/>
      <c r="Z30" s="86"/>
      <c r="AA30" s="86"/>
    </row>
    <row r="31" spans="1:27" ht="31.5" customHeight="1">
      <c r="A31" s="23"/>
      <c r="B31" s="29" t="s">
        <v>222</v>
      </c>
      <c r="C31" s="129">
        <v>45011000</v>
      </c>
      <c r="D31" s="129">
        <v>1093102277</v>
      </c>
      <c r="E31" s="129">
        <v>1919217</v>
      </c>
      <c r="F31" s="129">
        <v>1091183060</v>
      </c>
      <c r="G31" s="129">
        <v>1051130000</v>
      </c>
      <c r="H31" s="130">
        <f t="shared" si="1"/>
        <v>4.2821534919562754E-2</v>
      </c>
      <c r="I31" s="129">
        <f t="shared" si="2"/>
        <v>46726133.507425338</v>
      </c>
      <c r="J31" s="131" t="s">
        <v>235</v>
      </c>
      <c r="K31" s="129">
        <v>45011000</v>
      </c>
      <c r="L31" s="129">
        <v>45011000</v>
      </c>
      <c r="M31" s="23"/>
      <c r="O31" s="86"/>
      <c r="P31" s="86"/>
      <c r="Q31" s="86"/>
      <c r="R31" s="86"/>
      <c r="S31" s="86"/>
      <c r="T31" s="86"/>
      <c r="U31" s="86"/>
      <c r="V31" s="86"/>
      <c r="W31" s="86"/>
      <c r="X31" s="86"/>
      <c r="Y31" s="86"/>
      <c r="Z31" s="86"/>
      <c r="AA31" s="86"/>
    </row>
    <row r="32" spans="1:27" ht="31.5" customHeight="1">
      <c r="A32" s="23"/>
      <c r="B32" s="29" t="s">
        <v>157</v>
      </c>
      <c r="C32" s="129">
        <v>59545000</v>
      </c>
      <c r="D32" s="129">
        <v>3096657860</v>
      </c>
      <c r="E32" s="129">
        <v>24244949</v>
      </c>
      <c r="F32" s="129">
        <v>3072412911</v>
      </c>
      <c r="G32" s="129">
        <v>2632200000</v>
      </c>
      <c r="H32" s="130">
        <f t="shared" si="1"/>
        <v>2.2621761264341615E-2</v>
      </c>
      <c r="I32" s="129">
        <f t="shared" si="2"/>
        <v>69503391.378122866</v>
      </c>
      <c r="J32" s="131" t="s">
        <v>235</v>
      </c>
      <c r="K32" s="129">
        <v>59545000</v>
      </c>
      <c r="L32" s="129">
        <v>59545000</v>
      </c>
      <c r="M32" s="23"/>
      <c r="O32" s="86"/>
      <c r="P32" s="86"/>
      <c r="Q32" s="86"/>
      <c r="R32" s="86"/>
      <c r="S32" s="86"/>
      <c r="T32" s="86"/>
      <c r="U32" s="86"/>
      <c r="V32" s="86"/>
      <c r="W32" s="86"/>
      <c r="X32" s="86"/>
      <c r="Y32" s="86"/>
      <c r="Z32" s="86"/>
      <c r="AA32" s="86"/>
    </row>
    <row r="33" spans="1:27" ht="31.5" customHeight="1">
      <c r="A33" s="23"/>
      <c r="B33" s="29" t="s">
        <v>158</v>
      </c>
      <c r="C33" s="129">
        <v>38576000</v>
      </c>
      <c r="D33" s="129">
        <v>19493574575</v>
      </c>
      <c r="E33" s="129">
        <v>17282411808</v>
      </c>
      <c r="F33" s="129">
        <v>2211162767</v>
      </c>
      <c r="G33" s="129">
        <v>2029337000</v>
      </c>
      <c r="H33" s="130">
        <f t="shared" si="1"/>
        <v>1.9009164076740335E-2</v>
      </c>
      <c r="I33" s="129">
        <f t="shared" si="2"/>
        <v>42032355.83828216</v>
      </c>
      <c r="J33" s="131" t="s">
        <v>235</v>
      </c>
      <c r="K33" s="129">
        <v>38576000</v>
      </c>
      <c r="L33" s="129">
        <v>38576000</v>
      </c>
      <c r="M33" s="23"/>
      <c r="O33" s="86"/>
      <c r="P33" s="86"/>
      <c r="Q33" s="86"/>
      <c r="R33" s="86"/>
      <c r="S33" s="86"/>
      <c r="T33" s="86"/>
      <c r="U33" s="86"/>
      <c r="V33" s="86"/>
      <c r="W33" s="86"/>
      <c r="X33" s="86"/>
      <c r="Y33" s="86"/>
      <c r="Z33" s="86"/>
      <c r="AA33" s="86"/>
    </row>
    <row r="34" spans="1:27" ht="31.5" customHeight="1">
      <c r="A34" s="23"/>
      <c r="B34" s="29" t="s">
        <v>223</v>
      </c>
      <c r="C34" s="129">
        <v>12831000</v>
      </c>
      <c r="D34" s="129">
        <v>1689103403</v>
      </c>
      <c r="E34" s="129">
        <v>5586293</v>
      </c>
      <c r="F34" s="129">
        <v>1683517110</v>
      </c>
      <c r="G34" s="129">
        <v>1500000000</v>
      </c>
      <c r="H34" s="130">
        <f t="shared" si="1"/>
        <v>8.5540000000000008E-3</v>
      </c>
      <c r="I34" s="129">
        <f t="shared" si="2"/>
        <v>14400805.358940002</v>
      </c>
      <c r="J34" s="131" t="s">
        <v>235</v>
      </c>
      <c r="K34" s="129">
        <v>12831000</v>
      </c>
      <c r="L34" s="129">
        <v>12831000</v>
      </c>
      <c r="M34" s="23"/>
      <c r="O34" s="86"/>
      <c r="P34" s="86"/>
      <c r="Q34" s="86"/>
      <c r="R34" s="86"/>
      <c r="S34" s="86"/>
      <c r="T34" s="86"/>
      <c r="U34" s="86"/>
      <c r="V34" s="86"/>
      <c r="W34" s="86"/>
      <c r="X34" s="86"/>
      <c r="Y34" s="86"/>
      <c r="Z34" s="86"/>
      <c r="AA34" s="86"/>
    </row>
    <row r="35" spans="1:27" ht="31.5" customHeight="1">
      <c r="A35" s="23"/>
      <c r="B35" s="29" t="s">
        <v>159</v>
      </c>
      <c r="C35" s="129">
        <v>30570250</v>
      </c>
      <c r="D35" s="129">
        <v>1195264347</v>
      </c>
      <c r="E35" s="129">
        <v>188106378</v>
      </c>
      <c r="F35" s="129">
        <v>1007157969</v>
      </c>
      <c r="G35" s="129">
        <v>750203544</v>
      </c>
      <c r="H35" s="130">
        <f t="shared" si="1"/>
        <v>4.0749274306280801E-2</v>
      </c>
      <c r="I35" s="129">
        <f t="shared" si="2"/>
        <v>41040956.348537654</v>
      </c>
      <c r="J35" s="131" t="s">
        <v>235</v>
      </c>
      <c r="K35" s="129">
        <v>30570250</v>
      </c>
      <c r="L35" s="129">
        <v>30570250</v>
      </c>
      <c r="M35" s="23"/>
    </row>
    <row r="36" spans="1:27" ht="31.5" customHeight="1">
      <c r="A36" s="23"/>
      <c r="B36" s="29" t="s">
        <v>160</v>
      </c>
      <c r="C36" s="129">
        <v>30540000</v>
      </c>
      <c r="D36" s="129">
        <v>190440289452</v>
      </c>
      <c r="E36" s="129">
        <v>177180651368</v>
      </c>
      <c r="F36" s="129">
        <v>13259638084</v>
      </c>
      <c r="G36" s="129">
        <v>4045658000</v>
      </c>
      <c r="H36" s="130">
        <f t="shared" si="1"/>
        <v>7.548833836176958E-3</v>
      </c>
      <c r="I36" s="129">
        <f t="shared" si="2"/>
        <v>100094804.62395981</v>
      </c>
      <c r="J36" s="131" t="s">
        <v>235</v>
      </c>
      <c r="K36" s="129">
        <v>30540000</v>
      </c>
      <c r="L36" s="129">
        <v>30540000</v>
      </c>
      <c r="M36" s="23"/>
    </row>
    <row r="37" spans="1:27" ht="31.5" customHeight="1">
      <c r="A37" s="23"/>
      <c r="B37" s="29" t="s">
        <v>224</v>
      </c>
      <c r="C37" s="129">
        <v>40500000</v>
      </c>
      <c r="D37" s="129">
        <v>670582803</v>
      </c>
      <c r="E37" s="129">
        <v>2353838</v>
      </c>
      <c r="F37" s="129">
        <v>668228965</v>
      </c>
      <c r="G37" s="129">
        <v>450000000</v>
      </c>
      <c r="H37" s="130">
        <f t="shared" si="1"/>
        <v>0.09</v>
      </c>
      <c r="I37" s="129">
        <f t="shared" si="2"/>
        <v>60140606.850000001</v>
      </c>
      <c r="J37" s="131" t="s">
        <v>235</v>
      </c>
      <c r="K37" s="129">
        <v>40500000</v>
      </c>
      <c r="L37" s="129">
        <v>40500000</v>
      </c>
      <c r="M37" s="23"/>
    </row>
    <row r="38" spans="1:27" ht="31.5" customHeight="1">
      <c r="A38" s="23"/>
      <c r="B38" s="29" t="s">
        <v>225</v>
      </c>
      <c r="C38" s="129">
        <v>51449047</v>
      </c>
      <c r="D38" s="129">
        <v>1505057576</v>
      </c>
      <c r="E38" s="129">
        <v>354770718</v>
      </c>
      <c r="F38" s="129">
        <v>1150286858</v>
      </c>
      <c r="G38" s="129">
        <v>1215000000</v>
      </c>
      <c r="H38" s="130">
        <f t="shared" si="1"/>
        <v>4.2344894650205758E-2</v>
      </c>
      <c r="I38" s="129">
        <f t="shared" si="2"/>
        <v>48708775.819526188</v>
      </c>
      <c r="J38" s="131" t="s">
        <v>235</v>
      </c>
      <c r="K38" s="129">
        <v>51449047</v>
      </c>
      <c r="L38" s="129">
        <v>73642000</v>
      </c>
      <c r="M38" s="23"/>
    </row>
    <row r="39" spans="1:27" ht="31.5" customHeight="1">
      <c r="A39" s="23"/>
      <c r="B39" s="29" t="s">
        <v>161</v>
      </c>
      <c r="C39" s="129">
        <v>15000000</v>
      </c>
      <c r="D39" s="129">
        <v>2627543470</v>
      </c>
      <c r="E39" s="129">
        <v>529866091</v>
      </c>
      <c r="F39" s="129">
        <v>2097677379</v>
      </c>
      <c r="G39" s="129">
        <v>15000000</v>
      </c>
      <c r="H39" s="130">
        <f t="shared" si="1"/>
        <v>1</v>
      </c>
      <c r="I39" s="129">
        <f>F39*H39</f>
        <v>2097677379</v>
      </c>
      <c r="J39" s="131" t="s">
        <v>235</v>
      </c>
      <c r="K39" s="129">
        <v>15000000</v>
      </c>
      <c r="L39" s="129">
        <v>15000000</v>
      </c>
      <c r="M39" s="23"/>
    </row>
    <row r="40" spans="1:27" ht="31.5" customHeight="1">
      <c r="A40" s="23"/>
      <c r="B40" s="29" t="s">
        <v>162</v>
      </c>
      <c r="C40" s="129">
        <v>38173000</v>
      </c>
      <c r="D40" s="129">
        <v>24346700000000</v>
      </c>
      <c r="E40" s="129">
        <v>24022803000000</v>
      </c>
      <c r="F40" s="129">
        <v>323896000000</v>
      </c>
      <c r="G40" s="129">
        <v>16602000000</v>
      </c>
      <c r="H40" s="130">
        <f>C40/G40</f>
        <v>2.2993012890013252E-3</v>
      </c>
      <c r="I40" s="129">
        <f>F40*H40</f>
        <v>744734490.30237317</v>
      </c>
      <c r="J40" s="131" t="s">
        <v>235</v>
      </c>
      <c r="K40" s="129">
        <v>38173000</v>
      </c>
      <c r="L40" s="129">
        <v>38173000</v>
      </c>
      <c r="M40" s="23"/>
    </row>
    <row r="41" spans="1:27" ht="31.5" customHeight="1">
      <c r="A41" s="23"/>
      <c r="B41" s="29" t="s">
        <v>1</v>
      </c>
      <c r="C41" s="129">
        <v>41671384</v>
      </c>
      <c r="D41" s="129">
        <v>1010163516218</v>
      </c>
      <c r="E41" s="129">
        <v>868769513112</v>
      </c>
      <c r="F41" s="129">
        <v>141394004106</v>
      </c>
      <c r="G41" s="129">
        <v>52217613413</v>
      </c>
      <c r="H41" s="130">
        <f t="shared" si="1"/>
        <v>7.9803310178909036E-4</v>
      </c>
      <c r="I41" s="129">
        <v>2489862216.5327625</v>
      </c>
      <c r="J41" s="129">
        <v>484801</v>
      </c>
      <c r="K41" s="129">
        <v>41186582.746878386</v>
      </c>
      <c r="L41" s="129">
        <v>81368229</v>
      </c>
      <c r="M41" s="23"/>
    </row>
    <row r="42" spans="1:27" ht="31.5" customHeight="1">
      <c r="A42" s="23"/>
      <c r="B42" s="31" t="s">
        <v>8</v>
      </c>
      <c r="C42" s="129">
        <v>1415812681</v>
      </c>
      <c r="D42" s="129">
        <v>25779450467485</v>
      </c>
      <c r="E42" s="129">
        <v>25268204161966</v>
      </c>
      <c r="F42" s="129">
        <v>511245305519</v>
      </c>
      <c r="G42" s="129">
        <v>92009077957</v>
      </c>
      <c r="H42" s="133" t="s">
        <v>170</v>
      </c>
      <c r="I42" s="129">
        <v>7641991515.0621901</v>
      </c>
      <c r="J42" s="129">
        <v>484801</v>
      </c>
      <c r="K42" s="129">
        <v>1415327879.7468784</v>
      </c>
      <c r="L42" s="129">
        <v>1477702479</v>
      </c>
      <c r="M42" s="23"/>
    </row>
  </sheetData>
  <phoneticPr fontId="3"/>
  <printOptions horizontalCentered="1"/>
  <pageMargins left="0.39370078740157483" right="0.39370078740157483" top="0.59055118110236227" bottom="0.59055118110236227" header="0.31496062992125984" footer="0.31496062992125984"/>
  <pageSetup paperSize="9" scale="75" orientation="landscape" r:id="rId1"/>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view="pageBreakPreview" zoomScale="85" zoomScaleNormal="100" zoomScaleSheetLayoutView="85" workbookViewId="0"/>
  </sheetViews>
  <sheetFormatPr defaultRowHeight="13.5"/>
  <cols>
    <col min="1" max="1" width="2.5" style="9" customWidth="1"/>
    <col min="2" max="2" width="31.625" style="9" customWidth="1"/>
    <col min="3" max="8" width="14.625" style="9" customWidth="1"/>
    <col min="9" max="9" width="10.75" style="9" hidden="1" customWidth="1"/>
    <col min="10" max="10" width="2.5" style="9" customWidth="1"/>
    <col min="11" max="16384" width="9" style="9"/>
  </cols>
  <sheetData>
    <row r="1" spans="1:10" ht="18.75" customHeight="1">
      <c r="A1" s="10"/>
      <c r="B1" s="4" t="s">
        <v>243</v>
      </c>
      <c r="C1" s="1"/>
      <c r="D1" s="1"/>
      <c r="E1" s="1"/>
      <c r="F1" s="1"/>
      <c r="G1" s="1"/>
      <c r="H1" s="5" t="s">
        <v>245</v>
      </c>
      <c r="I1" s="10"/>
      <c r="J1" s="10"/>
    </row>
    <row r="2" spans="1:10" ht="15.75" customHeight="1">
      <c r="A2" s="10"/>
      <c r="B2" s="190" t="s">
        <v>226</v>
      </c>
      <c r="C2" s="190" t="s">
        <v>6</v>
      </c>
      <c r="D2" s="190" t="s">
        <v>4</v>
      </c>
      <c r="E2" s="190" t="s">
        <v>2</v>
      </c>
      <c r="F2" s="190" t="s">
        <v>3</v>
      </c>
      <c r="G2" s="189" t="s">
        <v>179</v>
      </c>
      <c r="H2" s="189" t="s">
        <v>58</v>
      </c>
      <c r="I2" s="11" t="s">
        <v>8</v>
      </c>
      <c r="J2" s="10"/>
    </row>
    <row r="3" spans="1:10" s="12" customFormat="1" ht="15.75" customHeight="1">
      <c r="A3" s="13"/>
      <c r="B3" s="190"/>
      <c r="C3" s="190"/>
      <c r="D3" s="190"/>
      <c r="E3" s="190"/>
      <c r="F3" s="190"/>
      <c r="G3" s="190"/>
      <c r="H3" s="190"/>
      <c r="I3" s="14"/>
      <c r="J3" s="13"/>
    </row>
    <row r="4" spans="1:10" ht="25.5" customHeight="1">
      <c r="A4" s="10"/>
      <c r="B4" s="15" t="s">
        <v>173</v>
      </c>
      <c r="C4" s="125">
        <v>14940785346</v>
      </c>
      <c r="D4" s="125">
        <v>3663218579</v>
      </c>
      <c r="E4" s="126" t="s">
        <v>246</v>
      </c>
      <c r="F4" s="126" t="s">
        <v>247</v>
      </c>
      <c r="G4" s="125">
        <f>C4+D4</f>
        <v>18604003925</v>
      </c>
      <c r="H4" s="125">
        <v>19300000000</v>
      </c>
      <c r="I4" s="16"/>
      <c r="J4" s="10"/>
    </row>
    <row r="5" spans="1:10" ht="25.5" customHeight="1">
      <c r="A5" s="10"/>
      <c r="B5" s="15" t="s">
        <v>248</v>
      </c>
      <c r="C5" s="125">
        <v>352706470</v>
      </c>
      <c r="D5" s="126">
        <v>15743530</v>
      </c>
      <c r="E5" s="126" t="s">
        <v>246</v>
      </c>
      <c r="F5" s="126" t="s">
        <v>247</v>
      </c>
      <c r="G5" s="125">
        <f t="shared" ref="G5:G20" si="0">C5+D5</f>
        <v>368450000</v>
      </c>
      <c r="H5" s="125">
        <v>275950000</v>
      </c>
      <c r="I5" s="16"/>
      <c r="J5" s="10"/>
    </row>
    <row r="6" spans="1:10" ht="25.5" customHeight="1">
      <c r="A6" s="10"/>
      <c r="B6" s="2" t="s">
        <v>174</v>
      </c>
      <c r="C6" s="125">
        <v>365720696</v>
      </c>
      <c r="D6" s="126">
        <v>16322924</v>
      </c>
      <c r="E6" s="126" t="s">
        <v>247</v>
      </c>
      <c r="F6" s="126" t="s">
        <v>246</v>
      </c>
      <c r="G6" s="125">
        <f t="shared" si="0"/>
        <v>382043620</v>
      </c>
      <c r="H6" s="125">
        <v>581778726</v>
      </c>
      <c r="I6" s="16"/>
      <c r="J6" s="10"/>
    </row>
    <row r="7" spans="1:10" ht="25.5" customHeight="1">
      <c r="A7" s="10"/>
      <c r="B7" s="15" t="s">
        <v>204</v>
      </c>
      <c r="C7" s="125">
        <v>2520000000</v>
      </c>
      <c r="D7" s="126" t="s">
        <v>246</v>
      </c>
      <c r="E7" s="126" t="s">
        <v>247</v>
      </c>
      <c r="F7" s="126" t="s">
        <v>246</v>
      </c>
      <c r="G7" s="125">
        <f>C7</f>
        <v>2520000000</v>
      </c>
      <c r="H7" s="125">
        <v>10130000000</v>
      </c>
      <c r="I7" s="16"/>
      <c r="J7" s="10"/>
    </row>
    <row r="8" spans="1:10" ht="25.5" customHeight="1">
      <c r="A8" s="10"/>
      <c r="B8" s="15" t="s">
        <v>205</v>
      </c>
      <c r="C8" s="125">
        <v>3660075976</v>
      </c>
      <c r="D8" s="125">
        <v>2695896943</v>
      </c>
      <c r="E8" s="126" t="s">
        <v>247</v>
      </c>
      <c r="F8" s="126" t="s">
        <v>247</v>
      </c>
      <c r="G8" s="125">
        <f t="shared" si="0"/>
        <v>6355972919</v>
      </c>
      <c r="H8" s="127" t="s">
        <v>301</v>
      </c>
      <c r="I8" s="16"/>
      <c r="J8" s="10"/>
    </row>
    <row r="9" spans="1:10" ht="25.5" customHeight="1">
      <c r="A9" s="10"/>
      <c r="B9" s="15" t="s">
        <v>249</v>
      </c>
      <c r="C9" s="125">
        <v>598430638</v>
      </c>
      <c r="D9" s="125">
        <v>26712056</v>
      </c>
      <c r="E9" s="126" t="s">
        <v>247</v>
      </c>
      <c r="F9" s="126" t="s">
        <v>247</v>
      </c>
      <c r="G9" s="125">
        <f t="shared" si="0"/>
        <v>625142694</v>
      </c>
      <c r="H9" s="125">
        <v>625143225</v>
      </c>
      <c r="I9" s="16"/>
      <c r="J9" s="10"/>
    </row>
    <row r="10" spans="1:10" ht="25.5" customHeight="1">
      <c r="A10" s="10"/>
      <c r="B10" s="15" t="s">
        <v>171</v>
      </c>
      <c r="C10" s="125">
        <v>9195092490</v>
      </c>
      <c r="D10" s="125">
        <v>2209686137</v>
      </c>
      <c r="E10" s="126" t="s">
        <v>247</v>
      </c>
      <c r="F10" s="126" t="s">
        <v>247</v>
      </c>
      <c r="G10" s="125">
        <f t="shared" si="0"/>
        <v>11404778627</v>
      </c>
      <c r="H10" s="125">
        <v>10903484174</v>
      </c>
      <c r="I10" s="16"/>
      <c r="J10" s="10"/>
    </row>
    <row r="11" spans="1:10" ht="25.5" customHeight="1">
      <c r="A11" s="10"/>
      <c r="B11" s="15" t="s">
        <v>250</v>
      </c>
      <c r="C11" s="125">
        <v>888041487</v>
      </c>
      <c r="D11" s="126">
        <v>39658513</v>
      </c>
      <c r="E11" s="126" t="s">
        <v>247</v>
      </c>
      <c r="F11" s="126" t="s">
        <v>247</v>
      </c>
      <c r="G11" s="125">
        <f t="shared" si="0"/>
        <v>927700000</v>
      </c>
      <c r="H11" s="125">
        <v>427700000</v>
      </c>
      <c r="I11" s="16"/>
      <c r="J11" s="10"/>
    </row>
    <row r="12" spans="1:10" ht="25.5" customHeight="1">
      <c r="A12" s="10"/>
      <c r="B12" s="15" t="s">
        <v>251</v>
      </c>
      <c r="C12" s="125">
        <v>694786842</v>
      </c>
      <c r="D12" s="125">
        <v>331027542</v>
      </c>
      <c r="E12" s="126" t="s">
        <v>247</v>
      </c>
      <c r="F12" s="126" t="s">
        <v>246</v>
      </c>
      <c r="G12" s="125">
        <f t="shared" si="0"/>
        <v>1025814384</v>
      </c>
      <c r="H12" s="125">
        <v>1036939971</v>
      </c>
      <c r="I12" s="16"/>
      <c r="J12" s="10"/>
    </row>
    <row r="13" spans="1:10" ht="25.5" customHeight="1">
      <c r="A13" s="10"/>
      <c r="B13" s="15" t="s">
        <v>252</v>
      </c>
      <c r="C13" s="125">
        <v>2532644336</v>
      </c>
      <c r="D13" s="126">
        <v>113121664</v>
      </c>
      <c r="E13" s="126" t="s">
        <v>247</v>
      </c>
      <c r="F13" s="126" t="s">
        <v>247</v>
      </c>
      <c r="G13" s="125">
        <f t="shared" si="0"/>
        <v>2645766000</v>
      </c>
      <c r="H13" s="125">
        <v>2719045000</v>
      </c>
      <c r="I13" s="16"/>
      <c r="J13" s="10"/>
    </row>
    <row r="14" spans="1:10" ht="25.5" customHeight="1">
      <c r="A14" s="10"/>
      <c r="B14" s="2" t="s">
        <v>175</v>
      </c>
      <c r="C14" s="125">
        <v>32591415</v>
      </c>
      <c r="D14" s="126">
        <v>1438495</v>
      </c>
      <c r="E14" s="126" t="s">
        <v>247</v>
      </c>
      <c r="F14" s="126" t="s">
        <v>247</v>
      </c>
      <c r="G14" s="125">
        <f t="shared" si="0"/>
        <v>34029910</v>
      </c>
      <c r="H14" s="125">
        <v>31897410</v>
      </c>
      <c r="I14" s="16"/>
      <c r="J14" s="10"/>
    </row>
    <row r="15" spans="1:10" ht="25.5" customHeight="1">
      <c r="A15" s="10"/>
      <c r="B15" s="2" t="s">
        <v>176</v>
      </c>
      <c r="C15" s="125">
        <v>121645330</v>
      </c>
      <c r="D15" s="125">
        <v>305282036</v>
      </c>
      <c r="E15" s="126" t="s">
        <v>246</v>
      </c>
      <c r="F15" s="126" t="s">
        <v>247</v>
      </c>
      <c r="G15" s="125">
        <f t="shared" si="0"/>
        <v>426927366</v>
      </c>
      <c r="H15" s="125">
        <v>438662058</v>
      </c>
      <c r="I15" s="16"/>
      <c r="J15" s="10"/>
    </row>
    <row r="16" spans="1:10" ht="25.5" customHeight="1">
      <c r="A16" s="10"/>
      <c r="B16" s="2" t="s">
        <v>177</v>
      </c>
      <c r="C16" s="125">
        <v>3828978904</v>
      </c>
      <c r="D16" s="126">
        <v>171021096</v>
      </c>
      <c r="E16" s="126" t="s">
        <v>247</v>
      </c>
      <c r="F16" s="126" t="s">
        <v>247</v>
      </c>
      <c r="G16" s="125">
        <f t="shared" si="0"/>
        <v>4000000000</v>
      </c>
      <c r="H16" s="125">
        <v>4000000000</v>
      </c>
      <c r="I16" s="16"/>
      <c r="J16" s="10"/>
    </row>
    <row r="17" spans="1:10" ht="25.5" customHeight="1">
      <c r="A17" s="10"/>
      <c r="B17" s="15" t="s">
        <v>253</v>
      </c>
      <c r="C17" s="125">
        <v>700669000</v>
      </c>
      <c r="D17" s="125">
        <v>299732400</v>
      </c>
      <c r="E17" s="126" t="s">
        <v>247</v>
      </c>
      <c r="F17" s="126" t="s">
        <v>247</v>
      </c>
      <c r="G17" s="125">
        <f t="shared" si="0"/>
        <v>1000401400</v>
      </c>
      <c r="H17" s="125">
        <v>1000000000</v>
      </c>
      <c r="I17" s="16"/>
      <c r="J17" s="10"/>
    </row>
    <row r="18" spans="1:10" ht="25.5" customHeight="1">
      <c r="A18" s="10"/>
      <c r="B18" s="2" t="s">
        <v>178</v>
      </c>
      <c r="C18" s="125">
        <v>300000000</v>
      </c>
      <c r="D18" s="126" t="s">
        <v>247</v>
      </c>
      <c r="E18" s="126" t="s">
        <v>247</v>
      </c>
      <c r="F18" s="126" t="s">
        <v>247</v>
      </c>
      <c r="G18" s="125">
        <f>C18</f>
        <v>300000000</v>
      </c>
      <c r="H18" s="125">
        <v>300000000</v>
      </c>
      <c r="I18" s="16"/>
      <c r="J18" s="10"/>
    </row>
    <row r="19" spans="1:10" ht="25.5" customHeight="1">
      <c r="A19" s="10"/>
      <c r="B19" s="2" t="s">
        <v>300</v>
      </c>
      <c r="C19" s="125">
        <v>31935484</v>
      </c>
      <c r="D19" s="126">
        <v>1418516</v>
      </c>
      <c r="E19" s="126" t="s">
        <v>235</v>
      </c>
      <c r="F19" s="126" t="s">
        <v>235</v>
      </c>
      <c r="G19" s="125">
        <f t="shared" si="0"/>
        <v>33354000</v>
      </c>
      <c r="H19" s="125">
        <v>15972000</v>
      </c>
      <c r="I19" s="16"/>
      <c r="J19" s="10"/>
    </row>
    <row r="20" spans="1:10" ht="25.5" customHeight="1">
      <c r="A20" s="10"/>
      <c r="B20" s="6" t="s">
        <v>8</v>
      </c>
      <c r="C20" s="125">
        <f>SUM(C4:C19)</f>
        <v>40764104414</v>
      </c>
      <c r="D20" s="125">
        <f>SUM(D4:D19)</f>
        <v>9890280431</v>
      </c>
      <c r="E20" s="126" t="s">
        <v>246</v>
      </c>
      <c r="F20" s="126" t="s">
        <v>246</v>
      </c>
      <c r="G20" s="125">
        <f t="shared" si="0"/>
        <v>50654384845</v>
      </c>
      <c r="H20" s="125">
        <f>H4+H5+H6+H7+H9+H10+H11+H12+H13+H14+H15+H16+H17+H18+H19</f>
        <v>51786572564</v>
      </c>
      <c r="I20" s="16"/>
      <c r="J20" s="10"/>
    </row>
    <row r="21" spans="1:10" ht="4.9000000000000004" customHeight="1">
      <c r="A21" s="10"/>
      <c r="B21" s="17"/>
      <c r="C21" s="18"/>
      <c r="D21" s="18"/>
      <c r="E21" s="18"/>
      <c r="F21" s="18"/>
      <c r="G21" s="18"/>
      <c r="H21" s="18"/>
      <c r="I21" s="18"/>
      <c r="J21" s="10"/>
    </row>
    <row r="22" spans="1:10" ht="1.9" customHeight="1"/>
    <row r="23" spans="1:10" ht="18.75" customHeight="1">
      <c r="B23" s="9" t="s">
        <v>206</v>
      </c>
    </row>
    <row r="24" spans="1:10" ht="18.75" customHeight="1">
      <c r="B24" s="9" t="s">
        <v>207</v>
      </c>
    </row>
  </sheetData>
  <mergeCells count="7">
    <mergeCell ref="H2:H3"/>
    <mergeCell ref="B2:B3"/>
    <mergeCell ref="C2:C3"/>
    <mergeCell ref="D2:D3"/>
    <mergeCell ref="E2:E3"/>
    <mergeCell ref="F2:F3"/>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view="pageBreakPreview" zoomScale="85" zoomScaleNormal="100" zoomScaleSheetLayoutView="85" workbookViewId="0"/>
  </sheetViews>
  <sheetFormatPr defaultRowHeight="13.5"/>
  <cols>
    <col min="1" max="1" width="1.875" style="9" customWidth="1"/>
    <col min="2" max="2" width="39.125" style="9" customWidth="1"/>
    <col min="3" max="7" width="16.625" style="9" customWidth="1"/>
    <col min="8" max="8" width="1.875" style="9" customWidth="1"/>
    <col min="9" max="16384" width="9" style="9"/>
  </cols>
  <sheetData>
    <row r="1" spans="1:8" ht="19.5" customHeight="1">
      <c r="A1" s="10"/>
      <c r="B1" s="37" t="s">
        <v>254</v>
      </c>
      <c r="C1" s="38"/>
      <c r="D1" s="38"/>
      <c r="E1" s="38"/>
      <c r="F1" s="38"/>
      <c r="G1" s="38" t="s">
        <v>255</v>
      </c>
      <c r="H1" s="39"/>
    </row>
    <row r="2" spans="1:8" ht="21" customHeight="1">
      <c r="A2" s="10"/>
      <c r="B2" s="191" t="s">
        <v>59</v>
      </c>
      <c r="C2" s="193" t="s">
        <v>5</v>
      </c>
      <c r="D2" s="194"/>
      <c r="E2" s="193" t="s">
        <v>7</v>
      </c>
      <c r="F2" s="194"/>
      <c r="G2" s="191" t="s">
        <v>227</v>
      </c>
      <c r="H2" s="10"/>
    </row>
    <row r="3" spans="1:8" ht="33" customHeight="1">
      <c r="A3" s="10"/>
      <c r="B3" s="192"/>
      <c r="C3" s="6" t="s">
        <v>60</v>
      </c>
      <c r="D3" s="33" t="s">
        <v>61</v>
      </c>
      <c r="E3" s="6" t="s">
        <v>60</v>
      </c>
      <c r="F3" s="33" t="s">
        <v>61</v>
      </c>
      <c r="G3" s="192"/>
      <c r="H3" s="10"/>
    </row>
    <row r="4" spans="1:8" ht="35.25" customHeight="1">
      <c r="A4" s="10"/>
      <c r="B4" s="34" t="s">
        <v>151</v>
      </c>
      <c r="C4" s="124">
        <v>2088564259</v>
      </c>
      <c r="D4" s="93" t="s">
        <v>235</v>
      </c>
      <c r="E4" s="124">
        <v>204441399</v>
      </c>
      <c r="F4" s="93" t="s">
        <v>235</v>
      </c>
      <c r="G4" s="124">
        <v>2293005658</v>
      </c>
      <c r="H4" s="10"/>
    </row>
    <row r="5" spans="1:8" ht="35.25" customHeight="1">
      <c r="A5" s="10"/>
      <c r="B5" s="34" t="s">
        <v>152</v>
      </c>
      <c r="C5" s="124">
        <v>1690198300</v>
      </c>
      <c r="D5" s="93" t="s">
        <v>256</v>
      </c>
      <c r="E5" s="124">
        <v>225388700</v>
      </c>
      <c r="F5" s="93" t="s">
        <v>257</v>
      </c>
      <c r="G5" s="124">
        <v>1915587000</v>
      </c>
      <c r="H5" s="10"/>
    </row>
    <row r="6" spans="1:8" ht="35.25" customHeight="1">
      <c r="A6" s="10"/>
      <c r="B6" s="35" t="s">
        <v>153</v>
      </c>
      <c r="C6" s="124">
        <v>267058000</v>
      </c>
      <c r="D6" s="93" t="s">
        <v>235</v>
      </c>
      <c r="E6" s="124">
        <v>133529000</v>
      </c>
      <c r="F6" s="93" t="s">
        <v>256</v>
      </c>
      <c r="G6" s="124">
        <v>400587000</v>
      </c>
      <c r="H6" s="10"/>
    </row>
    <row r="7" spans="1:8" ht="35.25" customHeight="1">
      <c r="A7" s="10"/>
      <c r="B7" s="35" t="s">
        <v>258</v>
      </c>
      <c r="C7" s="124">
        <v>523465000</v>
      </c>
      <c r="D7" s="93" t="s">
        <v>257</v>
      </c>
      <c r="E7" s="124">
        <v>81258000</v>
      </c>
      <c r="F7" s="93" t="s">
        <v>257</v>
      </c>
      <c r="G7" s="124">
        <v>604723000</v>
      </c>
      <c r="H7" s="10"/>
    </row>
    <row r="8" spans="1:8" ht="35.25" customHeight="1">
      <c r="A8" s="10"/>
      <c r="B8" s="34" t="s">
        <v>271</v>
      </c>
      <c r="C8" s="93" t="s">
        <v>235</v>
      </c>
      <c r="D8" s="93" t="s">
        <v>235</v>
      </c>
      <c r="E8" s="124">
        <v>1552000</v>
      </c>
      <c r="F8" s="93" t="s">
        <v>235</v>
      </c>
      <c r="G8" s="124">
        <v>1552000</v>
      </c>
      <c r="H8" s="10"/>
    </row>
    <row r="9" spans="1:8" ht="35.25" customHeight="1">
      <c r="A9" s="10"/>
      <c r="B9" s="34" t="s">
        <v>272</v>
      </c>
      <c r="C9" s="124">
        <v>4000000</v>
      </c>
      <c r="D9" s="93" t="s">
        <v>235</v>
      </c>
      <c r="E9" s="93" t="s">
        <v>235</v>
      </c>
      <c r="F9" s="93" t="s">
        <v>235</v>
      </c>
      <c r="G9" s="124">
        <v>4000000</v>
      </c>
      <c r="H9" s="10"/>
    </row>
    <row r="10" spans="1:8" ht="35.25" customHeight="1">
      <c r="A10" s="10"/>
      <c r="B10" s="35" t="s">
        <v>273</v>
      </c>
      <c r="C10" s="93" t="s">
        <v>235</v>
      </c>
      <c r="D10" s="93" t="s">
        <v>235</v>
      </c>
      <c r="E10" s="124">
        <v>500000</v>
      </c>
      <c r="F10" s="93" t="s">
        <v>235</v>
      </c>
      <c r="G10" s="124">
        <v>500000</v>
      </c>
      <c r="H10" s="10"/>
    </row>
    <row r="11" spans="1:8" ht="35.25" customHeight="1">
      <c r="A11" s="10"/>
      <c r="B11" s="35" t="s">
        <v>274</v>
      </c>
      <c r="C11" s="93" t="s">
        <v>235</v>
      </c>
      <c r="D11" s="93" t="s">
        <v>235</v>
      </c>
      <c r="E11" s="124">
        <v>260000</v>
      </c>
      <c r="F11" s="93" t="s">
        <v>235</v>
      </c>
      <c r="G11" s="124">
        <v>260000</v>
      </c>
      <c r="H11" s="10"/>
    </row>
    <row r="12" spans="1:8" ht="35.25" customHeight="1">
      <c r="A12" s="10"/>
      <c r="B12" s="36" t="s">
        <v>8</v>
      </c>
      <c r="C12" s="124">
        <v>4573285559</v>
      </c>
      <c r="D12" s="93" t="s">
        <v>256</v>
      </c>
      <c r="E12" s="124">
        <v>646929099</v>
      </c>
      <c r="F12" s="93" t="s">
        <v>257</v>
      </c>
      <c r="G12" s="124">
        <v>5220214658</v>
      </c>
      <c r="H12" s="10"/>
    </row>
    <row r="13" spans="1:8" ht="3.75" customHeight="1">
      <c r="A13" s="10"/>
      <c r="B13" s="40"/>
      <c r="C13" s="32"/>
      <c r="D13" s="32"/>
      <c r="E13" s="32"/>
      <c r="F13" s="32"/>
      <c r="G13" s="32"/>
      <c r="H13" s="4"/>
    </row>
    <row r="14" spans="1:8">
      <c r="B14" s="10"/>
      <c r="C14" s="4"/>
      <c r="D14" s="4"/>
      <c r="E14" s="4"/>
      <c r="F14" s="4"/>
      <c r="G14" s="4"/>
      <c r="H14" s="4"/>
    </row>
    <row r="15" spans="1:8">
      <c r="B15" s="10"/>
      <c r="C15" s="41"/>
      <c r="D15" s="41"/>
      <c r="E15" s="41"/>
      <c r="F15" s="41"/>
      <c r="G15" s="41"/>
      <c r="H15" s="41"/>
    </row>
  </sheetData>
  <mergeCells count="4">
    <mergeCell ref="B2:B3"/>
    <mergeCell ref="C2:D2"/>
    <mergeCell ref="E2:F2"/>
    <mergeCell ref="G2:G3"/>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9"/>
  <sheetViews>
    <sheetView view="pageBreakPreview" zoomScale="85" zoomScaleNormal="80" zoomScaleSheetLayoutView="85" workbookViewId="0"/>
  </sheetViews>
  <sheetFormatPr defaultRowHeight="13.5"/>
  <cols>
    <col min="1" max="1" width="1" style="9" customWidth="1"/>
    <col min="2" max="4" width="20" style="9" customWidth="1"/>
    <col min="5" max="5" width="3.5" style="9" customWidth="1"/>
    <col min="6" max="8" width="20" style="9" customWidth="1"/>
    <col min="9" max="9" width="0.875" style="9" customWidth="1"/>
    <col min="10" max="16384" width="9" style="9"/>
  </cols>
  <sheetData>
    <row r="1" spans="2:8" ht="19.5" customHeight="1">
      <c r="B1" s="42" t="s">
        <v>62</v>
      </c>
      <c r="C1" s="39"/>
      <c r="D1" s="5" t="s">
        <v>259</v>
      </c>
      <c r="E1" s="39"/>
      <c r="F1" s="4" t="s">
        <v>63</v>
      </c>
      <c r="G1" s="39"/>
      <c r="H1" s="5" t="s">
        <v>237</v>
      </c>
    </row>
    <row r="2" spans="2:8" ht="30" customHeight="1">
      <c r="B2" s="6" t="s">
        <v>59</v>
      </c>
      <c r="C2" s="6" t="s">
        <v>64</v>
      </c>
      <c r="D2" s="6" t="s">
        <v>65</v>
      </c>
      <c r="F2" s="6" t="s">
        <v>59</v>
      </c>
      <c r="G2" s="6" t="s">
        <v>64</v>
      </c>
      <c r="H2" s="6" t="s">
        <v>65</v>
      </c>
    </row>
    <row r="3" spans="2:8" ht="21" customHeight="1">
      <c r="B3" s="43" t="s">
        <v>66</v>
      </c>
      <c r="C3" s="44"/>
      <c r="D3" s="44"/>
      <c r="F3" s="43" t="s">
        <v>66</v>
      </c>
      <c r="G3" s="45"/>
      <c r="H3" s="45"/>
    </row>
    <row r="4" spans="2:8" ht="21" customHeight="1">
      <c r="B4" s="43" t="s">
        <v>181</v>
      </c>
      <c r="C4" s="45">
        <v>296303227</v>
      </c>
      <c r="D4" s="45">
        <v>28148807</v>
      </c>
      <c r="F4" s="43" t="s">
        <v>181</v>
      </c>
      <c r="G4" s="45">
        <v>204341500</v>
      </c>
      <c r="H4" s="45">
        <v>19412443</v>
      </c>
    </row>
    <row r="5" spans="2:8" ht="21" customHeight="1">
      <c r="B5" s="43" t="s">
        <v>180</v>
      </c>
      <c r="C5" s="45">
        <v>242063250</v>
      </c>
      <c r="D5" s="45">
        <v>30015843</v>
      </c>
      <c r="F5" s="43" t="s">
        <v>180</v>
      </c>
      <c r="G5" s="45">
        <v>151208356</v>
      </c>
      <c r="H5" s="45">
        <v>18749836</v>
      </c>
    </row>
    <row r="6" spans="2:8" ht="21" customHeight="1">
      <c r="B6" s="43" t="s">
        <v>182</v>
      </c>
      <c r="C6" s="45">
        <v>42852940</v>
      </c>
      <c r="D6" s="45">
        <v>4628118</v>
      </c>
      <c r="F6" s="43" t="s">
        <v>182</v>
      </c>
      <c r="G6" s="45">
        <v>22495809</v>
      </c>
      <c r="H6" s="45">
        <v>2429547</v>
      </c>
    </row>
    <row r="7" spans="2:8" ht="21" customHeight="1">
      <c r="B7" s="43" t="s">
        <v>276</v>
      </c>
      <c r="C7" s="44" t="s">
        <v>275</v>
      </c>
      <c r="D7" s="44" t="s">
        <v>275</v>
      </c>
      <c r="F7" s="43" t="s">
        <v>276</v>
      </c>
      <c r="G7" s="45">
        <v>1731950</v>
      </c>
      <c r="H7" s="44" t="s">
        <v>275</v>
      </c>
    </row>
    <row r="8" spans="2:8" ht="21" customHeight="1">
      <c r="B8" s="43" t="s">
        <v>183</v>
      </c>
      <c r="C8" s="44" t="s">
        <v>275</v>
      </c>
      <c r="D8" s="44" t="s">
        <v>275</v>
      </c>
      <c r="F8" s="43" t="s">
        <v>183</v>
      </c>
      <c r="G8" s="45">
        <v>2189300</v>
      </c>
      <c r="H8" s="45">
        <v>354667</v>
      </c>
    </row>
    <row r="9" spans="2:8" ht="21" customHeight="1">
      <c r="B9" s="43" t="s">
        <v>67</v>
      </c>
      <c r="C9" s="45"/>
      <c r="D9" s="44"/>
      <c r="F9" s="43" t="s">
        <v>67</v>
      </c>
      <c r="G9" s="45"/>
      <c r="H9" s="45"/>
    </row>
    <row r="10" spans="2:8" ht="21" customHeight="1">
      <c r="B10" s="43" t="s">
        <v>68</v>
      </c>
      <c r="C10" s="45">
        <v>34038382</v>
      </c>
      <c r="D10" s="45">
        <v>4401943</v>
      </c>
      <c r="F10" s="43" t="s">
        <v>68</v>
      </c>
      <c r="G10" s="45">
        <v>18363126</v>
      </c>
      <c r="H10" s="45">
        <v>2393565</v>
      </c>
    </row>
    <row r="11" spans="2:8" ht="21" customHeight="1">
      <c r="B11" s="43" t="s">
        <v>185</v>
      </c>
      <c r="C11" s="45">
        <v>315794226</v>
      </c>
      <c r="D11" s="45">
        <v>1796700</v>
      </c>
      <c r="F11" s="43" t="s">
        <v>185</v>
      </c>
      <c r="G11" s="45">
        <v>7403683</v>
      </c>
      <c r="H11" s="44" t="s">
        <v>275</v>
      </c>
    </row>
    <row r="12" spans="2:8" ht="21" customHeight="1">
      <c r="B12" s="43" t="s">
        <v>184</v>
      </c>
      <c r="C12" s="45">
        <v>7876911507</v>
      </c>
      <c r="D12" s="45">
        <v>65811857</v>
      </c>
      <c r="F12" s="43" t="s">
        <v>184</v>
      </c>
      <c r="G12" s="45">
        <v>125218164</v>
      </c>
      <c r="H12" s="45">
        <v>4842635</v>
      </c>
    </row>
    <row r="13" spans="2:8" ht="36" customHeight="1">
      <c r="B13" s="35" t="s">
        <v>186</v>
      </c>
      <c r="C13" s="45">
        <v>242086299</v>
      </c>
      <c r="D13" s="44" t="s">
        <v>275</v>
      </c>
      <c r="F13" s="35" t="s">
        <v>186</v>
      </c>
      <c r="G13" s="45">
        <v>29119454</v>
      </c>
      <c r="H13" s="44" t="s">
        <v>275</v>
      </c>
    </row>
    <row r="14" spans="2:8" ht="53.25" customHeight="1">
      <c r="B14" s="35" t="s">
        <v>187</v>
      </c>
      <c r="C14" s="45">
        <v>1329584</v>
      </c>
      <c r="D14" s="44" t="s">
        <v>275</v>
      </c>
      <c r="F14" s="35" t="s">
        <v>187</v>
      </c>
      <c r="G14" s="45">
        <v>2957</v>
      </c>
      <c r="H14" s="44" t="s">
        <v>275</v>
      </c>
    </row>
    <row r="15" spans="2:8" ht="53.25" customHeight="1">
      <c r="B15" s="46" t="s">
        <v>239</v>
      </c>
      <c r="C15" s="45">
        <v>1020546</v>
      </c>
      <c r="D15" s="44">
        <v>3062</v>
      </c>
      <c r="F15" s="87" t="s">
        <v>275</v>
      </c>
      <c r="G15" s="44" t="s">
        <v>275</v>
      </c>
      <c r="H15" s="44" t="s">
        <v>275</v>
      </c>
    </row>
    <row r="16" spans="2:8" ht="32.25" customHeight="1">
      <c r="B16" s="47" t="s">
        <v>8</v>
      </c>
      <c r="C16" s="45">
        <v>9052399961</v>
      </c>
      <c r="D16" s="45">
        <f>1796700+0+28148807+30015843+4628118+0+4401943+65811857</f>
        <v>134803268</v>
      </c>
      <c r="F16" s="47" t="s">
        <v>8</v>
      </c>
      <c r="G16" s="45">
        <v>562074299</v>
      </c>
      <c r="H16" s="45">
        <v>48481056</v>
      </c>
    </row>
    <row r="17" spans="2:8" ht="6.75" customHeight="1">
      <c r="B17" s="48"/>
      <c r="C17" s="32"/>
      <c r="D17" s="32"/>
      <c r="E17" s="4"/>
      <c r="F17" s="4"/>
      <c r="G17" s="4"/>
      <c r="H17" s="39"/>
    </row>
    <row r="18" spans="2:8" ht="18.75" customHeight="1">
      <c r="B18" s="10"/>
      <c r="C18" s="4"/>
      <c r="D18" s="4"/>
      <c r="E18" s="4"/>
      <c r="F18" s="4"/>
      <c r="G18" s="4"/>
      <c r="H18" s="39"/>
    </row>
    <row r="19" spans="2:8">
      <c r="B19" s="10"/>
      <c r="C19" s="41"/>
      <c r="D19" s="41"/>
      <c r="E19" s="41"/>
      <c r="F19" s="41"/>
      <c r="G19" s="10"/>
      <c r="H19" s="10"/>
    </row>
  </sheetData>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9"/>
  <sheetViews>
    <sheetView view="pageBreakPreview" zoomScale="85" zoomScaleNormal="100" zoomScaleSheetLayoutView="85" workbookViewId="0"/>
  </sheetViews>
  <sheetFormatPr defaultRowHeight="13.5"/>
  <cols>
    <col min="1" max="1" width="12" style="105" customWidth="1"/>
    <col min="2" max="12" width="10.875" style="107" customWidth="1"/>
    <col min="13" max="13" width="0.625" style="108" customWidth="1"/>
    <col min="14" max="16384" width="9" style="105"/>
  </cols>
  <sheetData>
    <row r="1" spans="1:13">
      <c r="A1" s="106" t="s">
        <v>69</v>
      </c>
    </row>
    <row r="2" spans="1:13">
      <c r="A2" s="109" t="s">
        <v>70</v>
      </c>
      <c r="B2" s="110"/>
      <c r="C2" s="111"/>
      <c r="D2" s="111"/>
      <c r="E2" s="111"/>
      <c r="F2" s="111"/>
      <c r="G2" s="111"/>
      <c r="H2" s="111"/>
      <c r="I2" s="111"/>
      <c r="J2" s="111"/>
      <c r="K2" s="111"/>
      <c r="L2" s="112" t="s">
        <v>260</v>
      </c>
    </row>
    <row r="3" spans="1:13" ht="15.95" customHeight="1">
      <c r="A3" s="198" t="s">
        <v>57</v>
      </c>
      <c r="B3" s="200" t="s">
        <v>71</v>
      </c>
      <c r="C3" s="202" t="s">
        <v>72</v>
      </c>
      <c r="D3" s="195" t="s">
        <v>212</v>
      </c>
      <c r="E3" s="195" t="s">
        <v>73</v>
      </c>
      <c r="F3" s="195" t="s">
        <v>213</v>
      </c>
      <c r="G3" s="195" t="s">
        <v>214</v>
      </c>
      <c r="H3" s="195" t="s">
        <v>215</v>
      </c>
      <c r="I3" s="197" t="s">
        <v>74</v>
      </c>
      <c r="J3" s="113"/>
      <c r="K3" s="114"/>
      <c r="L3" s="195" t="s">
        <v>75</v>
      </c>
    </row>
    <row r="4" spans="1:13" ht="15.95" customHeight="1">
      <c r="A4" s="199"/>
      <c r="B4" s="201"/>
      <c r="C4" s="203"/>
      <c r="D4" s="196"/>
      <c r="E4" s="196"/>
      <c r="F4" s="195"/>
      <c r="G4" s="196"/>
      <c r="H4" s="195"/>
      <c r="I4" s="195"/>
      <c r="J4" s="115" t="s">
        <v>233</v>
      </c>
      <c r="K4" s="115" t="s">
        <v>234</v>
      </c>
      <c r="L4" s="196"/>
    </row>
    <row r="5" spans="1:13" ht="24.95" customHeight="1">
      <c r="A5" s="116" t="s">
        <v>76</v>
      </c>
      <c r="B5" s="117"/>
      <c r="C5" s="118"/>
      <c r="D5" s="119"/>
      <c r="E5" s="119"/>
      <c r="F5" s="119"/>
      <c r="G5" s="119"/>
      <c r="H5" s="119"/>
      <c r="I5" s="119"/>
      <c r="J5" s="119"/>
      <c r="K5" s="119"/>
      <c r="L5" s="119"/>
    </row>
    <row r="6" spans="1:13" ht="24.95" customHeight="1">
      <c r="A6" s="116" t="s">
        <v>77</v>
      </c>
      <c r="B6" s="117">
        <f>SUM(C6:L6)</f>
        <v>9286808240</v>
      </c>
      <c r="C6" s="118">
        <v>8448019029</v>
      </c>
      <c r="D6" s="95" t="s">
        <v>283</v>
      </c>
      <c r="E6" s="119">
        <v>838789211</v>
      </c>
      <c r="F6" s="95" t="s">
        <v>283</v>
      </c>
      <c r="G6" s="95" t="s">
        <v>283</v>
      </c>
      <c r="H6" s="95" t="s">
        <v>283</v>
      </c>
      <c r="I6" s="95" t="s">
        <v>283</v>
      </c>
      <c r="J6" s="95" t="s">
        <v>283</v>
      </c>
      <c r="K6" s="95" t="s">
        <v>283</v>
      </c>
      <c r="L6" s="95" t="s">
        <v>283</v>
      </c>
      <c r="M6" s="120"/>
    </row>
    <row r="7" spans="1:13" ht="24.95" customHeight="1">
      <c r="A7" s="116" t="s">
        <v>78</v>
      </c>
      <c r="B7" s="117">
        <f t="shared" ref="B7:B16" si="0">SUM(C7:L7)</f>
        <v>2861214115</v>
      </c>
      <c r="C7" s="118">
        <v>2758351876</v>
      </c>
      <c r="D7" s="119">
        <v>33242839</v>
      </c>
      <c r="E7" s="119">
        <v>69619400</v>
      </c>
      <c r="F7" s="95" t="s">
        <v>283</v>
      </c>
      <c r="G7" s="95" t="s">
        <v>283</v>
      </c>
      <c r="H7" s="95" t="s">
        <v>283</v>
      </c>
      <c r="I7" s="95" t="s">
        <v>283</v>
      </c>
      <c r="J7" s="95" t="s">
        <v>283</v>
      </c>
      <c r="K7" s="95" t="s">
        <v>283</v>
      </c>
      <c r="L7" s="95" t="s">
        <v>283</v>
      </c>
      <c r="M7" s="120"/>
    </row>
    <row r="8" spans="1:13" ht="24.95" customHeight="1">
      <c r="A8" s="116" t="s">
        <v>79</v>
      </c>
      <c r="B8" s="117">
        <f t="shared" si="0"/>
        <v>1809120121</v>
      </c>
      <c r="C8" s="118">
        <v>1809120121</v>
      </c>
      <c r="D8" s="95" t="s">
        <v>283</v>
      </c>
      <c r="E8" s="95" t="s">
        <v>283</v>
      </c>
      <c r="F8" s="95" t="s">
        <v>283</v>
      </c>
      <c r="G8" s="95" t="s">
        <v>283</v>
      </c>
      <c r="H8" s="95" t="s">
        <v>283</v>
      </c>
      <c r="I8" s="95" t="s">
        <v>283</v>
      </c>
      <c r="J8" s="95" t="s">
        <v>283</v>
      </c>
      <c r="K8" s="95" t="s">
        <v>283</v>
      </c>
      <c r="L8" s="95" t="s">
        <v>283</v>
      </c>
      <c r="M8" s="120"/>
    </row>
    <row r="9" spans="1:13" ht="24.95" customHeight="1">
      <c r="A9" s="116" t="s">
        <v>80</v>
      </c>
      <c r="B9" s="117">
        <f t="shared" si="0"/>
        <v>11543362186</v>
      </c>
      <c r="C9" s="118">
        <v>10849157959</v>
      </c>
      <c r="D9" s="95" t="s">
        <v>283</v>
      </c>
      <c r="E9" s="119">
        <v>690638284</v>
      </c>
      <c r="F9" s="119">
        <v>3565943</v>
      </c>
      <c r="G9" s="95" t="s">
        <v>283</v>
      </c>
      <c r="H9" s="95" t="s">
        <v>283</v>
      </c>
      <c r="I9" s="95" t="s">
        <v>283</v>
      </c>
      <c r="J9" s="95" t="s">
        <v>283</v>
      </c>
      <c r="K9" s="95" t="s">
        <v>283</v>
      </c>
      <c r="L9" s="95" t="s">
        <v>283</v>
      </c>
    </row>
    <row r="10" spans="1:13" ht="24.95" customHeight="1">
      <c r="A10" s="116" t="s">
        <v>81</v>
      </c>
      <c r="B10" s="117">
        <f>SUM(C10:I10)</f>
        <v>52951172982</v>
      </c>
      <c r="C10" s="118">
        <v>673814828</v>
      </c>
      <c r="D10" s="119">
        <v>9544322673</v>
      </c>
      <c r="E10" s="119">
        <v>41481524901</v>
      </c>
      <c r="F10" s="95" t="s">
        <v>283</v>
      </c>
      <c r="G10" s="119">
        <v>36854000</v>
      </c>
      <c r="H10" s="119">
        <v>1214656580</v>
      </c>
      <c r="I10" s="95" t="s">
        <v>283</v>
      </c>
      <c r="J10" s="95" t="s">
        <v>283</v>
      </c>
      <c r="K10" s="95" t="s">
        <v>283</v>
      </c>
      <c r="L10" s="95" t="s">
        <v>283</v>
      </c>
    </row>
    <row r="11" spans="1:13" ht="24.95" customHeight="1">
      <c r="A11" s="116" t="s">
        <v>82</v>
      </c>
      <c r="B11" s="117">
        <f t="shared" si="0"/>
        <v>5578866865</v>
      </c>
      <c r="C11" s="118">
        <v>3414715819</v>
      </c>
      <c r="D11" s="119">
        <v>1799751046</v>
      </c>
      <c r="E11" s="119">
        <v>364400000</v>
      </c>
      <c r="F11" s="95" t="s">
        <v>283</v>
      </c>
      <c r="G11" s="95" t="s">
        <v>283</v>
      </c>
      <c r="H11" s="95" t="s">
        <v>283</v>
      </c>
      <c r="I11" s="95" t="s">
        <v>283</v>
      </c>
      <c r="J11" s="95" t="s">
        <v>283</v>
      </c>
      <c r="K11" s="95" t="s">
        <v>283</v>
      </c>
      <c r="L11" s="95" t="s">
        <v>283</v>
      </c>
    </row>
    <row r="12" spans="1:13" ht="24.95" customHeight="1">
      <c r="A12" s="116" t="s">
        <v>83</v>
      </c>
      <c r="B12" s="117"/>
      <c r="C12" s="118"/>
      <c r="D12" s="95"/>
      <c r="E12" s="95"/>
      <c r="F12" s="95"/>
      <c r="G12" s="95"/>
      <c r="H12" s="95"/>
      <c r="I12" s="95"/>
      <c r="J12" s="95"/>
      <c r="K12" s="95"/>
      <c r="L12" s="95"/>
    </row>
    <row r="13" spans="1:13" ht="24.95" customHeight="1">
      <c r="A13" s="116" t="s">
        <v>84</v>
      </c>
      <c r="B13" s="117">
        <f t="shared" si="0"/>
        <v>87590794295</v>
      </c>
      <c r="C13" s="118">
        <v>59646085349</v>
      </c>
      <c r="D13" s="119">
        <v>9702615946</v>
      </c>
      <c r="E13" s="95">
        <v>17321575000</v>
      </c>
      <c r="F13" s="119">
        <v>85980000</v>
      </c>
      <c r="G13" s="119">
        <v>834538000</v>
      </c>
      <c r="H13" s="95" t="s">
        <v>283</v>
      </c>
      <c r="I13" s="95" t="s">
        <v>283</v>
      </c>
      <c r="J13" s="95" t="s">
        <v>283</v>
      </c>
      <c r="K13" s="95" t="s">
        <v>283</v>
      </c>
      <c r="L13" s="95" t="s">
        <v>283</v>
      </c>
    </row>
    <row r="14" spans="1:13" ht="24.95" customHeight="1">
      <c r="A14" s="116" t="s">
        <v>85</v>
      </c>
      <c r="B14" s="117">
        <f t="shared" si="0"/>
        <v>1322979037</v>
      </c>
      <c r="C14" s="118">
        <v>1322979037</v>
      </c>
      <c r="D14" s="95" t="s">
        <v>283</v>
      </c>
      <c r="E14" s="95" t="s">
        <v>283</v>
      </c>
      <c r="F14" s="95" t="s">
        <v>283</v>
      </c>
      <c r="G14" s="95" t="s">
        <v>283</v>
      </c>
      <c r="H14" s="95" t="s">
        <v>283</v>
      </c>
      <c r="I14" s="95" t="s">
        <v>283</v>
      </c>
      <c r="J14" s="95" t="s">
        <v>283</v>
      </c>
      <c r="K14" s="95" t="s">
        <v>283</v>
      </c>
      <c r="L14" s="95" t="s">
        <v>283</v>
      </c>
    </row>
    <row r="15" spans="1:13" ht="24.95" customHeight="1">
      <c r="A15" s="116" t="s">
        <v>86</v>
      </c>
      <c r="B15" s="140" t="s">
        <v>283</v>
      </c>
      <c r="C15" s="121" t="s">
        <v>283</v>
      </c>
      <c r="D15" s="95" t="s">
        <v>283</v>
      </c>
      <c r="E15" s="95" t="s">
        <v>283</v>
      </c>
      <c r="F15" s="95" t="s">
        <v>283</v>
      </c>
      <c r="G15" s="95" t="s">
        <v>283</v>
      </c>
      <c r="H15" s="95" t="s">
        <v>283</v>
      </c>
      <c r="I15" s="95" t="s">
        <v>283</v>
      </c>
      <c r="J15" s="95" t="s">
        <v>283</v>
      </c>
      <c r="K15" s="95" t="s">
        <v>283</v>
      </c>
      <c r="L15" s="95" t="s">
        <v>283</v>
      </c>
    </row>
    <row r="16" spans="1:13" ht="24.95" customHeight="1">
      <c r="A16" s="116" t="s">
        <v>87</v>
      </c>
      <c r="B16" s="117">
        <f t="shared" si="0"/>
        <v>4266951756</v>
      </c>
      <c r="C16" s="118">
        <v>3161071774</v>
      </c>
      <c r="D16" s="119">
        <v>502692229</v>
      </c>
      <c r="E16" s="119">
        <v>541252204</v>
      </c>
      <c r="F16" s="95" t="s">
        <v>283</v>
      </c>
      <c r="G16" s="95" t="s">
        <v>283</v>
      </c>
      <c r="H16" s="95">
        <v>57935549</v>
      </c>
      <c r="I16" s="95" t="s">
        <v>283</v>
      </c>
      <c r="J16" s="95" t="s">
        <v>283</v>
      </c>
      <c r="K16" s="95" t="s">
        <v>283</v>
      </c>
      <c r="L16" s="119">
        <v>4000000</v>
      </c>
    </row>
    <row r="17" spans="1:12" ht="24.95" customHeight="1">
      <c r="A17" s="122" t="s">
        <v>43</v>
      </c>
      <c r="B17" s="117">
        <f>SUM(B5:B16)</f>
        <v>177211269597</v>
      </c>
      <c r="C17" s="118">
        <f>SUM(C5:C16)</f>
        <v>92083315792</v>
      </c>
      <c r="D17" s="119">
        <f>SUM(D5:D16)</f>
        <v>21582624733</v>
      </c>
      <c r="E17" s="119">
        <f t="shared" ref="E17:L17" si="1">SUM(E5:E16)</f>
        <v>61307799000</v>
      </c>
      <c r="F17" s="119">
        <f t="shared" si="1"/>
        <v>89545943</v>
      </c>
      <c r="G17" s="119">
        <f t="shared" si="1"/>
        <v>871392000</v>
      </c>
      <c r="H17" s="119">
        <f t="shared" si="1"/>
        <v>1272592129</v>
      </c>
      <c r="I17" s="95" t="s">
        <v>283</v>
      </c>
      <c r="J17" s="95" t="s">
        <v>270</v>
      </c>
      <c r="K17" s="95" t="s">
        <v>235</v>
      </c>
      <c r="L17" s="119">
        <f t="shared" si="1"/>
        <v>4000000</v>
      </c>
    </row>
    <row r="18" spans="1:12" ht="3.75" customHeight="1">
      <c r="A18" s="108"/>
      <c r="B18" s="123"/>
      <c r="C18" s="123"/>
      <c r="D18" s="123"/>
      <c r="E18" s="123"/>
      <c r="F18" s="123"/>
      <c r="G18" s="123"/>
      <c r="H18" s="123"/>
      <c r="I18" s="123"/>
      <c r="J18" s="123"/>
      <c r="K18" s="123"/>
      <c r="L18" s="123"/>
    </row>
    <row r="19" spans="1:12" ht="12" customHeight="1"/>
  </sheetData>
  <mergeCells count="10">
    <mergeCell ref="G3:G4"/>
    <mergeCell ref="H3:H4"/>
    <mergeCell ref="I3:I4"/>
    <mergeCell ref="L3:L4"/>
    <mergeCell ref="A3:A4"/>
    <mergeCell ref="B3:B4"/>
    <mergeCell ref="C3:C4"/>
    <mergeCell ref="D3:D4"/>
    <mergeCell ref="E3:E4"/>
    <mergeCell ref="F3:F4"/>
  </mergeCells>
  <phoneticPr fontId="3"/>
  <printOptions horizontalCentered="1"/>
  <pageMargins left="0.39370078740157483" right="0.39370078740157483" top="0.59055118110236227"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view="pageBreakPreview" zoomScale="85" zoomScaleNormal="80" zoomScaleSheetLayoutView="85" workbookViewId="0"/>
  </sheetViews>
  <sheetFormatPr defaultRowHeight="13.5"/>
  <cols>
    <col min="1" max="1" width="2.125" style="97" customWidth="1"/>
    <col min="2" max="2" width="20.625" style="97" customWidth="1"/>
    <col min="3" max="9" width="15.125" style="97" customWidth="1"/>
    <col min="10" max="10" width="2.125" style="97" customWidth="1"/>
    <col min="11" max="16384" width="9" style="105"/>
  </cols>
  <sheetData>
    <row r="1" spans="2:10" s="97" customFormat="1" ht="24" customHeight="1">
      <c r="B1" s="98" t="s">
        <v>88</v>
      </c>
      <c r="C1" s="99"/>
      <c r="D1" s="99"/>
      <c r="E1" s="99"/>
      <c r="F1" s="99"/>
      <c r="G1" s="99"/>
      <c r="H1" s="99"/>
      <c r="I1" s="100" t="s">
        <v>244</v>
      </c>
      <c r="J1" s="99"/>
    </row>
    <row r="2" spans="2:10" s="97" customFormat="1" ht="27" customHeight="1">
      <c r="B2" s="216" t="s">
        <v>71</v>
      </c>
      <c r="C2" s="217" t="s">
        <v>89</v>
      </c>
      <c r="D2" s="208" t="s">
        <v>90</v>
      </c>
      <c r="E2" s="208" t="s">
        <v>91</v>
      </c>
      <c r="F2" s="208" t="s">
        <v>92</v>
      </c>
      <c r="G2" s="208" t="s">
        <v>93</v>
      </c>
      <c r="H2" s="208" t="s">
        <v>94</v>
      </c>
      <c r="I2" s="208" t="s">
        <v>95</v>
      </c>
    </row>
    <row r="3" spans="2:10" s="97" customFormat="1" ht="18" customHeight="1">
      <c r="B3" s="216"/>
      <c r="C3" s="218"/>
      <c r="D3" s="209"/>
      <c r="E3" s="209"/>
      <c r="F3" s="209"/>
      <c r="G3" s="209"/>
      <c r="H3" s="209"/>
      <c r="I3" s="209"/>
    </row>
    <row r="4" spans="2:10" s="97" customFormat="1" ht="30" customHeight="1">
      <c r="B4" s="101">
        <f>SUM(C4:I4)</f>
        <v>177211269597</v>
      </c>
      <c r="C4" s="102">
        <v>164140375483</v>
      </c>
      <c r="D4" s="103">
        <v>10897725877</v>
      </c>
      <c r="E4" s="103">
        <v>1973160888</v>
      </c>
      <c r="F4" s="103">
        <v>88523570</v>
      </c>
      <c r="G4" s="103">
        <v>36366623</v>
      </c>
      <c r="H4" s="103">
        <v>27242726</v>
      </c>
      <c r="I4" s="103">
        <v>47874430</v>
      </c>
      <c r="J4" s="104"/>
    </row>
    <row r="5" spans="2:10" s="97" customFormat="1" ht="25.5" customHeight="1"/>
    <row r="6" spans="2:10" s="97" customFormat="1" ht="25.5" customHeight="1"/>
    <row r="7" spans="2:10" s="97" customFormat="1" ht="24" customHeight="1">
      <c r="B7" s="98" t="s">
        <v>96</v>
      </c>
      <c r="C7" s="99"/>
      <c r="D7" s="99"/>
      <c r="E7" s="99"/>
      <c r="F7" s="99"/>
      <c r="G7" s="99"/>
      <c r="H7" s="99"/>
      <c r="I7" s="100" t="s">
        <v>244</v>
      </c>
    </row>
    <row r="8" spans="2:10" s="97" customFormat="1" ht="13.5" customHeight="1">
      <c r="B8" s="210" t="s">
        <v>71</v>
      </c>
      <c r="C8" s="212" t="s">
        <v>97</v>
      </c>
      <c r="D8" s="214" t="s">
        <v>98</v>
      </c>
      <c r="E8" s="214" t="s">
        <v>99</v>
      </c>
      <c r="F8" s="214" t="s">
        <v>100</v>
      </c>
      <c r="G8" s="214" t="s">
        <v>101</v>
      </c>
      <c r="H8" s="214" t="s">
        <v>102</v>
      </c>
      <c r="I8" s="214" t="s">
        <v>202</v>
      </c>
    </row>
    <row r="9" spans="2:10" s="97" customFormat="1">
      <c r="B9" s="211"/>
      <c r="C9" s="213"/>
      <c r="D9" s="215"/>
      <c r="E9" s="215"/>
      <c r="F9" s="215"/>
      <c r="G9" s="215"/>
      <c r="H9" s="215"/>
      <c r="I9" s="215"/>
    </row>
    <row r="10" spans="2:10" s="97" customFormat="1" ht="33.75" customHeight="1">
      <c r="B10" s="101">
        <f>B4</f>
        <v>177211269597</v>
      </c>
      <c r="C10" s="102">
        <v>14918732935</v>
      </c>
      <c r="D10" s="103">
        <v>15172465533</v>
      </c>
      <c r="E10" s="103">
        <v>15670109788</v>
      </c>
      <c r="F10" s="103">
        <v>15327654915</v>
      </c>
      <c r="G10" s="103">
        <v>14211439209</v>
      </c>
      <c r="H10" s="103">
        <v>57193793975</v>
      </c>
      <c r="I10" s="103">
        <f>B10-C10-D10-E10-F10-G10-H10</f>
        <v>44717073242</v>
      </c>
    </row>
    <row r="11" spans="2:10" s="97" customFormat="1" ht="25.5" customHeight="1"/>
    <row r="12" spans="2:10" s="97" customFormat="1" ht="25.5" customHeight="1"/>
    <row r="13" spans="2:10" s="97" customFormat="1" ht="24" customHeight="1">
      <c r="B13" s="98" t="s">
        <v>228</v>
      </c>
      <c r="E13" s="99"/>
      <c r="F13" s="99"/>
      <c r="G13" s="99"/>
      <c r="H13" s="100"/>
      <c r="I13" s="100" t="s">
        <v>172</v>
      </c>
    </row>
    <row r="14" spans="2:10" ht="13.5" customHeight="1">
      <c r="B14" s="208" t="s">
        <v>229</v>
      </c>
      <c r="C14" s="216"/>
      <c r="D14" s="219" t="s">
        <v>230</v>
      </c>
      <c r="E14" s="219"/>
      <c r="F14" s="219"/>
      <c r="G14" s="219"/>
      <c r="H14" s="219"/>
      <c r="I14" s="220"/>
    </row>
    <row r="15" spans="2:10">
      <c r="B15" s="208"/>
      <c r="C15" s="216"/>
      <c r="D15" s="221"/>
      <c r="E15" s="221"/>
      <c r="F15" s="221"/>
      <c r="G15" s="221"/>
      <c r="H15" s="221"/>
      <c r="I15" s="222"/>
    </row>
    <row r="16" spans="2:10" ht="34.5" customHeight="1">
      <c r="B16" s="204" t="s">
        <v>231</v>
      </c>
      <c r="C16" s="205"/>
      <c r="D16" s="206"/>
      <c r="E16" s="206"/>
      <c r="F16" s="206"/>
      <c r="G16" s="206"/>
      <c r="H16" s="206"/>
      <c r="I16" s="207"/>
    </row>
  </sheetData>
  <mergeCells count="20">
    <mergeCell ref="F2:F3"/>
    <mergeCell ref="G2:G3"/>
    <mergeCell ref="B14:C15"/>
    <mergeCell ref="D14:I15"/>
    <mergeCell ref="B16:C16"/>
    <mergeCell ref="D16:I16"/>
    <mergeCell ref="H2:H3"/>
    <mergeCell ref="I2:I3"/>
    <mergeCell ref="B8:B9"/>
    <mergeCell ref="C8:C9"/>
    <mergeCell ref="D8:D9"/>
    <mergeCell ref="E8:E9"/>
    <mergeCell ref="F8:F9"/>
    <mergeCell ref="G8:G9"/>
    <mergeCell ref="H8:H9"/>
    <mergeCell ref="I8:I9"/>
    <mergeCell ref="B2:B3"/>
    <mergeCell ref="C2:C3"/>
    <mergeCell ref="D2:D3"/>
    <mergeCell ref="E2:E3"/>
  </mergeCells>
  <phoneticPr fontId="3"/>
  <printOptions horizontalCentered="1"/>
  <pageMargins left="0.39370078740157483" right="0.39370078740157483" top="0.59055118110236227" bottom="0.59055118110236227" header="0.59055118110236227" footer="0.3937007874015748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1(1)①②有形固定資産（一般会計等）</vt:lpstr>
      <vt:lpstr>1(1)①有形固定資産（全体）</vt:lpstr>
      <vt:lpstr>1(1)①有形固定資産（連結）</vt:lpstr>
      <vt:lpstr>1(1)③増減の明細</vt:lpstr>
      <vt:lpstr>1(1)④基金</vt:lpstr>
      <vt:lpstr>1(1)⑤貸付金</vt:lpstr>
      <vt:lpstr>1(1)⑥⑦未収金及び長期延滞債権</vt:lpstr>
      <vt:lpstr>1(2)①地方債（借入先別）</vt:lpstr>
      <vt:lpstr>1(2)②③④地方債（利率別など）</vt:lpstr>
      <vt:lpstr>1(2)⑤引当金</vt:lpstr>
      <vt:lpstr>2(1)補助金</vt:lpstr>
      <vt:lpstr>3(1)財源明細</vt:lpstr>
      <vt:lpstr>3(2)財源情報明細</vt:lpstr>
      <vt:lpstr>4(1)資金明細</vt:lpstr>
      <vt:lpstr>'1(1)①②有形固定資産（一般会計等）'!Print_Area</vt:lpstr>
      <vt:lpstr>'1(1)①有形固定資産（全体）'!Print_Area</vt:lpstr>
      <vt:lpstr>'1(1)①有形固定資産（連結）'!Print_Area</vt:lpstr>
      <vt:lpstr>'1(1)③増減の明細'!Print_Area</vt:lpstr>
      <vt:lpstr>'1(1)④基金'!Print_Area</vt:lpstr>
      <vt:lpstr>'1(1)⑤貸付金'!Print_Area</vt:lpstr>
      <vt:lpstr>'1(1)⑥⑦未収金及び長期延滞債権'!Print_Area</vt:lpstr>
      <vt:lpstr>'1(2)①地方債（借入先別）'!Print_Area</vt:lpstr>
      <vt:lpstr>'1(2)②③④地方債（利率別など）'!Print_Area</vt:lpstr>
      <vt:lpstr>'1(2)⑤引当金'!Print_Area</vt:lpstr>
      <vt:lpstr>'2(1)補助金'!Print_Area</vt:lpstr>
      <vt:lpstr>'3(1)財源明細'!Print_Area</vt:lpstr>
      <vt:lpstr>'3(2)財源情報明細'!Print_Area</vt:lpstr>
      <vt:lpstr>'4(1)資金明細'!Print_Area</vt:lpstr>
      <vt:lpstr>'1(1)③増減の明細'!Print_Titles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nt025110</cp:lastModifiedBy>
  <cp:lastPrinted>2021-03-05T06:11:43Z</cp:lastPrinted>
  <dcterms:created xsi:type="dcterms:W3CDTF">2014-03-27T08:10:30Z</dcterms:created>
  <dcterms:modified xsi:type="dcterms:W3CDTF">2021-03-17T01:20:52Z</dcterms:modified>
</cp:coreProperties>
</file>