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1_財務書類作成作業\R02\09_公表用資料\04_ホームページ公表用\"/>
    </mc:Choice>
  </mc:AlternateContent>
  <xr:revisionPtr revIDLastSave="0" documentId="13_ncr:1_{0CF965F5-1845-4111-BF83-5CFF837961B5}" xr6:coauthVersionLast="36" xr6:coauthVersionMax="36" xr10:uidLastSave="{00000000-0000-0000-0000-000000000000}"/>
  <bookViews>
    <workbookView xWindow="0" yWindow="0" windowWidth="20490" windowHeight="7710" xr2:uid="{19E3181C-5B43-4B4E-AE05-090EC104ACCE}"/>
  </bookViews>
  <sheets>
    <sheet name=" 一般会計等貸借対照表" sheetId="11" r:id="rId1"/>
    <sheet name=" 一般会計等行政コスト計算書" sheetId="12" r:id="rId2"/>
    <sheet name=" 一般会計等純資産変動計算書" sheetId="13" r:id="rId3"/>
    <sheet name=" 一般会計等資金収支計算書" sheetId="14" r:id="rId4"/>
    <sheet name="全体貸借対照表" sheetId="15" r:id="rId5"/>
    <sheet name="全体行政コスト計算書" sheetId="16" r:id="rId6"/>
    <sheet name="全体純資産変動計算書" sheetId="19" r:id="rId7"/>
    <sheet name="全体資金収支計算書" sheetId="18" r:id="rId8"/>
    <sheet name="連結貸借対照表" sheetId="5" r:id="rId9"/>
    <sheet name="連結行政コスト計算書" sheetId="6" r:id="rId10"/>
    <sheet name="連結純資産変動計算書" sheetId="7" r:id="rId11"/>
    <sheet name="連結資金収支計算書" sheetId="8" r:id="rId12"/>
  </sheets>
  <externalReferences>
    <externalReference r:id="rId13"/>
    <externalReference r:id="rId14"/>
  </externalReferences>
  <definedNames>
    <definedName name="CSV" localSheetId="0">#REF!</definedName>
    <definedName name="CSV" localSheetId="6">#REF!</definedName>
    <definedName name="CSV">#REF!</definedName>
    <definedName name="CSVDATA" localSheetId="0">#REF!</definedName>
    <definedName name="CSVDATA" localSheetId="6">#REF!</definedName>
    <definedName name="CSVDATA">#REF!</definedName>
    <definedName name="_xlnm.Print_Area" localSheetId="1">' 一般会計等行政コスト計算書'!$B$1:$P$43</definedName>
    <definedName name="_xlnm.Print_Area" localSheetId="3">' 一般会計等資金収支計算書'!$B$1:$O$62</definedName>
    <definedName name="_xlnm.Print_Area" localSheetId="2">' 一般会計等純資産変動計算書'!$B$1:$Q$25</definedName>
    <definedName name="_xlnm.Print_Area" localSheetId="0">' 一般会計等貸借対照表'!$C$1:$AB$64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全体貸借対照表!$C$1:$AB$78</definedName>
    <definedName name="_xlnm.Print_Area" localSheetId="9">連結行政コスト計算書!$B$1:$P$42</definedName>
    <definedName name="_xlnm.Print_Area" localSheetId="11">連結資金収支計算書!$B$1:$O$62</definedName>
    <definedName name="_xlnm.Print_Area" localSheetId="10">連結純資産変動計算書!$B$1:$S$28</definedName>
    <definedName name="_xlnm.Print_Area" localSheetId="8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10">#REF!</definedName>
    <definedName name="フォーム共通定義_「画面ＩＤ」入力セルの位置_行" localSheetId="8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10">#REF!</definedName>
    <definedName name="フォーム共通定義_「画面ＩＤ」入力セルの位置_列" localSheetId="8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10">#REF!</definedName>
    <definedName name="画面イベント定義_「画面ＩＤ」入力セルの位置_行" localSheetId="8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10">#REF!</definedName>
    <definedName name="画面イベント定義_「画面ＩＤ」入力セルの位置_列" localSheetId="8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3" i="19" l="1"/>
  <c r="O22" i="19"/>
  <c r="M22" i="19"/>
  <c r="U21" i="19"/>
  <c r="U20" i="19"/>
  <c r="U19" i="19"/>
  <c r="W14" i="19"/>
  <c r="V14" i="19"/>
  <c r="V22" i="19" s="1"/>
  <c r="U12" i="19"/>
  <c r="U11" i="19"/>
  <c r="W10" i="19"/>
  <c r="U10" i="19" s="1"/>
  <c r="U9" i="19"/>
  <c r="U8" i="19"/>
  <c r="W13" i="19" l="1"/>
  <c r="U13" i="19" l="1"/>
  <c r="W22" i="19"/>
  <c r="U22" i="19" s="1"/>
  <c r="Q59" i="18" l="1"/>
  <c r="Q48" i="18"/>
  <c r="Q45" i="18"/>
  <c r="Q51" i="18" s="1"/>
  <c r="Q37" i="18"/>
  <c r="Q31" i="18"/>
  <c r="Q25" i="18"/>
  <c r="Q20" i="18"/>
  <c r="Q15" i="18"/>
  <c r="Q10" i="18"/>
  <c r="R38" i="16"/>
  <c r="R32" i="16"/>
  <c r="R28" i="16"/>
  <c r="R23" i="16"/>
  <c r="R19" i="16"/>
  <c r="R14" i="16"/>
  <c r="R8" i="16" s="1"/>
  <c r="R7" i="16" s="1"/>
  <c r="R31" i="16" s="1"/>
  <c r="R41" i="16" s="1"/>
  <c r="R9" i="16"/>
  <c r="AD69" i="15"/>
  <c r="AD65" i="15"/>
  <c r="AD60" i="15"/>
  <c r="AD53" i="15"/>
  <c r="AD52" i="15"/>
  <c r="AD49" i="15"/>
  <c r="AD33" i="15"/>
  <c r="AE13" i="15"/>
  <c r="AD9" i="15"/>
  <c r="AD8" i="15"/>
  <c r="AD7" i="15" s="1"/>
  <c r="AE7" i="15"/>
  <c r="AE22" i="15" s="1"/>
  <c r="Q9" i="18" l="1"/>
  <c r="Q29" i="18" s="1"/>
  <c r="Q52" i="18" s="1"/>
  <c r="Q55" i="18" s="1"/>
  <c r="Q60" i="18" s="1"/>
  <c r="Q43" i="18"/>
  <c r="AE24" i="15"/>
  <c r="AD76" i="15"/>
  <c r="AE75" i="15" s="1"/>
  <c r="AE25" i="15" s="1"/>
  <c r="AE76" i="15" l="1"/>
  <c r="Q59" i="14" l="1"/>
  <c r="Q48" i="14"/>
  <c r="Q45" i="14"/>
  <c r="Q51" i="14" s="1"/>
  <c r="Q37" i="14"/>
  <c r="Q43" i="14" s="1"/>
  <c r="Q31" i="14"/>
  <c r="Q25" i="14"/>
  <c r="Q20" i="14"/>
  <c r="Q15" i="14"/>
  <c r="Q10" i="14"/>
  <c r="Q9" i="14" s="1"/>
  <c r="Q29" i="14" s="1"/>
  <c r="Q52" i="14" s="1"/>
  <c r="Q55" i="14" s="1"/>
  <c r="Q60" i="14" s="1"/>
  <c r="U23" i="13"/>
  <c r="U21" i="13"/>
  <c r="U20" i="13"/>
  <c r="U19" i="13"/>
  <c r="W14" i="13"/>
  <c r="V14" i="13"/>
  <c r="V22" i="13" s="1"/>
  <c r="U12" i="13"/>
  <c r="U11" i="13"/>
  <c r="W10" i="13"/>
  <c r="W13" i="13" s="1"/>
  <c r="U10" i="13"/>
  <c r="U9" i="13"/>
  <c r="U8" i="13"/>
  <c r="R38" i="12"/>
  <c r="R32" i="12"/>
  <c r="R28" i="12"/>
  <c r="R23" i="12"/>
  <c r="R19" i="12"/>
  <c r="R8" i="12" s="1"/>
  <c r="R7" i="12" s="1"/>
  <c r="R31" i="12" s="1"/>
  <c r="R41" i="12" s="1"/>
  <c r="R14" i="12"/>
  <c r="R9" i="12"/>
  <c r="AD56" i="11"/>
  <c r="AD52" i="11" s="1"/>
  <c r="AD47" i="11"/>
  <c r="AD40" i="11"/>
  <c r="AD39" i="11" s="1"/>
  <c r="AD36" i="11"/>
  <c r="AD25" i="11"/>
  <c r="AE13" i="11"/>
  <c r="AD9" i="11"/>
  <c r="AD8" i="11" s="1"/>
  <c r="AE7" i="11"/>
  <c r="AE22" i="11" s="1"/>
  <c r="AD7" i="11" l="1"/>
  <c r="AD62" i="11" s="1"/>
  <c r="AE61" i="11" s="1"/>
  <c r="W22" i="13"/>
  <c r="U22" i="13" s="1"/>
  <c r="U13" i="13"/>
  <c r="AE24" i="11" l="1"/>
  <c r="AE25" i="11" s="1"/>
  <c r="AE62" i="11"/>
  <c r="M54" i="8" l="1"/>
  <c r="O25" i="7"/>
  <c r="M25" i="7"/>
  <c r="K25" i="7"/>
  <c r="K24" i="7" s="1"/>
  <c r="W25" i="7" l="1"/>
  <c r="V25" i="7"/>
  <c r="AD68" i="5"/>
  <c r="AD64" i="5" s="1"/>
  <c r="AD59" i="5"/>
  <c r="AD53" i="5"/>
  <c r="AD49" i="5"/>
  <c r="AD33" i="5"/>
  <c r="AE13" i="5"/>
  <c r="AD9" i="5"/>
  <c r="AE7" i="5"/>
  <c r="Q59" i="8"/>
  <c r="Q55" i="8"/>
  <c r="Q60" i="8" s="1"/>
  <c r="Q48" i="8"/>
  <c r="Q45" i="8"/>
  <c r="Q51" i="8" s="1"/>
  <c r="Q37" i="8"/>
  <c r="Q31" i="8"/>
  <c r="Q43" i="8" s="1"/>
  <c r="Q25" i="8"/>
  <c r="Q20" i="8"/>
  <c r="Q15" i="8"/>
  <c r="Q10" i="8"/>
  <c r="U23" i="7"/>
  <c r="U22" i="7"/>
  <c r="U21" i="7"/>
  <c r="U12" i="7"/>
  <c r="U11" i="7"/>
  <c r="X10" i="7"/>
  <c r="X13" i="7" s="1"/>
  <c r="X25" i="7" s="1"/>
  <c r="X26" i="7" s="1"/>
  <c r="W10" i="7"/>
  <c r="W13" i="7" s="1"/>
  <c r="U9" i="7"/>
  <c r="U8" i="7"/>
  <c r="R37" i="6"/>
  <c r="R32" i="6"/>
  <c r="R28" i="6"/>
  <c r="R23" i="6"/>
  <c r="R19" i="6"/>
  <c r="R14" i="6"/>
  <c r="R9" i="6"/>
  <c r="AE22" i="5" l="1"/>
  <c r="AD52" i="5"/>
  <c r="AD8" i="5"/>
  <c r="Q9" i="8"/>
  <c r="Q29" i="8" s="1"/>
  <c r="U13" i="7"/>
  <c r="U25" i="7" s="1"/>
  <c r="U26" i="7" s="1"/>
  <c r="U10" i="7"/>
  <c r="R8" i="6"/>
  <c r="R7" i="6" s="1"/>
  <c r="R31" i="6" s="1"/>
  <c r="R40" i="6" s="1"/>
  <c r="AD7" i="5" l="1"/>
  <c r="AD75" i="5" l="1"/>
  <c r="AE74" i="5" s="1"/>
  <c r="AE24" i="5"/>
  <c r="AE25" i="5" l="1"/>
  <c r="AE75" i="5"/>
</calcChain>
</file>

<file path=xl/sharedStrings.xml><?xml version="1.0" encoding="utf-8"?>
<sst xmlns="http://schemas.openxmlformats.org/spreadsheetml/2006/main" count="1550" uniqueCount="384">
  <si>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</si>
  <si>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</si>
  <si>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</si>
  <si>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</si>
  <si>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</si>
  <si>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</si>
  <si>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</si>
  <si>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</si>
  <si>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</si>
  <si>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</si>
  <si>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</si>
  <si>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</si>
  <si>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</si>
  <si>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</si>
  <si>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</si>
  <si>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</si>
  <si>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</si>
  <si>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</si>
  <si>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</si>
  <si>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</si>
  <si>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</si>
  <si>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</si>
  <si>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</si>
  <si>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</si>
  <si>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</si>
  <si>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</si>
  <si>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</si>
  <si>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</si>
  <si>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</si>
  <si>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</si>
  <si>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</si>
  <si>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</si>
  <si>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</si>
  <si>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</si>
  <si>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</si>
  <si>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</si>
  <si>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</si>
  <si>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</si>
  <si>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</si>
  <si>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</si>
  <si>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</si>
  <si>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</si>
  <si>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</si>
  <si>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</si>
  <si>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</si>
  <si>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</si>
  <si>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</si>
  <si>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</si>
  <si>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</si>
  <si>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</si>
  <si>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</si>
  <si>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</si>
  <si>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</si>
  <si>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</si>
  <si>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</si>
  <si>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</si>
  <si>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</si>
  <si>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</si>
  <si>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</si>
  <si>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</si>
  <si>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</si>
  <si>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</si>
  <si>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</si>
  <si>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</si>
  <si>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</si>
  <si>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</si>
  <si>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</si>
  <si>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</si>
  <si>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</si>
  <si>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</si>
  <si>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</si>
  <si>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</si>
  <si>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</si>
  <si>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</si>
  <si>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</si>
  <si>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</si>
  <si>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</si>
  <si>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</si>
  <si>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</si>
  <si>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</si>
  <si>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</si>
  <si>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</si>
  <si>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</si>
  <si>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</si>
  <si>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</si>
  <si>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</si>
  <si>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</si>
  <si>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</si>
  <si>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</si>
  <si>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</si>
  <si>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</si>
  <si>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</si>
  <si>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</si>
  <si>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</si>
  <si>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</si>
  <si>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</si>
  <si>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</si>
  <si>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</si>
  <si>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</si>
  <si>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</si>
  <si>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</si>
  <si>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</si>
  <si>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</si>
  <si>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</si>
  <si>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</si>
  <si>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</si>
  <si>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</si>
  <si>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</si>
  <si>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</si>
  <si>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</si>
  <si>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</si>
  <si>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</si>
  <si>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</si>
  <si>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</si>
  <si>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</si>
  <si>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</si>
  <si>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</si>
  <si>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</si>
  <si>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</si>
  <si>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</si>
  <si>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</si>
  <si>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</si>
  <si>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</si>
  <si>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</si>
  <si>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</si>
  <si>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</si>
  <si>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</si>
  <si>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</si>
  <si>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</si>
  <si>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</si>
  <si>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</si>
  <si>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</si>
  <si>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</si>
  <si>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</si>
  <si>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</si>
  <si>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</si>
  <si>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</si>
  <si>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</si>
  <si>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</si>
  <si>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</si>
  <si>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</si>
  <si>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</si>
  <si>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</si>
  <si>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</si>
  <si>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</si>
  <si>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</si>
  <si>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</si>
  <si>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</si>
  <si>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</si>
  <si>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</si>
  <si>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</si>
  <si>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</si>
  <si>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</si>
  <si>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</si>
  <si>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</si>
  <si>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</si>
  <si>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</si>
  <si>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</si>
  <si>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</si>
  <si>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</si>
  <si>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</si>
  <si>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</si>
  <si>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</si>
  <si>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</si>
  <si>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</si>
  <si>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</si>
  <si>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</si>
  <si>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</si>
  <si>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</si>
  <si>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</si>
  <si>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</si>
  <si>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</si>
  <si>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</si>
  <si>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</si>
  <si>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</si>
  <si>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</si>
  <si>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</si>
  <si>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</si>
  <si>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</si>
  <si>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</si>
  <si>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</si>
  <si>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</si>
  <si>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</si>
  <si>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</si>
  <si>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</si>
  <si>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</si>
  <si>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</si>
  <si>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</si>
  <si>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</si>
  <si>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</si>
  <si>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</si>
  <si>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</si>
  <si>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</si>
  <si>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</si>
  <si>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</si>
  <si>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</si>
  <si>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</si>
  <si>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</si>
  <si>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</si>
  <si>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</si>
  <si>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</si>
  <si>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</si>
  <si>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</si>
  <si>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</si>
  <si>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</si>
  <si>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</si>
  <si>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</si>
  <si>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</si>
  <si>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</si>
  <si>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</si>
  <si>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</si>
  <si>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</si>
  <si>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</si>
  <si>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</si>
  <si>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</si>
  <si>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</si>
  <si>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</si>
  <si>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</si>
  <si>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</si>
  <si>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</si>
  <si>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</si>
  <si>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</si>
  <si>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</si>
  <si>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</si>
  <si>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</si>
  <si>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</si>
  <si>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</si>
  <si>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</si>
  <si>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</si>
  <si>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</si>
  <si>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</si>
  <si>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</si>
  <si>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</si>
  <si>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</si>
  <si>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</si>
  <si>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</si>
  <si>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</si>
  <si>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</si>
  <si>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</si>
  <si>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</si>
  <si>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</si>
  <si>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</si>
  <si>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</si>
  <si>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</si>
  <si>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</si>
  <si>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</si>
  <si>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</si>
  <si>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</si>
  <si>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</si>
  <si>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</si>
  <si>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</si>
  <si>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</si>
  <si>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</si>
  <si>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</si>
  <si>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</si>
  <si>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</si>
  <si>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</si>
  <si>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</si>
  <si>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</si>
  <si>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</si>
  <si>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</si>
  <si>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</si>
  <si>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</si>
  <si>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</si>
  <si>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</si>
  <si>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</si>
  <si>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</si>
  <si>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</si>
  <si>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</si>
  <si>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</si>
  <si>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</si>
  <si>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</si>
  <si>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</si>
  <si>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</si>
  <si>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</si>
  <si>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</si>
  <si>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</si>
  <si>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</si>
  <si>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</si>
  <si>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</si>
  <si>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</si>
  <si>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</si>
  <si>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</si>
  <si>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</si>
  <si>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</si>
  <si>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</si>
  <si>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</si>
  <si>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</si>
  <si>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</si>
  <si>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</si>
  <si>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</si>
  <si>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</si>
  <si>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</si>
  <si>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</si>
  <si>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</si>
  <si>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</si>
  <si>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</si>
  <si>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</si>
  <si>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</si>
  <si>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</si>
  <si>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</si>
  <si>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</si>
  <si>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</si>
  <si>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</si>
  <si>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</si>
  <si>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</si>
  <si>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</si>
  <si>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</si>
  <si>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</si>
  <si>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</si>
  <si>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</si>
  <si>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</si>
  <si>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</si>
  <si>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</si>
  <si>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</si>
  <si>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</si>
  <si>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</si>
  <si>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</si>
  <si>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</si>
  <si>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</si>
  <si>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</si>
  <si>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</si>
  <si>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</si>
  <si>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</si>
  <si>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</si>
  <si>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</si>
  <si>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</si>
  <si>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</si>
  <si>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</si>
  <si>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</si>
  <si>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</si>
  <si>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</si>
  <si>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</si>
  <si>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</si>
  <si>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</si>
  <si>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</si>
  <si>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</si>
  <si>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</si>
  <si>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</si>
  <si>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</si>
  <si>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</si>
  <si>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</si>
  <si>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</si>
  <si>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</si>
  <si>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</si>
  <si>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</si>
  <si>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</si>
  <si>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</si>
  <si>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</si>
  <si>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</si>
  <si>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</si>
  <si>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</si>
  <si>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</si>
  <si>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（単位：百万円）</t>
  </si>
  <si>
    <t>連結行政コスト計算書</t>
  </si>
  <si>
    <t>自　平成３１年４月１日</t>
    <phoneticPr fontId="11"/>
  </si>
  <si>
    <t>至　令和２年３月３１日</t>
    <phoneticPr fontId="11"/>
  </si>
  <si>
    <t>※</t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</si>
  <si>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</si>
  <si>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</si>
  <si>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</si>
  <si>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</si>
  <si>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</si>
  <si>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（令和２年３月３１日現在）</t>
  </si>
  <si>
    <t>地方債等</t>
    <phoneticPr fontId="2"/>
  </si>
  <si>
    <t>1年内償還予定地方債等</t>
    <phoneticPr fontId="2"/>
  </si>
  <si>
    <t>貸借対照表</t>
  </si>
  <si>
    <t>地方債</t>
  </si>
  <si>
    <t>-</t>
    <phoneticPr fontId="2"/>
  </si>
  <si>
    <t>1年内償還予定地方債</t>
  </si>
  <si>
    <t>1390000</t>
  </si>
  <si>
    <t>投資損失引当金</t>
  </si>
  <si>
    <t>行政コスト計算書</t>
  </si>
  <si>
    <t>2300000</t>
  </si>
  <si>
    <t>投資損失引当金繰入額</t>
  </si>
  <si>
    <t>-</t>
    <phoneticPr fontId="11"/>
  </si>
  <si>
    <t>純資産変動計算書</t>
  </si>
  <si>
    <t>資金収支計算書</t>
  </si>
  <si>
    <t>地方債償還支出</t>
  </si>
  <si>
    <t>地方債発行収入</t>
  </si>
  <si>
    <t>全体貸借対照表</t>
  </si>
  <si>
    <t>全体行政コスト計算書</t>
  </si>
  <si>
    <t>全体純資産変動計算書</t>
  </si>
  <si>
    <t>全体資金収支計算書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</si>
</sst>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9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1" fillId="0" borderId="0" xfId="8" applyFont="1" applyFill="1" applyBorder="1" applyAlignment="1">
      <alignment horizontal="right"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9" fillId="0" borderId="5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1" fillId="0" borderId="27" xfId="8" applyNumberFormat="1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center"/>
    </xf>
    <xf numFmtId="176" fontId="3" fillId="0" borderId="19" xfId="8" applyNumberFormat="1" applyFont="1" applyFill="1" applyBorder="1" applyAlignment="1">
      <alignment horizontal="right" vertical="center"/>
    </xf>
    <xf numFmtId="180" fontId="17" fillId="0" borderId="0" xfId="8" applyNumberFormat="1" applyFont="1" applyFill="1" applyBorder="1" applyAlignment="1">
      <alignment horizontal="center" vertical="center"/>
    </xf>
    <xf numFmtId="180" fontId="3" fillId="0" borderId="41" xfId="8" applyNumberFormat="1" applyFont="1" applyFill="1" applyBorder="1" applyAlignment="1">
      <alignment horizontal="center" vertical="center"/>
    </xf>
    <xf numFmtId="180" fontId="3" fillId="0" borderId="42" xfId="8" applyNumberFormat="1" applyFont="1" applyFill="1" applyBorder="1" applyAlignment="1">
      <alignment horizontal="center" vertical="center"/>
    </xf>
    <xf numFmtId="176" fontId="17" fillId="0" borderId="9" xfId="8" applyNumberFormat="1" applyFont="1" applyFill="1" applyBorder="1" applyAlignment="1">
      <alignment horizontal="center" vertical="center"/>
    </xf>
    <xf numFmtId="176" fontId="3" fillId="0" borderId="0" xfId="8" applyNumberFormat="1" applyFont="1" applyFill="1" applyBorder="1" applyAlignment="1">
      <alignment horizontal="right" vertical="center"/>
    </xf>
    <xf numFmtId="176" fontId="17" fillId="0" borderId="10" xfId="8" applyNumberFormat="1" applyFont="1" applyFill="1" applyBorder="1" applyAlignment="1">
      <alignment horizontal="center" vertical="center"/>
    </xf>
    <xf numFmtId="0" fontId="3" fillId="0" borderId="12" xfId="8" applyFont="1" applyFill="1" applyBorder="1" applyAlignment="1">
      <alignment vertical="center"/>
    </xf>
    <xf numFmtId="176" fontId="3" fillId="0" borderId="23" xfId="8" applyNumberFormat="1" applyFont="1" applyFill="1" applyBorder="1" applyAlignment="1">
      <alignment horizontal="right" vertical="center"/>
    </xf>
    <xf numFmtId="180" fontId="17" fillId="0" borderId="12" xfId="8" applyNumberFormat="1" applyFont="1" applyFill="1" applyBorder="1" applyAlignment="1">
      <alignment horizontal="center" vertical="center"/>
    </xf>
    <xf numFmtId="180" fontId="3" fillId="0" borderId="43" xfId="8" applyNumberFormat="1" applyFont="1" applyFill="1" applyBorder="1" applyAlignment="1">
      <alignment horizontal="center" vertical="center"/>
    </xf>
    <xf numFmtId="180" fontId="3" fillId="0" borderId="44" xfId="8" applyNumberFormat="1" applyFont="1" applyFill="1" applyBorder="1" applyAlignment="1">
      <alignment horizontal="center" vertical="center"/>
    </xf>
    <xf numFmtId="176" fontId="17" fillId="0" borderId="13" xfId="8" applyNumberFormat="1" applyFont="1" applyFill="1" applyBorder="1" applyAlignment="1">
      <alignment horizontal="center" vertical="center"/>
    </xf>
    <xf numFmtId="176" fontId="3" fillId="0" borderId="12" xfId="8" applyNumberFormat="1" applyFont="1" applyFill="1" applyBorder="1" applyAlignment="1">
      <alignment horizontal="right" vertical="center"/>
    </xf>
    <xf numFmtId="176" fontId="17" fillId="0" borderId="14" xfId="8" applyNumberFormat="1" applyFont="1" applyFill="1" applyBorder="1" applyAlignment="1">
      <alignment horizontal="center" vertical="center"/>
    </xf>
    <xf numFmtId="0" fontId="3" fillId="0" borderId="7" xfId="8" applyFont="1" applyFill="1" applyBorder="1" applyAlignment="1">
      <alignment vertical="center"/>
    </xf>
    <xf numFmtId="176" fontId="3" fillId="0" borderId="21" xfId="8" applyNumberFormat="1" applyFont="1" applyFill="1" applyBorder="1" applyAlignment="1">
      <alignment horizontal="right" vertical="center"/>
    </xf>
    <xf numFmtId="180" fontId="17" fillId="0" borderId="46" xfId="8" applyNumberFormat="1" applyFont="1" applyFill="1" applyBorder="1" applyAlignment="1">
      <alignment horizontal="center" vertical="center"/>
    </xf>
    <xf numFmtId="180" fontId="3" fillId="0" borderId="47" xfId="8" applyNumberFormat="1" applyFont="1" applyFill="1" applyBorder="1" applyAlignment="1">
      <alignment horizontal="center" vertical="center"/>
    </xf>
    <xf numFmtId="180" fontId="3" fillId="0" borderId="48" xfId="8" applyNumberFormat="1" applyFont="1" applyFill="1" applyBorder="1" applyAlignment="1">
      <alignment horizontal="center" vertical="center"/>
    </xf>
    <xf numFmtId="176" fontId="17" fillId="0" borderId="46" xfId="8" applyNumberFormat="1" applyFont="1" applyFill="1" applyBorder="1" applyAlignment="1">
      <alignment horizontal="center" vertical="center"/>
    </xf>
    <xf numFmtId="176" fontId="3" fillId="0" borderId="7" xfId="8" applyNumberFormat="1" applyFont="1" applyFill="1" applyBorder="1" applyAlignment="1">
      <alignment horizontal="right" vertical="center"/>
    </xf>
    <xf numFmtId="176" fontId="17" fillId="0" borderId="22" xfId="8" applyNumberFormat="1" applyFont="1" applyFill="1" applyBorder="1" applyAlignment="1">
      <alignment horizontal="center" vertical="center"/>
    </xf>
    <xf numFmtId="176" fontId="3" fillId="0" borderId="41" xfId="8" applyNumberFormat="1" applyFont="1" applyFill="1" applyBorder="1" applyAlignment="1">
      <alignment horizontal="right" vertical="center"/>
    </xf>
    <xf numFmtId="176" fontId="3" fillId="0" borderId="42" xfId="8" applyNumberFormat="1" applyFont="1" applyFill="1" applyBorder="1" applyAlignment="1">
      <alignment horizontal="right" vertical="center"/>
    </xf>
    <xf numFmtId="176" fontId="3" fillId="0" borderId="39" xfId="8" applyNumberFormat="1" applyFont="1" applyFill="1" applyBorder="1" applyAlignment="1">
      <alignment horizontal="center" vertical="center"/>
    </xf>
    <xf numFmtId="176" fontId="3" fillId="0" borderId="49" xfId="8" applyNumberFormat="1" applyFont="1" applyFill="1" applyBorder="1" applyAlignment="1">
      <alignment horizontal="center" vertical="center"/>
    </xf>
    <xf numFmtId="176" fontId="3" fillId="0" borderId="41" xfId="8" applyNumberFormat="1" applyFont="1" applyFill="1" applyBorder="1" applyAlignment="1">
      <alignment horizontal="center" vertical="center"/>
    </xf>
    <xf numFmtId="176" fontId="3" fillId="0" borderId="50" xfId="8" applyNumberFormat="1" applyFont="1" applyFill="1" applyBorder="1" applyAlignment="1">
      <alignment horizontal="center" vertical="center"/>
    </xf>
    <xf numFmtId="180" fontId="3" fillId="0" borderId="50" xfId="8" applyNumberFormat="1" applyFont="1" applyFill="1" applyBorder="1" applyAlignment="1">
      <alignment horizontal="center" vertical="center"/>
    </xf>
    <xf numFmtId="180" fontId="17" fillId="0" borderId="9" xfId="8" applyNumberFormat="1" applyFont="1" applyFill="1" applyBorder="1" applyAlignment="1">
      <alignment horizontal="center" vertical="center"/>
    </xf>
    <xf numFmtId="176" fontId="3" fillId="0" borderId="43" xfId="8" applyNumberFormat="1" applyFont="1" applyFill="1" applyBorder="1" applyAlignment="1">
      <alignment horizontal="center" vertical="center"/>
    </xf>
    <xf numFmtId="176" fontId="3" fillId="0" borderId="51" xfId="8" applyNumberFormat="1" applyFont="1" applyFill="1" applyBorder="1" applyAlignment="1">
      <alignment horizontal="center" vertical="center"/>
    </xf>
    <xf numFmtId="0" fontId="3" fillId="0" borderId="25" xfId="8" applyFont="1" applyFill="1" applyBorder="1" applyAlignment="1">
      <alignment vertical="center"/>
    </xf>
    <xf numFmtId="176" fontId="3" fillId="0" borderId="27" xfId="8" applyNumberFormat="1" applyFont="1" applyFill="1" applyBorder="1" applyAlignment="1">
      <alignment horizontal="right" vertical="center"/>
    </xf>
    <xf numFmtId="180" fontId="17" fillId="0" borderId="25" xfId="8" applyNumberFormat="1" applyFont="1" applyFill="1" applyBorder="1" applyAlignment="1">
      <alignment horizontal="center" vertical="center"/>
    </xf>
    <xf numFmtId="176" fontId="17" fillId="0" borderId="26" xfId="8" applyNumberFormat="1" applyFont="1" applyFill="1" applyBorder="1" applyAlignment="1">
      <alignment horizontal="center" vertical="center"/>
    </xf>
    <xf numFmtId="176" fontId="3" fillId="0" borderId="25" xfId="8" applyNumberFormat="1" applyFont="1" applyFill="1" applyBorder="1" applyAlignment="1">
      <alignment horizontal="right" vertical="center"/>
    </xf>
    <xf numFmtId="176" fontId="17" fillId="0" borderId="28" xfId="6" applyNumberFormat="1" applyFont="1" applyFill="1" applyBorder="1" applyAlignment="1">
      <alignment horizontal="center" vertical="center"/>
    </xf>
    <xf numFmtId="0" fontId="3" fillId="0" borderId="34" xfId="8" applyFont="1" applyFill="1" applyBorder="1" applyAlignment="1">
      <alignment vertical="center"/>
    </xf>
    <xf numFmtId="176" fontId="3" fillId="0" borderId="36" xfId="8" applyNumberFormat="1" applyFont="1" applyFill="1" applyBorder="1" applyAlignment="1">
      <alignment horizontal="right" vertical="center"/>
    </xf>
    <xf numFmtId="180" fontId="17" fillId="0" borderId="34" xfId="8" applyNumberFormat="1" applyFont="1" applyFill="1" applyBorder="1" applyAlignment="1">
      <alignment horizontal="center" vertical="center"/>
    </xf>
    <xf numFmtId="176" fontId="17" fillId="0" borderId="35" xfId="8" applyNumberFormat="1" applyFont="1" applyFill="1" applyBorder="1" applyAlignment="1">
      <alignment horizontal="center" vertical="center"/>
    </xf>
    <xf numFmtId="176" fontId="3" fillId="0" borderId="34" xfId="8" applyNumberFormat="1" applyFont="1" applyFill="1" applyBorder="1" applyAlignment="1">
      <alignment horizontal="right" vertical="center"/>
    </xf>
    <xf numFmtId="176" fontId="17" fillId="0" borderId="52" xfId="6" applyNumberFormat="1" applyFont="1" applyFill="1" applyBorder="1" applyAlignment="1">
      <alignment horizontal="center" vertical="center"/>
    </xf>
    <xf numFmtId="176" fontId="3" fillId="0" borderId="3" xfId="8" applyNumberFormat="1" applyFont="1" applyFill="1" applyBorder="1" applyAlignment="1">
      <alignment horizontal="right" vertical="center"/>
    </xf>
    <xf numFmtId="180" fontId="17" fillId="0" borderId="4" xfId="8" applyNumberFormat="1" applyFont="1" applyFill="1" applyBorder="1" applyAlignment="1">
      <alignment horizontal="center" vertical="center"/>
    </xf>
    <xf numFmtId="176" fontId="17" fillId="0" borderId="38" xfId="8" applyNumberFormat="1" applyFont="1" applyFill="1" applyBorder="1" applyAlignment="1">
      <alignment horizontal="center" vertical="center"/>
    </xf>
    <xf numFmtId="176" fontId="3" fillId="0" borderId="4" xfId="8" applyNumberFormat="1" applyFont="1" applyFill="1" applyBorder="1" applyAlignment="1">
      <alignment horizontal="right" vertical="center"/>
    </xf>
    <xf numFmtId="176" fontId="17" fillId="0" borderId="5" xfId="8" applyNumberFormat="1" applyFont="1" applyFill="1" applyBorder="1" applyAlignment="1">
      <alignment horizontal="center" vertical="center"/>
    </xf>
    <xf numFmtId="176" fontId="3" fillId="2" borderId="21" xfId="3" applyNumberFormat="1" applyFont="1" applyFill="1" applyBorder="1" applyAlignment="1">
      <alignment horizontal="right" vertical="center"/>
    </xf>
    <xf numFmtId="176" fontId="3" fillId="0" borderId="23" xfId="3" applyNumberFormat="1" applyFont="1" applyFill="1" applyBorder="1" applyAlignment="1">
      <alignment horizontal="right" vertical="center"/>
    </xf>
    <xf numFmtId="0" fontId="1" fillId="0" borderId="26" xfId="8" applyFont="1" applyFill="1" applyBorder="1" applyAlignment="1">
      <alignment horizontal="center" vertical="center" wrapText="1"/>
    </xf>
    <xf numFmtId="0" fontId="1" fillId="0" borderId="24" xfId="8" applyFont="1" applyFill="1" applyBorder="1" applyAlignment="1">
      <alignment horizontal="center" vertical="center" wrapText="1"/>
    </xf>
    <xf numFmtId="180" fontId="1" fillId="0" borderId="40" xfId="8" applyNumberFormat="1" applyFont="1" applyFill="1" applyBorder="1" applyAlignment="1">
      <alignment horizontal="right" vertical="center"/>
    </xf>
    <xf numFmtId="176" fontId="1" fillId="0" borderId="39" xfId="8" applyNumberFormat="1" applyFont="1" applyFill="1" applyBorder="1" applyAlignment="1">
      <alignment horizontal="right" vertical="center"/>
    </xf>
    <xf numFmtId="176" fontId="1" fillId="0" borderId="40" xfId="8" applyNumberFormat="1" applyFont="1" applyFill="1" applyBorder="1" applyAlignment="1">
      <alignment horizontal="right" vertic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7" xfId="8" applyNumberFormat="1" applyFont="1" applyFill="1" applyBorder="1" applyAlignment="1">
      <alignment horizontal="center" vertical="center"/>
    </xf>
    <xf numFmtId="180" fontId="1" fillId="0" borderId="57" xfId="8" applyNumberFormat="1" applyFont="1" applyFill="1" applyBorder="1" applyAlignment="1">
      <alignment horizontal="center" vertical="center"/>
    </xf>
    <xf numFmtId="176" fontId="1" fillId="0" borderId="58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 xr:uid="{D51AEEE3-805B-4762-81F5-71A0C82941B2}"/>
    <cellStyle name="標準" xfId="0" builtinId="0"/>
    <cellStyle name="標準 2" xfId="2" xr:uid="{A327B5DF-CCA0-4787-A29F-35F929DB5064}"/>
    <cellStyle name="標準 2 3" xfId="10" xr:uid="{9CBAD250-3341-4CF4-9794-F0668CD04A0C}"/>
    <cellStyle name="標準 4" xfId="11" xr:uid="{0F13A297-1008-4712-8D49-5340B80A75A3}"/>
    <cellStyle name="標準 5" xfId="8" xr:uid="{5C6337D0-C7E2-4C50-9294-2E16A06BEE27}"/>
    <cellStyle name="標準 6" xfId="12" xr:uid="{BF0D8146-C594-4AE4-A134-45F37F7D8F0D}"/>
    <cellStyle name="標準 7" xfId="4" xr:uid="{0761E7D5-55B2-4E9C-9DC0-7E4A94AF8F36}"/>
    <cellStyle name="標準 8" xfId="3" xr:uid="{413FE5C4-FE33-4DB5-BCFA-94CE60773293}"/>
    <cellStyle name="標準 9" xfId="5" xr:uid="{0ADBED03-459D-4531-8683-E433B9AD713B}"/>
    <cellStyle name="標準_03.04.01.財務諸表雛形_様式_桜内案１_コピー03　普通会計４表2006.12.23_仕訳" xfId="7" xr:uid="{22818A93-DE85-4F1A-BE84-765D05AF3B4B}"/>
    <cellStyle name="標準_別冊１　Ｐ2～Ｐ5　普通会計４表20070113_仕訳" xfId="9" xr:uid="{BFD2361A-B9E2-4DB9-8BA7-3ABDFB4E3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4193;/&#29702;&#36001;&#37096;/&#36001;&#25919;&#35506;/11%20&#20844;&#20250;&#35336;/01_&#36001;&#21209;&#26360;&#39006;&#20316;&#25104;&#20316;&#26989;/R02/10_&#36001;&#21209;&#26360;&#39006;&#20316;&#25104;/06_&#36001;&#21209;&#26360;&#39006;/04_&#36001;&#21209;&#26360;&#39006;&#65288;&#20840;&#20307;&#65289;_R3.3.8&#65288;&#30334;&#19975;&#20870;&#21336;&#20301;&#65289;&#9733;&#12371;&#12428;&#20197;&#38477;NW&#25163;&#20462;&#27491;&#24517;&#35201;&#65288;&#35519;&#25972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貸借対照表"/>
      <sheetName val="全体行政コスト計算書"/>
      <sheetName val="全体純資産変動計算書"/>
      <sheetName val="全体資金収支計算書"/>
      <sheetName val="全体行政コスト及び純資産変動計算書"/>
      <sheetName val="注記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7625-F8C4-4DD2-B325-FA712B4BC388}">
  <sheetPr>
    <tabColor theme="5" tint="0.59999389629810485"/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56" t="s">
        <v>366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31" ht="21" customHeight="1" x14ac:dyDescent="0.15">
      <c r="D3" s="257" t="s">
        <v>363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353</v>
      </c>
      <c r="AB4" s="13"/>
    </row>
    <row r="5" spans="1:31" s="16" customFormat="1" ht="14.25" customHeight="1" thickBot="1" x14ac:dyDescent="0.2">
      <c r="A5" s="15" t="s">
        <v>329</v>
      </c>
      <c r="B5" s="15" t="s">
        <v>330</v>
      </c>
      <c r="D5" s="252" t="s">
        <v>0</v>
      </c>
      <c r="E5" s="254"/>
      <c r="F5" s="254"/>
      <c r="G5" s="254"/>
      <c r="H5" s="254"/>
      <c r="I5" s="254"/>
      <c r="J5" s="254"/>
      <c r="K5" s="258"/>
      <c r="L5" s="258"/>
      <c r="M5" s="258"/>
      <c r="N5" s="258"/>
      <c r="O5" s="258"/>
      <c r="P5" s="259" t="s">
        <v>331</v>
      </c>
      <c r="Q5" s="260"/>
      <c r="R5" s="254" t="s">
        <v>0</v>
      </c>
      <c r="S5" s="254"/>
      <c r="T5" s="254"/>
      <c r="U5" s="254"/>
      <c r="V5" s="254"/>
      <c r="W5" s="254"/>
      <c r="X5" s="254"/>
      <c r="Y5" s="254"/>
      <c r="Z5" s="259" t="s">
        <v>331</v>
      </c>
      <c r="AA5" s="260"/>
    </row>
    <row r="6" spans="1:31" ht="14.65" customHeight="1" x14ac:dyDescent="0.15">
      <c r="D6" s="17" t="s">
        <v>332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333</v>
      </c>
      <c r="S6" s="223"/>
      <c r="T6" s="223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763077</v>
      </c>
      <c r="Q7" s="26" t="s">
        <v>357</v>
      </c>
      <c r="R7" s="19"/>
      <c r="S7" s="223" t="s">
        <v>115</v>
      </c>
      <c r="T7" s="223"/>
      <c r="U7" s="19"/>
      <c r="V7" s="19"/>
      <c r="W7" s="19"/>
      <c r="X7" s="19"/>
      <c r="Y7" s="18"/>
      <c r="Z7" s="25">
        <v>185243</v>
      </c>
      <c r="AA7" s="27"/>
      <c r="AD7" s="9">
        <f>IF(AND(AD8="-",AD36="-",AD39="-"),"-",SUM(AD8,AD36,AD39))</f>
        <v>763077432921</v>
      </c>
      <c r="AE7" s="9">
        <f>IF(COUNTIF(AE8:AE12,"-")=COUNTA(AE8:AE12),"-",SUM(AE8:AE12))</f>
        <v>185242922280</v>
      </c>
    </row>
    <row r="8" spans="1:31" ht="14.65" customHeight="1" x14ac:dyDescent="0.15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699048</v>
      </c>
      <c r="Q8" s="26" t="s">
        <v>357</v>
      </c>
      <c r="R8" s="19"/>
      <c r="S8" s="223"/>
      <c r="T8" s="223" t="s">
        <v>367</v>
      </c>
      <c r="U8" s="19"/>
      <c r="V8" s="19"/>
      <c r="W8" s="19"/>
      <c r="X8" s="19"/>
      <c r="Y8" s="18"/>
      <c r="Z8" s="25">
        <v>162293</v>
      </c>
      <c r="AA8" s="27"/>
      <c r="AD8" s="9">
        <f>IF(AND(AD9="-",AD25="-",COUNTIF(AD34:AD35,"-")=COUNTA(AD34:AD35)),"-",SUM(AD9,AD25,AD34:AD35))</f>
        <v>699047530069</v>
      </c>
      <c r="AE8" s="9">
        <v>162292536662</v>
      </c>
    </row>
    <row r="9" spans="1:31" ht="14.65" customHeight="1" x14ac:dyDescent="0.15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232791</v>
      </c>
      <c r="Q9" s="26" t="s">
        <v>357</v>
      </c>
      <c r="R9" s="19"/>
      <c r="S9" s="223"/>
      <c r="T9" s="223" t="s">
        <v>118</v>
      </c>
      <c r="U9" s="19"/>
      <c r="V9" s="19"/>
      <c r="W9" s="19"/>
      <c r="X9" s="19"/>
      <c r="Y9" s="18"/>
      <c r="Z9" s="25" t="s">
        <v>368</v>
      </c>
      <c r="AA9" s="27"/>
      <c r="AD9" s="9">
        <f>IF(COUNTIF(AD10:AD24,"-")=COUNTA(AD10:AD24),"-",SUM(AD10:AD24))</f>
        <v>232790717013</v>
      </c>
      <c r="AE9" s="9" t="s">
        <v>11</v>
      </c>
    </row>
    <row r="10" spans="1:31" ht="14.65" customHeight="1" x14ac:dyDescent="0.15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115042</v>
      </c>
      <c r="Q10" s="26"/>
      <c r="R10" s="19"/>
      <c r="S10" s="223"/>
      <c r="T10" s="223" t="s">
        <v>120</v>
      </c>
      <c r="U10" s="19"/>
      <c r="V10" s="19"/>
      <c r="W10" s="19"/>
      <c r="X10" s="19"/>
      <c r="Y10" s="18"/>
      <c r="Z10" s="25">
        <v>23189</v>
      </c>
      <c r="AA10" s="27"/>
      <c r="AD10" s="9">
        <v>115041825726</v>
      </c>
      <c r="AE10" s="9">
        <v>23188939000</v>
      </c>
    </row>
    <row r="11" spans="1:31" ht="14.65" customHeight="1" x14ac:dyDescent="0.15">
      <c r="A11" s="7" t="s">
        <v>14</v>
      </c>
      <c r="B11" s="7" t="s">
        <v>121</v>
      </c>
      <c r="D11" s="24"/>
      <c r="E11" s="19"/>
      <c r="F11" s="19"/>
      <c r="G11" s="19"/>
      <c r="H11" s="19" t="s">
        <v>15</v>
      </c>
      <c r="I11" s="19"/>
      <c r="J11" s="19"/>
      <c r="K11" s="18"/>
      <c r="L11" s="18"/>
      <c r="M11" s="18"/>
      <c r="N11" s="18"/>
      <c r="O11" s="18"/>
      <c r="P11" s="25">
        <v>824</v>
      </c>
      <c r="Q11" s="26"/>
      <c r="R11" s="19"/>
      <c r="S11" s="223"/>
      <c r="T11" s="223" t="s">
        <v>122</v>
      </c>
      <c r="U11" s="19"/>
      <c r="V11" s="19"/>
      <c r="W11" s="19"/>
      <c r="X11" s="19"/>
      <c r="Y11" s="18"/>
      <c r="Z11" s="25" t="s">
        <v>368</v>
      </c>
      <c r="AA11" s="27"/>
      <c r="AD11" s="9">
        <v>823652289</v>
      </c>
      <c r="AE11" s="9" t="s">
        <v>11</v>
      </c>
    </row>
    <row r="12" spans="1:31" ht="14.65" customHeight="1" x14ac:dyDescent="0.15">
      <c r="A12" s="7" t="s">
        <v>18</v>
      </c>
      <c r="B12" s="7" t="s">
        <v>123</v>
      </c>
      <c r="D12" s="24"/>
      <c r="E12" s="19"/>
      <c r="F12" s="19"/>
      <c r="G12" s="19"/>
      <c r="H12" s="19" t="s">
        <v>19</v>
      </c>
      <c r="I12" s="19"/>
      <c r="J12" s="19"/>
      <c r="K12" s="18"/>
      <c r="L12" s="18"/>
      <c r="M12" s="18"/>
      <c r="N12" s="18"/>
      <c r="O12" s="18"/>
      <c r="P12" s="25">
        <v>241667</v>
      </c>
      <c r="Q12" s="26"/>
      <c r="R12" s="19"/>
      <c r="S12" s="223"/>
      <c r="T12" s="223" t="s">
        <v>44</v>
      </c>
      <c r="U12" s="19"/>
      <c r="V12" s="19"/>
      <c r="W12" s="19"/>
      <c r="X12" s="19"/>
      <c r="Y12" s="18"/>
      <c r="Z12" s="25">
        <v>-239</v>
      </c>
      <c r="AA12" s="27"/>
      <c r="AD12" s="9">
        <v>241666709738</v>
      </c>
      <c r="AE12" s="9">
        <v>-238553382</v>
      </c>
    </row>
    <row r="13" spans="1:31" ht="14.65" customHeight="1" x14ac:dyDescent="0.15">
      <c r="A13" s="7" t="s">
        <v>20</v>
      </c>
      <c r="B13" s="7" t="s">
        <v>124</v>
      </c>
      <c r="D13" s="24"/>
      <c r="E13" s="19"/>
      <c r="F13" s="19"/>
      <c r="G13" s="19"/>
      <c r="H13" s="19" t="s">
        <v>21</v>
      </c>
      <c r="I13" s="19"/>
      <c r="J13" s="19"/>
      <c r="K13" s="18"/>
      <c r="L13" s="18"/>
      <c r="M13" s="18"/>
      <c r="N13" s="18"/>
      <c r="O13" s="18"/>
      <c r="P13" s="25">
        <v>-133669</v>
      </c>
      <c r="Q13" s="26"/>
      <c r="R13" s="19"/>
      <c r="S13" s="223" t="s">
        <v>125</v>
      </c>
      <c r="T13" s="223"/>
      <c r="U13" s="19"/>
      <c r="V13" s="19"/>
      <c r="W13" s="19"/>
      <c r="X13" s="19"/>
      <c r="Y13" s="18"/>
      <c r="Z13" s="25">
        <v>18560</v>
      </c>
      <c r="AA13" s="27" t="s">
        <v>357</v>
      </c>
      <c r="AD13" s="9">
        <v>-133669125042</v>
      </c>
      <c r="AE13" s="9">
        <f>IF(COUNTIF(AE14:AE21,"-")=COUNTA(AE14:AE21),"-",SUM(AE14:AE21))</f>
        <v>18560374482</v>
      </c>
    </row>
    <row r="14" spans="1:31" ht="14.65" customHeight="1" x14ac:dyDescent="0.15">
      <c r="A14" s="7" t="s">
        <v>23</v>
      </c>
      <c r="B14" s="7" t="s">
        <v>126</v>
      </c>
      <c r="D14" s="24"/>
      <c r="E14" s="19"/>
      <c r="F14" s="19"/>
      <c r="G14" s="19"/>
      <c r="H14" s="19" t="s">
        <v>24</v>
      </c>
      <c r="I14" s="19"/>
      <c r="J14" s="19"/>
      <c r="K14" s="18"/>
      <c r="L14" s="18"/>
      <c r="M14" s="18"/>
      <c r="N14" s="18"/>
      <c r="O14" s="18"/>
      <c r="P14" s="25">
        <v>15272</v>
      </c>
      <c r="Q14" s="26"/>
      <c r="R14" s="19"/>
      <c r="S14" s="223"/>
      <c r="T14" s="223" t="s">
        <v>369</v>
      </c>
      <c r="U14" s="19"/>
      <c r="V14" s="19"/>
      <c r="W14" s="19"/>
      <c r="X14" s="19"/>
      <c r="Y14" s="18"/>
      <c r="Z14" s="25">
        <v>14919</v>
      </c>
      <c r="AA14" s="27"/>
      <c r="AD14" s="9">
        <v>15271817618</v>
      </c>
      <c r="AE14" s="9">
        <v>14918732935</v>
      </c>
    </row>
    <row r="15" spans="1:31" ht="14.65" customHeight="1" x14ac:dyDescent="0.15">
      <c r="A15" s="7" t="s">
        <v>25</v>
      </c>
      <c r="B15" s="7" t="s">
        <v>127</v>
      </c>
      <c r="D15" s="24"/>
      <c r="E15" s="19"/>
      <c r="F15" s="19"/>
      <c r="G15" s="19"/>
      <c r="H15" s="19" t="s">
        <v>26</v>
      </c>
      <c r="I15" s="19"/>
      <c r="J15" s="19"/>
      <c r="K15" s="18"/>
      <c r="L15" s="18"/>
      <c r="M15" s="18"/>
      <c r="N15" s="18"/>
      <c r="O15" s="18"/>
      <c r="P15" s="25">
        <v>-6652</v>
      </c>
      <c r="Q15" s="26"/>
      <c r="R15" s="19"/>
      <c r="S15" s="223"/>
      <c r="T15" s="223" t="s">
        <v>128</v>
      </c>
      <c r="U15" s="19"/>
      <c r="V15" s="19"/>
      <c r="W15" s="19"/>
      <c r="X15" s="19"/>
      <c r="Y15" s="18"/>
      <c r="Z15" s="25" t="s">
        <v>368</v>
      </c>
      <c r="AA15" s="27"/>
      <c r="AD15" s="9">
        <v>-6651925385</v>
      </c>
      <c r="AE15" s="9" t="s">
        <v>11</v>
      </c>
    </row>
    <row r="16" spans="1:31" ht="14.65" customHeight="1" x14ac:dyDescent="0.15">
      <c r="A16" s="7" t="s">
        <v>28</v>
      </c>
      <c r="B16" s="7" t="s">
        <v>129</v>
      </c>
      <c r="D16" s="24"/>
      <c r="E16" s="19"/>
      <c r="F16" s="19"/>
      <c r="G16" s="19"/>
      <c r="H16" s="19" t="s">
        <v>29</v>
      </c>
      <c r="I16" s="28"/>
      <c r="J16" s="28"/>
      <c r="K16" s="29"/>
      <c r="L16" s="29"/>
      <c r="M16" s="29"/>
      <c r="N16" s="29"/>
      <c r="O16" s="29"/>
      <c r="P16" s="25">
        <v>299</v>
      </c>
      <c r="Q16" s="26"/>
      <c r="R16" s="19"/>
      <c r="S16" s="223"/>
      <c r="T16" s="223" t="s">
        <v>130</v>
      </c>
      <c r="U16" s="19"/>
      <c r="V16" s="19"/>
      <c r="W16" s="19"/>
      <c r="X16" s="19"/>
      <c r="Y16" s="18"/>
      <c r="Z16" s="25" t="s">
        <v>368</v>
      </c>
      <c r="AA16" s="27"/>
      <c r="AD16" s="9">
        <v>298715916</v>
      </c>
      <c r="AE16" s="9" t="s">
        <v>11</v>
      </c>
    </row>
    <row r="17" spans="1:31" ht="14.65" customHeight="1" x14ac:dyDescent="0.15">
      <c r="A17" s="7" t="s">
        <v>30</v>
      </c>
      <c r="B17" s="7" t="s">
        <v>131</v>
      </c>
      <c r="D17" s="24"/>
      <c r="E17" s="19"/>
      <c r="F17" s="19"/>
      <c r="G17" s="19"/>
      <c r="H17" s="19" t="s">
        <v>31</v>
      </c>
      <c r="I17" s="28"/>
      <c r="J17" s="28"/>
      <c r="K17" s="29"/>
      <c r="L17" s="29"/>
      <c r="M17" s="29"/>
      <c r="N17" s="29"/>
      <c r="O17" s="29"/>
      <c r="P17" s="25">
        <v>-284</v>
      </c>
      <c r="Q17" s="26"/>
      <c r="R17" s="18"/>
      <c r="S17" s="223"/>
      <c r="T17" s="223" t="s">
        <v>132</v>
      </c>
      <c r="U17" s="19"/>
      <c r="V17" s="19"/>
      <c r="W17" s="19"/>
      <c r="X17" s="19"/>
      <c r="Y17" s="18"/>
      <c r="Z17" s="25" t="s">
        <v>368</v>
      </c>
      <c r="AA17" s="27"/>
      <c r="AD17" s="9">
        <v>-283817678</v>
      </c>
      <c r="AE17" s="9" t="s">
        <v>11</v>
      </c>
    </row>
    <row r="18" spans="1:31" ht="14.65" customHeight="1" x14ac:dyDescent="0.15">
      <c r="A18" s="7" t="s">
        <v>33</v>
      </c>
      <c r="B18" s="7" t="s">
        <v>133</v>
      </c>
      <c r="D18" s="24"/>
      <c r="E18" s="19"/>
      <c r="F18" s="19"/>
      <c r="G18" s="19"/>
      <c r="H18" s="19" t="s">
        <v>34</v>
      </c>
      <c r="I18" s="28"/>
      <c r="J18" s="28"/>
      <c r="K18" s="29"/>
      <c r="L18" s="29"/>
      <c r="M18" s="29"/>
      <c r="N18" s="29"/>
      <c r="O18" s="29"/>
      <c r="P18" s="25">
        <v>11</v>
      </c>
      <c r="Q18" s="26"/>
      <c r="R18" s="18"/>
      <c r="S18" s="223"/>
      <c r="T18" s="223" t="s">
        <v>134</v>
      </c>
      <c r="U18" s="19"/>
      <c r="V18" s="19"/>
      <c r="W18" s="19"/>
      <c r="X18" s="19"/>
      <c r="Y18" s="18"/>
      <c r="Z18" s="25" t="s">
        <v>368</v>
      </c>
      <c r="AA18" s="27"/>
      <c r="AD18" s="9">
        <v>10622400</v>
      </c>
      <c r="AE18" s="9" t="s">
        <v>11</v>
      </c>
    </row>
    <row r="19" spans="1:31" ht="14.65" customHeight="1" x14ac:dyDescent="0.15">
      <c r="A19" s="7" t="s">
        <v>35</v>
      </c>
      <c r="B19" s="7" t="s">
        <v>135</v>
      </c>
      <c r="D19" s="24"/>
      <c r="E19" s="19"/>
      <c r="F19" s="19"/>
      <c r="G19" s="19"/>
      <c r="H19" s="19" t="s">
        <v>36</v>
      </c>
      <c r="I19" s="28"/>
      <c r="J19" s="28"/>
      <c r="K19" s="29"/>
      <c r="L19" s="29"/>
      <c r="M19" s="29"/>
      <c r="N19" s="29"/>
      <c r="O19" s="29"/>
      <c r="P19" s="25">
        <v>-6</v>
      </c>
      <c r="Q19" s="26"/>
      <c r="R19" s="19"/>
      <c r="S19" s="223"/>
      <c r="T19" s="223" t="s">
        <v>136</v>
      </c>
      <c r="U19" s="19"/>
      <c r="V19" s="19"/>
      <c r="W19" s="19"/>
      <c r="X19" s="19"/>
      <c r="Y19" s="18"/>
      <c r="Z19" s="25">
        <v>1911</v>
      </c>
      <c r="AA19" s="27"/>
      <c r="AD19" s="9">
        <v>-6446939</v>
      </c>
      <c r="AE19" s="9">
        <v>1911129094</v>
      </c>
    </row>
    <row r="20" spans="1:31" ht="14.65" customHeight="1" x14ac:dyDescent="0.15">
      <c r="A20" s="7" t="s">
        <v>38</v>
      </c>
      <c r="B20" s="7" t="s">
        <v>137</v>
      </c>
      <c r="D20" s="24"/>
      <c r="E20" s="19"/>
      <c r="F20" s="19"/>
      <c r="G20" s="19"/>
      <c r="H20" s="19" t="s">
        <v>39</v>
      </c>
      <c r="I20" s="28"/>
      <c r="J20" s="28"/>
      <c r="K20" s="29"/>
      <c r="L20" s="29"/>
      <c r="M20" s="29"/>
      <c r="N20" s="29"/>
      <c r="O20" s="29"/>
      <c r="P20" s="25" t="s">
        <v>368</v>
      </c>
      <c r="Q20" s="26"/>
      <c r="R20" s="19"/>
      <c r="S20" s="223"/>
      <c r="T20" s="223" t="s">
        <v>138</v>
      </c>
      <c r="U20" s="19"/>
      <c r="V20" s="19"/>
      <c r="W20" s="19"/>
      <c r="X20" s="19"/>
      <c r="Y20" s="18"/>
      <c r="Z20" s="25">
        <v>1731</v>
      </c>
      <c r="AA20" s="27"/>
      <c r="AD20" s="9" t="s">
        <v>11</v>
      </c>
      <c r="AE20" s="9">
        <v>1730512453</v>
      </c>
    </row>
    <row r="21" spans="1:31" ht="14.65" customHeight="1" x14ac:dyDescent="0.15">
      <c r="A21" s="7" t="s">
        <v>40</v>
      </c>
      <c r="B21" s="7" t="s">
        <v>139</v>
      </c>
      <c r="D21" s="24"/>
      <c r="E21" s="19"/>
      <c r="F21" s="19"/>
      <c r="G21" s="19"/>
      <c r="H21" s="19" t="s">
        <v>41</v>
      </c>
      <c r="I21" s="28"/>
      <c r="J21" s="28"/>
      <c r="K21" s="29"/>
      <c r="L21" s="29"/>
      <c r="M21" s="29"/>
      <c r="N21" s="29"/>
      <c r="O21" s="29"/>
      <c r="P21" s="25" t="s">
        <v>368</v>
      </c>
      <c r="Q21" s="26"/>
      <c r="R21" s="19"/>
      <c r="S21" s="223"/>
      <c r="T21" s="223" t="s">
        <v>44</v>
      </c>
      <c r="U21" s="19"/>
      <c r="V21" s="19"/>
      <c r="W21" s="19"/>
      <c r="X21" s="19"/>
      <c r="Y21" s="18"/>
      <c r="Z21" s="25" t="s">
        <v>368</v>
      </c>
      <c r="AA21" s="27"/>
      <c r="AD21" s="9" t="s">
        <v>11</v>
      </c>
      <c r="AE21" s="9" t="s">
        <v>11</v>
      </c>
    </row>
    <row r="22" spans="1:31" ht="14.65" customHeight="1" x14ac:dyDescent="0.15">
      <c r="A22" s="7" t="s">
        <v>43</v>
      </c>
      <c r="B22" s="7" t="s">
        <v>112</v>
      </c>
      <c r="D22" s="24"/>
      <c r="E22" s="19"/>
      <c r="F22" s="19"/>
      <c r="G22" s="19"/>
      <c r="H22" s="19" t="s">
        <v>44</v>
      </c>
      <c r="I22" s="19"/>
      <c r="J22" s="19"/>
      <c r="K22" s="18"/>
      <c r="L22" s="18"/>
      <c r="M22" s="18"/>
      <c r="N22" s="18"/>
      <c r="O22" s="18"/>
      <c r="P22" s="25" t="s">
        <v>368</v>
      </c>
      <c r="Q22" s="26"/>
      <c r="R22" s="239" t="s">
        <v>113</v>
      </c>
      <c r="S22" s="240"/>
      <c r="T22" s="240"/>
      <c r="U22" s="241"/>
      <c r="V22" s="241"/>
      <c r="W22" s="241"/>
      <c r="X22" s="241"/>
      <c r="Y22" s="241"/>
      <c r="Z22" s="30">
        <v>203803</v>
      </c>
      <c r="AA22" s="31"/>
      <c r="AD22" s="9" t="s">
        <v>11</v>
      </c>
      <c r="AE22" s="9">
        <f>IF(AND(AE7="-",AE13="-"),"-",SUM(AE7,AE13))</f>
        <v>203803296762</v>
      </c>
    </row>
    <row r="23" spans="1:31" ht="14.65" customHeight="1" x14ac:dyDescent="0.15">
      <c r="A23" s="7" t="s">
        <v>45</v>
      </c>
      <c r="D23" s="24"/>
      <c r="E23" s="19"/>
      <c r="F23" s="19"/>
      <c r="G23" s="19"/>
      <c r="H23" s="19" t="s">
        <v>46</v>
      </c>
      <c r="I23" s="19"/>
      <c r="J23" s="19"/>
      <c r="K23" s="18"/>
      <c r="L23" s="18"/>
      <c r="M23" s="18"/>
      <c r="N23" s="18"/>
      <c r="O23" s="18"/>
      <c r="P23" s="25" t="s">
        <v>368</v>
      </c>
      <c r="Q23" s="26"/>
      <c r="R23" s="19" t="s">
        <v>337</v>
      </c>
      <c r="S23" s="224"/>
      <c r="T23" s="224"/>
      <c r="U23" s="216"/>
      <c r="V23" s="216"/>
      <c r="W23" s="216"/>
      <c r="X23" s="216"/>
      <c r="Y23" s="216"/>
      <c r="Z23" s="33"/>
      <c r="AA23" s="34"/>
      <c r="AD23" s="9" t="s">
        <v>11</v>
      </c>
    </row>
    <row r="24" spans="1:31" ht="14.65" customHeight="1" x14ac:dyDescent="0.15">
      <c r="A24" s="7" t="s">
        <v>48</v>
      </c>
      <c r="B24" s="7" t="s">
        <v>142</v>
      </c>
      <c r="D24" s="24"/>
      <c r="E24" s="19"/>
      <c r="F24" s="19"/>
      <c r="G24" s="19"/>
      <c r="H24" s="19" t="s">
        <v>49</v>
      </c>
      <c r="I24" s="19"/>
      <c r="J24" s="19"/>
      <c r="K24" s="18"/>
      <c r="L24" s="18"/>
      <c r="M24" s="18"/>
      <c r="N24" s="18"/>
      <c r="O24" s="18"/>
      <c r="P24" s="25">
        <v>289</v>
      </c>
      <c r="Q24" s="26"/>
      <c r="R24" s="19"/>
      <c r="S24" s="223" t="s">
        <v>143</v>
      </c>
      <c r="T24" s="223"/>
      <c r="U24" s="19"/>
      <c r="V24" s="19"/>
      <c r="W24" s="19"/>
      <c r="X24" s="19"/>
      <c r="Y24" s="18"/>
      <c r="Z24" s="25">
        <v>789544</v>
      </c>
      <c r="AA24" s="27"/>
      <c r="AD24" s="9">
        <v>288688370</v>
      </c>
      <c r="AE24" s="9">
        <f>IF(AND(AD7="-",AD55="-",AD56="-"),"-",SUM(AD7,AD55,AD56))</f>
        <v>789544338864</v>
      </c>
    </row>
    <row r="25" spans="1:31" ht="14.65" customHeight="1" x14ac:dyDescent="0.15">
      <c r="A25" s="7" t="s">
        <v>50</v>
      </c>
      <c r="B25" s="7" t="s">
        <v>144</v>
      </c>
      <c r="D25" s="24"/>
      <c r="E25" s="19"/>
      <c r="F25" s="19"/>
      <c r="G25" s="19" t="s">
        <v>51</v>
      </c>
      <c r="H25" s="19"/>
      <c r="I25" s="19"/>
      <c r="J25" s="19"/>
      <c r="K25" s="18"/>
      <c r="L25" s="18"/>
      <c r="M25" s="18"/>
      <c r="N25" s="18"/>
      <c r="O25" s="18"/>
      <c r="P25" s="25">
        <v>462841</v>
      </c>
      <c r="Q25" s="26" t="s">
        <v>357</v>
      </c>
      <c r="R25" s="19"/>
      <c r="S25" s="225" t="s">
        <v>145</v>
      </c>
      <c r="T25" s="223"/>
      <c r="U25" s="19"/>
      <c r="V25" s="19"/>
      <c r="W25" s="19"/>
      <c r="X25" s="19"/>
      <c r="Y25" s="18"/>
      <c r="Z25" s="25">
        <v>-196566</v>
      </c>
      <c r="AA25" s="27"/>
      <c r="AD25" s="9">
        <f>IF(COUNTIF(AD26:AD33,"-")=COUNTA(AD26:AD33),"-",SUM(AD26:AD33))</f>
        <v>462840579436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52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396949</v>
      </c>
      <c r="Q26" s="26"/>
      <c r="R26" s="24"/>
      <c r="S26" s="223"/>
      <c r="T26" s="223"/>
      <c r="U26" s="19"/>
      <c r="V26" s="19"/>
      <c r="W26" s="19"/>
      <c r="X26" s="19"/>
      <c r="Y26" s="18"/>
      <c r="Z26" s="25"/>
      <c r="AA26" s="35"/>
      <c r="AD26" s="9">
        <v>396949391923</v>
      </c>
    </row>
    <row r="27" spans="1:31" ht="14.65" customHeight="1" x14ac:dyDescent="0.15">
      <c r="A27" s="7" t="s">
        <v>54</v>
      </c>
      <c r="D27" s="24"/>
      <c r="E27" s="19"/>
      <c r="F27" s="19"/>
      <c r="G27" s="19"/>
      <c r="H27" s="19" t="s">
        <v>19</v>
      </c>
      <c r="I27" s="19"/>
      <c r="J27" s="19"/>
      <c r="K27" s="18"/>
      <c r="L27" s="18"/>
      <c r="M27" s="18"/>
      <c r="N27" s="18"/>
      <c r="O27" s="18"/>
      <c r="P27" s="25">
        <v>4202</v>
      </c>
      <c r="Q27" s="26"/>
      <c r="R27" s="242"/>
      <c r="S27" s="243"/>
      <c r="T27" s="243"/>
      <c r="U27" s="244"/>
      <c r="V27" s="244"/>
      <c r="W27" s="244"/>
      <c r="X27" s="244"/>
      <c r="Y27" s="244"/>
      <c r="Z27" s="25"/>
      <c r="AA27" s="27"/>
      <c r="AD27" s="9">
        <v>4201952853</v>
      </c>
    </row>
    <row r="28" spans="1:31" ht="14.65" customHeight="1" x14ac:dyDescent="0.15">
      <c r="A28" s="7" t="s">
        <v>55</v>
      </c>
      <c r="D28" s="24"/>
      <c r="E28" s="19"/>
      <c r="F28" s="19"/>
      <c r="G28" s="19"/>
      <c r="H28" s="19" t="s">
        <v>21</v>
      </c>
      <c r="I28" s="19"/>
      <c r="J28" s="19"/>
      <c r="K28" s="18"/>
      <c r="L28" s="18"/>
      <c r="M28" s="18"/>
      <c r="N28" s="18"/>
      <c r="O28" s="18"/>
      <c r="P28" s="25">
        <v>-2534</v>
      </c>
      <c r="Q28" s="26"/>
      <c r="R28" s="19"/>
      <c r="S28" s="224"/>
      <c r="T28" s="224"/>
      <c r="U28" s="216"/>
      <c r="V28" s="216"/>
      <c r="W28" s="216"/>
      <c r="X28" s="216"/>
      <c r="Y28" s="216"/>
      <c r="Z28" s="33"/>
      <c r="AA28" s="36"/>
      <c r="AD28" s="9">
        <v>-2534046844</v>
      </c>
    </row>
    <row r="29" spans="1:31" ht="14.65" customHeight="1" x14ac:dyDescent="0.15">
      <c r="A29" s="7" t="s">
        <v>57</v>
      </c>
      <c r="D29" s="24"/>
      <c r="E29" s="19"/>
      <c r="F29" s="19"/>
      <c r="G29" s="19"/>
      <c r="H29" s="19" t="s">
        <v>24</v>
      </c>
      <c r="I29" s="19"/>
      <c r="J29" s="19"/>
      <c r="K29" s="18"/>
      <c r="L29" s="18"/>
      <c r="M29" s="18"/>
      <c r="N29" s="18"/>
      <c r="O29" s="18"/>
      <c r="P29" s="25">
        <v>167876</v>
      </c>
      <c r="Q29" s="26"/>
      <c r="R29" s="19"/>
      <c r="S29" s="223"/>
      <c r="T29" s="223"/>
      <c r="U29" s="19"/>
      <c r="V29" s="19"/>
      <c r="W29" s="19"/>
      <c r="X29" s="19"/>
      <c r="Y29" s="18"/>
      <c r="Z29" s="25"/>
      <c r="AA29" s="35"/>
      <c r="AD29" s="9">
        <v>167876292675</v>
      </c>
    </row>
    <row r="30" spans="1:31" ht="14.65" customHeight="1" x14ac:dyDescent="0.15">
      <c r="A30" s="7" t="s">
        <v>58</v>
      </c>
      <c r="D30" s="24"/>
      <c r="E30" s="19"/>
      <c r="F30" s="19"/>
      <c r="G30" s="19"/>
      <c r="H30" s="19" t="s">
        <v>26</v>
      </c>
      <c r="I30" s="19"/>
      <c r="J30" s="19"/>
      <c r="K30" s="18"/>
      <c r="L30" s="18"/>
      <c r="M30" s="18"/>
      <c r="N30" s="18"/>
      <c r="O30" s="18"/>
      <c r="P30" s="25">
        <v>-106380</v>
      </c>
      <c r="Q30" s="26"/>
      <c r="R30" s="17"/>
      <c r="S30" s="225"/>
      <c r="T30" s="225"/>
      <c r="U30" s="18"/>
      <c r="V30" s="18"/>
      <c r="W30" s="18"/>
      <c r="X30" s="18"/>
      <c r="Y30" s="37"/>
      <c r="Z30" s="25"/>
      <c r="AA30" s="35"/>
      <c r="AD30" s="9">
        <v>-106380388079</v>
      </c>
    </row>
    <row r="31" spans="1:31" ht="14.65" customHeight="1" x14ac:dyDescent="0.15">
      <c r="A31" s="7" t="s">
        <v>60</v>
      </c>
      <c r="D31" s="24"/>
      <c r="E31" s="19"/>
      <c r="F31" s="19"/>
      <c r="G31" s="19"/>
      <c r="H31" s="19" t="s">
        <v>44</v>
      </c>
      <c r="I31" s="19"/>
      <c r="J31" s="19"/>
      <c r="K31" s="18"/>
      <c r="L31" s="18"/>
      <c r="M31" s="18"/>
      <c r="N31" s="18"/>
      <c r="O31" s="18"/>
      <c r="P31" s="25" t="s">
        <v>368</v>
      </c>
      <c r="Q31" s="26"/>
      <c r="R31" s="18"/>
      <c r="S31" s="225"/>
      <c r="T31" s="225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61</v>
      </c>
      <c r="D32" s="24"/>
      <c r="E32" s="19"/>
      <c r="F32" s="19"/>
      <c r="G32" s="19"/>
      <c r="H32" s="19" t="s">
        <v>46</v>
      </c>
      <c r="I32" s="19"/>
      <c r="J32" s="19"/>
      <c r="K32" s="18"/>
      <c r="L32" s="18"/>
      <c r="M32" s="18"/>
      <c r="N32" s="18"/>
      <c r="O32" s="18"/>
      <c r="P32" s="25" t="s">
        <v>368</v>
      </c>
      <c r="Q32" s="26"/>
      <c r="R32" s="38"/>
      <c r="S32" s="226"/>
      <c r="T32" s="226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63</v>
      </c>
      <c r="D33" s="24"/>
      <c r="E33" s="19"/>
      <c r="F33" s="19"/>
      <c r="G33" s="19"/>
      <c r="H33" s="19" t="s">
        <v>49</v>
      </c>
      <c r="I33" s="19"/>
      <c r="J33" s="19"/>
      <c r="K33" s="18"/>
      <c r="L33" s="18"/>
      <c r="M33" s="18"/>
      <c r="N33" s="18"/>
      <c r="O33" s="18"/>
      <c r="P33" s="25">
        <v>2727</v>
      </c>
      <c r="Q33" s="26"/>
      <c r="R33" s="38"/>
      <c r="S33" s="226"/>
      <c r="T33" s="226"/>
      <c r="U33" s="38"/>
      <c r="V33" s="38"/>
      <c r="W33" s="38"/>
      <c r="X33" s="38"/>
      <c r="Y33" s="38"/>
      <c r="Z33" s="21"/>
      <c r="AA33" s="39"/>
      <c r="AD33" s="9">
        <v>2727376908</v>
      </c>
    </row>
    <row r="34" spans="1:30" ht="14.65" customHeight="1" x14ac:dyDescent="0.15">
      <c r="A34" s="7" t="s">
        <v>64</v>
      </c>
      <c r="D34" s="24"/>
      <c r="E34" s="19"/>
      <c r="F34" s="19"/>
      <c r="G34" s="19" t="s">
        <v>65</v>
      </c>
      <c r="H34" s="28"/>
      <c r="I34" s="28"/>
      <c r="J34" s="28"/>
      <c r="K34" s="29"/>
      <c r="L34" s="29"/>
      <c r="M34" s="29"/>
      <c r="N34" s="29"/>
      <c r="O34" s="29"/>
      <c r="P34" s="25">
        <v>10434</v>
      </c>
      <c r="Q34" s="26"/>
      <c r="R34" s="38"/>
      <c r="S34" s="226"/>
      <c r="T34" s="226"/>
      <c r="U34" s="38"/>
      <c r="V34" s="38"/>
      <c r="W34" s="38"/>
      <c r="X34" s="38"/>
      <c r="Y34" s="38"/>
      <c r="Z34" s="21"/>
      <c r="AA34" s="39"/>
      <c r="AD34" s="9">
        <v>10434363373</v>
      </c>
    </row>
    <row r="35" spans="1:30" ht="14.65" customHeight="1" x14ac:dyDescent="0.15">
      <c r="A35" s="7" t="s">
        <v>66</v>
      </c>
      <c r="D35" s="24"/>
      <c r="E35" s="19"/>
      <c r="F35" s="19"/>
      <c r="G35" s="19" t="s">
        <v>67</v>
      </c>
      <c r="H35" s="28"/>
      <c r="I35" s="28"/>
      <c r="J35" s="28"/>
      <c r="K35" s="29"/>
      <c r="L35" s="29"/>
      <c r="M35" s="29"/>
      <c r="N35" s="29"/>
      <c r="O35" s="29"/>
      <c r="P35" s="25">
        <v>-7018</v>
      </c>
      <c r="Q35" s="26"/>
      <c r="R35" s="38"/>
      <c r="S35" s="226"/>
      <c r="T35" s="226"/>
      <c r="U35" s="38"/>
      <c r="V35" s="38"/>
      <c r="W35" s="38"/>
      <c r="X35" s="38"/>
      <c r="Y35" s="38"/>
      <c r="Z35" s="21"/>
      <c r="AA35" s="39"/>
      <c r="AD35" s="9">
        <v>-7018129753</v>
      </c>
    </row>
    <row r="36" spans="1:30" ht="14.65" customHeight="1" x14ac:dyDescent="0.15">
      <c r="A36" s="7" t="s">
        <v>69</v>
      </c>
      <c r="D36" s="24"/>
      <c r="E36" s="19"/>
      <c r="F36" s="19" t="s">
        <v>70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95</v>
      </c>
      <c r="Q36" s="26"/>
      <c r="R36" s="38"/>
      <c r="S36" s="226"/>
      <c r="T36" s="226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94540623</v>
      </c>
    </row>
    <row r="37" spans="1:30" ht="14.65" customHeight="1" x14ac:dyDescent="0.15">
      <c r="A37" s="7" t="s">
        <v>71</v>
      </c>
      <c r="D37" s="24"/>
      <c r="E37" s="19"/>
      <c r="F37" s="19"/>
      <c r="G37" s="19" t="s">
        <v>72</v>
      </c>
      <c r="H37" s="19"/>
      <c r="I37" s="19"/>
      <c r="J37" s="19"/>
      <c r="K37" s="18"/>
      <c r="L37" s="18"/>
      <c r="M37" s="18"/>
      <c r="N37" s="18"/>
      <c r="O37" s="18"/>
      <c r="P37" s="25">
        <v>92</v>
      </c>
      <c r="Q37" s="26"/>
      <c r="R37" s="38"/>
      <c r="S37" s="226"/>
      <c r="T37" s="226"/>
      <c r="U37" s="38"/>
      <c r="V37" s="38"/>
      <c r="W37" s="38"/>
      <c r="X37" s="38"/>
      <c r="Y37" s="38"/>
      <c r="Z37" s="21"/>
      <c r="AA37" s="39"/>
      <c r="AD37" s="9">
        <v>91826315</v>
      </c>
    </row>
    <row r="38" spans="1:30" ht="14.65" customHeight="1" x14ac:dyDescent="0.15">
      <c r="A38" s="7" t="s">
        <v>73</v>
      </c>
      <c r="D38" s="24"/>
      <c r="E38" s="19"/>
      <c r="F38" s="19"/>
      <c r="G38" s="19" t="s">
        <v>44</v>
      </c>
      <c r="H38" s="19"/>
      <c r="I38" s="19"/>
      <c r="J38" s="19"/>
      <c r="K38" s="18"/>
      <c r="L38" s="18"/>
      <c r="M38" s="18"/>
      <c r="N38" s="18"/>
      <c r="O38" s="18"/>
      <c r="P38" s="25">
        <v>3</v>
      </c>
      <c r="Q38" s="26"/>
      <c r="R38" s="38"/>
      <c r="S38" s="226"/>
      <c r="T38" s="226"/>
      <c r="U38" s="38"/>
      <c r="V38" s="38"/>
      <c r="W38" s="38"/>
      <c r="X38" s="38"/>
      <c r="Y38" s="38"/>
      <c r="Z38" s="21"/>
      <c r="AA38" s="39"/>
      <c r="AD38" s="9">
        <v>2714308</v>
      </c>
    </row>
    <row r="39" spans="1:30" ht="14.65" customHeight="1" x14ac:dyDescent="0.15">
      <c r="A39" s="7" t="s">
        <v>74</v>
      </c>
      <c r="D39" s="24"/>
      <c r="E39" s="19"/>
      <c r="F39" s="19" t="s">
        <v>75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63935</v>
      </c>
      <c r="Q39" s="26"/>
      <c r="R39" s="38"/>
      <c r="S39" s="226"/>
      <c r="T39" s="226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63935362229</v>
      </c>
    </row>
    <row r="40" spans="1:30" ht="14.65" customHeight="1" x14ac:dyDescent="0.15">
      <c r="A40" s="7" t="s">
        <v>76</v>
      </c>
      <c r="D40" s="24"/>
      <c r="E40" s="19"/>
      <c r="F40" s="19"/>
      <c r="G40" s="19" t="s">
        <v>77</v>
      </c>
      <c r="H40" s="19"/>
      <c r="I40" s="19"/>
      <c r="J40" s="19"/>
      <c r="K40" s="19"/>
      <c r="L40" s="18"/>
      <c r="M40" s="18"/>
      <c r="N40" s="18"/>
      <c r="O40" s="18"/>
      <c r="P40" s="25">
        <v>25619</v>
      </c>
      <c r="Q40" s="26" t="s">
        <v>357</v>
      </c>
      <c r="R40" s="38"/>
      <c r="S40" s="226"/>
      <c r="T40" s="226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25619416688</v>
      </c>
    </row>
    <row r="41" spans="1:30" ht="14.65" customHeight="1" x14ac:dyDescent="0.15">
      <c r="A41" s="7" t="s">
        <v>78</v>
      </c>
      <c r="D41" s="24"/>
      <c r="E41" s="19"/>
      <c r="F41" s="19"/>
      <c r="G41" s="19"/>
      <c r="H41" s="19" t="s">
        <v>79</v>
      </c>
      <c r="I41" s="19"/>
      <c r="J41" s="19"/>
      <c r="K41" s="19"/>
      <c r="L41" s="18"/>
      <c r="M41" s="18"/>
      <c r="N41" s="18"/>
      <c r="O41" s="18"/>
      <c r="P41" s="25">
        <v>237</v>
      </c>
      <c r="Q41" s="26"/>
      <c r="R41" s="38"/>
      <c r="S41" s="226"/>
      <c r="T41" s="226"/>
      <c r="U41" s="38"/>
      <c r="V41" s="38"/>
      <c r="W41" s="38"/>
      <c r="X41" s="38"/>
      <c r="Y41" s="38"/>
      <c r="Z41" s="21"/>
      <c r="AA41" s="39"/>
      <c r="AD41" s="9">
        <v>236785285</v>
      </c>
    </row>
    <row r="42" spans="1:30" ht="14.65" customHeight="1" x14ac:dyDescent="0.15">
      <c r="A42" s="7" t="s">
        <v>80</v>
      </c>
      <c r="D42" s="24"/>
      <c r="E42" s="19"/>
      <c r="F42" s="19"/>
      <c r="G42" s="19"/>
      <c r="H42" s="19" t="s">
        <v>81</v>
      </c>
      <c r="I42" s="19"/>
      <c r="J42" s="19"/>
      <c r="K42" s="19"/>
      <c r="L42" s="18"/>
      <c r="M42" s="18"/>
      <c r="N42" s="18"/>
      <c r="O42" s="18"/>
      <c r="P42" s="25">
        <v>4630</v>
      </c>
      <c r="Q42" s="26"/>
      <c r="R42" s="38"/>
      <c r="S42" s="226"/>
      <c r="T42" s="226"/>
      <c r="U42" s="38"/>
      <c r="V42" s="38"/>
      <c r="W42" s="38"/>
      <c r="X42" s="38"/>
      <c r="Y42" s="38"/>
      <c r="Z42" s="21"/>
      <c r="AA42" s="39"/>
      <c r="AD42" s="9">
        <v>4629581895</v>
      </c>
    </row>
    <row r="43" spans="1:30" ht="14.65" customHeight="1" x14ac:dyDescent="0.15">
      <c r="A43" s="7" t="s">
        <v>82</v>
      </c>
      <c r="D43" s="24"/>
      <c r="E43" s="19"/>
      <c r="F43" s="19"/>
      <c r="G43" s="19"/>
      <c r="H43" s="19" t="s">
        <v>44</v>
      </c>
      <c r="I43" s="19"/>
      <c r="J43" s="19"/>
      <c r="K43" s="19"/>
      <c r="L43" s="18"/>
      <c r="M43" s="18"/>
      <c r="N43" s="18"/>
      <c r="O43" s="18"/>
      <c r="P43" s="25">
        <v>20753</v>
      </c>
      <c r="Q43" s="26"/>
      <c r="R43" s="38"/>
      <c r="S43" s="226"/>
      <c r="T43" s="226"/>
      <c r="U43" s="38"/>
      <c r="V43" s="38"/>
      <c r="W43" s="38"/>
      <c r="X43" s="38"/>
      <c r="Y43" s="38"/>
      <c r="Z43" s="21"/>
      <c r="AA43" s="39"/>
      <c r="AD43" s="9">
        <v>20753049508</v>
      </c>
    </row>
    <row r="44" spans="1:30" ht="14.65" customHeight="1" x14ac:dyDescent="0.15">
      <c r="A44" s="7" t="s">
        <v>370</v>
      </c>
      <c r="D44" s="24"/>
      <c r="E44" s="19"/>
      <c r="F44" s="19"/>
      <c r="G44" s="19" t="s">
        <v>371</v>
      </c>
      <c r="H44" s="19"/>
      <c r="I44" s="19"/>
      <c r="J44" s="19"/>
      <c r="K44" s="19"/>
      <c r="L44" s="18"/>
      <c r="M44" s="18"/>
      <c r="N44" s="18"/>
      <c r="O44" s="18"/>
      <c r="P44" s="25">
        <v>-3</v>
      </c>
      <c r="Q44" s="26"/>
      <c r="R44" s="38"/>
      <c r="S44" s="226"/>
      <c r="T44" s="226"/>
      <c r="U44" s="38"/>
      <c r="V44" s="38"/>
      <c r="W44" s="38"/>
      <c r="X44" s="38"/>
      <c r="Y44" s="38"/>
      <c r="Z44" s="21"/>
      <c r="AA44" s="39"/>
      <c r="AD44" s="9">
        <v>-3000000</v>
      </c>
    </row>
    <row r="45" spans="1:30" ht="14.65" customHeight="1" x14ac:dyDescent="0.15">
      <c r="A45" s="7" t="s">
        <v>83</v>
      </c>
      <c r="D45" s="24"/>
      <c r="E45" s="19"/>
      <c r="F45" s="19"/>
      <c r="G45" s="19" t="s">
        <v>84</v>
      </c>
      <c r="H45" s="19"/>
      <c r="I45" s="19"/>
      <c r="J45" s="19"/>
      <c r="K45" s="18"/>
      <c r="L45" s="18"/>
      <c r="M45" s="18"/>
      <c r="N45" s="18"/>
      <c r="O45" s="18"/>
      <c r="P45" s="25">
        <v>9052</v>
      </c>
      <c r="Q45" s="26"/>
      <c r="R45" s="38"/>
      <c r="S45" s="226"/>
      <c r="T45" s="226"/>
      <c r="U45" s="38"/>
      <c r="V45" s="38"/>
      <c r="W45" s="38"/>
      <c r="X45" s="38"/>
      <c r="Y45" s="38"/>
      <c r="Z45" s="21"/>
      <c r="AA45" s="39"/>
      <c r="AD45" s="9">
        <v>9052408979</v>
      </c>
    </row>
    <row r="46" spans="1:30" ht="14.65" customHeight="1" x14ac:dyDescent="0.15">
      <c r="A46" s="7" t="s">
        <v>85</v>
      </c>
      <c r="D46" s="24"/>
      <c r="E46" s="19"/>
      <c r="F46" s="19"/>
      <c r="G46" s="19" t="s">
        <v>86</v>
      </c>
      <c r="H46" s="19"/>
      <c r="I46" s="19"/>
      <c r="J46" s="19"/>
      <c r="K46" s="18"/>
      <c r="L46" s="18"/>
      <c r="M46" s="18"/>
      <c r="N46" s="18"/>
      <c r="O46" s="18"/>
      <c r="P46" s="25">
        <v>4573</v>
      </c>
      <c r="Q46" s="26"/>
      <c r="R46" s="38"/>
      <c r="S46" s="226"/>
      <c r="T46" s="226"/>
      <c r="U46" s="38"/>
      <c r="V46" s="38"/>
      <c r="W46" s="38"/>
      <c r="X46" s="38"/>
      <c r="Y46" s="38"/>
      <c r="Z46" s="21"/>
      <c r="AA46" s="39"/>
      <c r="AD46" s="9">
        <v>4573285559</v>
      </c>
    </row>
    <row r="47" spans="1:30" ht="14.65" customHeight="1" x14ac:dyDescent="0.15">
      <c r="A47" s="7" t="s">
        <v>87</v>
      </c>
      <c r="D47" s="24"/>
      <c r="E47" s="19"/>
      <c r="F47" s="19"/>
      <c r="G47" s="19" t="s">
        <v>88</v>
      </c>
      <c r="H47" s="19"/>
      <c r="I47" s="19"/>
      <c r="J47" s="19"/>
      <c r="K47" s="18"/>
      <c r="L47" s="18"/>
      <c r="M47" s="18"/>
      <c r="N47" s="18"/>
      <c r="O47" s="18"/>
      <c r="P47" s="25">
        <v>24834</v>
      </c>
      <c r="Q47" s="26"/>
      <c r="R47" s="38"/>
      <c r="S47" s="226"/>
      <c r="T47" s="226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24834408001</v>
      </c>
    </row>
    <row r="48" spans="1:30" ht="14.65" customHeight="1" x14ac:dyDescent="0.15">
      <c r="A48" s="7" t="s">
        <v>89</v>
      </c>
      <c r="D48" s="24"/>
      <c r="E48" s="19"/>
      <c r="F48" s="19"/>
      <c r="G48" s="19"/>
      <c r="H48" s="19" t="s">
        <v>90</v>
      </c>
      <c r="I48" s="19"/>
      <c r="J48" s="19"/>
      <c r="K48" s="18"/>
      <c r="L48" s="18"/>
      <c r="M48" s="18"/>
      <c r="N48" s="18"/>
      <c r="O48" s="18"/>
      <c r="P48" s="25">
        <v>1660</v>
      </c>
      <c r="Q48" s="26"/>
      <c r="R48" s="38"/>
      <c r="S48" s="226"/>
      <c r="T48" s="226"/>
      <c r="U48" s="38"/>
      <c r="V48" s="38"/>
      <c r="W48" s="38"/>
      <c r="X48" s="38"/>
      <c r="Y48" s="38"/>
      <c r="Z48" s="21"/>
      <c r="AA48" s="39"/>
      <c r="AD48" s="9">
        <v>1660000000</v>
      </c>
    </row>
    <row r="49" spans="1:31" ht="14.65" customHeight="1" x14ac:dyDescent="0.15">
      <c r="A49" s="7" t="s">
        <v>91</v>
      </c>
      <c r="D49" s="24"/>
      <c r="E49" s="18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23174</v>
      </c>
      <c r="Q49" s="26"/>
      <c r="R49" s="38"/>
      <c r="S49" s="226"/>
      <c r="T49" s="226"/>
      <c r="U49" s="38"/>
      <c r="V49" s="38"/>
      <c r="W49" s="38"/>
      <c r="X49" s="38"/>
      <c r="Y49" s="38"/>
      <c r="Z49" s="21"/>
      <c r="AA49" s="39"/>
      <c r="AD49" s="9">
        <v>23174408001</v>
      </c>
    </row>
    <row r="50" spans="1:31" ht="14.65" customHeight="1" x14ac:dyDescent="0.15">
      <c r="A50" s="7" t="s">
        <v>92</v>
      </c>
      <c r="D50" s="24"/>
      <c r="E50" s="18"/>
      <c r="F50" s="19"/>
      <c r="G50" s="19" t="s">
        <v>44</v>
      </c>
      <c r="H50" s="19"/>
      <c r="I50" s="19"/>
      <c r="J50" s="19"/>
      <c r="K50" s="18"/>
      <c r="L50" s="18"/>
      <c r="M50" s="18"/>
      <c r="N50" s="18"/>
      <c r="O50" s="18"/>
      <c r="P50" s="25">
        <v>7</v>
      </c>
      <c r="Q50" s="26"/>
      <c r="R50" s="38"/>
      <c r="S50" s="226"/>
      <c r="T50" s="226"/>
      <c r="U50" s="38"/>
      <c r="V50" s="38"/>
      <c r="W50" s="38"/>
      <c r="X50" s="38"/>
      <c r="Y50" s="38"/>
      <c r="Z50" s="21"/>
      <c r="AA50" s="39"/>
      <c r="AD50" s="9">
        <v>6685800</v>
      </c>
    </row>
    <row r="51" spans="1:31" ht="14.65" customHeight="1" x14ac:dyDescent="0.15">
      <c r="A51" s="7" t="s">
        <v>93</v>
      </c>
      <c r="D51" s="24"/>
      <c r="E51" s="18"/>
      <c r="F51" s="19"/>
      <c r="G51" s="19" t="s">
        <v>94</v>
      </c>
      <c r="H51" s="19"/>
      <c r="I51" s="19"/>
      <c r="J51" s="19"/>
      <c r="K51" s="18"/>
      <c r="L51" s="18"/>
      <c r="M51" s="18"/>
      <c r="N51" s="18"/>
      <c r="O51" s="18"/>
      <c r="P51" s="25">
        <v>-148</v>
      </c>
      <c r="Q51" s="26"/>
      <c r="R51" s="38"/>
      <c r="S51" s="226"/>
      <c r="T51" s="226"/>
      <c r="U51" s="38"/>
      <c r="V51" s="38"/>
      <c r="W51" s="38"/>
      <c r="X51" s="38"/>
      <c r="Y51" s="38"/>
      <c r="Z51" s="21"/>
      <c r="AA51" s="39"/>
      <c r="AD51" s="9">
        <v>-147842798</v>
      </c>
    </row>
    <row r="52" spans="1:31" ht="14.65" customHeight="1" x14ac:dyDescent="0.15">
      <c r="A52" s="7" t="s">
        <v>95</v>
      </c>
      <c r="D52" s="24"/>
      <c r="E52" s="18" t="s">
        <v>96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33705</v>
      </c>
      <c r="Q52" s="26" t="s">
        <v>357</v>
      </c>
      <c r="R52" s="38"/>
      <c r="S52" s="226"/>
      <c r="T52" s="226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33704667770</v>
      </c>
    </row>
    <row r="53" spans="1:31" ht="14.65" customHeight="1" x14ac:dyDescent="0.15">
      <c r="A53" s="7" t="s">
        <v>97</v>
      </c>
      <c r="D53" s="24"/>
      <c r="E53" s="18"/>
      <c r="F53" s="19" t="s">
        <v>98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6724</v>
      </c>
      <c r="Q53" s="26"/>
      <c r="R53" s="38"/>
      <c r="S53" s="226"/>
      <c r="T53" s="226"/>
      <c r="U53" s="38"/>
      <c r="V53" s="38"/>
      <c r="W53" s="38"/>
      <c r="X53" s="38"/>
      <c r="Y53" s="38"/>
      <c r="Z53" s="21"/>
      <c r="AA53" s="39"/>
      <c r="AD53" s="9">
        <v>6724432163</v>
      </c>
    </row>
    <row r="54" spans="1:31" ht="14.65" customHeight="1" x14ac:dyDescent="0.15">
      <c r="A54" s="7" t="s">
        <v>99</v>
      </c>
      <c r="D54" s="24"/>
      <c r="E54" s="18"/>
      <c r="F54" s="19" t="s">
        <v>100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562</v>
      </c>
      <c r="Q54" s="26"/>
      <c r="R54" s="38"/>
      <c r="S54" s="226"/>
      <c r="T54" s="226"/>
      <c r="U54" s="38"/>
      <c r="V54" s="38"/>
      <c r="W54" s="38"/>
      <c r="X54" s="38"/>
      <c r="Y54" s="38"/>
      <c r="Z54" s="21"/>
      <c r="AA54" s="39"/>
      <c r="AD54" s="9">
        <v>562074299</v>
      </c>
    </row>
    <row r="55" spans="1:31" ht="14.65" customHeight="1" x14ac:dyDescent="0.15">
      <c r="A55" s="7">
        <v>1500000</v>
      </c>
      <c r="D55" s="24"/>
      <c r="E55" s="18"/>
      <c r="F55" s="19" t="s">
        <v>101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647</v>
      </c>
      <c r="Q55" s="26"/>
      <c r="R55" s="38"/>
      <c r="S55" s="226"/>
      <c r="T55" s="226"/>
      <c r="U55" s="38"/>
      <c r="V55" s="38"/>
      <c r="W55" s="38"/>
      <c r="X55" s="38"/>
      <c r="Y55" s="38"/>
      <c r="Z55" s="21"/>
      <c r="AA55" s="39"/>
      <c r="AD55" s="9">
        <v>646929099</v>
      </c>
    </row>
    <row r="56" spans="1:31" ht="14.65" customHeight="1" x14ac:dyDescent="0.15">
      <c r="A56" s="7" t="s">
        <v>102</v>
      </c>
      <c r="D56" s="24"/>
      <c r="E56" s="19"/>
      <c r="F56" s="19" t="s">
        <v>88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25820</v>
      </c>
      <c r="Q56" s="26"/>
      <c r="R56" s="38"/>
      <c r="S56" s="226"/>
      <c r="T56" s="226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25819976844</v>
      </c>
    </row>
    <row r="57" spans="1:31" ht="14.65" customHeight="1" x14ac:dyDescent="0.15">
      <c r="A57" s="7" t="s">
        <v>103</v>
      </c>
      <c r="D57" s="24"/>
      <c r="E57" s="19"/>
      <c r="F57" s="19"/>
      <c r="G57" s="19" t="s">
        <v>104</v>
      </c>
      <c r="H57" s="19"/>
      <c r="I57" s="19"/>
      <c r="J57" s="19"/>
      <c r="K57" s="18"/>
      <c r="L57" s="18"/>
      <c r="M57" s="18"/>
      <c r="N57" s="18"/>
      <c r="O57" s="18"/>
      <c r="P57" s="25">
        <v>18604</v>
      </c>
      <c r="Q57" s="26"/>
      <c r="R57" s="38"/>
      <c r="S57" s="226"/>
      <c r="T57" s="226"/>
      <c r="U57" s="38"/>
      <c r="V57" s="38"/>
      <c r="W57" s="38"/>
      <c r="X57" s="38"/>
      <c r="Y57" s="38"/>
      <c r="Z57" s="21"/>
      <c r="AA57" s="39"/>
      <c r="AD57" s="9">
        <v>18604003925</v>
      </c>
    </row>
    <row r="58" spans="1:31" ht="14.65" customHeight="1" x14ac:dyDescent="0.15">
      <c r="A58" s="7" t="s">
        <v>105</v>
      </c>
      <c r="D58" s="24"/>
      <c r="E58" s="19"/>
      <c r="F58" s="19"/>
      <c r="G58" s="19" t="s">
        <v>90</v>
      </c>
      <c r="H58" s="19"/>
      <c r="I58" s="19"/>
      <c r="J58" s="19"/>
      <c r="K58" s="18"/>
      <c r="L58" s="18"/>
      <c r="M58" s="18"/>
      <c r="N58" s="18"/>
      <c r="O58" s="18"/>
      <c r="P58" s="25">
        <v>7216</v>
      </c>
      <c r="Q58" s="26"/>
      <c r="R58" s="38"/>
      <c r="S58" s="226"/>
      <c r="T58" s="226"/>
      <c r="U58" s="38"/>
      <c r="V58" s="38"/>
      <c r="W58" s="38"/>
      <c r="X58" s="38"/>
      <c r="Y58" s="38"/>
      <c r="Z58" s="21"/>
      <c r="AA58" s="39"/>
      <c r="AD58" s="9">
        <v>7215972919</v>
      </c>
    </row>
    <row r="59" spans="1:31" ht="14.65" customHeight="1" x14ac:dyDescent="0.15">
      <c r="A59" s="7" t="s">
        <v>106</v>
      </c>
      <c r="D59" s="24"/>
      <c r="E59" s="19"/>
      <c r="F59" s="19" t="s">
        <v>107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368</v>
      </c>
      <c r="Q59" s="26"/>
      <c r="R59" s="38"/>
      <c r="S59" s="226"/>
      <c r="T59" s="226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108</v>
      </c>
      <c r="D60" s="24"/>
      <c r="E60" s="19"/>
      <c r="F60" s="19" t="s">
        <v>44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368</v>
      </c>
      <c r="Q60" s="26"/>
      <c r="R60" s="38"/>
      <c r="S60" s="226"/>
      <c r="T60" s="226"/>
      <c r="U60" s="38"/>
      <c r="V60" s="38"/>
      <c r="W60" s="38"/>
      <c r="X60" s="38"/>
      <c r="Y60" s="38"/>
      <c r="Z60" s="21"/>
      <c r="AA60" s="39"/>
      <c r="AD60" s="9" t="s">
        <v>11</v>
      </c>
    </row>
    <row r="61" spans="1:31" ht="14.65" customHeight="1" thickBot="1" x14ac:dyDescent="0.2">
      <c r="A61" s="7" t="s">
        <v>109</v>
      </c>
      <c r="B61" s="7" t="s">
        <v>140</v>
      </c>
      <c r="D61" s="24"/>
      <c r="E61" s="19"/>
      <c r="F61" s="38" t="s">
        <v>94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-49</v>
      </c>
      <c r="Q61" s="26"/>
      <c r="R61" s="245" t="s">
        <v>141</v>
      </c>
      <c r="S61" s="246"/>
      <c r="T61" s="246"/>
      <c r="U61" s="247"/>
      <c r="V61" s="247"/>
      <c r="W61" s="247"/>
      <c r="X61" s="247"/>
      <c r="Y61" s="248"/>
      <c r="Z61" s="42">
        <v>592979</v>
      </c>
      <c r="AA61" s="43"/>
      <c r="AD61" s="9">
        <v>-48744635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111</v>
      </c>
      <c r="D62" s="249" t="s">
        <v>2</v>
      </c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1"/>
      <c r="P62" s="44">
        <v>796782</v>
      </c>
      <c r="Q62" s="45"/>
      <c r="R62" s="252" t="s">
        <v>341</v>
      </c>
      <c r="S62" s="253"/>
      <c r="T62" s="253"/>
      <c r="U62" s="254"/>
      <c r="V62" s="254"/>
      <c r="W62" s="254"/>
      <c r="X62" s="254"/>
      <c r="Y62" s="255"/>
      <c r="Z62" s="44">
        <v>796782</v>
      </c>
      <c r="AA62" s="46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Z63" s="18"/>
      <c r="AA63" s="18"/>
    </row>
    <row r="64" spans="1:31" ht="14.65" customHeight="1" x14ac:dyDescent="0.15">
      <c r="D64" s="48"/>
      <c r="E64" s="49" t="s">
        <v>342</v>
      </c>
      <c r="F64" s="48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7"/>
      <c r="AA64" s="47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7FC0-D847-4950-8916-E9CD79E979AD}">
  <sheetPr codeName="Sheet7">
    <tabColor rgb="FFFFC000"/>
    <pageSetUpPr fitToPage="1"/>
  </sheetPr>
  <dimension ref="A1:BF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58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58" ht="24" x14ac:dyDescent="0.2">
      <c r="C2" s="261" t="s">
        <v>354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3"/>
    </row>
    <row r="3" spans="1:58" ht="17.25" x14ac:dyDescent="0.2">
      <c r="C3" s="262" t="s">
        <v>355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53"/>
    </row>
    <row r="4" spans="1:58" ht="17.25" x14ac:dyDescent="0.2">
      <c r="C4" s="262" t="s">
        <v>356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53"/>
    </row>
    <row r="5" spans="1:58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353</v>
      </c>
      <c r="P5" s="53"/>
    </row>
    <row r="6" spans="1:58" ht="18" thickBot="1" x14ac:dyDescent="0.25">
      <c r="A6" s="52" t="s">
        <v>329</v>
      </c>
      <c r="C6" s="263" t="s">
        <v>0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 t="s">
        <v>331</v>
      </c>
      <c r="O6" s="266"/>
      <c r="P6" s="53"/>
    </row>
    <row r="7" spans="1:58" x14ac:dyDescent="0.15">
      <c r="A7" s="52" t="s">
        <v>150</v>
      </c>
      <c r="C7" s="56"/>
      <c r="D7" s="57" t="s">
        <v>151</v>
      </c>
      <c r="E7" s="57"/>
      <c r="F7" s="58"/>
      <c r="G7" s="57"/>
      <c r="H7" s="57"/>
      <c r="I7" s="57"/>
      <c r="J7" s="57"/>
      <c r="K7" s="58"/>
      <c r="L7" s="58"/>
      <c r="M7" s="58"/>
      <c r="N7" s="59">
        <v>352536</v>
      </c>
      <c r="O7" s="60"/>
      <c r="P7" s="61"/>
      <c r="R7" s="6">
        <f>IF(AND(R8="-",R23="-"),"-",SUM(R8,R23))</f>
        <v>352535616690</v>
      </c>
      <c r="BF7" s="212"/>
    </row>
    <row r="8" spans="1:58" x14ac:dyDescent="0.15">
      <c r="A8" s="52" t="s">
        <v>152</v>
      </c>
      <c r="C8" s="56"/>
      <c r="D8" s="57"/>
      <c r="E8" s="57" t="s">
        <v>153</v>
      </c>
      <c r="F8" s="57"/>
      <c r="G8" s="57"/>
      <c r="H8" s="57"/>
      <c r="I8" s="57"/>
      <c r="J8" s="57"/>
      <c r="K8" s="58"/>
      <c r="L8" s="58"/>
      <c r="M8" s="58"/>
      <c r="N8" s="59">
        <v>118060</v>
      </c>
      <c r="O8" s="62" t="s">
        <v>357</v>
      </c>
      <c r="P8" s="61"/>
      <c r="R8" s="6">
        <f>IF(COUNTIF(R9:R22,"-")=COUNTA(R9:R22),"-",SUM(R9,R14,R19))</f>
        <v>118060422354</v>
      </c>
      <c r="BF8" s="212"/>
    </row>
    <row r="9" spans="1:58" x14ac:dyDescent="0.15">
      <c r="A9" s="52" t="s">
        <v>154</v>
      </c>
      <c r="C9" s="56"/>
      <c r="D9" s="57"/>
      <c r="E9" s="57"/>
      <c r="F9" s="57" t="s">
        <v>155</v>
      </c>
      <c r="G9" s="57"/>
      <c r="H9" s="57"/>
      <c r="I9" s="57"/>
      <c r="J9" s="57"/>
      <c r="K9" s="58"/>
      <c r="L9" s="58"/>
      <c r="M9" s="58"/>
      <c r="N9" s="59">
        <v>32625</v>
      </c>
      <c r="O9" s="62"/>
      <c r="P9" s="61"/>
      <c r="R9" s="6">
        <f>IF(COUNTIF(R10:R13,"-")=COUNTA(R10:R13),"-",SUM(R10:R13))</f>
        <v>32624548220</v>
      </c>
      <c r="BF9" s="212"/>
    </row>
    <row r="10" spans="1:58" x14ac:dyDescent="0.15">
      <c r="A10" s="52" t="s">
        <v>156</v>
      </c>
      <c r="C10" s="56"/>
      <c r="D10" s="57"/>
      <c r="E10" s="57"/>
      <c r="F10" s="57"/>
      <c r="G10" s="57" t="s">
        <v>157</v>
      </c>
      <c r="H10" s="57"/>
      <c r="I10" s="57"/>
      <c r="J10" s="57"/>
      <c r="K10" s="58"/>
      <c r="L10" s="58"/>
      <c r="M10" s="58"/>
      <c r="N10" s="59">
        <v>24969</v>
      </c>
      <c r="O10" s="62"/>
      <c r="P10" s="61"/>
      <c r="R10" s="6">
        <v>24969316228</v>
      </c>
      <c r="BF10" s="212"/>
    </row>
    <row r="11" spans="1:58" x14ac:dyDescent="0.15">
      <c r="A11" s="52" t="s">
        <v>158</v>
      </c>
      <c r="C11" s="56"/>
      <c r="D11" s="57"/>
      <c r="E11" s="57"/>
      <c r="F11" s="57"/>
      <c r="G11" s="57" t="s">
        <v>159</v>
      </c>
      <c r="H11" s="57"/>
      <c r="I11" s="57"/>
      <c r="J11" s="57"/>
      <c r="K11" s="58"/>
      <c r="L11" s="58"/>
      <c r="M11" s="58"/>
      <c r="N11" s="59">
        <v>2234</v>
      </c>
      <c r="O11" s="62"/>
      <c r="P11" s="61"/>
      <c r="R11" s="6">
        <v>2234022830</v>
      </c>
      <c r="BF11" s="212"/>
    </row>
    <row r="12" spans="1:58" x14ac:dyDescent="0.15">
      <c r="A12" s="52" t="s">
        <v>160</v>
      </c>
      <c r="C12" s="56"/>
      <c r="D12" s="57"/>
      <c r="E12" s="57"/>
      <c r="F12" s="57"/>
      <c r="G12" s="57" t="s">
        <v>161</v>
      </c>
      <c r="H12" s="57"/>
      <c r="I12" s="57"/>
      <c r="J12" s="57"/>
      <c r="K12" s="58"/>
      <c r="L12" s="58"/>
      <c r="M12" s="58"/>
      <c r="N12" s="59">
        <v>3409</v>
      </c>
      <c r="O12" s="62"/>
      <c r="P12" s="61"/>
      <c r="R12" s="6">
        <v>3408614342</v>
      </c>
      <c r="BF12" s="212"/>
    </row>
    <row r="13" spans="1:58" x14ac:dyDescent="0.15">
      <c r="A13" s="52" t="s">
        <v>162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2013</v>
      </c>
      <c r="O13" s="62"/>
      <c r="P13" s="61"/>
      <c r="R13" s="6">
        <v>2012594820</v>
      </c>
      <c r="BF13" s="212"/>
    </row>
    <row r="14" spans="1:58" x14ac:dyDescent="0.15">
      <c r="A14" s="52" t="s">
        <v>163</v>
      </c>
      <c r="C14" s="56"/>
      <c r="D14" s="57"/>
      <c r="E14" s="57"/>
      <c r="F14" s="57" t="s">
        <v>164</v>
      </c>
      <c r="G14" s="57"/>
      <c r="H14" s="57"/>
      <c r="I14" s="57"/>
      <c r="J14" s="57"/>
      <c r="K14" s="58"/>
      <c r="L14" s="58"/>
      <c r="M14" s="58"/>
      <c r="N14" s="59">
        <v>66220</v>
      </c>
      <c r="O14" s="62" t="s">
        <v>357</v>
      </c>
      <c r="P14" s="61"/>
      <c r="R14" s="6">
        <f>IF(COUNTIF(R15:R18,"-")=COUNTA(R15:R18),"-",SUM(R15:R18))</f>
        <v>66220382243</v>
      </c>
      <c r="BF14" s="212"/>
    </row>
    <row r="15" spans="1:58" x14ac:dyDescent="0.15">
      <c r="A15" s="52" t="s">
        <v>165</v>
      </c>
      <c r="C15" s="56"/>
      <c r="D15" s="57"/>
      <c r="E15" s="57"/>
      <c r="F15" s="57"/>
      <c r="G15" s="57" t="s">
        <v>166</v>
      </c>
      <c r="H15" s="57"/>
      <c r="I15" s="57"/>
      <c r="J15" s="57"/>
      <c r="K15" s="58"/>
      <c r="L15" s="58"/>
      <c r="M15" s="58"/>
      <c r="N15" s="59">
        <v>40316</v>
      </c>
      <c r="O15" s="62"/>
      <c r="P15" s="61"/>
      <c r="R15" s="6">
        <v>40315593753</v>
      </c>
      <c r="BF15" s="212"/>
    </row>
    <row r="16" spans="1:58" x14ac:dyDescent="0.15">
      <c r="A16" s="52" t="s">
        <v>167</v>
      </c>
      <c r="C16" s="56"/>
      <c r="D16" s="57"/>
      <c r="E16" s="57"/>
      <c r="F16" s="57"/>
      <c r="G16" s="57" t="s">
        <v>168</v>
      </c>
      <c r="H16" s="57"/>
      <c r="I16" s="57"/>
      <c r="J16" s="57"/>
      <c r="K16" s="58"/>
      <c r="L16" s="58"/>
      <c r="M16" s="58"/>
      <c r="N16" s="59">
        <v>3159</v>
      </c>
      <c r="O16" s="62"/>
      <c r="P16" s="61"/>
      <c r="R16" s="6">
        <v>3159248841</v>
      </c>
      <c r="BF16" s="212"/>
    </row>
    <row r="17" spans="1:58" x14ac:dyDescent="0.15">
      <c r="A17" s="52" t="s">
        <v>169</v>
      </c>
      <c r="C17" s="56"/>
      <c r="D17" s="57"/>
      <c r="E17" s="57"/>
      <c r="F17" s="57"/>
      <c r="G17" s="57" t="s">
        <v>170</v>
      </c>
      <c r="H17" s="57"/>
      <c r="I17" s="57"/>
      <c r="J17" s="57"/>
      <c r="K17" s="58"/>
      <c r="L17" s="58"/>
      <c r="M17" s="58"/>
      <c r="N17" s="59">
        <v>21959</v>
      </c>
      <c r="O17" s="62"/>
      <c r="P17" s="61"/>
      <c r="R17" s="6">
        <v>21958984280</v>
      </c>
      <c r="BF17" s="212"/>
    </row>
    <row r="18" spans="1:58" x14ac:dyDescent="0.15">
      <c r="A18" s="52" t="s">
        <v>171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787</v>
      </c>
      <c r="O18" s="62"/>
      <c r="P18" s="61"/>
      <c r="R18" s="6">
        <v>786555369</v>
      </c>
      <c r="BF18" s="212"/>
    </row>
    <row r="19" spans="1:58" x14ac:dyDescent="0.15">
      <c r="A19" s="52" t="s">
        <v>172</v>
      </c>
      <c r="C19" s="56"/>
      <c r="D19" s="57"/>
      <c r="E19" s="57"/>
      <c r="F19" s="57" t="s">
        <v>173</v>
      </c>
      <c r="G19" s="57"/>
      <c r="H19" s="57"/>
      <c r="I19" s="57"/>
      <c r="J19" s="57"/>
      <c r="K19" s="58"/>
      <c r="L19" s="58"/>
      <c r="M19" s="58"/>
      <c r="N19" s="59">
        <v>19215</v>
      </c>
      <c r="O19" s="62"/>
      <c r="P19" s="61"/>
      <c r="R19" s="6">
        <f>IF(COUNTIF(R20:R22,"-")=COUNTA(R20:R22),"-",SUM(R20:R22))</f>
        <v>19215491891</v>
      </c>
      <c r="BF19" s="212"/>
    </row>
    <row r="20" spans="1:58" x14ac:dyDescent="0.15">
      <c r="A20" s="52" t="s">
        <v>174</v>
      </c>
      <c r="C20" s="56"/>
      <c r="D20" s="57"/>
      <c r="E20" s="57"/>
      <c r="F20" s="58"/>
      <c r="G20" s="58" t="s">
        <v>175</v>
      </c>
      <c r="H20" s="58"/>
      <c r="I20" s="57"/>
      <c r="J20" s="57"/>
      <c r="K20" s="58"/>
      <c r="L20" s="58"/>
      <c r="M20" s="58"/>
      <c r="N20" s="59">
        <v>3274</v>
      </c>
      <c r="O20" s="62"/>
      <c r="P20" s="61"/>
      <c r="R20" s="6">
        <v>3274241356</v>
      </c>
      <c r="BF20" s="212"/>
    </row>
    <row r="21" spans="1:58" x14ac:dyDescent="0.15">
      <c r="A21" s="52" t="s">
        <v>176</v>
      </c>
      <c r="C21" s="56"/>
      <c r="D21" s="57"/>
      <c r="E21" s="57"/>
      <c r="F21" s="58"/>
      <c r="G21" s="57" t="s">
        <v>177</v>
      </c>
      <c r="H21" s="57"/>
      <c r="I21" s="57"/>
      <c r="J21" s="57"/>
      <c r="K21" s="58"/>
      <c r="L21" s="58"/>
      <c r="M21" s="58"/>
      <c r="N21" s="59">
        <v>32</v>
      </c>
      <c r="O21" s="62"/>
      <c r="P21" s="61"/>
      <c r="R21" s="6">
        <v>32181311</v>
      </c>
      <c r="BF21" s="212"/>
    </row>
    <row r="22" spans="1:58" x14ac:dyDescent="0.15">
      <c r="A22" s="52" t="s">
        <v>178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15909</v>
      </c>
      <c r="O22" s="62"/>
      <c r="P22" s="61"/>
      <c r="R22" s="6">
        <v>15909069224</v>
      </c>
      <c r="BF22" s="212"/>
    </row>
    <row r="23" spans="1:58" x14ac:dyDescent="0.15">
      <c r="A23" s="52" t="s">
        <v>179</v>
      </c>
      <c r="C23" s="56"/>
      <c r="D23" s="57"/>
      <c r="E23" s="58" t="s">
        <v>180</v>
      </c>
      <c r="F23" s="58"/>
      <c r="G23" s="57"/>
      <c r="H23" s="57"/>
      <c r="I23" s="57"/>
      <c r="J23" s="57"/>
      <c r="K23" s="58"/>
      <c r="L23" s="58"/>
      <c r="M23" s="58"/>
      <c r="N23" s="59">
        <v>234475</v>
      </c>
      <c r="O23" s="62"/>
      <c r="P23" s="61"/>
      <c r="R23" s="6">
        <f>IF(COUNTIF(R24:R27,"-")=COUNTA(R24:R27),"-",SUM(R24:R27))</f>
        <v>234475194336</v>
      </c>
      <c r="BF23" s="212"/>
    </row>
    <row r="24" spans="1:58" x14ac:dyDescent="0.15">
      <c r="A24" s="52" t="s">
        <v>181</v>
      </c>
      <c r="C24" s="56"/>
      <c r="D24" s="57"/>
      <c r="E24" s="57"/>
      <c r="F24" s="57" t="s">
        <v>182</v>
      </c>
      <c r="G24" s="57"/>
      <c r="H24" s="57"/>
      <c r="I24" s="57"/>
      <c r="J24" s="57"/>
      <c r="K24" s="58"/>
      <c r="L24" s="58"/>
      <c r="M24" s="58"/>
      <c r="N24" s="59">
        <v>180578</v>
      </c>
      <c r="O24" s="62"/>
      <c r="P24" s="61"/>
      <c r="R24" s="6">
        <v>180578435416</v>
      </c>
      <c r="BF24" s="212"/>
    </row>
    <row r="25" spans="1:58" x14ac:dyDescent="0.15">
      <c r="A25" s="52" t="s">
        <v>183</v>
      </c>
      <c r="C25" s="56"/>
      <c r="D25" s="57"/>
      <c r="E25" s="57"/>
      <c r="F25" s="57" t="s">
        <v>184</v>
      </c>
      <c r="G25" s="57"/>
      <c r="H25" s="57"/>
      <c r="I25" s="57"/>
      <c r="J25" s="57"/>
      <c r="K25" s="58"/>
      <c r="L25" s="58"/>
      <c r="M25" s="58"/>
      <c r="N25" s="59">
        <v>52069</v>
      </c>
      <c r="O25" s="62"/>
      <c r="P25" s="61"/>
      <c r="R25" s="6">
        <v>52069190942</v>
      </c>
      <c r="BF25" s="212"/>
    </row>
    <row r="26" spans="1:58" x14ac:dyDescent="0.15">
      <c r="A26" s="52" t="s">
        <v>185</v>
      </c>
      <c r="C26" s="56"/>
      <c r="D26" s="57"/>
      <c r="E26" s="57"/>
      <c r="F26" s="57" t="s">
        <v>186</v>
      </c>
      <c r="G26" s="57"/>
      <c r="H26" s="57"/>
      <c r="I26" s="57"/>
      <c r="J26" s="57"/>
      <c r="K26" s="58"/>
      <c r="L26" s="58"/>
      <c r="M26" s="58"/>
      <c r="N26" s="59" t="s">
        <v>11</v>
      </c>
      <c r="O26" s="62"/>
      <c r="P26" s="61"/>
      <c r="R26" s="6">
        <v>0</v>
      </c>
      <c r="BF26" s="212"/>
    </row>
    <row r="27" spans="1:58" x14ac:dyDescent="0.15">
      <c r="A27" s="52" t="s">
        <v>187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1828</v>
      </c>
      <c r="O27" s="62"/>
      <c r="P27" s="61"/>
      <c r="R27" s="6">
        <v>1827567978</v>
      </c>
      <c r="BF27" s="212"/>
    </row>
    <row r="28" spans="1:58" x14ac:dyDescent="0.15">
      <c r="A28" s="52" t="s">
        <v>188</v>
      </c>
      <c r="C28" s="56"/>
      <c r="D28" s="57" t="s">
        <v>189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42646</v>
      </c>
      <c r="O28" s="62" t="s">
        <v>357</v>
      </c>
      <c r="P28" s="61"/>
      <c r="R28" s="6">
        <f>IF(COUNTIF(R29:R30,"-")=COUNTA(R29:R30),"-",SUM(R29:R30))</f>
        <v>42645551519</v>
      </c>
      <c r="BF28" s="212"/>
    </row>
    <row r="29" spans="1:58" x14ac:dyDescent="0.15">
      <c r="A29" s="52" t="s">
        <v>190</v>
      </c>
      <c r="C29" s="56"/>
      <c r="D29" s="57"/>
      <c r="E29" s="57" t="s">
        <v>191</v>
      </c>
      <c r="F29" s="57"/>
      <c r="G29" s="57"/>
      <c r="H29" s="57"/>
      <c r="I29" s="57"/>
      <c r="J29" s="57"/>
      <c r="K29" s="63"/>
      <c r="L29" s="63"/>
      <c r="M29" s="63"/>
      <c r="N29" s="59">
        <v>19023</v>
      </c>
      <c r="O29" s="62"/>
      <c r="P29" s="61"/>
      <c r="R29" s="6">
        <v>19023207167</v>
      </c>
      <c r="BF29" s="212"/>
    </row>
    <row r="30" spans="1:58" x14ac:dyDescent="0.15">
      <c r="A30" s="52" t="s">
        <v>192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23622</v>
      </c>
      <c r="O30" s="62"/>
      <c r="P30" s="61"/>
      <c r="R30" s="6">
        <v>23622344352</v>
      </c>
      <c r="BF30" s="212"/>
    </row>
    <row r="31" spans="1:58" x14ac:dyDescent="0.15">
      <c r="A31" s="52" t="s">
        <v>148</v>
      </c>
      <c r="C31" s="64" t="s">
        <v>149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-309890</v>
      </c>
      <c r="O31" s="68"/>
      <c r="P31" s="61"/>
      <c r="R31" s="6">
        <f>IF(COUNTIF(R7:R28,"-")=COUNTA(R7:R28),"-",SUM(R28)-SUM(R7))</f>
        <v>-309890065171</v>
      </c>
      <c r="BF31" s="212"/>
    </row>
    <row r="32" spans="1:58" x14ac:dyDescent="0.15">
      <c r="A32" s="52" t="s">
        <v>195</v>
      </c>
      <c r="C32" s="56"/>
      <c r="D32" s="57" t="s">
        <v>196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2580</v>
      </c>
      <c r="O32" s="60" t="s">
        <v>357</v>
      </c>
      <c r="P32" s="61"/>
      <c r="R32" s="6">
        <f>IF(COUNTIF(R33:R36,"-")=COUNTA(R33:R36),"-",SUM(R33:R36))</f>
        <v>2579814074</v>
      </c>
      <c r="BF32" s="212"/>
    </row>
    <row r="33" spans="1:58" x14ac:dyDescent="0.15">
      <c r="A33" s="52" t="s">
        <v>197</v>
      </c>
      <c r="C33" s="56"/>
      <c r="D33" s="57"/>
      <c r="E33" s="58" t="s">
        <v>198</v>
      </c>
      <c r="F33" s="58"/>
      <c r="G33" s="57"/>
      <c r="H33" s="57"/>
      <c r="I33" s="57"/>
      <c r="J33" s="57"/>
      <c r="K33" s="58"/>
      <c r="L33" s="58"/>
      <c r="M33" s="58"/>
      <c r="N33" s="59">
        <v>1942</v>
      </c>
      <c r="O33" s="62"/>
      <c r="P33" s="61"/>
      <c r="R33" s="6">
        <v>1942427476</v>
      </c>
      <c r="BF33" s="212"/>
    </row>
    <row r="34" spans="1:58" x14ac:dyDescent="0.15">
      <c r="A34" s="52" t="s">
        <v>199</v>
      </c>
      <c r="C34" s="56"/>
      <c r="D34" s="57"/>
      <c r="E34" s="58" t="s">
        <v>200</v>
      </c>
      <c r="F34" s="58"/>
      <c r="G34" s="57"/>
      <c r="H34" s="57"/>
      <c r="I34" s="57"/>
      <c r="J34" s="57"/>
      <c r="K34" s="58"/>
      <c r="L34" s="58"/>
      <c r="M34" s="58"/>
      <c r="N34" s="59">
        <v>596</v>
      </c>
      <c r="O34" s="62"/>
      <c r="P34" s="61"/>
      <c r="R34" s="6">
        <v>595912810</v>
      </c>
      <c r="BF34" s="212"/>
    </row>
    <row r="35" spans="1:58" x14ac:dyDescent="0.15">
      <c r="A35" s="52" t="s">
        <v>201</v>
      </c>
      <c r="C35" s="56"/>
      <c r="D35" s="57"/>
      <c r="E35" s="57" t="s">
        <v>202</v>
      </c>
      <c r="F35" s="57"/>
      <c r="G35" s="57"/>
      <c r="H35" s="57"/>
      <c r="I35" s="57"/>
      <c r="J35" s="57"/>
      <c r="K35" s="58"/>
      <c r="L35" s="58"/>
      <c r="M35" s="58"/>
      <c r="N35" s="59" t="s">
        <v>11</v>
      </c>
      <c r="O35" s="62"/>
      <c r="P35" s="61"/>
      <c r="R35" s="6">
        <v>0</v>
      </c>
      <c r="BF35" s="212"/>
    </row>
    <row r="36" spans="1:58" x14ac:dyDescent="0.15">
      <c r="A36" s="52" t="s">
        <v>203</v>
      </c>
      <c r="C36" s="56"/>
      <c r="D36" s="57"/>
      <c r="E36" s="57" t="s">
        <v>44</v>
      </c>
      <c r="F36" s="57"/>
      <c r="G36" s="57"/>
      <c r="H36" s="57"/>
      <c r="I36" s="57"/>
      <c r="J36" s="57"/>
      <c r="K36" s="58"/>
      <c r="L36" s="58"/>
      <c r="M36" s="58"/>
      <c r="N36" s="59">
        <v>41</v>
      </c>
      <c r="O36" s="62"/>
      <c r="P36" s="61"/>
      <c r="R36" s="6">
        <v>41473788</v>
      </c>
      <c r="BF36" s="212"/>
    </row>
    <row r="37" spans="1:58" x14ac:dyDescent="0.15">
      <c r="A37" s="52" t="s">
        <v>204</v>
      </c>
      <c r="C37" s="56"/>
      <c r="D37" s="57" t="s">
        <v>205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375</v>
      </c>
      <c r="O37" s="60"/>
      <c r="P37" s="61"/>
      <c r="R37" s="6">
        <f>IF(COUNTIF(R38:R39,"-")=COUNTA(R38:R39),"-",SUM(R38:R39))</f>
        <v>375323735</v>
      </c>
      <c r="BF37" s="212"/>
    </row>
    <row r="38" spans="1:58" x14ac:dyDescent="0.15">
      <c r="A38" s="52" t="s">
        <v>206</v>
      </c>
      <c r="C38" s="56"/>
      <c r="D38" s="57"/>
      <c r="E38" s="57" t="s">
        <v>207</v>
      </c>
      <c r="F38" s="57"/>
      <c r="G38" s="57"/>
      <c r="H38" s="57"/>
      <c r="I38" s="57"/>
      <c r="J38" s="57"/>
      <c r="K38" s="63"/>
      <c r="L38" s="63"/>
      <c r="M38" s="63"/>
      <c r="N38" s="59">
        <v>346</v>
      </c>
      <c r="O38" s="62"/>
      <c r="P38" s="61"/>
      <c r="R38" s="6">
        <v>346356771</v>
      </c>
      <c r="BF38" s="212"/>
    </row>
    <row r="39" spans="1:58" ht="14.25" thickBot="1" x14ac:dyDescent="0.2">
      <c r="A39" s="52" t="s">
        <v>208</v>
      </c>
      <c r="C39" s="56"/>
      <c r="D39" s="57"/>
      <c r="E39" s="57" t="s">
        <v>44</v>
      </c>
      <c r="F39" s="57"/>
      <c r="G39" s="57"/>
      <c r="H39" s="57"/>
      <c r="I39" s="57"/>
      <c r="J39" s="57"/>
      <c r="K39" s="63"/>
      <c r="L39" s="63"/>
      <c r="M39" s="63"/>
      <c r="N39" s="59">
        <v>29</v>
      </c>
      <c r="O39" s="62"/>
      <c r="P39" s="61"/>
      <c r="R39" s="6">
        <v>28966964</v>
      </c>
      <c r="BF39" s="212"/>
    </row>
    <row r="40" spans="1:58" ht="14.25" thickBot="1" x14ac:dyDescent="0.2">
      <c r="A40" s="52" t="s">
        <v>193</v>
      </c>
      <c r="C40" s="69" t="s">
        <v>194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-312095</v>
      </c>
      <c r="O40" s="73"/>
      <c r="P40" s="61"/>
      <c r="R40" s="6">
        <f>IF(COUNTIF(R31:R39,"-")=COUNTA(R31:R39),"-",SUM(R31,R37)-SUM(R32))</f>
        <v>-312094555510</v>
      </c>
      <c r="BF40" s="212"/>
    </row>
    <row r="41" spans="1:58" s="75" customFormat="1" ht="3.75" customHeight="1" x14ac:dyDescent="0.15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58" s="75" customFormat="1" ht="15.6" customHeight="1" x14ac:dyDescent="0.15">
      <c r="A42" s="74"/>
      <c r="C42" s="79"/>
      <c r="D42" s="79" t="s">
        <v>342</v>
      </c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C291-60A7-40C2-A952-6B1763B80B00}">
  <sheetPr codeName="Sheet1">
    <tabColor rgb="FFFFC000"/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9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0" style="85" hidden="1" customWidth="1"/>
    <col min="21" max="24" width="9" style="85" hidden="1" customWidth="1"/>
    <col min="25" max="25" width="0" style="85" hidden="1" customWidth="1"/>
    <col min="26" max="257" width="9" style="85"/>
    <col min="258" max="258" width="1.125" style="85" customWidth="1"/>
    <col min="259" max="259" width="1.625" style="85" customWidth="1"/>
    <col min="260" max="265" width="2" style="85" customWidth="1"/>
    <col min="266" max="266" width="15.375" style="85" customWidth="1"/>
    <col min="267" max="267" width="21.625" style="85" bestFit="1" customWidth="1"/>
    <col min="268" max="268" width="3" style="85" bestFit="1" customWidth="1"/>
    <col min="269" max="269" width="21.625" style="85" bestFit="1" customWidth="1"/>
    <col min="270" max="270" width="3" style="85" bestFit="1" customWidth="1"/>
    <col min="271" max="271" width="21.625" style="85" bestFit="1" customWidth="1"/>
    <col min="272" max="272" width="3" style="85" bestFit="1" customWidth="1"/>
    <col min="273" max="273" width="21.625" style="85" customWidth="1"/>
    <col min="274" max="274" width="3" style="85" customWidth="1"/>
    <col min="275" max="275" width="1" style="85" customWidth="1"/>
    <col min="276" max="513" width="9" style="85"/>
    <col min="514" max="514" width="1.125" style="85" customWidth="1"/>
    <col min="515" max="515" width="1.625" style="85" customWidth="1"/>
    <col min="516" max="521" width="2" style="85" customWidth="1"/>
    <col min="522" max="522" width="15.375" style="85" customWidth="1"/>
    <col min="523" max="523" width="21.625" style="85" bestFit="1" customWidth="1"/>
    <col min="524" max="524" width="3" style="85" bestFit="1" customWidth="1"/>
    <col min="525" max="525" width="21.625" style="85" bestFit="1" customWidth="1"/>
    <col min="526" max="526" width="3" style="85" bestFit="1" customWidth="1"/>
    <col min="527" max="527" width="21.625" style="85" bestFit="1" customWidth="1"/>
    <col min="528" max="528" width="3" style="85" bestFit="1" customWidth="1"/>
    <col min="529" max="529" width="21.625" style="85" customWidth="1"/>
    <col min="530" max="530" width="3" style="85" customWidth="1"/>
    <col min="531" max="531" width="1" style="85" customWidth="1"/>
    <col min="532" max="769" width="9" style="85"/>
    <col min="770" max="770" width="1.125" style="85" customWidth="1"/>
    <col min="771" max="771" width="1.625" style="85" customWidth="1"/>
    <col min="772" max="777" width="2" style="85" customWidth="1"/>
    <col min="778" max="778" width="15.375" style="85" customWidth="1"/>
    <col min="779" max="779" width="21.625" style="85" bestFit="1" customWidth="1"/>
    <col min="780" max="780" width="3" style="85" bestFit="1" customWidth="1"/>
    <col min="781" max="781" width="21.625" style="85" bestFit="1" customWidth="1"/>
    <col min="782" max="782" width="3" style="85" bestFit="1" customWidth="1"/>
    <col min="783" max="783" width="21.625" style="85" bestFit="1" customWidth="1"/>
    <col min="784" max="784" width="3" style="85" bestFit="1" customWidth="1"/>
    <col min="785" max="785" width="21.625" style="85" customWidth="1"/>
    <col min="786" max="786" width="3" style="85" customWidth="1"/>
    <col min="787" max="787" width="1" style="85" customWidth="1"/>
    <col min="788" max="1025" width="9" style="85"/>
    <col min="1026" max="1026" width="1.125" style="85" customWidth="1"/>
    <col min="1027" max="1027" width="1.625" style="85" customWidth="1"/>
    <col min="1028" max="1033" width="2" style="85" customWidth="1"/>
    <col min="1034" max="1034" width="15.375" style="85" customWidth="1"/>
    <col min="1035" max="1035" width="21.625" style="85" bestFit="1" customWidth="1"/>
    <col min="1036" max="1036" width="3" style="85" bestFit="1" customWidth="1"/>
    <col min="1037" max="1037" width="21.625" style="85" bestFit="1" customWidth="1"/>
    <col min="1038" max="1038" width="3" style="85" bestFit="1" customWidth="1"/>
    <col min="1039" max="1039" width="21.625" style="85" bestFit="1" customWidth="1"/>
    <col min="1040" max="1040" width="3" style="85" bestFit="1" customWidth="1"/>
    <col min="1041" max="1041" width="21.625" style="85" customWidth="1"/>
    <col min="1042" max="1042" width="3" style="85" customWidth="1"/>
    <col min="1043" max="1043" width="1" style="85" customWidth="1"/>
    <col min="1044" max="1281" width="9" style="85"/>
    <col min="1282" max="1282" width="1.125" style="85" customWidth="1"/>
    <col min="1283" max="1283" width="1.625" style="85" customWidth="1"/>
    <col min="1284" max="1289" width="2" style="85" customWidth="1"/>
    <col min="1290" max="1290" width="15.375" style="85" customWidth="1"/>
    <col min="1291" max="1291" width="21.625" style="85" bestFit="1" customWidth="1"/>
    <col min="1292" max="1292" width="3" style="85" bestFit="1" customWidth="1"/>
    <col min="1293" max="1293" width="21.625" style="85" bestFit="1" customWidth="1"/>
    <col min="1294" max="1294" width="3" style="85" bestFit="1" customWidth="1"/>
    <col min="1295" max="1295" width="21.625" style="85" bestFit="1" customWidth="1"/>
    <col min="1296" max="1296" width="3" style="85" bestFit="1" customWidth="1"/>
    <col min="1297" max="1297" width="21.625" style="85" customWidth="1"/>
    <col min="1298" max="1298" width="3" style="85" customWidth="1"/>
    <col min="1299" max="1299" width="1" style="85" customWidth="1"/>
    <col min="1300" max="1537" width="9" style="85"/>
    <col min="1538" max="1538" width="1.125" style="85" customWidth="1"/>
    <col min="1539" max="1539" width="1.625" style="85" customWidth="1"/>
    <col min="1540" max="1545" width="2" style="85" customWidth="1"/>
    <col min="1546" max="1546" width="15.375" style="85" customWidth="1"/>
    <col min="1547" max="1547" width="21.625" style="85" bestFit="1" customWidth="1"/>
    <col min="1548" max="1548" width="3" style="85" bestFit="1" customWidth="1"/>
    <col min="1549" max="1549" width="21.625" style="85" bestFit="1" customWidth="1"/>
    <col min="1550" max="1550" width="3" style="85" bestFit="1" customWidth="1"/>
    <col min="1551" max="1551" width="21.625" style="85" bestFit="1" customWidth="1"/>
    <col min="1552" max="1552" width="3" style="85" bestFit="1" customWidth="1"/>
    <col min="1553" max="1553" width="21.625" style="85" customWidth="1"/>
    <col min="1554" max="1554" width="3" style="85" customWidth="1"/>
    <col min="1555" max="1555" width="1" style="85" customWidth="1"/>
    <col min="1556" max="1793" width="9" style="85"/>
    <col min="1794" max="1794" width="1.125" style="85" customWidth="1"/>
    <col min="1795" max="1795" width="1.625" style="85" customWidth="1"/>
    <col min="1796" max="1801" width="2" style="85" customWidth="1"/>
    <col min="1802" max="1802" width="15.375" style="85" customWidth="1"/>
    <col min="1803" max="1803" width="21.625" style="85" bestFit="1" customWidth="1"/>
    <col min="1804" max="1804" width="3" style="85" bestFit="1" customWidth="1"/>
    <col min="1805" max="1805" width="21.625" style="85" bestFit="1" customWidth="1"/>
    <col min="1806" max="1806" width="3" style="85" bestFit="1" customWidth="1"/>
    <col min="1807" max="1807" width="21.625" style="85" bestFit="1" customWidth="1"/>
    <col min="1808" max="1808" width="3" style="85" bestFit="1" customWidth="1"/>
    <col min="1809" max="1809" width="21.625" style="85" customWidth="1"/>
    <col min="1810" max="1810" width="3" style="85" customWidth="1"/>
    <col min="1811" max="1811" width="1" style="85" customWidth="1"/>
    <col min="1812" max="2049" width="9" style="85"/>
    <col min="2050" max="2050" width="1.125" style="85" customWidth="1"/>
    <col min="2051" max="2051" width="1.625" style="85" customWidth="1"/>
    <col min="2052" max="2057" width="2" style="85" customWidth="1"/>
    <col min="2058" max="2058" width="15.375" style="85" customWidth="1"/>
    <col min="2059" max="2059" width="21.625" style="85" bestFit="1" customWidth="1"/>
    <col min="2060" max="2060" width="3" style="85" bestFit="1" customWidth="1"/>
    <col min="2061" max="2061" width="21.625" style="85" bestFit="1" customWidth="1"/>
    <col min="2062" max="2062" width="3" style="85" bestFit="1" customWidth="1"/>
    <col min="2063" max="2063" width="21.625" style="85" bestFit="1" customWidth="1"/>
    <col min="2064" max="2064" width="3" style="85" bestFit="1" customWidth="1"/>
    <col min="2065" max="2065" width="21.625" style="85" customWidth="1"/>
    <col min="2066" max="2066" width="3" style="85" customWidth="1"/>
    <col min="2067" max="2067" width="1" style="85" customWidth="1"/>
    <col min="2068" max="2305" width="9" style="85"/>
    <col min="2306" max="2306" width="1.125" style="85" customWidth="1"/>
    <col min="2307" max="2307" width="1.625" style="85" customWidth="1"/>
    <col min="2308" max="2313" width="2" style="85" customWidth="1"/>
    <col min="2314" max="2314" width="15.375" style="85" customWidth="1"/>
    <col min="2315" max="2315" width="21.625" style="85" bestFit="1" customWidth="1"/>
    <col min="2316" max="2316" width="3" style="85" bestFit="1" customWidth="1"/>
    <col min="2317" max="2317" width="21.625" style="85" bestFit="1" customWidth="1"/>
    <col min="2318" max="2318" width="3" style="85" bestFit="1" customWidth="1"/>
    <col min="2319" max="2319" width="21.625" style="85" bestFit="1" customWidth="1"/>
    <col min="2320" max="2320" width="3" style="85" bestFit="1" customWidth="1"/>
    <col min="2321" max="2321" width="21.625" style="85" customWidth="1"/>
    <col min="2322" max="2322" width="3" style="85" customWidth="1"/>
    <col min="2323" max="2323" width="1" style="85" customWidth="1"/>
    <col min="2324" max="2561" width="9" style="85"/>
    <col min="2562" max="2562" width="1.125" style="85" customWidth="1"/>
    <col min="2563" max="2563" width="1.625" style="85" customWidth="1"/>
    <col min="2564" max="2569" width="2" style="85" customWidth="1"/>
    <col min="2570" max="2570" width="15.375" style="85" customWidth="1"/>
    <col min="2571" max="2571" width="21.625" style="85" bestFit="1" customWidth="1"/>
    <col min="2572" max="2572" width="3" style="85" bestFit="1" customWidth="1"/>
    <col min="2573" max="2573" width="21.625" style="85" bestFit="1" customWidth="1"/>
    <col min="2574" max="2574" width="3" style="85" bestFit="1" customWidth="1"/>
    <col min="2575" max="2575" width="21.625" style="85" bestFit="1" customWidth="1"/>
    <col min="2576" max="2576" width="3" style="85" bestFit="1" customWidth="1"/>
    <col min="2577" max="2577" width="21.625" style="85" customWidth="1"/>
    <col min="2578" max="2578" width="3" style="85" customWidth="1"/>
    <col min="2579" max="2579" width="1" style="85" customWidth="1"/>
    <col min="2580" max="2817" width="9" style="85"/>
    <col min="2818" max="2818" width="1.125" style="85" customWidth="1"/>
    <col min="2819" max="2819" width="1.625" style="85" customWidth="1"/>
    <col min="2820" max="2825" width="2" style="85" customWidth="1"/>
    <col min="2826" max="2826" width="15.375" style="85" customWidth="1"/>
    <col min="2827" max="2827" width="21.625" style="85" bestFit="1" customWidth="1"/>
    <col min="2828" max="2828" width="3" style="85" bestFit="1" customWidth="1"/>
    <col min="2829" max="2829" width="21.625" style="85" bestFit="1" customWidth="1"/>
    <col min="2830" max="2830" width="3" style="85" bestFit="1" customWidth="1"/>
    <col min="2831" max="2831" width="21.625" style="85" bestFit="1" customWidth="1"/>
    <col min="2832" max="2832" width="3" style="85" bestFit="1" customWidth="1"/>
    <col min="2833" max="2833" width="21.625" style="85" customWidth="1"/>
    <col min="2834" max="2834" width="3" style="85" customWidth="1"/>
    <col min="2835" max="2835" width="1" style="85" customWidth="1"/>
    <col min="2836" max="3073" width="9" style="85"/>
    <col min="3074" max="3074" width="1.125" style="85" customWidth="1"/>
    <col min="3075" max="3075" width="1.625" style="85" customWidth="1"/>
    <col min="3076" max="3081" width="2" style="85" customWidth="1"/>
    <col min="3082" max="3082" width="15.375" style="85" customWidth="1"/>
    <col min="3083" max="3083" width="21.625" style="85" bestFit="1" customWidth="1"/>
    <col min="3084" max="3084" width="3" style="85" bestFit="1" customWidth="1"/>
    <col min="3085" max="3085" width="21.625" style="85" bestFit="1" customWidth="1"/>
    <col min="3086" max="3086" width="3" style="85" bestFit="1" customWidth="1"/>
    <col min="3087" max="3087" width="21.625" style="85" bestFit="1" customWidth="1"/>
    <col min="3088" max="3088" width="3" style="85" bestFit="1" customWidth="1"/>
    <col min="3089" max="3089" width="21.625" style="85" customWidth="1"/>
    <col min="3090" max="3090" width="3" style="85" customWidth="1"/>
    <col min="3091" max="3091" width="1" style="85" customWidth="1"/>
    <col min="3092" max="3329" width="9" style="85"/>
    <col min="3330" max="3330" width="1.125" style="85" customWidth="1"/>
    <col min="3331" max="3331" width="1.625" style="85" customWidth="1"/>
    <col min="3332" max="3337" width="2" style="85" customWidth="1"/>
    <col min="3338" max="3338" width="15.375" style="85" customWidth="1"/>
    <col min="3339" max="3339" width="21.625" style="85" bestFit="1" customWidth="1"/>
    <col min="3340" max="3340" width="3" style="85" bestFit="1" customWidth="1"/>
    <col min="3341" max="3341" width="21.625" style="85" bestFit="1" customWidth="1"/>
    <col min="3342" max="3342" width="3" style="85" bestFit="1" customWidth="1"/>
    <col min="3343" max="3343" width="21.625" style="85" bestFit="1" customWidth="1"/>
    <col min="3344" max="3344" width="3" style="85" bestFit="1" customWidth="1"/>
    <col min="3345" max="3345" width="21.625" style="85" customWidth="1"/>
    <col min="3346" max="3346" width="3" style="85" customWidth="1"/>
    <col min="3347" max="3347" width="1" style="85" customWidth="1"/>
    <col min="3348" max="3585" width="9" style="85"/>
    <col min="3586" max="3586" width="1.125" style="85" customWidth="1"/>
    <col min="3587" max="3587" width="1.625" style="85" customWidth="1"/>
    <col min="3588" max="3593" width="2" style="85" customWidth="1"/>
    <col min="3594" max="3594" width="15.375" style="85" customWidth="1"/>
    <col min="3595" max="3595" width="21.625" style="85" bestFit="1" customWidth="1"/>
    <col min="3596" max="3596" width="3" style="85" bestFit="1" customWidth="1"/>
    <col min="3597" max="3597" width="21.625" style="85" bestFit="1" customWidth="1"/>
    <col min="3598" max="3598" width="3" style="85" bestFit="1" customWidth="1"/>
    <col min="3599" max="3599" width="21.625" style="85" bestFit="1" customWidth="1"/>
    <col min="3600" max="3600" width="3" style="85" bestFit="1" customWidth="1"/>
    <col min="3601" max="3601" width="21.625" style="85" customWidth="1"/>
    <col min="3602" max="3602" width="3" style="85" customWidth="1"/>
    <col min="3603" max="3603" width="1" style="85" customWidth="1"/>
    <col min="3604" max="3841" width="9" style="85"/>
    <col min="3842" max="3842" width="1.125" style="85" customWidth="1"/>
    <col min="3843" max="3843" width="1.625" style="85" customWidth="1"/>
    <col min="3844" max="3849" width="2" style="85" customWidth="1"/>
    <col min="3850" max="3850" width="15.375" style="85" customWidth="1"/>
    <col min="3851" max="3851" width="21.625" style="85" bestFit="1" customWidth="1"/>
    <col min="3852" max="3852" width="3" style="85" bestFit="1" customWidth="1"/>
    <col min="3853" max="3853" width="21.625" style="85" bestFit="1" customWidth="1"/>
    <col min="3854" max="3854" width="3" style="85" bestFit="1" customWidth="1"/>
    <col min="3855" max="3855" width="21.625" style="85" bestFit="1" customWidth="1"/>
    <col min="3856" max="3856" width="3" style="85" bestFit="1" customWidth="1"/>
    <col min="3857" max="3857" width="21.625" style="85" customWidth="1"/>
    <col min="3858" max="3858" width="3" style="85" customWidth="1"/>
    <col min="3859" max="3859" width="1" style="85" customWidth="1"/>
    <col min="3860" max="4097" width="9" style="85"/>
    <col min="4098" max="4098" width="1.125" style="85" customWidth="1"/>
    <col min="4099" max="4099" width="1.625" style="85" customWidth="1"/>
    <col min="4100" max="4105" width="2" style="85" customWidth="1"/>
    <col min="4106" max="4106" width="15.375" style="85" customWidth="1"/>
    <col min="4107" max="4107" width="21.625" style="85" bestFit="1" customWidth="1"/>
    <col min="4108" max="4108" width="3" style="85" bestFit="1" customWidth="1"/>
    <col min="4109" max="4109" width="21.625" style="85" bestFit="1" customWidth="1"/>
    <col min="4110" max="4110" width="3" style="85" bestFit="1" customWidth="1"/>
    <col min="4111" max="4111" width="21.625" style="85" bestFit="1" customWidth="1"/>
    <col min="4112" max="4112" width="3" style="85" bestFit="1" customWidth="1"/>
    <col min="4113" max="4113" width="21.625" style="85" customWidth="1"/>
    <col min="4114" max="4114" width="3" style="85" customWidth="1"/>
    <col min="4115" max="4115" width="1" style="85" customWidth="1"/>
    <col min="4116" max="4353" width="9" style="85"/>
    <col min="4354" max="4354" width="1.125" style="85" customWidth="1"/>
    <col min="4355" max="4355" width="1.625" style="85" customWidth="1"/>
    <col min="4356" max="4361" width="2" style="85" customWidth="1"/>
    <col min="4362" max="4362" width="15.375" style="85" customWidth="1"/>
    <col min="4363" max="4363" width="21.625" style="85" bestFit="1" customWidth="1"/>
    <col min="4364" max="4364" width="3" style="85" bestFit="1" customWidth="1"/>
    <col min="4365" max="4365" width="21.625" style="85" bestFit="1" customWidth="1"/>
    <col min="4366" max="4366" width="3" style="85" bestFit="1" customWidth="1"/>
    <col min="4367" max="4367" width="21.625" style="85" bestFit="1" customWidth="1"/>
    <col min="4368" max="4368" width="3" style="85" bestFit="1" customWidth="1"/>
    <col min="4369" max="4369" width="21.625" style="85" customWidth="1"/>
    <col min="4370" max="4370" width="3" style="85" customWidth="1"/>
    <col min="4371" max="4371" width="1" style="85" customWidth="1"/>
    <col min="4372" max="4609" width="9" style="85"/>
    <col min="4610" max="4610" width="1.125" style="85" customWidth="1"/>
    <col min="4611" max="4611" width="1.625" style="85" customWidth="1"/>
    <col min="4612" max="4617" width="2" style="85" customWidth="1"/>
    <col min="4618" max="4618" width="15.375" style="85" customWidth="1"/>
    <col min="4619" max="4619" width="21.625" style="85" bestFit="1" customWidth="1"/>
    <col min="4620" max="4620" width="3" style="85" bestFit="1" customWidth="1"/>
    <col min="4621" max="4621" width="21.625" style="85" bestFit="1" customWidth="1"/>
    <col min="4622" max="4622" width="3" style="85" bestFit="1" customWidth="1"/>
    <col min="4623" max="4623" width="21.625" style="85" bestFit="1" customWidth="1"/>
    <col min="4624" max="4624" width="3" style="85" bestFit="1" customWidth="1"/>
    <col min="4625" max="4625" width="21.625" style="85" customWidth="1"/>
    <col min="4626" max="4626" width="3" style="85" customWidth="1"/>
    <col min="4627" max="4627" width="1" style="85" customWidth="1"/>
    <col min="4628" max="4865" width="9" style="85"/>
    <col min="4866" max="4866" width="1.125" style="85" customWidth="1"/>
    <col min="4867" max="4867" width="1.625" style="85" customWidth="1"/>
    <col min="4868" max="4873" width="2" style="85" customWidth="1"/>
    <col min="4874" max="4874" width="15.375" style="85" customWidth="1"/>
    <col min="4875" max="4875" width="21.625" style="85" bestFit="1" customWidth="1"/>
    <col min="4876" max="4876" width="3" style="85" bestFit="1" customWidth="1"/>
    <col min="4877" max="4877" width="21.625" style="85" bestFit="1" customWidth="1"/>
    <col min="4878" max="4878" width="3" style="85" bestFit="1" customWidth="1"/>
    <col min="4879" max="4879" width="21.625" style="85" bestFit="1" customWidth="1"/>
    <col min="4880" max="4880" width="3" style="85" bestFit="1" customWidth="1"/>
    <col min="4881" max="4881" width="21.625" style="85" customWidth="1"/>
    <col min="4882" max="4882" width="3" style="85" customWidth="1"/>
    <col min="4883" max="4883" width="1" style="85" customWidth="1"/>
    <col min="4884" max="5121" width="9" style="85"/>
    <col min="5122" max="5122" width="1.125" style="85" customWidth="1"/>
    <col min="5123" max="5123" width="1.625" style="85" customWidth="1"/>
    <col min="5124" max="5129" width="2" style="85" customWidth="1"/>
    <col min="5130" max="5130" width="15.375" style="85" customWidth="1"/>
    <col min="5131" max="5131" width="21.625" style="85" bestFit="1" customWidth="1"/>
    <col min="5132" max="5132" width="3" style="85" bestFit="1" customWidth="1"/>
    <col min="5133" max="5133" width="21.625" style="85" bestFit="1" customWidth="1"/>
    <col min="5134" max="5134" width="3" style="85" bestFit="1" customWidth="1"/>
    <col min="5135" max="5135" width="21.625" style="85" bestFit="1" customWidth="1"/>
    <col min="5136" max="5136" width="3" style="85" bestFit="1" customWidth="1"/>
    <col min="5137" max="5137" width="21.625" style="85" customWidth="1"/>
    <col min="5138" max="5138" width="3" style="85" customWidth="1"/>
    <col min="5139" max="5139" width="1" style="85" customWidth="1"/>
    <col min="5140" max="5377" width="9" style="85"/>
    <col min="5378" max="5378" width="1.125" style="85" customWidth="1"/>
    <col min="5379" max="5379" width="1.625" style="85" customWidth="1"/>
    <col min="5380" max="5385" width="2" style="85" customWidth="1"/>
    <col min="5386" max="5386" width="15.375" style="85" customWidth="1"/>
    <col min="5387" max="5387" width="21.625" style="85" bestFit="1" customWidth="1"/>
    <col min="5388" max="5388" width="3" style="85" bestFit="1" customWidth="1"/>
    <col min="5389" max="5389" width="21.625" style="85" bestFit="1" customWidth="1"/>
    <col min="5390" max="5390" width="3" style="85" bestFit="1" customWidth="1"/>
    <col min="5391" max="5391" width="21.625" style="85" bestFit="1" customWidth="1"/>
    <col min="5392" max="5392" width="3" style="85" bestFit="1" customWidth="1"/>
    <col min="5393" max="5393" width="21.625" style="85" customWidth="1"/>
    <col min="5394" max="5394" width="3" style="85" customWidth="1"/>
    <col min="5395" max="5395" width="1" style="85" customWidth="1"/>
    <col min="5396" max="5633" width="9" style="85"/>
    <col min="5634" max="5634" width="1.125" style="85" customWidth="1"/>
    <col min="5635" max="5635" width="1.625" style="85" customWidth="1"/>
    <col min="5636" max="5641" width="2" style="85" customWidth="1"/>
    <col min="5642" max="5642" width="15.375" style="85" customWidth="1"/>
    <col min="5643" max="5643" width="21.625" style="85" bestFit="1" customWidth="1"/>
    <col min="5644" max="5644" width="3" style="85" bestFit="1" customWidth="1"/>
    <col min="5645" max="5645" width="21.625" style="85" bestFit="1" customWidth="1"/>
    <col min="5646" max="5646" width="3" style="85" bestFit="1" customWidth="1"/>
    <col min="5647" max="5647" width="21.625" style="85" bestFit="1" customWidth="1"/>
    <col min="5648" max="5648" width="3" style="85" bestFit="1" customWidth="1"/>
    <col min="5649" max="5649" width="21.625" style="85" customWidth="1"/>
    <col min="5650" max="5650" width="3" style="85" customWidth="1"/>
    <col min="5651" max="5651" width="1" style="85" customWidth="1"/>
    <col min="5652" max="5889" width="9" style="85"/>
    <col min="5890" max="5890" width="1.125" style="85" customWidth="1"/>
    <col min="5891" max="5891" width="1.625" style="85" customWidth="1"/>
    <col min="5892" max="5897" width="2" style="85" customWidth="1"/>
    <col min="5898" max="5898" width="15.375" style="85" customWidth="1"/>
    <col min="5899" max="5899" width="21.625" style="85" bestFit="1" customWidth="1"/>
    <col min="5900" max="5900" width="3" style="85" bestFit="1" customWidth="1"/>
    <col min="5901" max="5901" width="21.625" style="85" bestFit="1" customWidth="1"/>
    <col min="5902" max="5902" width="3" style="85" bestFit="1" customWidth="1"/>
    <col min="5903" max="5903" width="21.625" style="85" bestFit="1" customWidth="1"/>
    <col min="5904" max="5904" width="3" style="85" bestFit="1" customWidth="1"/>
    <col min="5905" max="5905" width="21.625" style="85" customWidth="1"/>
    <col min="5906" max="5906" width="3" style="85" customWidth="1"/>
    <col min="5907" max="5907" width="1" style="85" customWidth="1"/>
    <col min="5908" max="6145" width="9" style="85"/>
    <col min="6146" max="6146" width="1.125" style="85" customWidth="1"/>
    <col min="6147" max="6147" width="1.625" style="85" customWidth="1"/>
    <col min="6148" max="6153" width="2" style="85" customWidth="1"/>
    <col min="6154" max="6154" width="15.375" style="85" customWidth="1"/>
    <col min="6155" max="6155" width="21.625" style="85" bestFit="1" customWidth="1"/>
    <col min="6156" max="6156" width="3" style="85" bestFit="1" customWidth="1"/>
    <col min="6157" max="6157" width="21.625" style="85" bestFit="1" customWidth="1"/>
    <col min="6158" max="6158" width="3" style="85" bestFit="1" customWidth="1"/>
    <col min="6159" max="6159" width="21.625" style="85" bestFit="1" customWidth="1"/>
    <col min="6160" max="6160" width="3" style="85" bestFit="1" customWidth="1"/>
    <col min="6161" max="6161" width="21.625" style="85" customWidth="1"/>
    <col min="6162" max="6162" width="3" style="85" customWidth="1"/>
    <col min="6163" max="6163" width="1" style="85" customWidth="1"/>
    <col min="6164" max="6401" width="9" style="85"/>
    <col min="6402" max="6402" width="1.125" style="85" customWidth="1"/>
    <col min="6403" max="6403" width="1.625" style="85" customWidth="1"/>
    <col min="6404" max="6409" width="2" style="85" customWidth="1"/>
    <col min="6410" max="6410" width="15.375" style="85" customWidth="1"/>
    <col min="6411" max="6411" width="21.625" style="85" bestFit="1" customWidth="1"/>
    <col min="6412" max="6412" width="3" style="85" bestFit="1" customWidth="1"/>
    <col min="6413" max="6413" width="21.625" style="85" bestFit="1" customWidth="1"/>
    <col min="6414" max="6414" width="3" style="85" bestFit="1" customWidth="1"/>
    <col min="6415" max="6415" width="21.625" style="85" bestFit="1" customWidth="1"/>
    <col min="6416" max="6416" width="3" style="85" bestFit="1" customWidth="1"/>
    <col min="6417" max="6417" width="21.625" style="85" customWidth="1"/>
    <col min="6418" max="6418" width="3" style="85" customWidth="1"/>
    <col min="6419" max="6419" width="1" style="85" customWidth="1"/>
    <col min="6420" max="6657" width="9" style="85"/>
    <col min="6658" max="6658" width="1.125" style="85" customWidth="1"/>
    <col min="6659" max="6659" width="1.625" style="85" customWidth="1"/>
    <col min="6660" max="6665" width="2" style="85" customWidth="1"/>
    <col min="6666" max="6666" width="15.375" style="85" customWidth="1"/>
    <col min="6667" max="6667" width="21.625" style="85" bestFit="1" customWidth="1"/>
    <col min="6668" max="6668" width="3" style="85" bestFit="1" customWidth="1"/>
    <col min="6669" max="6669" width="21.625" style="85" bestFit="1" customWidth="1"/>
    <col min="6670" max="6670" width="3" style="85" bestFit="1" customWidth="1"/>
    <col min="6671" max="6671" width="21.625" style="85" bestFit="1" customWidth="1"/>
    <col min="6672" max="6672" width="3" style="85" bestFit="1" customWidth="1"/>
    <col min="6673" max="6673" width="21.625" style="85" customWidth="1"/>
    <col min="6674" max="6674" width="3" style="85" customWidth="1"/>
    <col min="6675" max="6675" width="1" style="85" customWidth="1"/>
    <col min="6676" max="6913" width="9" style="85"/>
    <col min="6914" max="6914" width="1.125" style="85" customWidth="1"/>
    <col min="6915" max="6915" width="1.625" style="85" customWidth="1"/>
    <col min="6916" max="6921" width="2" style="85" customWidth="1"/>
    <col min="6922" max="6922" width="15.375" style="85" customWidth="1"/>
    <col min="6923" max="6923" width="21.625" style="85" bestFit="1" customWidth="1"/>
    <col min="6924" max="6924" width="3" style="85" bestFit="1" customWidth="1"/>
    <col min="6925" max="6925" width="21.625" style="85" bestFit="1" customWidth="1"/>
    <col min="6926" max="6926" width="3" style="85" bestFit="1" customWidth="1"/>
    <col min="6927" max="6927" width="21.625" style="85" bestFit="1" customWidth="1"/>
    <col min="6928" max="6928" width="3" style="85" bestFit="1" customWidth="1"/>
    <col min="6929" max="6929" width="21.625" style="85" customWidth="1"/>
    <col min="6930" max="6930" width="3" style="85" customWidth="1"/>
    <col min="6931" max="6931" width="1" style="85" customWidth="1"/>
    <col min="6932" max="7169" width="9" style="85"/>
    <col min="7170" max="7170" width="1.125" style="85" customWidth="1"/>
    <col min="7171" max="7171" width="1.625" style="85" customWidth="1"/>
    <col min="7172" max="7177" width="2" style="85" customWidth="1"/>
    <col min="7178" max="7178" width="15.375" style="85" customWidth="1"/>
    <col min="7179" max="7179" width="21.625" style="85" bestFit="1" customWidth="1"/>
    <col min="7180" max="7180" width="3" style="85" bestFit="1" customWidth="1"/>
    <col min="7181" max="7181" width="21.625" style="85" bestFit="1" customWidth="1"/>
    <col min="7182" max="7182" width="3" style="85" bestFit="1" customWidth="1"/>
    <col min="7183" max="7183" width="21.625" style="85" bestFit="1" customWidth="1"/>
    <col min="7184" max="7184" width="3" style="85" bestFit="1" customWidth="1"/>
    <col min="7185" max="7185" width="21.625" style="85" customWidth="1"/>
    <col min="7186" max="7186" width="3" style="85" customWidth="1"/>
    <col min="7187" max="7187" width="1" style="85" customWidth="1"/>
    <col min="7188" max="7425" width="9" style="85"/>
    <col min="7426" max="7426" width="1.125" style="85" customWidth="1"/>
    <col min="7427" max="7427" width="1.625" style="85" customWidth="1"/>
    <col min="7428" max="7433" width="2" style="85" customWidth="1"/>
    <col min="7434" max="7434" width="15.375" style="85" customWidth="1"/>
    <col min="7435" max="7435" width="21.625" style="85" bestFit="1" customWidth="1"/>
    <col min="7436" max="7436" width="3" style="85" bestFit="1" customWidth="1"/>
    <col min="7437" max="7437" width="21.625" style="85" bestFit="1" customWidth="1"/>
    <col min="7438" max="7438" width="3" style="85" bestFit="1" customWidth="1"/>
    <col min="7439" max="7439" width="21.625" style="85" bestFit="1" customWidth="1"/>
    <col min="7440" max="7440" width="3" style="85" bestFit="1" customWidth="1"/>
    <col min="7441" max="7441" width="21.625" style="85" customWidth="1"/>
    <col min="7442" max="7442" width="3" style="85" customWidth="1"/>
    <col min="7443" max="7443" width="1" style="85" customWidth="1"/>
    <col min="7444" max="7681" width="9" style="85"/>
    <col min="7682" max="7682" width="1.125" style="85" customWidth="1"/>
    <col min="7683" max="7683" width="1.625" style="85" customWidth="1"/>
    <col min="7684" max="7689" width="2" style="85" customWidth="1"/>
    <col min="7690" max="7690" width="15.375" style="85" customWidth="1"/>
    <col min="7691" max="7691" width="21.625" style="85" bestFit="1" customWidth="1"/>
    <col min="7692" max="7692" width="3" style="85" bestFit="1" customWidth="1"/>
    <col min="7693" max="7693" width="21.625" style="85" bestFit="1" customWidth="1"/>
    <col min="7694" max="7694" width="3" style="85" bestFit="1" customWidth="1"/>
    <col min="7695" max="7695" width="21.625" style="85" bestFit="1" customWidth="1"/>
    <col min="7696" max="7696" width="3" style="85" bestFit="1" customWidth="1"/>
    <col min="7697" max="7697" width="21.625" style="85" customWidth="1"/>
    <col min="7698" max="7698" width="3" style="85" customWidth="1"/>
    <col min="7699" max="7699" width="1" style="85" customWidth="1"/>
    <col min="7700" max="7937" width="9" style="85"/>
    <col min="7938" max="7938" width="1.125" style="85" customWidth="1"/>
    <col min="7939" max="7939" width="1.625" style="85" customWidth="1"/>
    <col min="7940" max="7945" width="2" style="85" customWidth="1"/>
    <col min="7946" max="7946" width="15.375" style="85" customWidth="1"/>
    <col min="7947" max="7947" width="21.625" style="85" bestFit="1" customWidth="1"/>
    <col min="7948" max="7948" width="3" style="85" bestFit="1" customWidth="1"/>
    <col min="7949" max="7949" width="21.625" style="85" bestFit="1" customWidth="1"/>
    <col min="7950" max="7950" width="3" style="85" bestFit="1" customWidth="1"/>
    <col min="7951" max="7951" width="21.625" style="85" bestFit="1" customWidth="1"/>
    <col min="7952" max="7952" width="3" style="85" bestFit="1" customWidth="1"/>
    <col min="7953" max="7953" width="21.625" style="85" customWidth="1"/>
    <col min="7954" max="7954" width="3" style="85" customWidth="1"/>
    <col min="7955" max="7955" width="1" style="85" customWidth="1"/>
    <col min="7956" max="8193" width="9" style="85"/>
    <col min="8194" max="8194" width="1.125" style="85" customWidth="1"/>
    <col min="8195" max="8195" width="1.625" style="85" customWidth="1"/>
    <col min="8196" max="8201" width="2" style="85" customWidth="1"/>
    <col min="8202" max="8202" width="15.375" style="85" customWidth="1"/>
    <col min="8203" max="8203" width="21.625" style="85" bestFit="1" customWidth="1"/>
    <col min="8204" max="8204" width="3" style="85" bestFit="1" customWidth="1"/>
    <col min="8205" max="8205" width="21.625" style="85" bestFit="1" customWidth="1"/>
    <col min="8206" max="8206" width="3" style="85" bestFit="1" customWidth="1"/>
    <col min="8207" max="8207" width="21.625" style="85" bestFit="1" customWidth="1"/>
    <col min="8208" max="8208" width="3" style="85" bestFit="1" customWidth="1"/>
    <col min="8209" max="8209" width="21.625" style="85" customWidth="1"/>
    <col min="8210" max="8210" width="3" style="85" customWidth="1"/>
    <col min="8211" max="8211" width="1" style="85" customWidth="1"/>
    <col min="8212" max="8449" width="9" style="85"/>
    <col min="8450" max="8450" width="1.125" style="85" customWidth="1"/>
    <col min="8451" max="8451" width="1.625" style="85" customWidth="1"/>
    <col min="8452" max="8457" width="2" style="85" customWidth="1"/>
    <col min="8458" max="8458" width="15.375" style="85" customWidth="1"/>
    <col min="8459" max="8459" width="21.625" style="85" bestFit="1" customWidth="1"/>
    <col min="8460" max="8460" width="3" style="85" bestFit="1" customWidth="1"/>
    <col min="8461" max="8461" width="21.625" style="85" bestFit="1" customWidth="1"/>
    <col min="8462" max="8462" width="3" style="85" bestFit="1" customWidth="1"/>
    <col min="8463" max="8463" width="21.625" style="85" bestFit="1" customWidth="1"/>
    <col min="8464" max="8464" width="3" style="85" bestFit="1" customWidth="1"/>
    <col min="8465" max="8465" width="21.625" style="85" customWidth="1"/>
    <col min="8466" max="8466" width="3" style="85" customWidth="1"/>
    <col min="8467" max="8467" width="1" style="85" customWidth="1"/>
    <col min="8468" max="8705" width="9" style="85"/>
    <col min="8706" max="8706" width="1.125" style="85" customWidth="1"/>
    <col min="8707" max="8707" width="1.625" style="85" customWidth="1"/>
    <col min="8708" max="8713" width="2" style="85" customWidth="1"/>
    <col min="8714" max="8714" width="15.375" style="85" customWidth="1"/>
    <col min="8715" max="8715" width="21.625" style="85" bestFit="1" customWidth="1"/>
    <col min="8716" max="8716" width="3" style="85" bestFit="1" customWidth="1"/>
    <col min="8717" max="8717" width="21.625" style="85" bestFit="1" customWidth="1"/>
    <col min="8718" max="8718" width="3" style="85" bestFit="1" customWidth="1"/>
    <col min="8719" max="8719" width="21.625" style="85" bestFit="1" customWidth="1"/>
    <col min="8720" max="8720" width="3" style="85" bestFit="1" customWidth="1"/>
    <col min="8721" max="8721" width="21.625" style="85" customWidth="1"/>
    <col min="8722" max="8722" width="3" style="85" customWidth="1"/>
    <col min="8723" max="8723" width="1" style="85" customWidth="1"/>
    <col min="8724" max="8961" width="9" style="85"/>
    <col min="8962" max="8962" width="1.125" style="85" customWidth="1"/>
    <col min="8963" max="8963" width="1.625" style="85" customWidth="1"/>
    <col min="8964" max="8969" width="2" style="85" customWidth="1"/>
    <col min="8970" max="8970" width="15.375" style="85" customWidth="1"/>
    <col min="8971" max="8971" width="21.625" style="85" bestFit="1" customWidth="1"/>
    <col min="8972" max="8972" width="3" style="85" bestFit="1" customWidth="1"/>
    <col min="8973" max="8973" width="21.625" style="85" bestFit="1" customWidth="1"/>
    <col min="8974" max="8974" width="3" style="85" bestFit="1" customWidth="1"/>
    <col min="8975" max="8975" width="21.625" style="85" bestFit="1" customWidth="1"/>
    <col min="8976" max="8976" width="3" style="85" bestFit="1" customWidth="1"/>
    <col min="8977" max="8977" width="21.625" style="85" customWidth="1"/>
    <col min="8978" max="8978" width="3" style="85" customWidth="1"/>
    <col min="8979" max="8979" width="1" style="85" customWidth="1"/>
    <col min="8980" max="9217" width="9" style="85"/>
    <col min="9218" max="9218" width="1.125" style="85" customWidth="1"/>
    <col min="9219" max="9219" width="1.625" style="85" customWidth="1"/>
    <col min="9220" max="9225" width="2" style="85" customWidth="1"/>
    <col min="9226" max="9226" width="15.375" style="85" customWidth="1"/>
    <col min="9227" max="9227" width="21.625" style="85" bestFit="1" customWidth="1"/>
    <col min="9228" max="9228" width="3" style="85" bestFit="1" customWidth="1"/>
    <col min="9229" max="9229" width="21.625" style="85" bestFit="1" customWidth="1"/>
    <col min="9230" max="9230" width="3" style="85" bestFit="1" customWidth="1"/>
    <col min="9231" max="9231" width="21.625" style="85" bestFit="1" customWidth="1"/>
    <col min="9232" max="9232" width="3" style="85" bestFit="1" customWidth="1"/>
    <col min="9233" max="9233" width="21.625" style="85" customWidth="1"/>
    <col min="9234" max="9234" width="3" style="85" customWidth="1"/>
    <col min="9235" max="9235" width="1" style="85" customWidth="1"/>
    <col min="9236" max="9473" width="9" style="85"/>
    <col min="9474" max="9474" width="1.125" style="85" customWidth="1"/>
    <col min="9475" max="9475" width="1.625" style="85" customWidth="1"/>
    <col min="9476" max="9481" width="2" style="85" customWidth="1"/>
    <col min="9482" max="9482" width="15.375" style="85" customWidth="1"/>
    <col min="9483" max="9483" width="21.625" style="85" bestFit="1" customWidth="1"/>
    <col min="9484" max="9484" width="3" style="85" bestFit="1" customWidth="1"/>
    <col min="9485" max="9485" width="21.625" style="85" bestFit="1" customWidth="1"/>
    <col min="9486" max="9486" width="3" style="85" bestFit="1" customWidth="1"/>
    <col min="9487" max="9487" width="21.625" style="85" bestFit="1" customWidth="1"/>
    <col min="9488" max="9488" width="3" style="85" bestFit="1" customWidth="1"/>
    <col min="9489" max="9489" width="21.625" style="85" customWidth="1"/>
    <col min="9490" max="9490" width="3" style="85" customWidth="1"/>
    <col min="9491" max="9491" width="1" style="85" customWidth="1"/>
    <col min="9492" max="9729" width="9" style="85"/>
    <col min="9730" max="9730" width="1.125" style="85" customWidth="1"/>
    <col min="9731" max="9731" width="1.625" style="85" customWidth="1"/>
    <col min="9732" max="9737" width="2" style="85" customWidth="1"/>
    <col min="9738" max="9738" width="15.375" style="85" customWidth="1"/>
    <col min="9739" max="9739" width="21.625" style="85" bestFit="1" customWidth="1"/>
    <col min="9740" max="9740" width="3" style="85" bestFit="1" customWidth="1"/>
    <col min="9741" max="9741" width="21.625" style="85" bestFit="1" customWidth="1"/>
    <col min="9742" max="9742" width="3" style="85" bestFit="1" customWidth="1"/>
    <col min="9743" max="9743" width="21.625" style="85" bestFit="1" customWidth="1"/>
    <col min="9744" max="9744" width="3" style="85" bestFit="1" customWidth="1"/>
    <col min="9745" max="9745" width="21.625" style="85" customWidth="1"/>
    <col min="9746" max="9746" width="3" style="85" customWidth="1"/>
    <col min="9747" max="9747" width="1" style="85" customWidth="1"/>
    <col min="9748" max="9985" width="9" style="85"/>
    <col min="9986" max="9986" width="1.125" style="85" customWidth="1"/>
    <col min="9987" max="9987" width="1.625" style="85" customWidth="1"/>
    <col min="9988" max="9993" width="2" style="85" customWidth="1"/>
    <col min="9994" max="9994" width="15.375" style="85" customWidth="1"/>
    <col min="9995" max="9995" width="21.625" style="85" bestFit="1" customWidth="1"/>
    <col min="9996" max="9996" width="3" style="85" bestFit="1" customWidth="1"/>
    <col min="9997" max="9997" width="21.625" style="85" bestFit="1" customWidth="1"/>
    <col min="9998" max="9998" width="3" style="85" bestFit="1" customWidth="1"/>
    <col min="9999" max="9999" width="21.625" style="85" bestFit="1" customWidth="1"/>
    <col min="10000" max="10000" width="3" style="85" bestFit="1" customWidth="1"/>
    <col min="10001" max="10001" width="21.625" style="85" customWidth="1"/>
    <col min="10002" max="10002" width="3" style="85" customWidth="1"/>
    <col min="10003" max="10003" width="1" style="85" customWidth="1"/>
    <col min="10004" max="10241" width="9" style="85"/>
    <col min="10242" max="10242" width="1.125" style="85" customWidth="1"/>
    <col min="10243" max="10243" width="1.625" style="85" customWidth="1"/>
    <col min="10244" max="10249" width="2" style="85" customWidth="1"/>
    <col min="10250" max="10250" width="15.375" style="85" customWidth="1"/>
    <col min="10251" max="10251" width="21.625" style="85" bestFit="1" customWidth="1"/>
    <col min="10252" max="10252" width="3" style="85" bestFit="1" customWidth="1"/>
    <col min="10253" max="10253" width="21.625" style="85" bestFit="1" customWidth="1"/>
    <col min="10254" max="10254" width="3" style="85" bestFit="1" customWidth="1"/>
    <col min="10255" max="10255" width="21.625" style="85" bestFit="1" customWidth="1"/>
    <col min="10256" max="10256" width="3" style="85" bestFit="1" customWidth="1"/>
    <col min="10257" max="10257" width="21.625" style="85" customWidth="1"/>
    <col min="10258" max="10258" width="3" style="85" customWidth="1"/>
    <col min="10259" max="10259" width="1" style="85" customWidth="1"/>
    <col min="10260" max="10497" width="9" style="85"/>
    <col min="10498" max="10498" width="1.125" style="85" customWidth="1"/>
    <col min="10499" max="10499" width="1.625" style="85" customWidth="1"/>
    <col min="10500" max="10505" width="2" style="85" customWidth="1"/>
    <col min="10506" max="10506" width="15.375" style="85" customWidth="1"/>
    <col min="10507" max="10507" width="21.625" style="85" bestFit="1" customWidth="1"/>
    <col min="10508" max="10508" width="3" style="85" bestFit="1" customWidth="1"/>
    <col min="10509" max="10509" width="21.625" style="85" bestFit="1" customWidth="1"/>
    <col min="10510" max="10510" width="3" style="85" bestFit="1" customWidth="1"/>
    <col min="10511" max="10511" width="21.625" style="85" bestFit="1" customWidth="1"/>
    <col min="10512" max="10512" width="3" style="85" bestFit="1" customWidth="1"/>
    <col min="10513" max="10513" width="21.625" style="85" customWidth="1"/>
    <col min="10514" max="10514" width="3" style="85" customWidth="1"/>
    <col min="10515" max="10515" width="1" style="85" customWidth="1"/>
    <col min="10516" max="10753" width="9" style="85"/>
    <col min="10754" max="10754" width="1.125" style="85" customWidth="1"/>
    <col min="10755" max="10755" width="1.625" style="85" customWidth="1"/>
    <col min="10756" max="10761" width="2" style="85" customWidth="1"/>
    <col min="10762" max="10762" width="15.375" style="85" customWidth="1"/>
    <col min="10763" max="10763" width="21.625" style="85" bestFit="1" customWidth="1"/>
    <col min="10764" max="10764" width="3" style="85" bestFit="1" customWidth="1"/>
    <col min="10765" max="10765" width="21.625" style="85" bestFit="1" customWidth="1"/>
    <col min="10766" max="10766" width="3" style="85" bestFit="1" customWidth="1"/>
    <col min="10767" max="10767" width="21.625" style="85" bestFit="1" customWidth="1"/>
    <col min="10768" max="10768" width="3" style="85" bestFit="1" customWidth="1"/>
    <col min="10769" max="10769" width="21.625" style="85" customWidth="1"/>
    <col min="10770" max="10770" width="3" style="85" customWidth="1"/>
    <col min="10771" max="10771" width="1" style="85" customWidth="1"/>
    <col min="10772" max="11009" width="9" style="85"/>
    <col min="11010" max="11010" width="1.125" style="85" customWidth="1"/>
    <col min="11011" max="11011" width="1.625" style="85" customWidth="1"/>
    <col min="11012" max="11017" width="2" style="85" customWidth="1"/>
    <col min="11018" max="11018" width="15.375" style="85" customWidth="1"/>
    <col min="11019" max="11019" width="21.625" style="85" bestFit="1" customWidth="1"/>
    <col min="11020" max="11020" width="3" style="85" bestFit="1" customWidth="1"/>
    <col min="11021" max="11021" width="21.625" style="85" bestFit="1" customWidth="1"/>
    <col min="11022" max="11022" width="3" style="85" bestFit="1" customWidth="1"/>
    <col min="11023" max="11023" width="21.625" style="85" bestFit="1" customWidth="1"/>
    <col min="11024" max="11024" width="3" style="85" bestFit="1" customWidth="1"/>
    <col min="11025" max="11025" width="21.625" style="85" customWidth="1"/>
    <col min="11026" max="11026" width="3" style="85" customWidth="1"/>
    <col min="11027" max="11027" width="1" style="85" customWidth="1"/>
    <col min="11028" max="11265" width="9" style="85"/>
    <col min="11266" max="11266" width="1.125" style="85" customWidth="1"/>
    <col min="11267" max="11267" width="1.625" style="85" customWidth="1"/>
    <col min="11268" max="11273" width="2" style="85" customWidth="1"/>
    <col min="11274" max="11274" width="15.375" style="85" customWidth="1"/>
    <col min="11275" max="11275" width="21.625" style="85" bestFit="1" customWidth="1"/>
    <col min="11276" max="11276" width="3" style="85" bestFit="1" customWidth="1"/>
    <col min="11277" max="11277" width="21.625" style="85" bestFit="1" customWidth="1"/>
    <col min="11278" max="11278" width="3" style="85" bestFit="1" customWidth="1"/>
    <col min="11279" max="11279" width="21.625" style="85" bestFit="1" customWidth="1"/>
    <col min="11280" max="11280" width="3" style="85" bestFit="1" customWidth="1"/>
    <col min="11281" max="11281" width="21.625" style="85" customWidth="1"/>
    <col min="11282" max="11282" width="3" style="85" customWidth="1"/>
    <col min="11283" max="11283" width="1" style="85" customWidth="1"/>
    <col min="11284" max="11521" width="9" style="85"/>
    <col min="11522" max="11522" width="1.125" style="85" customWidth="1"/>
    <col min="11523" max="11523" width="1.625" style="85" customWidth="1"/>
    <col min="11524" max="11529" width="2" style="85" customWidth="1"/>
    <col min="11530" max="11530" width="15.375" style="85" customWidth="1"/>
    <col min="11531" max="11531" width="21.625" style="85" bestFit="1" customWidth="1"/>
    <col min="11532" max="11532" width="3" style="85" bestFit="1" customWidth="1"/>
    <col min="11533" max="11533" width="21.625" style="85" bestFit="1" customWidth="1"/>
    <col min="11534" max="11534" width="3" style="85" bestFit="1" customWidth="1"/>
    <col min="11535" max="11535" width="21.625" style="85" bestFit="1" customWidth="1"/>
    <col min="11536" max="11536" width="3" style="85" bestFit="1" customWidth="1"/>
    <col min="11537" max="11537" width="21.625" style="85" customWidth="1"/>
    <col min="11538" max="11538" width="3" style="85" customWidth="1"/>
    <col min="11539" max="11539" width="1" style="85" customWidth="1"/>
    <col min="11540" max="11777" width="9" style="85"/>
    <col min="11778" max="11778" width="1.125" style="85" customWidth="1"/>
    <col min="11779" max="11779" width="1.625" style="85" customWidth="1"/>
    <col min="11780" max="11785" width="2" style="85" customWidth="1"/>
    <col min="11786" max="11786" width="15.375" style="85" customWidth="1"/>
    <col min="11787" max="11787" width="21.625" style="85" bestFit="1" customWidth="1"/>
    <col min="11788" max="11788" width="3" style="85" bestFit="1" customWidth="1"/>
    <col min="11789" max="11789" width="21.625" style="85" bestFit="1" customWidth="1"/>
    <col min="11790" max="11790" width="3" style="85" bestFit="1" customWidth="1"/>
    <col min="11791" max="11791" width="21.625" style="85" bestFit="1" customWidth="1"/>
    <col min="11792" max="11792" width="3" style="85" bestFit="1" customWidth="1"/>
    <col min="11793" max="11793" width="21.625" style="85" customWidth="1"/>
    <col min="11794" max="11794" width="3" style="85" customWidth="1"/>
    <col min="11795" max="11795" width="1" style="85" customWidth="1"/>
    <col min="11796" max="12033" width="9" style="85"/>
    <col min="12034" max="12034" width="1.125" style="85" customWidth="1"/>
    <col min="12035" max="12035" width="1.625" style="85" customWidth="1"/>
    <col min="12036" max="12041" width="2" style="85" customWidth="1"/>
    <col min="12042" max="12042" width="15.375" style="85" customWidth="1"/>
    <col min="12043" max="12043" width="21.625" style="85" bestFit="1" customWidth="1"/>
    <col min="12044" max="12044" width="3" style="85" bestFit="1" customWidth="1"/>
    <col min="12045" max="12045" width="21.625" style="85" bestFit="1" customWidth="1"/>
    <col min="12046" max="12046" width="3" style="85" bestFit="1" customWidth="1"/>
    <col min="12047" max="12047" width="21.625" style="85" bestFit="1" customWidth="1"/>
    <col min="12048" max="12048" width="3" style="85" bestFit="1" customWidth="1"/>
    <col min="12049" max="12049" width="21.625" style="85" customWidth="1"/>
    <col min="12050" max="12050" width="3" style="85" customWidth="1"/>
    <col min="12051" max="12051" width="1" style="85" customWidth="1"/>
    <col min="12052" max="12289" width="9" style="85"/>
    <col min="12290" max="12290" width="1.125" style="85" customWidth="1"/>
    <col min="12291" max="12291" width="1.625" style="85" customWidth="1"/>
    <col min="12292" max="12297" width="2" style="85" customWidth="1"/>
    <col min="12298" max="12298" width="15.375" style="85" customWidth="1"/>
    <col min="12299" max="12299" width="21.625" style="85" bestFit="1" customWidth="1"/>
    <col min="12300" max="12300" width="3" style="85" bestFit="1" customWidth="1"/>
    <col min="12301" max="12301" width="21.625" style="85" bestFit="1" customWidth="1"/>
    <col min="12302" max="12302" width="3" style="85" bestFit="1" customWidth="1"/>
    <col min="12303" max="12303" width="21.625" style="85" bestFit="1" customWidth="1"/>
    <col min="12304" max="12304" width="3" style="85" bestFit="1" customWidth="1"/>
    <col min="12305" max="12305" width="21.625" style="85" customWidth="1"/>
    <col min="12306" max="12306" width="3" style="85" customWidth="1"/>
    <col min="12307" max="12307" width="1" style="85" customWidth="1"/>
    <col min="12308" max="12545" width="9" style="85"/>
    <col min="12546" max="12546" width="1.125" style="85" customWidth="1"/>
    <col min="12547" max="12547" width="1.625" style="85" customWidth="1"/>
    <col min="12548" max="12553" width="2" style="85" customWidth="1"/>
    <col min="12554" max="12554" width="15.375" style="85" customWidth="1"/>
    <col min="12555" max="12555" width="21.625" style="85" bestFit="1" customWidth="1"/>
    <col min="12556" max="12556" width="3" style="85" bestFit="1" customWidth="1"/>
    <col min="12557" max="12557" width="21.625" style="85" bestFit="1" customWidth="1"/>
    <col min="12558" max="12558" width="3" style="85" bestFit="1" customWidth="1"/>
    <col min="12559" max="12559" width="21.625" style="85" bestFit="1" customWidth="1"/>
    <col min="12560" max="12560" width="3" style="85" bestFit="1" customWidth="1"/>
    <col min="12561" max="12561" width="21.625" style="85" customWidth="1"/>
    <col min="12562" max="12562" width="3" style="85" customWidth="1"/>
    <col min="12563" max="12563" width="1" style="85" customWidth="1"/>
    <col min="12564" max="12801" width="9" style="85"/>
    <col min="12802" max="12802" width="1.125" style="85" customWidth="1"/>
    <col min="12803" max="12803" width="1.625" style="85" customWidth="1"/>
    <col min="12804" max="12809" width="2" style="85" customWidth="1"/>
    <col min="12810" max="12810" width="15.375" style="85" customWidth="1"/>
    <col min="12811" max="12811" width="21.625" style="85" bestFit="1" customWidth="1"/>
    <col min="12812" max="12812" width="3" style="85" bestFit="1" customWidth="1"/>
    <col min="12813" max="12813" width="21.625" style="85" bestFit="1" customWidth="1"/>
    <col min="12814" max="12814" width="3" style="85" bestFit="1" customWidth="1"/>
    <col min="12815" max="12815" width="21.625" style="85" bestFit="1" customWidth="1"/>
    <col min="12816" max="12816" width="3" style="85" bestFit="1" customWidth="1"/>
    <col min="12817" max="12817" width="21.625" style="85" customWidth="1"/>
    <col min="12818" max="12818" width="3" style="85" customWidth="1"/>
    <col min="12819" max="12819" width="1" style="85" customWidth="1"/>
    <col min="12820" max="13057" width="9" style="85"/>
    <col min="13058" max="13058" width="1.125" style="85" customWidth="1"/>
    <col min="13059" max="13059" width="1.625" style="85" customWidth="1"/>
    <col min="13060" max="13065" width="2" style="85" customWidth="1"/>
    <col min="13066" max="13066" width="15.375" style="85" customWidth="1"/>
    <col min="13067" max="13067" width="21.625" style="85" bestFit="1" customWidth="1"/>
    <col min="13068" max="13068" width="3" style="85" bestFit="1" customWidth="1"/>
    <col min="13069" max="13069" width="21.625" style="85" bestFit="1" customWidth="1"/>
    <col min="13070" max="13070" width="3" style="85" bestFit="1" customWidth="1"/>
    <col min="13071" max="13071" width="21.625" style="85" bestFit="1" customWidth="1"/>
    <col min="13072" max="13072" width="3" style="85" bestFit="1" customWidth="1"/>
    <col min="13073" max="13073" width="21.625" style="85" customWidth="1"/>
    <col min="13074" max="13074" width="3" style="85" customWidth="1"/>
    <col min="13075" max="13075" width="1" style="85" customWidth="1"/>
    <col min="13076" max="13313" width="9" style="85"/>
    <col min="13314" max="13314" width="1.125" style="85" customWidth="1"/>
    <col min="13315" max="13315" width="1.625" style="85" customWidth="1"/>
    <col min="13316" max="13321" width="2" style="85" customWidth="1"/>
    <col min="13322" max="13322" width="15.375" style="85" customWidth="1"/>
    <col min="13323" max="13323" width="21.625" style="85" bestFit="1" customWidth="1"/>
    <col min="13324" max="13324" width="3" style="85" bestFit="1" customWidth="1"/>
    <col min="13325" max="13325" width="21.625" style="85" bestFit="1" customWidth="1"/>
    <col min="13326" max="13326" width="3" style="85" bestFit="1" customWidth="1"/>
    <col min="13327" max="13327" width="21.625" style="85" bestFit="1" customWidth="1"/>
    <col min="13328" max="13328" width="3" style="85" bestFit="1" customWidth="1"/>
    <col min="13329" max="13329" width="21.625" style="85" customWidth="1"/>
    <col min="13330" max="13330" width="3" style="85" customWidth="1"/>
    <col min="13331" max="13331" width="1" style="85" customWidth="1"/>
    <col min="13332" max="13569" width="9" style="85"/>
    <col min="13570" max="13570" width="1.125" style="85" customWidth="1"/>
    <col min="13571" max="13571" width="1.625" style="85" customWidth="1"/>
    <col min="13572" max="13577" width="2" style="85" customWidth="1"/>
    <col min="13578" max="13578" width="15.375" style="85" customWidth="1"/>
    <col min="13579" max="13579" width="21.625" style="85" bestFit="1" customWidth="1"/>
    <col min="13580" max="13580" width="3" style="85" bestFit="1" customWidth="1"/>
    <col min="13581" max="13581" width="21.625" style="85" bestFit="1" customWidth="1"/>
    <col min="13582" max="13582" width="3" style="85" bestFit="1" customWidth="1"/>
    <col min="13583" max="13583" width="21.625" style="85" bestFit="1" customWidth="1"/>
    <col min="13584" max="13584" width="3" style="85" bestFit="1" customWidth="1"/>
    <col min="13585" max="13585" width="21.625" style="85" customWidth="1"/>
    <col min="13586" max="13586" width="3" style="85" customWidth="1"/>
    <col min="13587" max="13587" width="1" style="85" customWidth="1"/>
    <col min="13588" max="13825" width="9" style="85"/>
    <col min="13826" max="13826" width="1.125" style="85" customWidth="1"/>
    <col min="13827" max="13827" width="1.625" style="85" customWidth="1"/>
    <col min="13828" max="13833" width="2" style="85" customWidth="1"/>
    <col min="13834" max="13834" width="15.375" style="85" customWidth="1"/>
    <col min="13835" max="13835" width="21.625" style="85" bestFit="1" customWidth="1"/>
    <col min="13836" max="13836" width="3" style="85" bestFit="1" customWidth="1"/>
    <col min="13837" max="13837" width="21.625" style="85" bestFit="1" customWidth="1"/>
    <col min="13838" max="13838" width="3" style="85" bestFit="1" customWidth="1"/>
    <col min="13839" max="13839" width="21.625" style="85" bestFit="1" customWidth="1"/>
    <col min="13840" max="13840" width="3" style="85" bestFit="1" customWidth="1"/>
    <col min="13841" max="13841" width="21.625" style="85" customWidth="1"/>
    <col min="13842" max="13842" width="3" style="85" customWidth="1"/>
    <col min="13843" max="13843" width="1" style="85" customWidth="1"/>
    <col min="13844" max="14081" width="9" style="85"/>
    <col min="14082" max="14082" width="1.125" style="85" customWidth="1"/>
    <col min="14083" max="14083" width="1.625" style="85" customWidth="1"/>
    <col min="14084" max="14089" width="2" style="85" customWidth="1"/>
    <col min="14090" max="14090" width="15.375" style="85" customWidth="1"/>
    <col min="14091" max="14091" width="21.625" style="85" bestFit="1" customWidth="1"/>
    <col min="14092" max="14092" width="3" style="85" bestFit="1" customWidth="1"/>
    <col min="14093" max="14093" width="21.625" style="85" bestFit="1" customWidth="1"/>
    <col min="14094" max="14094" width="3" style="85" bestFit="1" customWidth="1"/>
    <col min="14095" max="14095" width="21.625" style="85" bestFit="1" customWidth="1"/>
    <col min="14096" max="14096" width="3" style="85" bestFit="1" customWidth="1"/>
    <col min="14097" max="14097" width="21.625" style="85" customWidth="1"/>
    <col min="14098" max="14098" width="3" style="85" customWidth="1"/>
    <col min="14099" max="14099" width="1" style="85" customWidth="1"/>
    <col min="14100" max="14337" width="9" style="85"/>
    <col min="14338" max="14338" width="1.125" style="85" customWidth="1"/>
    <col min="14339" max="14339" width="1.625" style="85" customWidth="1"/>
    <col min="14340" max="14345" width="2" style="85" customWidth="1"/>
    <col min="14346" max="14346" width="15.375" style="85" customWidth="1"/>
    <col min="14347" max="14347" width="21.625" style="85" bestFit="1" customWidth="1"/>
    <col min="14348" max="14348" width="3" style="85" bestFit="1" customWidth="1"/>
    <col min="14349" max="14349" width="21.625" style="85" bestFit="1" customWidth="1"/>
    <col min="14350" max="14350" width="3" style="85" bestFit="1" customWidth="1"/>
    <col min="14351" max="14351" width="21.625" style="85" bestFit="1" customWidth="1"/>
    <col min="14352" max="14352" width="3" style="85" bestFit="1" customWidth="1"/>
    <col min="14353" max="14353" width="21.625" style="85" customWidth="1"/>
    <col min="14354" max="14354" width="3" style="85" customWidth="1"/>
    <col min="14355" max="14355" width="1" style="85" customWidth="1"/>
    <col min="14356" max="14593" width="9" style="85"/>
    <col min="14594" max="14594" width="1.125" style="85" customWidth="1"/>
    <col min="14595" max="14595" width="1.625" style="85" customWidth="1"/>
    <col min="14596" max="14601" width="2" style="85" customWidth="1"/>
    <col min="14602" max="14602" width="15.375" style="85" customWidth="1"/>
    <col min="14603" max="14603" width="21.625" style="85" bestFit="1" customWidth="1"/>
    <col min="14604" max="14604" width="3" style="85" bestFit="1" customWidth="1"/>
    <col min="14605" max="14605" width="21.625" style="85" bestFit="1" customWidth="1"/>
    <col min="14606" max="14606" width="3" style="85" bestFit="1" customWidth="1"/>
    <col min="14607" max="14607" width="21.625" style="85" bestFit="1" customWidth="1"/>
    <col min="14608" max="14608" width="3" style="85" bestFit="1" customWidth="1"/>
    <col min="14609" max="14609" width="21.625" style="85" customWidth="1"/>
    <col min="14610" max="14610" width="3" style="85" customWidth="1"/>
    <col min="14611" max="14611" width="1" style="85" customWidth="1"/>
    <col min="14612" max="14849" width="9" style="85"/>
    <col min="14850" max="14850" width="1.125" style="85" customWidth="1"/>
    <col min="14851" max="14851" width="1.625" style="85" customWidth="1"/>
    <col min="14852" max="14857" width="2" style="85" customWidth="1"/>
    <col min="14858" max="14858" width="15.375" style="85" customWidth="1"/>
    <col min="14859" max="14859" width="21.625" style="85" bestFit="1" customWidth="1"/>
    <col min="14860" max="14860" width="3" style="85" bestFit="1" customWidth="1"/>
    <col min="14861" max="14861" width="21.625" style="85" bestFit="1" customWidth="1"/>
    <col min="14862" max="14862" width="3" style="85" bestFit="1" customWidth="1"/>
    <col min="14863" max="14863" width="21.625" style="85" bestFit="1" customWidth="1"/>
    <col min="14864" max="14864" width="3" style="85" bestFit="1" customWidth="1"/>
    <col min="14865" max="14865" width="21.625" style="85" customWidth="1"/>
    <col min="14866" max="14866" width="3" style="85" customWidth="1"/>
    <col min="14867" max="14867" width="1" style="85" customWidth="1"/>
    <col min="14868" max="15105" width="9" style="85"/>
    <col min="15106" max="15106" width="1.125" style="85" customWidth="1"/>
    <col min="15107" max="15107" width="1.625" style="85" customWidth="1"/>
    <col min="15108" max="15113" width="2" style="85" customWidth="1"/>
    <col min="15114" max="15114" width="15.375" style="85" customWidth="1"/>
    <col min="15115" max="15115" width="21.625" style="85" bestFit="1" customWidth="1"/>
    <col min="15116" max="15116" width="3" style="85" bestFit="1" customWidth="1"/>
    <col min="15117" max="15117" width="21.625" style="85" bestFit="1" customWidth="1"/>
    <col min="15118" max="15118" width="3" style="85" bestFit="1" customWidth="1"/>
    <col min="15119" max="15119" width="21.625" style="85" bestFit="1" customWidth="1"/>
    <col min="15120" max="15120" width="3" style="85" bestFit="1" customWidth="1"/>
    <col min="15121" max="15121" width="21.625" style="85" customWidth="1"/>
    <col min="15122" max="15122" width="3" style="85" customWidth="1"/>
    <col min="15123" max="15123" width="1" style="85" customWidth="1"/>
    <col min="15124" max="15361" width="9" style="85"/>
    <col min="15362" max="15362" width="1.125" style="85" customWidth="1"/>
    <col min="15363" max="15363" width="1.625" style="85" customWidth="1"/>
    <col min="15364" max="15369" width="2" style="85" customWidth="1"/>
    <col min="15370" max="15370" width="15.375" style="85" customWidth="1"/>
    <col min="15371" max="15371" width="21.625" style="85" bestFit="1" customWidth="1"/>
    <col min="15372" max="15372" width="3" style="85" bestFit="1" customWidth="1"/>
    <col min="15373" max="15373" width="21.625" style="85" bestFit="1" customWidth="1"/>
    <col min="15374" max="15374" width="3" style="85" bestFit="1" customWidth="1"/>
    <col min="15375" max="15375" width="21.625" style="85" bestFit="1" customWidth="1"/>
    <col min="15376" max="15376" width="3" style="85" bestFit="1" customWidth="1"/>
    <col min="15377" max="15377" width="21.625" style="85" customWidth="1"/>
    <col min="15378" max="15378" width="3" style="85" customWidth="1"/>
    <col min="15379" max="15379" width="1" style="85" customWidth="1"/>
    <col min="15380" max="15617" width="9" style="85"/>
    <col min="15618" max="15618" width="1.125" style="85" customWidth="1"/>
    <col min="15619" max="15619" width="1.625" style="85" customWidth="1"/>
    <col min="15620" max="15625" width="2" style="85" customWidth="1"/>
    <col min="15626" max="15626" width="15.375" style="85" customWidth="1"/>
    <col min="15627" max="15627" width="21.625" style="85" bestFit="1" customWidth="1"/>
    <col min="15628" max="15628" width="3" style="85" bestFit="1" customWidth="1"/>
    <col min="15629" max="15629" width="21.625" style="85" bestFit="1" customWidth="1"/>
    <col min="15630" max="15630" width="3" style="85" bestFit="1" customWidth="1"/>
    <col min="15631" max="15631" width="21.625" style="85" bestFit="1" customWidth="1"/>
    <col min="15632" max="15632" width="3" style="85" bestFit="1" customWidth="1"/>
    <col min="15633" max="15633" width="21.625" style="85" customWidth="1"/>
    <col min="15634" max="15634" width="3" style="85" customWidth="1"/>
    <col min="15635" max="15635" width="1" style="85" customWidth="1"/>
    <col min="15636" max="15873" width="9" style="85"/>
    <col min="15874" max="15874" width="1.125" style="85" customWidth="1"/>
    <col min="15875" max="15875" width="1.625" style="85" customWidth="1"/>
    <col min="15876" max="15881" width="2" style="85" customWidth="1"/>
    <col min="15882" max="15882" width="15.375" style="85" customWidth="1"/>
    <col min="15883" max="15883" width="21.625" style="85" bestFit="1" customWidth="1"/>
    <col min="15884" max="15884" width="3" style="85" bestFit="1" customWidth="1"/>
    <col min="15885" max="15885" width="21.625" style="85" bestFit="1" customWidth="1"/>
    <col min="15886" max="15886" width="3" style="85" bestFit="1" customWidth="1"/>
    <col min="15887" max="15887" width="21.625" style="85" bestFit="1" customWidth="1"/>
    <col min="15888" max="15888" width="3" style="85" bestFit="1" customWidth="1"/>
    <col min="15889" max="15889" width="21.625" style="85" customWidth="1"/>
    <col min="15890" max="15890" width="3" style="85" customWidth="1"/>
    <col min="15891" max="15891" width="1" style="85" customWidth="1"/>
    <col min="15892" max="16129" width="9" style="85"/>
    <col min="16130" max="16130" width="1.125" style="85" customWidth="1"/>
    <col min="16131" max="16131" width="1.625" style="85" customWidth="1"/>
    <col min="16132" max="16137" width="2" style="85" customWidth="1"/>
    <col min="16138" max="16138" width="15.375" style="85" customWidth="1"/>
    <col min="16139" max="16139" width="21.625" style="85" bestFit="1" customWidth="1"/>
    <col min="16140" max="16140" width="3" style="85" bestFit="1" customWidth="1"/>
    <col min="16141" max="16141" width="21.625" style="85" bestFit="1" customWidth="1"/>
    <col min="16142" max="16142" width="3" style="85" bestFit="1" customWidth="1"/>
    <col min="16143" max="16143" width="21.625" style="85" bestFit="1" customWidth="1"/>
    <col min="16144" max="16144" width="3" style="85" bestFit="1" customWidth="1"/>
    <col min="16145" max="16145" width="21.625" style="85" customWidth="1"/>
    <col min="16146" max="16146" width="3" style="85" customWidth="1"/>
    <col min="16147" max="16147" width="1" style="85" customWidth="1"/>
    <col min="16148" max="16384" width="9" style="85"/>
  </cols>
  <sheetData>
    <row r="2" spans="1:24" ht="24" x14ac:dyDescent="0.25">
      <c r="B2" s="84"/>
      <c r="C2" s="285" t="s">
        <v>358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</row>
    <row r="3" spans="1:24" ht="17.25" x14ac:dyDescent="0.2">
      <c r="B3" s="86"/>
      <c r="C3" s="286" t="s">
        <v>355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4" ht="17.25" x14ac:dyDescent="0.2">
      <c r="B4" s="86"/>
      <c r="C4" s="286" t="s">
        <v>356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353</v>
      </c>
    </row>
    <row r="6" spans="1:24" ht="12.75" customHeight="1" x14ac:dyDescent="0.15">
      <c r="B6" s="90"/>
      <c r="C6" s="287" t="s">
        <v>0</v>
      </c>
      <c r="D6" s="288"/>
      <c r="E6" s="288"/>
      <c r="F6" s="288"/>
      <c r="G6" s="288"/>
      <c r="H6" s="288"/>
      <c r="I6" s="288"/>
      <c r="J6" s="289"/>
      <c r="K6" s="293" t="s">
        <v>343</v>
      </c>
      <c r="L6" s="288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329</v>
      </c>
      <c r="B7" s="90"/>
      <c r="C7" s="290"/>
      <c r="D7" s="291"/>
      <c r="E7" s="291"/>
      <c r="F7" s="291"/>
      <c r="G7" s="291"/>
      <c r="H7" s="291"/>
      <c r="I7" s="291"/>
      <c r="J7" s="292"/>
      <c r="K7" s="294"/>
      <c r="L7" s="291"/>
      <c r="M7" s="295" t="s">
        <v>344</v>
      </c>
      <c r="N7" s="296"/>
      <c r="O7" s="295" t="s">
        <v>345</v>
      </c>
      <c r="P7" s="296"/>
      <c r="Q7" s="295" t="s">
        <v>147</v>
      </c>
      <c r="R7" s="299"/>
    </row>
    <row r="8" spans="1:24" ht="15.95" customHeight="1" x14ac:dyDescent="0.15">
      <c r="A8" s="83" t="s">
        <v>209</v>
      </c>
      <c r="B8" s="93"/>
      <c r="C8" s="94" t="s">
        <v>210</v>
      </c>
      <c r="D8" s="95"/>
      <c r="E8" s="95"/>
      <c r="F8" s="95"/>
      <c r="G8" s="95"/>
      <c r="H8" s="95"/>
      <c r="I8" s="95"/>
      <c r="J8" s="96"/>
      <c r="K8" s="374">
        <v>848963</v>
      </c>
      <c r="L8" s="375"/>
      <c r="M8" s="374">
        <v>1151314</v>
      </c>
      <c r="N8" s="376"/>
      <c r="O8" s="374">
        <v>-302351</v>
      </c>
      <c r="P8" s="376"/>
      <c r="Q8" s="377" t="s">
        <v>11</v>
      </c>
      <c r="R8" s="378"/>
      <c r="U8" s="213">
        <f t="shared" ref="U8:U13" si="0">IF(COUNTIF(V8:X8,"-")=COUNTA(V8:X8),"-",SUM(V8:X8))</f>
        <v>849000046144</v>
      </c>
      <c r="V8" s="213">
        <v>1174769792291</v>
      </c>
      <c r="W8" s="213">
        <v>-325769746147</v>
      </c>
      <c r="X8" s="213">
        <v>0</v>
      </c>
    </row>
    <row r="9" spans="1:24" ht="15.95" customHeight="1" x14ac:dyDescent="0.15">
      <c r="A9" s="83" t="s">
        <v>211</v>
      </c>
      <c r="B9" s="93"/>
      <c r="C9" s="24"/>
      <c r="D9" s="19" t="s">
        <v>212</v>
      </c>
      <c r="E9" s="19"/>
      <c r="F9" s="19"/>
      <c r="G9" s="19"/>
      <c r="H9" s="19"/>
      <c r="I9" s="19"/>
      <c r="J9" s="97"/>
      <c r="K9" s="98">
        <v>-312095</v>
      </c>
      <c r="L9" s="99"/>
      <c r="M9" s="278"/>
      <c r="N9" s="279"/>
      <c r="O9" s="98">
        <v>-312095</v>
      </c>
      <c r="P9" s="100"/>
      <c r="Q9" s="101" t="s">
        <v>11</v>
      </c>
      <c r="R9" s="102"/>
      <c r="U9" s="213">
        <f t="shared" si="0"/>
        <v>-312094555510</v>
      </c>
      <c r="V9" s="213" t="s">
        <v>11</v>
      </c>
      <c r="W9" s="213">
        <v>-312094555510</v>
      </c>
      <c r="X9" s="213">
        <v>0</v>
      </c>
    </row>
    <row r="10" spans="1:24" ht="15.95" customHeight="1" x14ac:dyDescent="0.15">
      <c r="A10" s="83" t="s">
        <v>213</v>
      </c>
      <c r="B10" s="90"/>
      <c r="C10" s="103"/>
      <c r="D10" s="97" t="s">
        <v>214</v>
      </c>
      <c r="E10" s="97"/>
      <c r="F10" s="97"/>
      <c r="G10" s="97"/>
      <c r="H10" s="97"/>
      <c r="I10" s="97"/>
      <c r="J10" s="97"/>
      <c r="K10" s="98">
        <v>311130</v>
      </c>
      <c r="L10" s="99"/>
      <c r="M10" s="273"/>
      <c r="N10" s="280"/>
      <c r="O10" s="98">
        <v>311130</v>
      </c>
      <c r="P10" s="100"/>
      <c r="Q10" s="101" t="s">
        <v>11</v>
      </c>
      <c r="R10" s="104"/>
      <c r="U10" s="213">
        <f t="shared" si="0"/>
        <v>311130190557</v>
      </c>
      <c r="V10" s="213" t="s">
        <v>11</v>
      </c>
      <c r="W10" s="213">
        <f>IF(COUNTIF(W11:W12,"-")=COUNTA(W11:W12),"-",SUM(W11:W12))</f>
        <v>311130190557</v>
      </c>
      <c r="X10" s="213">
        <f>IF(COUNTIF(X11:X12,"-")=COUNTA(X11:X12),"-",SUM(X11:X12))</f>
        <v>0</v>
      </c>
    </row>
    <row r="11" spans="1:24" ht="15.95" customHeight="1" x14ac:dyDescent="0.15">
      <c r="A11" s="83" t="s">
        <v>215</v>
      </c>
      <c r="B11" s="90"/>
      <c r="C11" s="105"/>
      <c r="D11" s="97"/>
      <c r="E11" s="106" t="s">
        <v>216</v>
      </c>
      <c r="F11" s="106"/>
      <c r="G11" s="106"/>
      <c r="H11" s="106"/>
      <c r="I11" s="106"/>
      <c r="J11" s="328"/>
      <c r="K11" s="329">
        <v>168262</v>
      </c>
      <c r="L11" s="330"/>
      <c r="M11" s="331"/>
      <c r="N11" s="332"/>
      <c r="O11" s="329">
        <v>168262</v>
      </c>
      <c r="P11" s="333"/>
      <c r="Q11" s="334" t="s">
        <v>11</v>
      </c>
      <c r="R11" s="335"/>
      <c r="U11" s="213">
        <f t="shared" si="0"/>
        <v>168262461371</v>
      </c>
      <c r="V11" s="213" t="s">
        <v>11</v>
      </c>
      <c r="W11" s="213">
        <v>168262461371</v>
      </c>
      <c r="X11" s="213">
        <v>0</v>
      </c>
    </row>
    <row r="12" spans="1:24" ht="15.95" customHeight="1" x14ac:dyDescent="0.15">
      <c r="A12" s="83" t="s">
        <v>217</v>
      </c>
      <c r="B12" s="90"/>
      <c r="C12" s="107"/>
      <c r="D12" s="108"/>
      <c r="E12" s="108" t="s">
        <v>218</v>
      </c>
      <c r="F12" s="108"/>
      <c r="G12" s="108"/>
      <c r="H12" s="108"/>
      <c r="I12" s="108"/>
      <c r="J12" s="336"/>
      <c r="K12" s="337">
        <v>142868</v>
      </c>
      <c r="L12" s="338"/>
      <c r="M12" s="339"/>
      <c r="N12" s="340"/>
      <c r="O12" s="337">
        <v>142868</v>
      </c>
      <c r="P12" s="341"/>
      <c r="Q12" s="342" t="s">
        <v>11</v>
      </c>
      <c r="R12" s="343"/>
      <c r="U12" s="213">
        <f t="shared" si="0"/>
        <v>142867729186</v>
      </c>
      <c r="V12" s="213" t="s">
        <v>11</v>
      </c>
      <c r="W12" s="213">
        <v>142867729186</v>
      </c>
      <c r="X12" s="213">
        <v>0</v>
      </c>
    </row>
    <row r="13" spans="1:24" ht="15.95" customHeight="1" x14ac:dyDescent="0.15">
      <c r="A13" s="83" t="s">
        <v>219</v>
      </c>
      <c r="B13" s="90"/>
      <c r="C13" s="115"/>
      <c r="D13" s="116" t="s">
        <v>220</v>
      </c>
      <c r="E13" s="117"/>
      <c r="F13" s="116"/>
      <c r="G13" s="116"/>
      <c r="H13" s="116"/>
      <c r="I13" s="116"/>
      <c r="J13" s="344"/>
      <c r="K13" s="345">
        <v>-964</v>
      </c>
      <c r="L13" s="346" t="s">
        <v>357</v>
      </c>
      <c r="M13" s="347"/>
      <c r="N13" s="348"/>
      <c r="O13" s="345">
        <v>-964</v>
      </c>
      <c r="P13" s="349" t="s">
        <v>357</v>
      </c>
      <c r="Q13" s="350" t="s">
        <v>11</v>
      </c>
      <c r="R13" s="351"/>
      <c r="U13" s="213">
        <f t="shared" si="0"/>
        <v>-964364953</v>
      </c>
      <c r="V13" s="213" t="s">
        <v>11</v>
      </c>
      <c r="W13" s="213">
        <f>IF(COUNTIF(W9:W10,"-")=COUNTA(W9:W10),"-",SUM(W9:W10))</f>
        <v>-964364953</v>
      </c>
      <c r="X13" s="213">
        <f>IF(COUNTIF(X9:X10,"-")=COUNTA(X9:X10),"-",SUM(X9:X10))</f>
        <v>0</v>
      </c>
    </row>
    <row r="14" spans="1:24" ht="15.95" customHeight="1" x14ac:dyDescent="0.15">
      <c r="A14" s="83" t="s">
        <v>221</v>
      </c>
      <c r="B14" s="90"/>
      <c r="C14" s="24"/>
      <c r="D14" s="123" t="s">
        <v>346</v>
      </c>
      <c r="E14" s="123"/>
      <c r="F14" s="123"/>
      <c r="G14" s="106"/>
      <c r="H14" s="106"/>
      <c r="I14" s="106"/>
      <c r="J14" s="328"/>
      <c r="K14" s="352"/>
      <c r="L14" s="353"/>
      <c r="M14" s="329" t="s">
        <v>11</v>
      </c>
      <c r="N14" s="333"/>
      <c r="O14" s="329" t="s">
        <v>11</v>
      </c>
      <c r="P14" s="333"/>
      <c r="Q14" s="354"/>
      <c r="R14" s="355"/>
      <c r="U14" s="213">
        <v>0</v>
      </c>
      <c r="V14" s="213" t="s">
        <v>11</v>
      </c>
      <c r="W14" s="213" t="s">
        <v>11</v>
      </c>
      <c r="X14" s="213" t="s">
        <v>11</v>
      </c>
    </row>
    <row r="15" spans="1:24" ht="15.95" customHeight="1" x14ac:dyDescent="0.15">
      <c r="A15" s="83" t="s">
        <v>222</v>
      </c>
      <c r="B15" s="90"/>
      <c r="C15" s="24"/>
      <c r="D15" s="123"/>
      <c r="E15" s="123" t="s">
        <v>223</v>
      </c>
      <c r="F15" s="106"/>
      <c r="G15" s="106"/>
      <c r="H15" s="106"/>
      <c r="I15" s="106"/>
      <c r="J15" s="328"/>
      <c r="K15" s="352"/>
      <c r="L15" s="353"/>
      <c r="M15" s="329" t="s">
        <v>11</v>
      </c>
      <c r="N15" s="333"/>
      <c r="O15" s="329" t="s">
        <v>11</v>
      </c>
      <c r="P15" s="333"/>
      <c r="Q15" s="356"/>
      <c r="R15" s="357"/>
      <c r="U15" s="213">
        <v>0</v>
      </c>
      <c r="V15" s="213" t="s">
        <v>11</v>
      </c>
      <c r="W15" s="213" t="s">
        <v>11</v>
      </c>
      <c r="X15" s="213" t="s">
        <v>11</v>
      </c>
    </row>
    <row r="16" spans="1:24" ht="15.95" customHeight="1" x14ac:dyDescent="0.15">
      <c r="A16" s="83" t="s">
        <v>224</v>
      </c>
      <c r="B16" s="90"/>
      <c r="C16" s="24"/>
      <c r="D16" s="123"/>
      <c r="E16" s="123" t="s">
        <v>225</v>
      </c>
      <c r="F16" s="123"/>
      <c r="G16" s="106"/>
      <c r="H16" s="106"/>
      <c r="I16" s="106"/>
      <c r="J16" s="328"/>
      <c r="K16" s="352"/>
      <c r="L16" s="353"/>
      <c r="M16" s="329" t="s">
        <v>11</v>
      </c>
      <c r="N16" s="333"/>
      <c r="O16" s="329" t="s">
        <v>11</v>
      </c>
      <c r="P16" s="333"/>
      <c r="Q16" s="356"/>
      <c r="R16" s="357"/>
      <c r="U16" s="213">
        <v>0</v>
      </c>
      <c r="V16" s="213" t="s">
        <v>11</v>
      </c>
      <c r="W16" s="213" t="s">
        <v>11</v>
      </c>
      <c r="X16" s="213" t="s">
        <v>11</v>
      </c>
    </row>
    <row r="17" spans="1:24" ht="15.95" customHeight="1" x14ac:dyDescent="0.15">
      <c r="A17" s="83" t="s">
        <v>226</v>
      </c>
      <c r="B17" s="90"/>
      <c r="C17" s="24"/>
      <c r="D17" s="123"/>
      <c r="E17" s="123" t="s">
        <v>227</v>
      </c>
      <c r="F17" s="123"/>
      <c r="G17" s="106"/>
      <c r="H17" s="106"/>
      <c r="I17" s="106"/>
      <c r="J17" s="328"/>
      <c r="K17" s="352"/>
      <c r="L17" s="353"/>
      <c r="M17" s="329" t="s">
        <v>11</v>
      </c>
      <c r="N17" s="333"/>
      <c r="O17" s="329" t="s">
        <v>11</v>
      </c>
      <c r="P17" s="333"/>
      <c r="Q17" s="356"/>
      <c r="R17" s="357"/>
      <c r="U17" s="213">
        <v>0</v>
      </c>
      <c r="V17" s="213" t="s">
        <v>11</v>
      </c>
      <c r="W17" s="213" t="s">
        <v>11</v>
      </c>
      <c r="X17" s="213" t="s">
        <v>11</v>
      </c>
    </row>
    <row r="18" spans="1:24" ht="15.95" customHeight="1" x14ac:dyDescent="0.15">
      <c r="A18" s="83" t="s">
        <v>228</v>
      </c>
      <c r="B18" s="90"/>
      <c r="C18" s="24"/>
      <c r="D18" s="123"/>
      <c r="E18" s="123" t="s">
        <v>229</v>
      </c>
      <c r="F18" s="123"/>
      <c r="G18" s="106"/>
      <c r="H18" s="20"/>
      <c r="I18" s="106"/>
      <c r="J18" s="328"/>
      <c r="K18" s="352"/>
      <c r="L18" s="353"/>
      <c r="M18" s="329" t="s">
        <v>11</v>
      </c>
      <c r="N18" s="333"/>
      <c r="O18" s="329" t="s">
        <v>11</v>
      </c>
      <c r="P18" s="333"/>
      <c r="Q18" s="356"/>
      <c r="R18" s="357"/>
      <c r="U18" s="213">
        <v>0</v>
      </c>
      <c r="V18" s="213" t="s">
        <v>11</v>
      </c>
      <c r="W18" s="213" t="s">
        <v>11</v>
      </c>
      <c r="X18" s="213" t="s">
        <v>11</v>
      </c>
    </row>
    <row r="19" spans="1:24" ht="15.95" customHeight="1" x14ac:dyDescent="0.15">
      <c r="A19" s="83" t="s">
        <v>230</v>
      </c>
      <c r="B19" s="90"/>
      <c r="C19" s="24"/>
      <c r="D19" s="123" t="s">
        <v>231</v>
      </c>
      <c r="E19" s="106"/>
      <c r="F19" s="106"/>
      <c r="G19" s="106"/>
      <c r="H19" s="106"/>
      <c r="I19" s="106"/>
      <c r="J19" s="328"/>
      <c r="K19" s="329">
        <v>1</v>
      </c>
      <c r="L19" s="330"/>
      <c r="M19" s="329" t="s">
        <v>11</v>
      </c>
      <c r="N19" s="333"/>
      <c r="O19" s="331"/>
      <c r="P19" s="332"/>
      <c r="Q19" s="331"/>
      <c r="R19" s="358"/>
      <c r="U19" s="213">
        <v>833400</v>
      </c>
      <c r="V19" s="213" t="s">
        <v>11</v>
      </c>
      <c r="W19" s="213" t="s">
        <v>11</v>
      </c>
      <c r="X19" s="213" t="s">
        <v>11</v>
      </c>
    </row>
    <row r="20" spans="1:24" ht="15.95" customHeight="1" x14ac:dyDescent="0.15">
      <c r="A20" s="83" t="s">
        <v>232</v>
      </c>
      <c r="B20" s="90"/>
      <c r="C20" s="24"/>
      <c r="D20" s="123" t="s">
        <v>233</v>
      </c>
      <c r="E20" s="123"/>
      <c r="F20" s="106"/>
      <c r="G20" s="106"/>
      <c r="H20" s="106"/>
      <c r="I20" s="106"/>
      <c r="J20" s="328"/>
      <c r="K20" s="329">
        <v>1054</v>
      </c>
      <c r="L20" s="330"/>
      <c r="M20" s="329" t="s">
        <v>11</v>
      </c>
      <c r="N20" s="333"/>
      <c r="O20" s="331"/>
      <c r="P20" s="332"/>
      <c r="Q20" s="331"/>
      <c r="R20" s="358"/>
      <c r="U20" s="213">
        <v>1053500808</v>
      </c>
      <c r="V20" s="213" t="s">
        <v>11</v>
      </c>
      <c r="W20" s="213" t="s">
        <v>11</v>
      </c>
      <c r="X20" s="213" t="s">
        <v>11</v>
      </c>
    </row>
    <row r="21" spans="1:24" ht="15.95" customHeight="1" x14ac:dyDescent="0.15">
      <c r="A21" s="83" t="s">
        <v>347</v>
      </c>
      <c r="B21" s="90"/>
      <c r="C21" s="24"/>
      <c r="D21" s="123" t="s">
        <v>234</v>
      </c>
      <c r="E21" s="123"/>
      <c r="F21" s="106"/>
      <c r="G21" s="106"/>
      <c r="H21" s="106"/>
      <c r="I21" s="106"/>
      <c r="J21" s="328"/>
      <c r="K21" s="329" t="s">
        <v>11</v>
      </c>
      <c r="L21" s="359"/>
      <c r="M21" s="331"/>
      <c r="N21" s="332"/>
      <c r="O21" s="331"/>
      <c r="P21" s="332"/>
      <c r="Q21" s="334" t="s">
        <v>11</v>
      </c>
      <c r="R21" s="335"/>
      <c r="U21" s="213">
        <f>IF(COUNTIF(V21:X21,"-")=COUNTA(V21:X21),"-",SUM(V21:X21))</f>
        <v>0</v>
      </c>
      <c r="V21" s="213" t="s">
        <v>11</v>
      </c>
      <c r="W21" s="213" t="s">
        <v>11</v>
      </c>
      <c r="X21" s="213">
        <v>0</v>
      </c>
    </row>
    <row r="22" spans="1:24" ht="15.95" customHeight="1" x14ac:dyDescent="0.15">
      <c r="A22" s="83" t="s">
        <v>348</v>
      </c>
      <c r="B22" s="90"/>
      <c r="C22" s="24"/>
      <c r="D22" s="123" t="s">
        <v>235</v>
      </c>
      <c r="E22" s="123"/>
      <c r="F22" s="106"/>
      <c r="G22" s="106"/>
      <c r="H22" s="106"/>
      <c r="I22" s="106"/>
      <c r="J22" s="328"/>
      <c r="K22" s="329">
        <v>0</v>
      </c>
      <c r="L22" s="359"/>
      <c r="M22" s="331"/>
      <c r="N22" s="332"/>
      <c r="O22" s="331"/>
      <c r="P22" s="332"/>
      <c r="Q22" s="334" t="s">
        <v>11</v>
      </c>
      <c r="R22" s="335"/>
      <c r="U22" s="213">
        <f>IF(COUNTIF(V22:X22,"-")=COUNTA(V22:X22),"-",SUM(V22:X22))</f>
        <v>0</v>
      </c>
      <c r="V22" s="213" t="s">
        <v>11</v>
      </c>
      <c r="W22" s="213" t="s">
        <v>11</v>
      </c>
      <c r="X22" s="213">
        <v>0</v>
      </c>
    </row>
    <row r="23" spans="1:24" ht="15.95" customHeight="1" x14ac:dyDescent="0.15">
      <c r="A23" s="83" t="s">
        <v>349</v>
      </c>
      <c r="B23" s="90"/>
      <c r="C23" s="24"/>
      <c r="D23" s="123" t="s">
        <v>236</v>
      </c>
      <c r="E23" s="123"/>
      <c r="F23" s="106"/>
      <c r="G23" s="106"/>
      <c r="H23" s="106"/>
      <c r="I23" s="106"/>
      <c r="J23" s="328"/>
      <c r="K23" s="329">
        <v>37</v>
      </c>
      <c r="L23" s="330"/>
      <c r="M23" s="331"/>
      <c r="N23" s="332"/>
      <c r="O23" s="331"/>
      <c r="P23" s="332"/>
      <c r="Q23" s="334" t="s">
        <v>11</v>
      </c>
      <c r="R23" s="335"/>
      <c r="U23" s="213">
        <f>IF(COUNTIF(V23:X23,"-")=COUNTA(V23:X23),"-",SUM(V23:X23))</f>
        <v>0</v>
      </c>
      <c r="V23" s="213" t="s">
        <v>11</v>
      </c>
      <c r="W23" s="213" t="s">
        <v>11</v>
      </c>
      <c r="X23" s="213">
        <v>0</v>
      </c>
    </row>
    <row r="24" spans="1:24" ht="15.95" customHeight="1" x14ac:dyDescent="0.15">
      <c r="A24" s="83" t="s">
        <v>237</v>
      </c>
      <c r="B24" s="90"/>
      <c r="C24" s="107"/>
      <c r="D24" s="108" t="s">
        <v>44</v>
      </c>
      <c r="E24" s="108"/>
      <c r="F24" s="108"/>
      <c r="G24" s="124"/>
      <c r="H24" s="124"/>
      <c r="I24" s="124"/>
      <c r="J24" s="336"/>
      <c r="K24" s="337">
        <f>K25-K13-K19-K20-K22-K23</f>
        <v>-1970</v>
      </c>
      <c r="L24" s="338"/>
      <c r="M24" s="337" t="s">
        <v>11</v>
      </c>
      <c r="N24" s="341"/>
      <c r="O24" s="337" t="s">
        <v>11</v>
      </c>
      <c r="P24" s="341"/>
      <c r="Q24" s="360"/>
      <c r="R24" s="361"/>
      <c r="S24" s="125"/>
      <c r="U24" s="213">
        <v>-1969484227</v>
      </c>
      <c r="V24" s="213" t="s">
        <v>11</v>
      </c>
      <c r="W24" s="213" t="s">
        <v>11</v>
      </c>
      <c r="X24" s="213" t="s">
        <v>11</v>
      </c>
    </row>
    <row r="25" spans="1:24" ht="15.95" customHeight="1" thickBot="1" x14ac:dyDescent="0.2">
      <c r="A25" s="83" t="s">
        <v>238</v>
      </c>
      <c r="B25" s="90"/>
      <c r="C25" s="126"/>
      <c r="D25" s="127" t="s">
        <v>239</v>
      </c>
      <c r="E25" s="127"/>
      <c r="F25" s="128"/>
      <c r="G25" s="128"/>
      <c r="H25" s="129"/>
      <c r="I25" s="128"/>
      <c r="J25" s="362"/>
      <c r="K25" s="363">
        <f>K26-K8</f>
        <v>-1842</v>
      </c>
      <c r="L25" s="364"/>
      <c r="M25" s="363">
        <f>M26-M8</f>
        <v>-593</v>
      </c>
      <c r="N25" s="365"/>
      <c r="O25" s="363">
        <f>O26-O8</f>
        <v>-1249</v>
      </c>
      <c r="P25" s="365" t="s">
        <v>357</v>
      </c>
      <c r="Q25" s="366" t="s">
        <v>11</v>
      </c>
      <c r="R25" s="367"/>
      <c r="S25" s="125"/>
      <c r="U25" s="213">
        <f>IF(AND(U13="-",COUNTA(U19:U24)=COUNTIF(U19:U24,"-")),"-",SUM(U13,U19:U24))</f>
        <v>-1879514972</v>
      </c>
      <c r="V25" s="213">
        <f>IF(AND(V26="-",V8="-"),"-",SUM(V26)-SUM(V8))</f>
        <v>-24048978803</v>
      </c>
      <c r="W25" s="213">
        <f>IF(AND(W26="-",W8="-"),"-",SUM(W26)-SUM(W8))</f>
        <v>22169463827</v>
      </c>
      <c r="X25" s="213">
        <f>IF(AND(X13="-",COUNTIF(X21:X23,"-")=COUNTA(X21:X23)),"-",SUM(X13,X21:X23))</f>
        <v>0</v>
      </c>
    </row>
    <row r="26" spans="1:24" ht="15.95" customHeight="1" thickBot="1" x14ac:dyDescent="0.2">
      <c r="A26" s="83" t="s">
        <v>240</v>
      </c>
      <c r="B26" s="90"/>
      <c r="C26" s="135" t="s">
        <v>241</v>
      </c>
      <c r="D26" s="136"/>
      <c r="E26" s="136"/>
      <c r="F26" s="136"/>
      <c r="G26" s="137"/>
      <c r="H26" s="137"/>
      <c r="I26" s="137"/>
      <c r="J26" s="368"/>
      <c r="K26" s="369">
        <v>847121</v>
      </c>
      <c r="L26" s="370"/>
      <c r="M26" s="369">
        <v>1150721</v>
      </c>
      <c r="N26" s="371"/>
      <c r="O26" s="369">
        <v>-303600</v>
      </c>
      <c r="P26" s="371"/>
      <c r="Q26" s="372" t="s">
        <v>11</v>
      </c>
      <c r="R26" s="373"/>
      <c r="S26" s="125"/>
      <c r="U26" s="213">
        <f>IF(AND(U25="-",U8="-"),"-",SUM(U8,U25))</f>
        <v>847120531172</v>
      </c>
      <c r="V26" s="213">
        <v>1150720813488</v>
      </c>
      <c r="W26" s="213">
        <v>-303600282320</v>
      </c>
      <c r="X26" s="213">
        <f>IF(AND(X8="-",X25="-"),"-",SUM(X8,X25))</f>
        <v>0</v>
      </c>
    </row>
    <row r="27" spans="1:24" ht="6.75" customHeight="1" x14ac:dyDescent="0.15">
      <c r="B27" s="90"/>
      <c r="C27" s="144"/>
      <c r="D27" s="145"/>
      <c r="E27" s="145"/>
      <c r="F27" s="145"/>
      <c r="G27" s="145"/>
      <c r="H27" s="145"/>
      <c r="I27" s="145"/>
      <c r="J27" s="145"/>
      <c r="K27" s="90"/>
      <c r="L27" s="90"/>
      <c r="M27" s="90"/>
      <c r="N27" s="90"/>
      <c r="O27" s="90"/>
      <c r="P27" s="90"/>
      <c r="Q27" s="90"/>
      <c r="R27" s="19"/>
      <c r="S27" s="125"/>
    </row>
    <row r="28" spans="1:24" ht="15.6" customHeight="1" x14ac:dyDescent="0.15">
      <c r="B28" s="90"/>
      <c r="C28" s="146"/>
      <c r="D28" s="147" t="s">
        <v>342</v>
      </c>
      <c r="F28" s="148"/>
      <c r="G28" s="149"/>
      <c r="H28" s="148"/>
      <c r="I28" s="148"/>
      <c r="J28" s="146"/>
      <c r="K28" s="90"/>
      <c r="L28" s="90"/>
      <c r="M28" s="90"/>
      <c r="N28" s="90"/>
      <c r="O28" s="90"/>
      <c r="P28" s="90"/>
      <c r="Q28" s="90"/>
      <c r="R28" s="19"/>
      <c r="S28" s="125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B0F3-741A-49C1-A3B7-210098E5579D}">
  <sheetPr codeName="Sheet8">
    <tabColor rgb="FFFFC000"/>
    <pageSetUpPr fitToPage="1"/>
  </sheetPr>
  <dimension ref="A1:BF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58" s="51" customFormat="1" x14ac:dyDescent="0.15">
      <c r="A1" s="1"/>
      <c r="B1" s="150"/>
      <c r="C1" s="150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58" s="51" customFormat="1" ht="24" x14ac:dyDescent="0.15">
      <c r="A2" s="1"/>
      <c r="B2" s="151"/>
      <c r="C2" s="309" t="s">
        <v>359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58" s="51" customFormat="1" ht="14.25" x14ac:dyDescent="0.15">
      <c r="A3" s="152"/>
      <c r="B3" s="153"/>
      <c r="C3" s="310" t="s">
        <v>355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58" s="51" customFormat="1" ht="14.25" x14ac:dyDescent="0.15">
      <c r="A4" s="152"/>
      <c r="B4" s="153"/>
      <c r="C4" s="310" t="s">
        <v>356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58" s="51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353</v>
      </c>
    </row>
    <row r="6" spans="1:58" s="51" customFormat="1" x14ac:dyDescent="0.15">
      <c r="A6" s="152"/>
      <c r="B6" s="153"/>
      <c r="C6" s="311" t="s">
        <v>0</v>
      </c>
      <c r="D6" s="312"/>
      <c r="E6" s="312"/>
      <c r="F6" s="312"/>
      <c r="G6" s="312"/>
      <c r="H6" s="312"/>
      <c r="I6" s="312"/>
      <c r="J6" s="313"/>
      <c r="K6" s="313"/>
      <c r="L6" s="314"/>
      <c r="M6" s="318" t="s">
        <v>331</v>
      </c>
      <c r="N6" s="319"/>
    </row>
    <row r="7" spans="1:58" s="51" customFormat="1" ht="14.25" thickBot="1" x14ac:dyDescent="0.2">
      <c r="A7" s="152" t="s">
        <v>329</v>
      </c>
      <c r="B7" s="153"/>
      <c r="C7" s="315"/>
      <c r="D7" s="316"/>
      <c r="E7" s="316"/>
      <c r="F7" s="316"/>
      <c r="G7" s="316"/>
      <c r="H7" s="316"/>
      <c r="I7" s="316"/>
      <c r="J7" s="316"/>
      <c r="K7" s="316"/>
      <c r="L7" s="317"/>
      <c r="M7" s="320"/>
      <c r="N7" s="321"/>
    </row>
    <row r="8" spans="1:58" s="51" customFormat="1" x14ac:dyDescent="0.15">
      <c r="A8" s="156"/>
      <c r="B8" s="157"/>
      <c r="C8" s="158" t="s">
        <v>350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BF8" s="214"/>
    </row>
    <row r="9" spans="1:58" s="51" customFormat="1" x14ac:dyDescent="0.15">
      <c r="A9" s="1" t="s">
        <v>244</v>
      </c>
      <c r="B9" s="3"/>
      <c r="C9" s="165"/>
      <c r="D9" s="166" t="s">
        <v>245</v>
      </c>
      <c r="E9" s="166"/>
      <c r="F9" s="167"/>
      <c r="G9" s="167"/>
      <c r="H9" s="154"/>
      <c r="I9" s="167"/>
      <c r="J9" s="154"/>
      <c r="K9" s="154"/>
      <c r="L9" s="168"/>
      <c r="M9" s="169">
        <v>266791</v>
      </c>
      <c r="N9" s="170" t="s">
        <v>357</v>
      </c>
      <c r="Q9" s="51">
        <f>IF(AND(Q10="-",Q15="-"),"-",SUM(Q10,Q15))</f>
        <v>266790821524</v>
      </c>
      <c r="BF9" s="214"/>
    </row>
    <row r="10" spans="1:58" s="51" customFormat="1" x14ac:dyDescent="0.15">
      <c r="A10" s="1" t="s">
        <v>246</v>
      </c>
      <c r="B10" s="3"/>
      <c r="C10" s="165"/>
      <c r="D10" s="166"/>
      <c r="E10" s="166" t="s">
        <v>247</v>
      </c>
      <c r="F10" s="167"/>
      <c r="G10" s="167"/>
      <c r="H10" s="167"/>
      <c r="I10" s="167"/>
      <c r="J10" s="154"/>
      <c r="K10" s="154"/>
      <c r="L10" s="168"/>
      <c r="M10" s="169">
        <v>87200</v>
      </c>
      <c r="N10" s="170" t="s">
        <v>357</v>
      </c>
      <c r="Q10" s="51">
        <f>IF(COUNTIF(Q11:Q14,"-")=COUNTA(Q11:Q14),"-",SUM(Q11:Q14))</f>
        <v>87199984003</v>
      </c>
      <c r="BF10" s="214"/>
    </row>
    <row r="11" spans="1:58" s="51" customFormat="1" x14ac:dyDescent="0.15">
      <c r="A11" s="1" t="s">
        <v>248</v>
      </c>
      <c r="B11" s="3"/>
      <c r="C11" s="165"/>
      <c r="D11" s="166"/>
      <c r="E11" s="166"/>
      <c r="F11" s="167" t="s">
        <v>249</v>
      </c>
      <c r="G11" s="167"/>
      <c r="H11" s="167"/>
      <c r="I11" s="167"/>
      <c r="J11" s="154"/>
      <c r="K11" s="154"/>
      <c r="L11" s="168"/>
      <c r="M11" s="169">
        <v>28655</v>
      </c>
      <c r="N11" s="170"/>
      <c r="Q11" s="51">
        <v>28654960200</v>
      </c>
      <c r="BF11" s="214"/>
    </row>
    <row r="12" spans="1:58" s="51" customFormat="1" x14ac:dyDescent="0.15">
      <c r="A12" s="1" t="s">
        <v>250</v>
      </c>
      <c r="B12" s="3"/>
      <c r="C12" s="165"/>
      <c r="D12" s="166"/>
      <c r="E12" s="166"/>
      <c r="F12" s="167" t="s">
        <v>251</v>
      </c>
      <c r="G12" s="167"/>
      <c r="H12" s="167"/>
      <c r="I12" s="167"/>
      <c r="J12" s="154"/>
      <c r="K12" s="154"/>
      <c r="L12" s="168"/>
      <c r="M12" s="169">
        <v>41651</v>
      </c>
      <c r="N12" s="170"/>
      <c r="Q12" s="51">
        <v>41650544038</v>
      </c>
      <c r="BF12" s="214"/>
    </row>
    <row r="13" spans="1:58" s="51" customFormat="1" x14ac:dyDescent="0.15">
      <c r="A13" s="1" t="s">
        <v>252</v>
      </c>
      <c r="B13" s="3"/>
      <c r="C13" s="171"/>
      <c r="D13" s="154"/>
      <c r="E13" s="154"/>
      <c r="F13" s="154" t="s">
        <v>253</v>
      </c>
      <c r="G13" s="154"/>
      <c r="H13" s="154"/>
      <c r="I13" s="154"/>
      <c r="J13" s="154"/>
      <c r="K13" s="154"/>
      <c r="L13" s="168"/>
      <c r="M13" s="169">
        <v>3566</v>
      </c>
      <c r="N13" s="170"/>
      <c r="Q13" s="51">
        <v>3565799366</v>
      </c>
      <c r="BF13" s="214"/>
    </row>
    <row r="14" spans="1:58" s="51" customFormat="1" x14ac:dyDescent="0.15">
      <c r="A14" s="1" t="s">
        <v>254</v>
      </c>
      <c r="B14" s="3"/>
      <c r="C14" s="172"/>
      <c r="D14" s="173"/>
      <c r="E14" s="154"/>
      <c r="F14" s="173" t="s">
        <v>255</v>
      </c>
      <c r="G14" s="173"/>
      <c r="H14" s="173"/>
      <c r="I14" s="173"/>
      <c r="J14" s="154"/>
      <c r="K14" s="154"/>
      <c r="L14" s="168"/>
      <c r="M14" s="169">
        <v>13329</v>
      </c>
      <c r="N14" s="170"/>
      <c r="Q14" s="51">
        <v>13328680399</v>
      </c>
      <c r="BF14" s="214"/>
    </row>
    <row r="15" spans="1:58" s="51" customFormat="1" x14ac:dyDescent="0.15">
      <c r="A15" s="1" t="s">
        <v>256</v>
      </c>
      <c r="B15" s="3"/>
      <c r="C15" s="171"/>
      <c r="D15" s="173"/>
      <c r="E15" s="154" t="s">
        <v>257</v>
      </c>
      <c r="F15" s="173"/>
      <c r="G15" s="173"/>
      <c r="H15" s="173"/>
      <c r="I15" s="173"/>
      <c r="J15" s="154"/>
      <c r="K15" s="154"/>
      <c r="L15" s="168"/>
      <c r="M15" s="169">
        <v>179591</v>
      </c>
      <c r="N15" s="170"/>
      <c r="Q15" s="51">
        <f>IF(COUNTIF(Q16:Q19,"-")=COUNTA(Q16:Q19),"-",SUM(Q16:Q19))</f>
        <v>179590837521</v>
      </c>
      <c r="BF15" s="214"/>
    </row>
    <row r="16" spans="1:58" s="51" customFormat="1" x14ac:dyDescent="0.15">
      <c r="A16" s="1" t="s">
        <v>258</v>
      </c>
      <c r="B16" s="3"/>
      <c r="C16" s="171"/>
      <c r="D16" s="173"/>
      <c r="E16" s="173"/>
      <c r="F16" s="154" t="s">
        <v>259</v>
      </c>
      <c r="G16" s="173"/>
      <c r="H16" s="173"/>
      <c r="I16" s="173"/>
      <c r="J16" s="154"/>
      <c r="K16" s="154"/>
      <c r="L16" s="168"/>
      <c r="M16" s="169">
        <v>125855</v>
      </c>
      <c r="N16" s="170"/>
      <c r="Q16" s="51">
        <v>125854782928</v>
      </c>
      <c r="BF16" s="214"/>
    </row>
    <row r="17" spans="1:58" s="51" customFormat="1" x14ac:dyDescent="0.15">
      <c r="A17" s="1" t="s">
        <v>260</v>
      </c>
      <c r="B17" s="3"/>
      <c r="C17" s="171"/>
      <c r="D17" s="173"/>
      <c r="E17" s="173"/>
      <c r="F17" s="154" t="s">
        <v>261</v>
      </c>
      <c r="G17" s="173"/>
      <c r="H17" s="173"/>
      <c r="I17" s="173"/>
      <c r="J17" s="154"/>
      <c r="K17" s="154"/>
      <c r="L17" s="168"/>
      <c r="M17" s="169">
        <v>51914</v>
      </c>
      <c r="N17" s="170"/>
      <c r="Q17" s="51">
        <v>51914119968</v>
      </c>
      <c r="BF17" s="214"/>
    </row>
    <row r="18" spans="1:58" s="51" customFormat="1" x14ac:dyDescent="0.15">
      <c r="A18" s="1" t="s">
        <v>262</v>
      </c>
      <c r="B18" s="3"/>
      <c r="C18" s="171"/>
      <c r="D18" s="154"/>
      <c r="E18" s="173"/>
      <c r="F18" s="154" t="s">
        <v>263</v>
      </c>
      <c r="G18" s="173"/>
      <c r="H18" s="173"/>
      <c r="I18" s="173"/>
      <c r="J18" s="154"/>
      <c r="K18" s="154"/>
      <c r="L18" s="168"/>
      <c r="M18" s="169" t="s">
        <v>11</v>
      </c>
      <c r="N18" s="174"/>
      <c r="Q18" s="51">
        <v>0</v>
      </c>
      <c r="BF18" s="214"/>
    </row>
    <row r="19" spans="1:58" s="51" customFormat="1" x14ac:dyDescent="0.15">
      <c r="A19" s="1" t="s">
        <v>264</v>
      </c>
      <c r="B19" s="3"/>
      <c r="C19" s="171"/>
      <c r="D19" s="154"/>
      <c r="E19" s="175"/>
      <c r="F19" s="173" t="s">
        <v>255</v>
      </c>
      <c r="G19" s="154"/>
      <c r="H19" s="173"/>
      <c r="I19" s="173"/>
      <c r="J19" s="154"/>
      <c r="K19" s="154"/>
      <c r="L19" s="168"/>
      <c r="M19" s="169">
        <v>1822</v>
      </c>
      <c r="N19" s="170"/>
      <c r="Q19" s="51">
        <v>1821934625</v>
      </c>
      <c r="BF19" s="214"/>
    </row>
    <row r="20" spans="1:58" s="51" customFormat="1" x14ac:dyDescent="0.15">
      <c r="A20" s="1" t="s">
        <v>265</v>
      </c>
      <c r="B20" s="3"/>
      <c r="C20" s="171"/>
      <c r="D20" s="154" t="s">
        <v>266</v>
      </c>
      <c r="E20" s="175"/>
      <c r="F20" s="173"/>
      <c r="G20" s="173"/>
      <c r="H20" s="173"/>
      <c r="I20" s="173"/>
      <c r="J20" s="154"/>
      <c r="K20" s="154"/>
      <c r="L20" s="168"/>
      <c r="M20" s="169">
        <v>288010</v>
      </c>
      <c r="N20" s="170"/>
      <c r="Q20" s="51">
        <f>IF(COUNTIF(Q21:Q24,"-")=COUNTA(Q21:Q24),"-",SUM(Q21:Q24))</f>
        <v>288009803701</v>
      </c>
      <c r="BF20" s="214"/>
    </row>
    <row r="21" spans="1:58" s="51" customFormat="1" x14ac:dyDescent="0.15">
      <c r="A21" s="1" t="s">
        <v>267</v>
      </c>
      <c r="B21" s="3"/>
      <c r="C21" s="171"/>
      <c r="D21" s="154"/>
      <c r="E21" s="175" t="s">
        <v>268</v>
      </c>
      <c r="F21" s="173"/>
      <c r="G21" s="173"/>
      <c r="H21" s="173"/>
      <c r="I21" s="173"/>
      <c r="J21" s="154"/>
      <c r="K21" s="154"/>
      <c r="L21" s="168"/>
      <c r="M21" s="169">
        <v>139707</v>
      </c>
      <c r="N21" s="170"/>
      <c r="Q21" s="51">
        <v>139707203221</v>
      </c>
      <c r="BF21" s="214"/>
    </row>
    <row r="22" spans="1:58" s="51" customFormat="1" x14ac:dyDescent="0.15">
      <c r="A22" s="1" t="s">
        <v>269</v>
      </c>
      <c r="B22" s="3"/>
      <c r="C22" s="171"/>
      <c r="D22" s="154"/>
      <c r="E22" s="175" t="s">
        <v>270</v>
      </c>
      <c r="F22" s="173"/>
      <c r="G22" s="173"/>
      <c r="H22" s="173"/>
      <c r="I22" s="173"/>
      <c r="J22" s="154"/>
      <c r="K22" s="154"/>
      <c r="L22" s="168"/>
      <c r="M22" s="169">
        <v>108694</v>
      </c>
      <c r="N22" s="170"/>
      <c r="Q22" s="51">
        <v>108693926756</v>
      </c>
      <c r="BF22" s="214"/>
    </row>
    <row r="23" spans="1:58" s="51" customFormat="1" x14ac:dyDescent="0.15">
      <c r="A23" s="1" t="s">
        <v>271</v>
      </c>
      <c r="B23" s="3"/>
      <c r="C23" s="171"/>
      <c r="D23" s="154"/>
      <c r="E23" s="175" t="s">
        <v>272</v>
      </c>
      <c r="F23" s="173"/>
      <c r="G23" s="173"/>
      <c r="H23" s="173"/>
      <c r="I23" s="173"/>
      <c r="J23" s="154"/>
      <c r="K23" s="154"/>
      <c r="L23" s="168"/>
      <c r="M23" s="169">
        <v>18604</v>
      </c>
      <c r="N23" s="170"/>
      <c r="Q23" s="51">
        <v>18604097712</v>
      </c>
      <c r="BF23" s="214"/>
    </row>
    <row r="24" spans="1:58" s="51" customFormat="1" x14ac:dyDescent="0.15">
      <c r="A24" s="1" t="s">
        <v>273</v>
      </c>
      <c r="B24" s="3"/>
      <c r="C24" s="171"/>
      <c r="D24" s="154"/>
      <c r="E24" s="175" t="s">
        <v>274</v>
      </c>
      <c r="F24" s="173"/>
      <c r="G24" s="173"/>
      <c r="H24" s="173"/>
      <c r="I24" s="175"/>
      <c r="J24" s="154"/>
      <c r="K24" s="154"/>
      <c r="L24" s="168"/>
      <c r="M24" s="169">
        <v>21005</v>
      </c>
      <c r="N24" s="170"/>
      <c r="Q24" s="51">
        <v>21004576012</v>
      </c>
      <c r="BF24" s="214"/>
    </row>
    <row r="25" spans="1:58" s="51" customFormat="1" x14ac:dyDescent="0.15">
      <c r="A25" s="1" t="s">
        <v>275</v>
      </c>
      <c r="B25" s="3"/>
      <c r="C25" s="171"/>
      <c r="D25" s="154" t="s">
        <v>276</v>
      </c>
      <c r="E25" s="175"/>
      <c r="F25" s="173"/>
      <c r="G25" s="173"/>
      <c r="H25" s="173"/>
      <c r="I25" s="175"/>
      <c r="J25" s="154"/>
      <c r="K25" s="154"/>
      <c r="L25" s="168"/>
      <c r="M25" s="169">
        <v>2066</v>
      </c>
      <c r="N25" s="170" t="s">
        <v>357</v>
      </c>
      <c r="Q25" s="51">
        <f>IF(COUNTIF(Q26:Q27,"-")=COUNTA(Q26:Q27),"-",SUM(Q26:Q27))</f>
        <v>2065758042</v>
      </c>
      <c r="BF25" s="214"/>
    </row>
    <row r="26" spans="1:58" s="51" customFormat="1" x14ac:dyDescent="0.15">
      <c r="A26" s="1" t="s">
        <v>277</v>
      </c>
      <c r="B26" s="3"/>
      <c r="C26" s="171"/>
      <c r="D26" s="154"/>
      <c r="E26" s="175" t="s">
        <v>278</v>
      </c>
      <c r="F26" s="173"/>
      <c r="G26" s="173"/>
      <c r="H26" s="173"/>
      <c r="I26" s="173"/>
      <c r="J26" s="154"/>
      <c r="K26" s="154"/>
      <c r="L26" s="168"/>
      <c r="M26" s="169">
        <v>1942</v>
      </c>
      <c r="N26" s="170"/>
      <c r="Q26" s="51">
        <v>1942427476</v>
      </c>
      <c r="BF26" s="214"/>
    </row>
    <row r="27" spans="1:58" s="51" customFormat="1" x14ac:dyDescent="0.15">
      <c r="A27" s="1" t="s">
        <v>279</v>
      </c>
      <c r="B27" s="3"/>
      <c r="C27" s="171"/>
      <c r="D27" s="154"/>
      <c r="E27" s="175" t="s">
        <v>255</v>
      </c>
      <c r="F27" s="173"/>
      <c r="G27" s="173"/>
      <c r="H27" s="173"/>
      <c r="I27" s="173"/>
      <c r="J27" s="154"/>
      <c r="K27" s="154"/>
      <c r="L27" s="168"/>
      <c r="M27" s="169">
        <v>123</v>
      </c>
      <c r="N27" s="170"/>
      <c r="Q27" s="51">
        <v>123330566</v>
      </c>
      <c r="BF27" s="214"/>
    </row>
    <row r="28" spans="1:58" s="51" customFormat="1" x14ac:dyDescent="0.15">
      <c r="A28" s="1" t="s">
        <v>280</v>
      </c>
      <c r="B28" s="3"/>
      <c r="C28" s="171"/>
      <c r="D28" s="154" t="s">
        <v>281</v>
      </c>
      <c r="E28" s="175"/>
      <c r="F28" s="173"/>
      <c r="G28" s="173"/>
      <c r="H28" s="173"/>
      <c r="I28" s="173"/>
      <c r="J28" s="154"/>
      <c r="K28" s="154"/>
      <c r="L28" s="168"/>
      <c r="M28" s="169">
        <v>821</v>
      </c>
      <c r="N28" s="170"/>
      <c r="Q28" s="51">
        <v>821078737</v>
      </c>
      <c r="BF28" s="214"/>
    </row>
    <row r="29" spans="1:58" s="51" customFormat="1" x14ac:dyDescent="0.15">
      <c r="A29" s="1" t="s">
        <v>242</v>
      </c>
      <c r="B29" s="3"/>
      <c r="C29" s="176" t="s">
        <v>243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19974</v>
      </c>
      <c r="N29" s="182"/>
      <c r="Q29" s="51">
        <f>IF(COUNTIF(Q9:Q28,"-")=COUNTA(Q9:Q28),"-",SUM(Q20,Q28)-SUM(Q9,Q25))</f>
        <v>19974302872</v>
      </c>
      <c r="BF29" s="214"/>
    </row>
    <row r="30" spans="1:58" s="51" customFormat="1" x14ac:dyDescent="0.15">
      <c r="A30" s="1"/>
      <c r="B30" s="3"/>
      <c r="C30" s="171" t="s">
        <v>351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BF30" s="214"/>
    </row>
    <row r="31" spans="1:58" s="51" customFormat="1" x14ac:dyDescent="0.15">
      <c r="A31" s="1" t="s">
        <v>284</v>
      </c>
      <c r="B31" s="3"/>
      <c r="C31" s="171"/>
      <c r="D31" s="154" t="s">
        <v>285</v>
      </c>
      <c r="E31" s="175"/>
      <c r="F31" s="173"/>
      <c r="G31" s="173"/>
      <c r="H31" s="173"/>
      <c r="I31" s="173"/>
      <c r="J31" s="154"/>
      <c r="K31" s="154"/>
      <c r="L31" s="168"/>
      <c r="M31" s="169">
        <v>25001</v>
      </c>
      <c r="N31" s="170"/>
      <c r="Q31" s="51">
        <f>IF(COUNTIF(Q32:Q36,"-")=COUNTA(Q32:Q36),"-",SUM(Q32:Q36))</f>
        <v>25000869803</v>
      </c>
      <c r="BF31" s="214"/>
    </row>
    <row r="32" spans="1:58" s="51" customFormat="1" x14ac:dyDescent="0.15">
      <c r="A32" s="1" t="s">
        <v>286</v>
      </c>
      <c r="B32" s="3"/>
      <c r="C32" s="171"/>
      <c r="D32" s="154"/>
      <c r="E32" s="175" t="s">
        <v>287</v>
      </c>
      <c r="F32" s="173"/>
      <c r="G32" s="173"/>
      <c r="H32" s="173"/>
      <c r="I32" s="173"/>
      <c r="J32" s="154"/>
      <c r="K32" s="154"/>
      <c r="L32" s="168"/>
      <c r="M32" s="169">
        <v>16878</v>
      </c>
      <c r="N32" s="170"/>
      <c r="Q32" s="51">
        <v>16878440913</v>
      </c>
      <c r="BF32" s="214"/>
    </row>
    <row r="33" spans="1:58" s="51" customFormat="1" x14ac:dyDescent="0.15">
      <c r="A33" s="1" t="s">
        <v>288</v>
      </c>
      <c r="B33" s="3"/>
      <c r="C33" s="171"/>
      <c r="D33" s="154"/>
      <c r="E33" s="175" t="s">
        <v>289</v>
      </c>
      <c r="F33" s="173"/>
      <c r="G33" s="173"/>
      <c r="H33" s="173"/>
      <c r="I33" s="173"/>
      <c r="J33" s="154"/>
      <c r="K33" s="154"/>
      <c r="L33" s="168"/>
      <c r="M33" s="169">
        <v>5144</v>
      </c>
      <c r="N33" s="170"/>
      <c r="Q33" s="51">
        <v>5143689693</v>
      </c>
      <c r="BF33" s="214"/>
    </row>
    <row r="34" spans="1:58" s="51" customFormat="1" x14ac:dyDescent="0.15">
      <c r="A34" s="1" t="s">
        <v>290</v>
      </c>
      <c r="B34" s="3"/>
      <c r="C34" s="171"/>
      <c r="D34" s="154"/>
      <c r="E34" s="175" t="s">
        <v>291</v>
      </c>
      <c r="F34" s="173"/>
      <c r="G34" s="173"/>
      <c r="H34" s="173"/>
      <c r="I34" s="173"/>
      <c r="J34" s="154"/>
      <c r="K34" s="154"/>
      <c r="L34" s="168"/>
      <c r="M34" s="169">
        <v>208</v>
      </c>
      <c r="N34" s="170"/>
      <c r="Q34" s="51">
        <v>208122969</v>
      </c>
      <c r="BF34" s="214"/>
    </row>
    <row r="35" spans="1:58" s="51" customFormat="1" x14ac:dyDescent="0.15">
      <c r="A35" s="1" t="s">
        <v>292</v>
      </c>
      <c r="B35" s="3"/>
      <c r="C35" s="171"/>
      <c r="D35" s="154"/>
      <c r="E35" s="175" t="s">
        <v>293</v>
      </c>
      <c r="F35" s="173"/>
      <c r="G35" s="173"/>
      <c r="H35" s="173"/>
      <c r="I35" s="173"/>
      <c r="J35" s="154"/>
      <c r="K35" s="154"/>
      <c r="L35" s="168"/>
      <c r="M35" s="169">
        <v>2771</v>
      </c>
      <c r="N35" s="170"/>
      <c r="Q35" s="51">
        <v>2770616228</v>
      </c>
      <c r="BF35" s="214"/>
    </row>
    <row r="36" spans="1:58" s="51" customFormat="1" x14ac:dyDescent="0.15">
      <c r="A36" s="1" t="s">
        <v>294</v>
      </c>
      <c r="B36" s="3"/>
      <c r="C36" s="171"/>
      <c r="D36" s="154"/>
      <c r="E36" s="175" t="s">
        <v>255</v>
      </c>
      <c r="F36" s="173"/>
      <c r="G36" s="173"/>
      <c r="H36" s="173"/>
      <c r="I36" s="173"/>
      <c r="J36" s="154"/>
      <c r="K36" s="154"/>
      <c r="L36" s="168"/>
      <c r="M36" s="169" t="s">
        <v>11</v>
      </c>
      <c r="N36" s="170"/>
      <c r="Q36" s="51">
        <v>0</v>
      </c>
      <c r="BF36" s="214"/>
    </row>
    <row r="37" spans="1:58" s="51" customFormat="1" x14ac:dyDescent="0.15">
      <c r="A37" s="1" t="s">
        <v>295</v>
      </c>
      <c r="B37" s="3"/>
      <c r="C37" s="171"/>
      <c r="D37" s="154" t="s">
        <v>296</v>
      </c>
      <c r="E37" s="175"/>
      <c r="F37" s="173"/>
      <c r="G37" s="173"/>
      <c r="H37" s="173"/>
      <c r="I37" s="175"/>
      <c r="J37" s="154"/>
      <c r="K37" s="154"/>
      <c r="L37" s="168"/>
      <c r="M37" s="169">
        <v>11293</v>
      </c>
      <c r="N37" s="170"/>
      <c r="Q37" s="51">
        <f>IF(COUNTIF(Q38:Q42,"-")=COUNTA(Q38:Q42),"-",SUM(Q38:Q42))</f>
        <v>11292811707</v>
      </c>
      <c r="BF37" s="214"/>
    </row>
    <row r="38" spans="1:58" s="51" customFormat="1" x14ac:dyDescent="0.15">
      <c r="A38" s="1" t="s">
        <v>297</v>
      </c>
      <c r="B38" s="3"/>
      <c r="C38" s="171"/>
      <c r="D38" s="154"/>
      <c r="E38" s="175" t="s">
        <v>270</v>
      </c>
      <c r="F38" s="173"/>
      <c r="G38" s="173"/>
      <c r="H38" s="173"/>
      <c r="I38" s="175"/>
      <c r="J38" s="154"/>
      <c r="K38" s="154"/>
      <c r="L38" s="168"/>
      <c r="M38" s="169">
        <v>3810</v>
      </c>
      <c r="N38" s="170"/>
      <c r="Q38" s="51">
        <v>3809924937</v>
      </c>
      <c r="BF38" s="214"/>
    </row>
    <row r="39" spans="1:58" s="51" customFormat="1" x14ac:dyDescent="0.15">
      <c r="A39" s="1" t="s">
        <v>298</v>
      </c>
      <c r="B39" s="3"/>
      <c r="C39" s="171"/>
      <c r="D39" s="154"/>
      <c r="E39" s="175" t="s">
        <v>299</v>
      </c>
      <c r="F39" s="173"/>
      <c r="G39" s="173"/>
      <c r="H39" s="173"/>
      <c r="I39" s="175"/>
      <c r="J39" s="154"/>
      <c r="K39" s="154"/>
      <c r="L39" s="168"/>
      <c r="M39" s="169">
        <v>3393</v>
      </c>
      <c r="N39" s="170"/>
      <c r="Q39" s="51">
        <v>3392803296</v>
      </c>
      <c r="BF39" s="214"/>
    </row>
    <row r="40" spans="1:58" s="51" customFormat="1" x14ac:dyDescent="0.15">
      <c r="A40" s="1" t="s">
        <v>300</v>
      </c>
      <c r="B40" s="3"/>
      <c r="C40" s="171"/>
      <c r="D40" s="154"/>
      <c r="E40" s="175" t="s">
        <v>301</v>
      </c>
      <c r="F40" s="173"/>
      <c r="G40" s="154"/>
      <c r="H40" s="173"/>
      <c r="I40" s="173"/>
      <c r="J40" s="154"/>
      <c r="K40" s="154"/>
      <c r="L40" s="168"/>
      <c r="M40" s="169">
        <v>3099</v>
      </c>
      <c r="N40" s="170"/>
      <c r="Q40" s="51">
        <v>3098779482</v>
      </c>
      <c r="BF40" s="214"/>
    </row>
    <row r="41" spans="1:58" s="51" customFormat="1" x14ac:dyDescent="0.15">
      <c r="A41" s="1" t="s">
        <v>302</v>
      </c>
      <c r="B41" s="3"/>
      <c r="C41" s="171"/>
      <c r="D41" s="154"/>
      <c r="E41" s="175" t="s">
        <v>303</v>
      </c>
      <c r="F41" s="173"/>
      <c r="G41" s="154"/>
      <c r="H41" s="173"/>
      <c r="I41" s="173"/>
      <c r="J41" s="154"/>
      <c r="K41" s="154"/>
      <c r="L41" s="168"/>
      <c r="M41" s="169">
        <v>501</v>
      </c>
      <c r="N41" s="170"/>
      <c r="Q41" s="51">
        <v>500887801</v>
      </c>
      <c r="BF41" s="214"/>
    </row>
    <row r="42" spans="1:58" s="51" customFormat="1" x14ac:dyDescent="0.15">
      <c r="A42" s="1" t="s">
        <v>304</v>
      </c>
      <c r="B42" s="3"/>
      <c r="C42" s="171"/>
      <c r="D42" s="154"/>
      <c r="E42" s="175" t="s">
        <v>274</v>
      </c>
      <c r="F42" s="173"/>
      <c r="G42" s="173"/>
      <c r="H42" s="173"/>
      <c r="I42" s="173"/>
      <c r="J42" s="154"/>
      <c r="K42" s="154"/>
      <c r="L42" s="168"/>
      <c r="M42" s="169">
        <v>490</v>
      </c>
      <c r="N42" s="170"/>
      <c r="Q42" s="51">
        <v>490416191</v>
      </c>
      <c r="BF42" s="214"/>
    </row>
    <row r="43" spans="1:58" s="51" customFormat="1" x14ac:dyDescent="0.15">
      <c r="A43" s="1" t="s">
        <v>282</v>
      </c>
      <c r="B43" s="3"/>
      <c r="C43" s="176" t="s">
        <v>283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-13708</v>
      </c>
      <c r="N43" s="182"/>
      <c r="Q43" s="51">
        <f>IF(AND(Q31="-",Q37="-"),"-",SUM(Q37)-SUM(Q31))</f>
        <v>-13708058096</v>
      </c>
      <c r="BF43" s="214"/>
    </row>
    <row r="44" spans="1:58" s="51" customFormat="1" x14ac:dyDescent="0.15">
      <c r="A44" s="1"/>
      <c r="B44" s="3"/>
      <c r="C44" s="171" t="s">
        <v>352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BF44" s="214"/>
    </row>
    <row r="45" spans="1:58" s="51" customFormat="1" x14ac:dyDescent="0.15">
      <c r="A45" s="1" t="s">
        <v>307</v>
      </c>
      <c r="B45" s="3"/>
      <c r="C45" s="171"/>
      <c r="D45" s="154" t="s">
        <v>308</v>
      </c>
      <c r="E45" s="175"/>
      <c r="F45" s="173"/>
      <c r="G45" s="173"/>
      <c r="H45" s="173"/>
      <c r="I45" s="173"/>
      <c r="J45" s="154"/>
      <c r="K45" s="154"/>
      <c r="L45" s="168"/>
      <c r="M45" s="169">
        <v>27681</v>
      </c>
      <c r="N45" s="170"/>
      <c r="Q45" s="51">
        <f>IF(COUNTIF(Q46:Q47,"-")=COUNTA(Q46:Q47),"-",SUM(Q46:Q47))</f>
        <v>27680784877</v>
      </c>
      <c r="BF45" s="214"/>
    </row>
    <row r="46" spans="1:58" s="51" customFormat="1" x14ac:dyDescent="0.15">
      <c r="A46" s="1" t="s">
        <v>309</v>
      </c>
      <c r="B46" s="3"/>
      <c r="C46" s="171"/>
      <c r="D46" s="154"/>
      <c r="E46" s="175" t="s">
        <v>360</v>
      </c>
      <c r="F46" s="173"/>
      <c r="G46" s="173"/>
      <c r="H46" s="173"/>
      <c r="I46" s="173"/>
      <c r="J46" s="154"/>
      <c r="K46" s="154"/>
      <c r="L46" s="168"/>
      <c r="M46" s="169">
        <v>27309</v>
      </c>
      <c r="N46" s="170"/>
      <c r="Q46" s="51">
        <v>27308702495</v>
      </c>
      <c r="BF46" s="214"/>
    </row>
    <row r="47" spans="1:58" s="51" customFormat="1" x14ac:dyDescent="0.15">
      <c r="A47" s="1" t="s">
        <v>310</v>
      </c>
      <c r="B47" s="3"/>
      <c r="C47" s="171"/>
      <c r="D47" s="154"/>
      <c r="E47" s="175" t="s">
        <v>255</v>
      </c>
      <c r="F47" s="173"/>
      <c r="G47" s="173"/>
      <c r="H47" s="173"/>
      <c r="I47" s="173"/>
      <c r="J47" s="154"/>
      <c r="K47" s="154"/>
      <c r="L47" s="168"/>
      <c r="M47" s="169">
        <v>372</v>
      </c>
      <c r="N47" s="170"/>
      <c r="Q47" s="51">
        <v>372082382</v>
      </c>
      <c r="BF47" s="214"/>
    </row>
    <row r="48" spans="1:58" s="51" customFormat="1" x14ac:dyDescent="0.15">
      <c r="A48" s="1" t="s">
        <v>311</v>
      </c>
      <c r="B48" s="3"/>
      <c r="C48" s="171"/>
      <c r="D48" s="154" t="s">
        <v>312</v>
      </c>
      <c r="E48" s="175"/>
      <c r="F48" s="173"/>
      <c r="G48" s="173"/>
      <c r="H48" s="173"/>
      <c r="I48" s="173"/>
      <c r="J48" s="154"/>
      <c r="K48" s="154"/>
      <c r="L48" s="168"/>
      <c r="M48" s="169">
        <v>21217</v>
      </c>
      <c r="N48" s="170"/>
      <c r="Q48" s="51">
        <f>IF(COUNTIF(Q49:Q50,"-")=COUNTA(Q49:Q50),"-",SUM(Q49:Q50))</f>
        <v>21216600000</v>
      </c>
      <c r="BF48" s="214"/>
    </row>
    <row r="49" spans="1:58" s="51" customFormat="1" x14ac:dyDescent="0.15">
      <c r="A49" s="1" t="s">
        <v>313</v>
      </c>
      <c r="B49" s="3"/>
      <c r="C49" s="171"/>
      <c r="D49" s="154"/>
      <c r="E49" s="175" t="s">
        <v>361</v>
      </c>
      <c r="F49" s="173"/>
      <c r="G49" s="173"/>
      <c r="H49" s="173"/>
      <c r="I49" s="167"/>
      <c r="J49" s="154"/>
      <c r="K49" s="154"/>
      <c r="L49" s="168"/>
      <c r="M49" s="169">
        <v>21217</v>
      </c>
      <c r="N49" s="170"/>
      <c r="Q49" s="51">
        <v>21216600000</v>
      </c>
      <c r="BF49" s="214"/>
    </row>
    <row r="50" spans="1:58" s="51" customFormat="1" x14ac:dyDescent="0.15">
      <c r="A50" s="1" t="s">
        <v>314</v>
      </c>
      <c r="B50" s="3"/>
      <c r="C50" s="171"/>
      <c r="D50" s="154"/>
      <c r="E50" s="175" t="s">
        <v>274</v>
      </c>
      <c r="F50" s="173"/>
      <c r="G50" s="173"/>
      <c r="H50" s="173"/>
      <c r="I50" s="185"/>
      <c r="J50" s="154"/>
      <c r="K50" s="154"/>
      <c r="L50" s="168"/>
      <c r="M50" s="169" t="s">
        <v>11</v>
      </c>
      <c r="N50" s="170"/>
      <c r="Q50" s="51">
        <v>0</v>
      </c>
      <c r="BF50" s="214"/>
    </row>
    <row r="51" spans="1:58" s="51" customFormat="1" x14ac:dyDescent="0.15">
      <c r="A51" s="1" t="s">
        <v>305</v>
      </c>
      <c r="B51" s="3"/>
      <c r="C51" s="176" t="s">
        <v>306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-6464</v>
      </c>
      <c r="N51" s="182"/>
      <c r="Q51" s="51">
        <f>IF(AND(Q45="-",Q48="-"),"-",SUM(Q48)-SUM(Q45))</f>
        <v>-6464184877</v>
      </c>
      <c r="BF51" s="214"/>
    </row>
    <row r="52" spans="1:58" s="51" customFormat="1" x14ac:dyDescent="0.15">
      <c r="A52" s="1" t="s">
        <v>315</v>
      </c>
      <c r="B52" s="3"/>
      <c r="C52" s="322" t="s">
        <v>316</v>
      </c>
      <c r="D52" s="323"/>
      <c r="E52" s="323"/>
      <c r="F52" s="323"/>
      <c r="G52" s="323"/>
      <c r="H52" s="323"/>
      <c r="I52" s="323"/>
      <c r="J52" s="323"/>
      <c r="K52" s="323"/>
      <c r="L52" s="324"/>
      <c r="M52" s="181">
        <v>-1045</v>
      </c>
      <c r="N52" s="182"/>
      <c r="Q52" s="51">
        <v>-1044631477</v>
      </c>
      <c r="BF52" s="214"/>
    </row>
    <row r="53" spans="1:58" s="51" customFormat="1" x14ac:dyDescent="0.15">
      <c r="A53" s="1" t="s">
        <v>317</v>
      </c>
      <c r="B53" s="3"/>
      <c r="C53" s="300" t="s">
        <v>318</v>
      </c>
      <c r="D53" s="301"/>
      <c r="E53" s="301"/>
      <c r="F53" s="301"/>
      <c r="G53" s="301"/>
      <c r="H53" s="301"/>
      <c r="I53" s="301"/>
      <c r="J53" s="301"/>
      <c r="K53" s="301"/>
      <c r="L53" s="302"/>
      <c r="M53" s="379">
        <v>38180</v>
      </c>
      <c r="N53" s="182"/>
      <c r="Q53" s="51">
        <v>38216873804</v>
      </c>
      <c r="BF53" s="214"/>
    </row>
    <row r="54" spans="1:58" s="51" customFormat="1" ht="14.25" thickBot="1" x14ac:dyDescent="0.2">
      <c r="A54" s="1">
        <v>4435000</v>
      </c>
      <c r="B54" s="3"/>
      <c r="C54" s="303" t="s">
        <v>236</v>
      </c>
      <c r="D54" s="304"/>
      <c r="E54" s="304"/>
      <c r="F54" s="304"/>
      <c r="G54" s="304"/>
      <c r="H54" s="304"/>
      <c r="I54" s="304"/>
      <c r="J54" s="304"/>
      <c r="K54" s="304"/>
      <c r="L54" s="305"/>
      <c r="M54" s="380">
        <f>M55-M53-M52</f>
        <v>37</v>
      </c>
      <c r="N54" s="182"/>
      <c r="Q54" s="51">
        <v>0</v>
      </c>
      <c r="BF54" s="214"/>
    </row>
    <row r="55" spans="1:58" s="51" customFormat="1" ht="14.25" thickBot="1" x14ac:dyDescent="0.2">
      <c r="A55" s="1" t="s">
        <v>319</v>
      </c>
      <c r="B55" s="3"/>
      <c r="C55" s="306" t="s">
        <v>320</v>
      </c>
      <c r="D55" s="307"/>
      <c r="E55" s="307"/>
      <c r="F55" s="307"/>
      <c r="G55" s="307"/>
      <c r="H55" s="307"/>
      <c r="I55" s="307"/>
      <c r="J55" s="307"/>
      <c r="K55" s="307"/>
      <c r="L55" s="308"/>
      <c r="M55" s="187">
        <v>37172</v>
      </c>
      <c r="N55" s="188"/>
      <c r="Q55" s="51">
        <f>IF(COUNTIF(Q52:Q54,"-")=COUNTA(Q52:Q54),"-",SUM(Q52:Q54))</f>
        <v>37172242327</v>
      </c>
      <c r="BF55" s="214"/>
    </row>
    <row r="56" spans="1:58" s="51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191"/>
      <c r="BF56" s="214"/>
    </row>
    <row r="57" spans="1:58" s="51" customFormat="1" x14ac:dyDescent="0.15">
      <c r="A57" s="1" t="s">
        <v>321</v>
      </c>
      <c r="B57" s="3"/>
      <c r="C57" s="192" t="s">
        <v>322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4">
        <v>1730</v>
      </c>
      <c r="N57" s="195"/>
      <c r="Q57" s="51">
        <v>1729633890</v>
      </c>
      <c r="BF57" s="214"/>
    </row>
    <row r="58" spans="1:58" s="51" customFormat="1" x14ac:dyDescent="0.15">
      <c r="A58" s="1" t="s">
        <v>323</v>
      </c>
      <c r="B58" s="3"/>
      <c r="C58" s="196" t="s">
        <v>324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81">
        <v>84</v>
      </c>
      <c r="N58" s="182"/>
      <c r="Q58" s="51">
        <v>84203144</v>
      </c>
      <c r="BF58" s="214"/>
    </row>
    <row r="59" spans="1:58" s="51" customFormat="1" ht="14.25" thickBot="1" x14ac:dyDescent="0.2">
      <c r="A59" s="1" t="s">
        <v>325</v>
      </c>
      <c r="B59" s="3"/>
      <c r="C59" s="198" t="s">
        <v>326</v>
      </c>
      <c r="D59" s="199"/>
      <c r="E59" s="199"/>
      <c r="F59" s="199"/>
      <c r="G59" s="199"/>
      <c r="H59" s="199"/>
      <c r="I59" s="199"/>
      <c r="J59" s="199"/>
      <c r="K59" s="199"/>
      <c r="L59" s="199"/>
      <c r="M59" s="200">
        <v>1814</v>
      </c>
      <c r="N59" s="201"/>
      <c r="Q59" s="51">
        <f>IF(COUNTIF(Q57:Q58,"-")=COUNTA(Q57:Q58),"-",SUM(Q57:Q58))</f>
        <v>1813837034</v>
      </c>
      <c r="BF59" s="214"/>
    </row>
    <row r="60" spans="1:58" s="51" customFormat="1" ht="14.25" thickBot="1" x14ac:dyDescent="0.2">
      <c r="A60" s="1" t="s">
        <v>327</v>
      </c>
      <c r="B60" s="3"/>
      <c r="C60" s="202" t="s">
        <v>328</v>
      </c>
      <c r="D60" s="203"/>
      <c r="E60" s="204"/>
      <c r="F60" s="205"/>
      <c r="G60" s="205"/>
      <c r="H60" s="205"/>
      <c r="I60" s="205"/>
      <c r="J60" s="203"/>
      <c r="K60" s="203"/>
      <c r="L60" s="203"/>
      <c r="M60" s="187">
        <v>38986</v>
      </c>
      <c r="N60" s="188"/>
      <c r="Q60" s="51">
        <f>IF(AND(Q55="-",Q59="-"),"-",SUM(Q55,Q59))</f>
        <v>38986079361</v>
      </c>
      <c r="BF60" s="214"/>
    </row>
    <row r="61" spans="1:58" s="51" customFormat="1" ht="6.75" customHeight="1" x14ac:dyDescent="0.15">
      <c r="A61" s="1"/>
      <c r="B61" s="3"/>
      <c r="C61" s="153"/>
      <c r="D61" s="153"/>
      <c r="E61" s="206"/>
      <c r="F61" s="207"/>
      <c r="G61" s="207"/>
      <c r="H61" s="207"/>
      <c r="I61" s="208"/>
      <c r="J61" s="209"/>
      <c r="K61" s="209"/>
      <c r="L61" s="209"/>
      <c r="M61" s="3"/>
      <c r="N61" s="3"/>
    </row>
    <row r="62" spans="1:58" s="51" customFormat="1" x14ac:dyDescent="0.15">
      <c r="A62" s="1"/>
      <c r="B62" s="3"/>
      <c r="C62" s="153"/>
      <c r="D62" s="210" t="s">
        <v>342</v>
      </c>
      <c r="E62" s="206"/>
      <c r="F62" s="207"/>
      <c r="G62" s="207"/>
      <c r="H62" s="207"/>
      <c r="I62" s="211"/>
      <c r="J62" s="209"/>
      <c r="K62" s="209"/>
      <c r="L62" s="209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AA30-CBBA-490C-8D2E-AD27EDB3AC2B}">
  <sheetPr>
    <tabColor theme="5" tint="0.59999389629810485"/>
    <pageSetUpPr fitToPage="1"/>
  </sheetPr>
  <dimension ref="A1:S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9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19" ht="24" x14ac:dyDescent="0.2">
      <c r="C2" s="261" t="s">
        <v>372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3"/>
    </row>
    <row r="3" spans="1:19" ht="17.25" x14ac:dyDescent="0.2">
      <c r="C3" s="262" t="s">
        <v>355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53"/>
    </row>
    <row r="4" spans="1:19" ht="17.25" x14ac:dyDescent="0.2">
      <c r="C4" s="262" t="s">
        <v>356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53"/>
    </row>
    <row r="5" spans="1:19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353</v>
      </c>
      <c r="P5" s="53"/>
    </row>
    <row r="6" spans="1:19" ht="18" thickBot="1" x14ac:dyDescent="0.25">
      <c r="A6" s="52" t="s">
        <v>329</v>
      </c>
      <c r="C6" s="263" t="s">
        <v>0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 t="s">
        <v>331</v>
      </c>
      <c r="O6" s="266"/>
      <c r="P6" s="53"/>
    </row>
    <row r="7" spans="1:19" x14ac:dyDescent="0.15">
      <c r="A7" s="52" t="s">
        <v>150</v>
      </c>
      <c r="C7" s="56"/>
      <c r="D7" s="57" t="s">
        <v>151</v>
      </c>
      <c r="E7" s="57"/>
      <c r="F7" s="58"/>
      <c r="G7" s="57"/>
      <c r="H7" s="57"/>
      <c r="I7" s="57"/>
      <c r="J7" s="57"/>
      <c r="K7" s="58"/>
      <c r="L7" s="58"/>
      <c r="M7" s="58"/>
      <c r="N7" s="59">
        <v>166496</v>
      </c>
      <c r="O7" s="60" t="s">
        <v>357</v>
      </c>
      <c r="P7" s="61"/>
      <c r="R7" s="6">
        <f>IF(AND(R8="-",R23="-"),"-",SUM(R8,R23))</f>
        <v>166495548671</v>
      </c>
      <c r="S7" s="212"/>
    </row>
    <row r="8" spans="1:19" x14ac:dyDescent="0.15">
      <c r="A8" s="52" t="s">
        <v>152</v>
      </c>
      <c r="C8" s="56"/>
      <c r="D8" s="57"/>
      <c r="E8" s="57" t="s">
        <v>153</v>
      </c>
      <c r="F8" s="57"/>
      <c r="G8" s="57"/>
      <c r="H8" s="57"/>
      <c r="I8" s="57"/>
      <c r="J8" s="57"/>
      <c r="K8" s="58"/>
      <c r="L8" s="58"/>
      <c r="M8" s="58"/>
      <c r="N8" s="59">
        <v>70920</v>
      </c>
      <c r="O8" s="62" t="s">
        <v>357</v>
      </c>
      <c r="P8" s="61"/>
      <c r="R8" s="6">
        <f>IF(COUNTIF(R9:R22,"-")=COUNTA(R9:R22),"-",SUM(R9,R14,R19))</f>
        <v>70920488024</v>
      </c>
      <c r="S8" s="212"/>
    </row>
    <row r="9" spans="1:19" x14ac:dyDescent="0.15">
      <c r="A9" s="52" t="s">
        <v>154</v>
      </c>
      <c r="C9" s="56"/>
      <c r="D9" s="57"/>
      <c r="E9" s="57"/>
      <c r="F9" s="57" t="s">
        <v>155</v>
      </c>
      <c r="G9" s="57"/>
      <c r="H9" s="57"/>
      <c r="I9" s="57"/>
      <c r="J9" s="57"/>
      <c r="K9" s="58"/>
      <c r="L9" s="58"/>
      <c r="M9" s="58"/>
      <c r="N9" s="59">
        <v>27619</v>
      </c>
      <c r="O9" s="62"/>
      <c r="P9" s="61"/>
      <c r="R9" s="6">
        <f>IF(COUNTIF(R10:R13,"-")=COUNTA(R10:R13),"-",SUM(R10:R13))</f>
        <v>27618637518</v>
      </c>
      <c r="S9" s="212"/>
    </row>
    <row r="10" spans="1:19" x14ac:dyDescent="0.15">
      <c r="A10" s="52" t="s">
        <v>156</v>
      </c>
      <c r="C10" s="56"/>
      <c r="D10" s="57"/>
      <c r="E10" s="57"/>
      <c r="F10" s="57"/>
      <c r="G10" s="57" t="s">
        <v>157</v>
      </c>
      <c r="H10" s="57"/>
      <c r="I10" s="57"/>
      <c r="J10" s="57"/>
      <c r="K10" s="58"/>
      <c r="L10" s="58"/>
      <c r="M10" s="58"/>
      <c r="N10" s="59">
        <v>20927</v>
      </c>
      <c r="O10" s="62"/>
      <c r="P10" s="61"/>
      <c r="R10" s="6">
        <v>20926842945</v>
      </c>
      <c r="S10" s="212"/>
    </row>
    <row r="11" spans="1:19" x14ac:dyDescent="0.15">
      <c r="A11" s="52" t="s">
        <v>158</v>
      </c>
      <c r="C11" s="56"/>
      <c r="D11" s="57"/>
      <c r="E11" s="57"/>
      <c r="F11" s="57"/>
      <c r="G11" s="57" t="s">
        <v>159</v>
      </c>
      <c r="H11" s="57"/>
      <c r="I11" s="57"/>
      <c r="J11" s="57"/>
      <c r="K11" s="58"/>
      <c r="L11" s="58"/>
      <c r="M11" s="58"/>
      <c r="N11" s="59">
        <v>1911</v>
      </c>
      <c r="O11" s="62"/>
      <c r="P11" s="61"/>
      <c r="R11" s="6">
        <v>1911129094</v>
      </c>
      <c r="S11" s="212"/>
    </row>
    <row r="12" spans="1:19" x14ac:dyDescent="0.15">
      <c r="A12" s="52" t="s">
        <v>160</v>
      </c>
      <c r="C12" s="56"/>
      <c r="D12" s="57"/>
      <c r="E12" s="57"/>
      <c r="F12" s="57"/>
      <c r="G12" s="57" t="s">
        <v>161</v>
      </c>
      <c r="H12" s="57"/>
      <c r="I12" s="57"/>
      <c r="J12" s="57"/>
      <c r="K12" s="58"/>
      <c r="L12" s="58"/>
      <c r="M12" s="58"/>
      <c r="N12" s="59">
        <v>3200</v>
      </c>
      <c r="O12" s="62"/>
      <c r="P12" s="61"/>
      <c r="R12" s="6">
        <v>3199790000</v>
      </c>
      <c r="S12" s="212"/>
    </row>
    <row r="13" spans="1:19" x14ac:dyDescent="0.15">
      <c r="A13" s="52" t="s">
        <v>162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1581</v>
      </c>
      <c r="O13" s="62"/>
      <c r="P13" s="61"/>
      <c r="R13" s="6">
        <v>1580875479</v>
      </c>
      <c r="S13" s="212"/>
    </row>
    <row r="14" spans="1:19" x14ac:dyDescent="0.15">
      <c r="A14" s="52" t="s">
        <v>163</v>
      </c>
      <c r="C14" s="56"/>
      <c r="D14" s="57"/>
      <c r="E14" s="57"/>
      <c r="F14" s="57" t="s">
        <v>164</v>
      </c>
      <c r="G14" s="57"/>
      <c r="H14" s="57"/>
      <c r="I14" s="57"/>
      <c r="J14" s="57"/>
      <c r="K14" s="58"/>
      <c r="L14" s="58"/>
      <c r="M14" s="58"/>
      <c r="N14" s="59">
        <v>40828</v>
      </c>
      <c r="O14" s="62" t="s">
        <v>357</v>
      </c>
      <c r="P14" s="61"/>
      <c r="R14" s="6">
        <f>IF(COUNTIF(R15:R18,"-")=COUNTA(R15:R18),"-",SUM(R15:R18))</f>
        <v>40827688160</v>
      </c>
      <c r="S14" s="212"/>
    </row>
    <row r="15" spans="1:19" x14ac:dyDescent="0.15">
      <c r="A15" s="52" t="s">
        <v>165</v>
      </c>
      <c r="C15" s="56"/>
      <c r="D15" s="57"/>
      <c r="E15" s="57"/>
      <c r="F15" s="57"/>
      <c r="G15" s="57" t="s">
        <v>166</v>
      </c>
      <c r="H15" s="57"/>
      <c r="I15" s="57"/>
      <c r="J15" s="57"/>
      <c r="K15" s="58"/>
      <c r="L15" s="58"/>
      <c r="M15" s="58"/>
      <c r="N15" s="59">
        <v>28945</v>
      </c>
      <c r="O15" s="62"/>
      <c r="P15" s="61"/>
      <c r="R15" s="6">
        <v>28944606731</v>
      </c>
      <c r="S15" s="212"/>
    </row>
    <row r="16" spans="1:19" x14ac:dyDescent="0.15">
      <c r="A16" s="52" t="s">
        <v>167</v>
      </c>
      <c r="C16" s="56"/>
      <c r="D16" s="57"/>
      <c r="E16" s="57"/>
      <c r="F16" s="57"/>
      <c r="G16" s="57" t="s">
        <v>168</v>
      </c>
      <c r="H16" s="57"/>
      <c r="I16" s="57"/>
      <c r="J16" s="57"/>
      <c r="K16" s="58"/>
      <c r="L16" s="58"/>
      <c r="M16" s="58"/>
      <c r="N16" s="59">
        <v>2474</v>
      </c>
      <c r="O16" s="62"/>
      <c r="P16" s="61"/>
      <c r="R16" s="6">
        <v>2473631034</v>
      </c>
      <c r="S16" s="212"/>
    </row>
    <row r="17" spans="1:19" x14ac:dyDescent="0.15">
      <c r="A17" s="52" t="s">
        <v>169</v>
      </c>
      <c r="C17" s="56"/>
      <c r="D17" s="57"/>
      <c r="E17" s="57"/>
      <c r="F17" s="57"/>
      <c r="G17" s="57" t="s">
        <v>170</v>
      </c>
      <c r="H17" s="57"/>
      <c r="I17" s="57"/>
      <c r="J17" s="57"/>
      <c r="K17" s="58"/>
      <c r="L17" s="58"/>
      <c r="M17" s="58"/>
      <c r="N17" s="59">
        <v>9361</v>
      </c>
      <c r="O17" s="62"/>
      <c r="P17" s="61"/>
      <c r="R17" s="6">
        <v>9360672017</v>
      </c>
      <c r="S17" s="212"/>
    </row>
    <row r="18" spans="1:19" x14ac:dyDescent="0.15">
      <c r="A18" s="52" t="s">
        <v>171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49</v>
      </c>
      <c r="O18" s="62"/>
      <c r="P18" s="61"/>
      <c r="R18" s="6">
        <v>48778378</v>
      </c>
      <c r="S18" s="212"/>
    </row>
    <row r="19" spans="1:19" x14ac:dyDescent="0.15">
      <c r="A19" s="52" t="s">
        <v>172</v>
      </c>
      <c r="C19" s="56"/>
      <c r="D19" s="57"/>
      <c r="E19" s="57"/>
      <c r="F19" s="57" t="s">
        <v>173</v>
      </c>
      <c r="G19" s="57"/>
      <c r="H19" s="57"/>
      <c r="I19" s="57"/>
      <c r="J19" s="57"/>
      <c r="K19" s="58"/>
      <c r="L19" s="58"/>
      <c r="M19" s="58"/>
      <c r="N19" s="59">
        <v>2474</v>
      </c>
      <c r="O19" s="62"/>
      <c r="P19" s="61"/>
      <c r="R19" s="6">
        <f>IF(COUNTIF(R20:R22,"-")=COUNTA(R20:R22),"-",SUM(R20:R22))</f>
        <v>2474162346</v>
      </c>
      <c r="S19" s="212"/>
    </row>
    <row r="20" spans="1:19" x14ac:dyDescent="0.15">
      <c r="A20" s="52" t="s">
        <v>174</v>
      </c>
      <c r="C20" s="56"/>
      <c r="D20" s="57"/>
      <c r="E20" s="57"/>
      <c r="F20" s="58"/>
      <c r="G20" s="58" t="s">
        <v>175</v>
      </c>
      <c r="H20" s="58"/>
      <c r="I20" s="57"/>
      <c r="J20" s="57"/>
      <c r="K20" s="58"/>
      <c r="L20" s="58"/>
      <c r="M20" s="58"/>
      <c r="N20" s="59">
        <v>1078</v>
      </c>
      <c r="O20" s="62"/>
      <c r="P20" s="61"/>
      <c r="R20" s="6">
        <v>1078211679</v>
      </c>
      <c r="S20" s="212"/>
    </row>
    <row r="21" spans="1:19" x14ac:dyDescent="0.15">
      <c r="A21" s="52" t="s">
        <v>176</v>
      </c>
      <c r="C21" s="56"/>
      <c r="D21" s="57"/>
      <c r="E21" s="57"/>
      <c r="F21" s="58"/>
      <c r="G21" s="57" t="s">
        <v>177</v>
      </c>
      <c r="H21" s="57"/>
      <c r="I21" s="57"/>
      <c r="J21" s="57"/>
      <c r="K21" s="58"/>
      <c r="L21" s="58"/>
      <c r="M21" s="58"/>
      <c r="N21" s="59">
        <v>22</v>
      </c>
      <c r="O21" s="62"/>
      <c r="P21" s="61"/>
      <c r="R21" s="6">
        <v>21779014</v>
      </c>
      <c r="S21" s="212"/>
    </row>
    <row r="22" spans="1:19" x14ac:dyDescent="0.15">
      <c r="A22" s="52" t="s">
        <v>178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1374</v>
      </c>
      <c r="O22" s="62"/>
      <c r="P22" s="61"/>
      <c r="R22" s="6">
        <v>1374171653</v>
      </c>
      <c r="S22" s="212"/>
    </row>
    <row r="23" spans="1:19" x14ac:dyDescent="0.15">
      <c r="A23" s="52" t="s">
        <v>179</v>
      </c>
      <c r="C23" s="56"/>
      <c r="D23" s="57"/>
      <c r="E23" s="58" t="s">
        <v>180</v>
      </c>
      <c r="F23" s="58"/>
      <c r="G23" s="57"/>
      <c r="H23" s="57"/>
      <c r="I23" s="57"/>
      <c r="J23" s="57"/>
      <c r="K23" s="58"/>
      <c r="L23" s="58"/>
      <c r="M23" s="58"/>
      <c r="N23" s="59">
        <v>95575</v>
      </c>
      <c r="O23" s="62"/>
      <c r="P23" s="61"/>
      <c r="R23" s="6">
        <f>IF(COUNTIF(R24:R27,"-")=COUNTA(R24:R27),"-",SUM(R24:R27))</f>
        <v>95575060647</v>
      </c>
      <c r="S23" s="212"/>
    </row>
    <row r="24" spans="1:19" x14ac:dyDescent="0.15">
      <c r="A24" s="52" t="s">
        <v>181</v>
      </c>
      <c r="C24" s="56"/>
      <c r="D24" s="57"/>
      <c r="E24" s="57"/>
      <c r="F24" s="57" t="s">
        <v>182</v>
      </c>
      <c r="G24" s="57"/>
      <c r="H24" s="57"/>
      <c r="I24" s="57"/>
      <c r="J24" s="57"/>
      <c r="K24" s="58"/>
      <c r="L24" s="58"/>
      <c r="M24" s="58"/>
      <c r="N24" s="59">
        <v>27267</v>
      </c>
      <c r="O24" s="62"/>
      <c r="P24" s="61"/>
      <c r="R24" s="6">
        <v>27266550351</v>
      </c>
      <c r="S24" s="212"/>
    </row>
    <row r="25" spans="1:19" x14ac:dyDescent="0.15">
      <c r="A25" s="52" t="s">
        <v>183</v>
      </c>
      <c r="C25" s="56"/>
      <c r="D25" s="57"/>
      <c r="E25" s="57"/>
      <c r="F25" s="57" t="s">
        <v>184</v>
      </c>
      <c r="G25" s="57"/>
      <c r="H25" s="57"/>
      <c r="I25" s="57"/>
      <c r="J25" s="57"/>
      <c r="K25" s="58"/>
      <c r="L25" s="58"/>
      <c r="M25" s="58"/>
      <c r="N25" s="59">
        <v>51818</v>
      </c>
      <c r="O25" s="62"/>
      <c r="P25" s="61"/>
      <c r="R25" s="6">
        <v>51818175508</v>
      </c>
      <c r="S25" s="212"/>
    </row>
    <row r="26" spans="1:19" x14ac:dyDescent="0.15">
      <c r="A26" s="52" t="s">
        <v>185</v>
      </c>
      <c r="C26" s="56"/>
      <c r="D26" s="57"/>
      <c r="E26" s="57"/>
      <c r="F26" s="57" t="s">
        <v>186</v>
      </c>
      <c r="G26" s="57"/>
      <c r="H26" s="57"/>
      <c r="I26" s="57"/>
      <c r="J26" s="57"/>
      <c r="K26" s="58"/>
      <c r="L26" s="58"/>
      <c r="M26" s="58"/>
      <c r="N26" s="59">
        <v>14781</v>
      </c>
      <c r="O26" s="62"/>
      <c r="P26" s="61"/>
      <c r="R26" s="6">
        <v>14781192350</v>
      </c>
      <c r="S26" s="212"/>
    </row>
    <row r="27" spans="1:19" x14ac:dyDescent="0.15">
      <c r="A27" s="52" t="s">
        <v>187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1709</v>
      </c>
      <c r="O27" s="62"/>
      <c r="P27" s="61"/>
      <c r="R27" s="6">
        <v>1709142438</v>
      </c>
      <c r="S27" s="212"/>
    </row>
    <row r="28" spans="1:19" x14ac:dyDescent="0.15">
      <c r="A28" s="52" t="s">
        <v>188</v>
      </c>
      <c r="C28" s="56"/>
      <c r="D28" s="57" t="s">
        <v>189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5504</v>
      </c>
      <c r="O28" s="62"/>
      <c r="P28" s="61"/>
      <c r="R28" s="6">
        <f>IF(COUNTIF(R29:R30,"-")=COUNTA(R29:R30),"-",SUM(R29:R30))</f>
        <v>5503547058</v>
      </c>
      <c r="S28" s="212"/>
    </row>
    <row r="29" spans="1:19" x14ac:dyDescent="0.15">
      <c r="A29" s="52" t="s">
        <v>190</v>
      </c>
      <c r="C29" s="56"/>
      <c r="D29" s="57"/>
      <c r="E29" s="57" t="s">
        <v>191</v>
      </c>
      <c r="F29" s="57"/>
      <c r="G29" s="57"/>
      <c r="H29" s="57"/>
      <c r="I29" s="57"/>
      <c r="J29" s="57"/>
      <c r="K29" s="63"/>
      <c r="L29" s="63"/>
      <c r="M29" s="63"/>
      <c r="N29" s="59">
        <v>2935</v>
      </c>
      <c r="O29" s="62"/>
      <c r="P29" s="61"/>
      <c r="R29" s="6">
        <v>2934789359</v>
      </c>
      <c r="S29" s="212"/>
    </row>
    <row r="30" spans="1:19" x14ac:dyDescent="0.15">
      <c r="A30" s="52" t="s">
        <v>192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2569</v>
      </c>
      <c r="O30" s="62"/>
      <c r="P30" s="61"/>
      <c r="R30" s="6">
        <v>2568757699</v>
      </c>
      <c r="S30" s="212"/>
    </row>
    <row r="31" spans="1:19" x14ac:dyDescent="0.15">
      <c r="A31" s="52" t="s">
        <v>148</v>
      </c>
      <c r="C31" s="64" t="s">
        <v>149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-160992</v>
      </c>
      <c r="O31" s="68"/>
      <c r="P31" s="61"/>
      <c r="R31" s="6">
        <f>IF(COUNTIF(R7:R28,"-")=COUNTA(R7:R28),"-",SUM(R28)-SUM(R7))</f>
        <v>-160992001613</v>
      </c>
      <c r="S31" s="212"/>
    </row>
    <row r="32" spans="1:19" x14ac:dyDescent="0.15">
      <c r="A32" s="52" t="s">
        <v>195</v>
      </c>
      <c r="C32" s="56"/>
      <c r="D32" s="57" t="s">
        <v>196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2039</v>
      </c>
      <c r="O32" s="60" t="s">
        <v>357</v>
      </c>
      <c r="P32" s="61"/>
      <c r="R32" s="6">
        <f>IF(COUNTIF(R33:R37,"-")=COUNTA(R33:R37),"-",SUM(R33:R37))</f>
        <v>2038747585</v>
      </c>
      <c r="S32" s="212"/>
    </row>
    <row r="33" spans="1:19" x14ac:dyDescent="0.15">
      <c r="A33" s="52" t="s">
        <v>197</v>
      </c>
      <c r="C33" s="56"/>
      <c r="D33" s="57"/>
      <c r="E33" s="58" t="s">
        <v>198</v>
      </c>
      <c r="F33" s="58"/>
      <c r="G33" s="57"/>
      <c r="H33" s="57"/>
      <c r="I33" s="57"/>
      <c r="J33" s="57"/>
      <c r="K33" s="58"/>
      <c r="L33" s="58"/>
      <c r="M33" s="58"/>
      <c r="N33" s="59">
        <v>1942</v>
      </c>
      <c r="O33" s="62"/>
      <c r="P33" s="61"/>
      <c r="R33" s="6">
        <v>1942427476</v>
      </c>
      <c r="S33" s="212"/>
    </row>
    <row r="34" spans="1:19" x14ac:dyDescent="0.15">
      <c r="A34" s="52" t="s">
        <v>199</v>
      </c>
      <c r="C34" s="56"/>
      <c r="D34" s="57"/>
      <c r="E34" s="58" t="s">
        <v>200</v>
      </c>
      <c r="F34" s="58"/>
      <c r="G34" s="57"/>
      <c r="H34" s="57"/>
      <c r="I34" s="57"/>
      <c r="J34" s="57"/>
      <c r="K34" s="58"/>
      <c r="L34" s="58"/>
      <c r="M34" s="58"/>
      <c r="N34" s="59">
        <v>79</v>
      </c>
      <c r="O34" s="62"/>
      <c r="P34" s="61"/>
      <c r="R34" s="6">
        <v>79026380</v>
      </c>
      <c r="S34" s="212"/>
    </row>
    <row r="35" spans="1:19" x14ac:dyDescent="0.15">
      <c r="A35" s="52" t="s">
        <v>373</v>
      </c>
      <c r="C35" s="56"/>
      <c r="D35" s="57"/>
      <c r="E35" s="58" t="s">
        <v>374</v>
      </c>
      <c r="F35" s="58"/>
      <c r="G35" s="57"/>
      <c r="H35" s="58"/>
      <c r="I35" s="57"/>
      <c r="J35" s="57"/>
      <c r="K35" s="58"/>
      <c r="L35" s="58"/>
      <c r="M35" s="58"/>
      <c r="N35" s="59" t="s">
        <v>375</v>
      </c>
      <c r="O35" s="62"/>
      <c r="P35" s="61"/>
      <c r="R35" s="6" t="s">
        <v>11</v>
      </c>
      <c r="S35" s="212"/>
    </row>
    <row r="36" spans="1:19" x14ac:dyDescent="0.15">
      <c r="A36" s="52" t="s">
        <v>201</v>
      </c>
      <c r="C36" s="56"/>
      <c r="D36" s="57"/>
      <c r="E36" s="57" t="s">
        <v>202</v>
      </c>
      <c r="F36" s="57"/>
      <c r="G36" s="57"/>
      <c r="H36" s="57"/>
      <c r="I36" s="57"/>
      <c r="J36" s="57"/>
      <c r="K36" s="58"/>
      <c r="L36" s="58"/>
      <c r="M36" s="58"/>
      <c r="N36" s="59" t="s">
        <v>375</v>
      </c>
      <c r="O36" s="62"/>
      <c r="P36" s="61"/>
      <c r="R36" s="6" t="s">
        <v>11</v>
      </c>
      <c r="S36" s="212"/>
    </row>
    <row r="37" spans="1:19" x14ac:dyDescent="0.15">
      <c r="A37" s="52" t="s">
        <v>203</v>
      </c>
      <c r="C37" s="56"/>
      <c r="D37" s="57"/>
      <c r="E37" s="57" t="s">
        <v>44</v>
      </c>
      <c r="F37" s="57"/>
      <c r="G37" s="57"/>
      <c r="H37" s="57"/>
      <c r="I37" s="57"/>
      <c r="J37" s="57"/>
      <c r="K37" s="58"/>
      <c r="L37" s="58"/>
      <c r="M37" s="58"/>
      <c r="N37" s="59">
        <v>17</v>
      </c>
      <c r="O37" s="62"/>
      <c r="P37" s="61"/>
      <c r="R37" s="6">
        <v>17293729</v>
      </c>
      <c r="S37" s="212"/>
    </row>
    <row r="38" spans="1:19" x14ac:dyDescent="0.15">
      <c r="A38" s="52" t="s">
        <v>204</v>
      </c>
      <c r="C38" s="56"/>
      <c r="D38" s="57" t="s">
        <v>205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356</v>
      </c>
      <c r="O38" s="60"/>
      <c r="P38" s="61"/>
      <c r="R38" s="6">
        <f>IF(COUNTIF(R39:R40,"-")=COUNTA(R39:R40),"-",SUM(R39:R40))</f>
        <v>355959942</v>
      </c>
      <c r="S38" s="212"/>
    </row>
    <row r="39" spans="1:19" x14ac:dyDescent="0.15">
      <c r="A39" s="52" t="s">
        <v>206</v>
      </c>
      <c r="C39" s="56"/>
      <c r="D39" s="57"/>
      <c r="E39" s="57" t="s">
        <v>207</v>
      </c>
      <c r="F39" s="57"/>
      <c r="G39" s="57"/>
      <c r="H39" s="57"/>
      <c r="I39" s="57"/>
      <c r="J39" s="57"/>
      <c r="K39" s="63"/>
      <c r="L39" s="63"/>
      <c r="M39" s="63"/>
      <c r="N39" s="59">
        <v>345</v>
      </c>
      <c r="O39" s="62"/>
      <c r="P39" s="61"/>
      <c r="R39" s="6">
        <v>345126989</v>
      </c>
      <c r="S39" s="212"/>
    </row>
    <row r="40" spans="1:19" ht="14.25" thickBot="1" x14ac:dyDescent="0.2">
      <c r="A40" s="52" t="s">
        <v>208</v>
      </c>
      <c r="C40" s="56"/>
      <c r="D40" s="57"/>
      <c r="E40" s="57" t="s">
        <v>44</v>
      </c>
      <c r="F40" s="57"/>
      <c r="G40" s="57"/>
      <c r="H40" s="57"/>
      <c r="I40" s="57"/>
      <c r="J40" s="57"/>
      <c r="K40" s="63"/>
      <c r="L40" s="63"/>
      <c r="M40" s="63"/>
      <c r="N40" s="59">
        <v>11</v>
      </c>
      <c r="O40" s="62"/>
      <c r="P40" s="61"/>
      <c r="R40" s="6">
        <v>10832953</v>
      </c>
      <c r="S40" s="212"/>
    </row>
    <row r="41" spans="1:19" ht="14.25" thickBot="1" x14ac:dyDescent="0.2">
      <c r="A41" s="52" t="s">
        <v>193</v>
      </c>
      <c r="C41" s="69" t="s">
        <v>194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-162675</v>
      </c>
      <c r="O41" s="73"/>
      <c r="P41" s="61"/>
      <c r="R41" s="6">
        <f>IF(COUNTIF(R31:R40,"-")=COUNTA(R31:R40),"-",SUM(R31,R38)-SUM(R32))</f>
        <v>-162674789256</v>
      </c>
      <c r="S41" s="212"/>
    </row>
    <row r="42" spans="1:19" s="75" customFormat="1" ht="3.75" customHeight="1" x14ac:dyDescent="0.15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19" s="75" customFormat="1" ht="15.6" customHeight="1" x14ac:dyDescent="0.15">
      <c r="A43" s="74"/>
      <c r="C43" s="79"/>
      <c r="D43" s="79" t="s">
        <v>342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8DFD-C6F3-4A37-A9E4-7FFA9A124903}">
  <sheetPr>
    <tabColor theme="5" tint="0.59999389629810485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257" width="9" style="85"/>
    <col min="258" max="258" width="1.125" style="85" customWidth="1"/>
    <col min="259" max="259" width="1.625" style="85" customWidth="1"/>
    <col min="260" max="265" width="2" style="85" customWidth="1"/>
    <col min="266" max="266" width="15.375" style="85" customWidth="1"/>
    <col min="267" max="267" width="21.625" style="85" bestFit="1" customWidth="1"/>
    <col min="268" max="268" width="3" style="85" bestFit="1" customWidth="1"/>
    <col min="269" max="269" width="21.625" style="85" bestFit="1" customWidth="1"/>
    <col min="270" max="270" width="3" style="85" bestFit="1" customWidth="1"/>
    <col min="271" max="271" width="21.625" style="85" bestFit="1" customWidth="1"/>
    <col min="272" max="272" width="3" style="85" bestFit="1" customWidth="1"/>
    <col min="273" max="273" width="21.625" style="85" customWidth="1"/>
    <col min="274" max="274" width="3" style="85" customWidth="1"/>
    <col min="275" max="275" width="1" style="85" customWidth="1"/>
    <col min="276" max="513" width="9" style="85"/>
    <col min="514" max="514" width="1.125" style="85" customWidth="1"/>
    <col min="515" max="515" width="1.625" style="85" customWidth="1"/>
    <col min="516" max="521" width="2" style="85" customWidth="1"/>
    <col min="522" max="522" width="15.375" style="85" customWidth="1"/>
    <col min="523" max="523" width="21.625" style="85" bestFit="1" customWidth="1"/>
    <col min="524" max="524" width="3" style="85" bestFit="1" customWidth="1"/>
    <col min="525" max="525" width="21.625" style="85" bestFit="1" customWidth="1"/>
    <col min="526" max="526" width="3" style="85" bestFit="1" customWidth="1"/>
    <col min="527" max="527" width="21.625" style="85" bestFit="1" customWidth="1"/>
    <col min="528" max="528" width="3" style="85" bestFit="1" customWidth="1"/>
    <col min="529" max="529" width="21.625" style="85" customWidth="1"/>
    <col min="530" max="530" width="3" style="85" customWidth="1"/>
    <col min="531" max="531" width="1" style="85" customWidth="1"/>
    <col min="532" max="769" width="9" style="85"/>
    <col min="770" max="770" width="1.125" style="85" customWidth="1"/>
    <col min="771" max="771" width="1.625" style="85" customWidth="1"/>
    <col min="772" max="777" width="2" style="85" customWidth="1"/>
    <col min="778" max="778" width="15.375" style="85" customWidth="1"/>
    <col min="779" max="779" width="21.625" style="85" bestFit="1" customWidth="1"/>
    <col min="780" max="780" width="3" style="85" bestFit="1" customWidth="1"/>
    <col min="781" max="781" width="21.625" style="85" bestFit="1" customWidth="1"/>
    <col min="782" max="782" width="3" style="85" bestFit="1" customWidth="1"/>
    <col min="783" max="783" width="21.625" style="85" bestFit="1" customWidth="1"/>
    <col min="784" max="784" width="3" style="85" bestFit="1" customWidth="1"/>
    <col min="785" max="785" width="21.625" style="85" customWidth="1"/>
    <col min="786" max="786" width="3" style="85" customWidth="1"/>
    <col min="787" max="787" width="1" style="85" customWidth="1"/>
    <col min="788" max="1025" width="9" style="85"/>
    <col min="1026" max="1026" width="1.125" style="85" customWidth="1"/>
    <col min="1027" max="1027" width="1.625" style="85" customWidth="1"/>
    <col min="1028" max="1033" width="2" style="85" customWidth="1"/>
    <col min="1034" max="1034" width="15.375" style="85" customWidth="1"/>
    <col min="1035" max="1035" width="21.625" style="85" bestFit="1" customWidth="1"/>
    <col min="1036" max="1036" width="3" style="85" bestFit="1" customWidth="1"/>
    <col min="1037" max="1037" width="21.625" style="85" bestFit="1" customWidth="1"/>
    <col min="1038" max="1038" width="3" style="85" bestFit="1" customWidth="1"/>
    <col min="1039" max="1039" width="21.625" style="85" bestFit="1" customWidth="1"/>
    <col min="1040" max="1040" width="3" style="85" bestFit="1" customWidth="1"/>
    <col min="1041" max="1041" width="21.625" style="85" customWidth="1"/>
    <col min="1042" max="1042" width="3" style="85" customWidth="1"/>
    <col min="1043" max="1043" width="1" style="85" customWidth="1"/>
    <col min="1044" max="1281" width="9" style="85"/>
    <col min="1282" max="1282" width="1.125" style="85" customWidth="1"/>
    <col min="1283" max="1283" width="1.625" style="85" customWidth="1"/>
    <col min="1284" max="1289" width="2" style="85" customWidth="1"/>
    <col min="1290" max="1290" width="15.375" style="85" customWidth="1"/>
    <col min="1291" max="1291" width="21.625" style="85" bestFit="1" customWidth="1"/>
    <col min="1292" max="1292" width="3" style="85" bestFit="1" customWidth="1"/>
    <col min="1293" max="1293" width="21.625" style="85" bestFit="1" customWidth="1"/>
    <col min="1294" max="1294" width="3" style="85" bestFit="1" customWidth="1"/>
    <col min="1295" max="1295" width="21.625" style="85" bestFit="1" customWidth="1"/>
    <col min="1296" max="1296" width="3" style="85" bestFit="1" customWidth="1"/>
    <col min="1297" max="1297" width="21.625" style="85" customWidth="1"/>
    <col min="1298" max="1298" width="3" style="85" customWidth="1"/>
    <col min="1299" max="1299" width="1" style="85" customWidth="1"/>
    <col min="1300" max="1537" width="9" style="85"/>
    <col min="1538" max="1538" width="1.125" style="85" customWidth="1"/>
    <col min="1539" max="1539" width="1.625" style="85" customWidth="1"/>
    <col min="1540" max="1545" width="2" style="85" customWidth="1"/>
    <col min="1546" max="1546" width="15.375" style="85" customWidth="1"/>
    <col min="1547" max="1547" width="21.625" style="85" bestFit="1" customWidth="1"/>
    <col min="1548" max="1548" width="3" style="85" bestFit="1" customWidth="1"/>
    <col min="1549" max="1549" width="21.625" style="85" bestFit="1" customWidth="1"/>
    <col min="1550" max="1550" width="3" style="85" bestFit="1" customWidth="1"/>
    <col min="1551" max="1551" width="21.625" style="85" bestFit="1" customWidth="1"/>
    <col min="1552" max="1552" width="3" style="85" bestFit="1" customWidth="1"/>
    <col min="1553" max="1553" width="21.625" style="85" customWidth="1"/>
    <col min="1554" max="1554" width="3" style="85" customWidth="1"/>
    <col min="1555" max="1555" width="1" style="85" customWidth="1"/>
    <col min="1556" max="1793" width="9" style="85"/>
    <col min="1794" max="1794" width="1.125" style="85" customWidth="1"/>
    <col min="1795" max="1795" width="1.625" style="85" customWidth="1"/>
    <col min="1796" max="1801" width="2" style="85" customWidth="1"/>
    <col min="1802" max="1802" width="15.375" style="85" customWidth="1"/>
    <col min="1803" max="1803" width="21.625" style="85" bestFit="1" customWidth="1"/>
    <col min="1804" max="1804" width="3" style="85" bestFit="1" customWidth="1"/>
    <col min="1805" max="1805" width="21.625" style="85" bestFit="1" customWidth="1"/>
    <col min="1806" max="1806" width="3" style="85" bestFit="1" customWidth="1"/>
    <col min="1807" max="1807" width="21.625" style="85" bestFit="1" customWidth="1"/>
    <col min="1808" max="1808" width="3" style="85" bestFit="1" customWidth="1"/>
    <col min="1809" max="1809" width="21.625" style="85" customWidth="1"/>
    <col min="1810" max="1810" width="3" style="85" customWidth="1"/>
    <col min="1811" max="1811" width="1" style="85" customWidth="1"/>
    <col min="1812" max="2049" width="9" style="85"/>
    <col min="2050" max="2050" width="1.125" style="85" customWidth="1"/>
    <col min="2051" max="2051" width="1.625" style="85" customWidth="1"/>
    <col min="2052" max="2057" width="2" style="85" customWidth="1"/>
    <col min="2058" max="2058" width="15.375" style="85" customWidth="1"/>
    <col min="2059" max="2059" width="21.625" style="85" bestFit="1" customWidth="1"/>
    <col min="2060" max="2060" width="3" style="85" bestFit="1" customWidth="1"/>
    <col min="2061" max="2061" width="21.625" style="85" bestFit="1" customWidth="1"/>
    <col min="2062" max="2062" width="3" style="85" bestFit="1" customWidth="1"/>
    <col min="2063" max="2063" width="21.625" style="85" bestFit="1" customWidth="1"/>
    <col min="2064" max="2064" width="3" style="85" bestFit="1" customWidth="1"/>
    <col min="2065" max="2065" width="21.625" style="85" customWidth="1"/>
    <col min="2066" max="2066" width="3" style="85" customWidth="1"/>
    <col min="2067" max="2067" width="1" style="85" customWidth="1"/>
    <col min="2068" max="2305" width="9" style="85"/>
    <col min="2306" max="2306" width="1.125" style="85" customWidth="1"/>
    <col min="2307" max="2307" width="1.625" style="85" customWidth="1"/>
    <col min="2308" max="2313" width="2" style="85" customWidth="1"/>
    <col min="2314" max="2314" width="15.375" style="85" customWidth="1"/>
    <col min="2315" max="2315" width="21.625" style="85" bestFit="1" customWidth="1"/>
    <col min="2316" max="2316" width="3" style="85" bestFit="1" customWidth="1"/>
    <col min="2317" max="2317" width="21.625" style="85" bestFit="1" customWidth="1"/>
    <col min="2318" max="2318" width="3" style="85" bestFit="1" customWidth="1"/>
    <col min="2319" max="2319" width="21.625" style="85" bestFit="1" customWidth="1"/>
    <col min="2320" max="2320" width="3" style="85" bestFit="1" customWidth="1"/>
    <col min="2321" max="2321" width="21.625" style="85" customWidth="1"/>
    <col min="2322" max="2322" width="3" style="85" customWidth="1"/>
    <col min="2323" max="2323" width="1" style="85" customWidth="1"/>
    <col min="2324" max="2561" width="9" style="85"/>
    <col min="2562" max="2562" width="1.125" style="85" customWidth="1"/>
    <col min="2563" max="2563" width="1.625" style="85" customWidth="1"/>
    <col min="2564" max="2569" width="2" style="85" customWidth="1"/>
    <col min="2570" max="2570" width="15.375" style="85" customWidth="1"/>
    <col min="2571" max="2571" width="21.625" style="85" bestFit="1" customWidth="1"/>
    <col min="2572" max="2572" width="3" style="85" bestFit="1" customWidth="1"/>
    <col min="2573" max="2573" width="21.625" style="85" bestFit="1" customWidth="1"/>
    <col min="2574" max="2574" width="3" style="85" bestFit="1" customWidth="1"/>
    <col min="2575" max="2575" width="21.625" style="85" bestFit="1" customWidth="1"/>
    <col min="2576" max="2576" width="3" style="85" bestFit="1" customWidth="1"/>
    <col min="2577" max="2577" width="21.625" style="85" customWidth="1"/>
    <col min="2578" max="2578" width="3" style="85" customWidth="1"/>
    <col min="2579" max="2579" width="1" style="85" customWidth="1"/>
    <col min="2580" max="2817" width="9" style="85"/>
    <col min="2818" max="2818" width="1.125" style="85" customWidth="1"/>
    <col min="2819" max="2819" width="1.625" style="85" customWidth="1"/>
    <col min="2820" max="2825" width="2" style="85" customWidth="1"/>
    <col min="2826" max="2826" width="15.375" style="85" customWidth="1"/>
    <col min="2827" max="2827" width="21.625" style="85" bestFit="1" customWidth="1"/>
    <col min="2828" max="2828" width="3" style="85" bestFit="1" customWidth="1"/>
    <col min="2829" max="2829" width="21.625" style="85" bestFit="1" customWidth="1"/>
    <col min="2830" max="2830" width="3" style="85" bestFit="1" customWidth="1"/>
    <col min="2831" max="2831" width="21.625" style="85" bestFit="1" customWidth="1"/>
    <col min="2832" max="2832" width="3" style="85" bestFit="1" customWidth="1"/>
    <col min="2833" max="2833" width="21.625" style="85" customWidth="1"/>
    <col min="2834" max="2834" width="3" style="85" customWidth="1"/>
    <col min="2835" max="2835" width="1" style="85" customWidth="1"/>
    <col min="2836" max="3073" width="9" style="85"/>
    <col min="3074" max="3074" width="1.125" style="85" customWidth="1"/>
    <col min="3075" max="3075" width="1.625" style="85" customWidth="1"/>
    <col min="3076" max="3081" width="2" style="85" customWidth="1"/>
    <col min="3082" max="3082" width="15.375" style="85" customWidth="1"/>
    <col min="3083" max="3083" width="21.625" style="85" bestFit="1" customWidth="1"/>
    <col min="3084" max="3084" width="3" style="85" bestFit="1" customWidth="1"/>
    <col min="3085" max="3085" width="21.625" style="85" bestFit="1" customWidth="1"/>
    <col min="3086" max="3086" width="3" style="85" bestFit="1" customWidth="1"/>
    <col min="3087" max="3087" width="21.625" style="85" bestFit="1" customWidth="1"/>
    <col min="3088" max="3088" width="3" style="85" bestFit="1" customWidth="1"/>
    <col min="3089" max="3089" width="21.625" style="85" customWidth="1"/>
    <col min="3090" max="3090" width="3" style="85" customWidth="1"/>
    <col min="3091" max="3091" width="1" style="85" customWidth="1"/>
    <col min="3092" max="3329" width="9" style="85"/>
    <col min="3330" max="3330" width="1.125" style="85" customWidth="1"/>
    <col min="3331" max="3331" width="1.625" style="85" customWidth="1"/>
    <col min="3332" max="3337" width="2" style="85" customWidth="1"/>
    <col min="3338" max="3338" width="15.375" style="85" customWidth="1"/>
    <col min="3339" max="3339" width="21.625" style="85" bestFit="1" customWidth="1"/>
    <col min="3340" max="3340" width="3" style="85" bestFit="1" customWidth="1"/>
    <col min="3341" max="3341" width="21.625" style="85" bestFit="1" customWidth="1"/>
    <col min="3342" max="3342" width="3" style="85" bestFit="1" customWidth="1"/>
    <col min="3343" max="3343" width="21.625" style="85" bestFit="1" customWidth="1"/>
    <col min="3344" max="3344" width="3" style="85" bestFit="1" customWidth="1"/>
    <col min="3345" max="3345" width="21.625" style="85" customWidth="1"/>
    <col min="3346" max="3346" width="3" style="85" customWidth="1"/>
    <col min="3347" max="3347" width="1" style="85" customWidth="1"/>
    <col min="3348" max="3585" width="9" style="85"/>
    <col min="3586" max="3586" width="1.125" style="85" customWidth="1"/>
    <col min="3587" max="3587" width="1.625" style="85" customWidth="1"/>
    <col min="3588" max="3593" width="2" style="85" customWidth="1"/>
    <col min="3594" max="3594" width="15.375" style="85" customWidth="1"/>
    <col min="3595" max="3595" width="21.625" style="85" bestFit="1" customWidth="1"/>
    <col min="3596" max="3596" width="3" style="85" bestFit="1" customWidth="1"/>
    <col min="3597" max="3597" width="21.625" style="85" bestFit="1" customWidth="1"/>
    <col min="3598" max="3598" width="3" style="85" bestFit="1" customWidth="1"/>
    <col min="3599" max="3599" width="21.625" style="85" bestFit="1" customWidth="1"/>
    <col min="3600" max="3600" width="3" style="85" bestFit="1" customWidth="1"/>
    <col min="3601" max="3601" width="21.625" style="85" customWidth="1"/>
    <col min="3602" max="3602" width="3" style="85" customWidth="1"/>
    <col min="3603" max="3603" width="1" style="85" customWidth="1"/>
    <col min="3604" max="3841" width="9" style="85"/>
    <col min="3842" max="3842" width="1.125" style="85" customWidth="1"/>
    <col min="3843" max="3843" width="1.625" style="85" customWidth="1"/>
    <col min="3844" max="3849" width="2" style="85" customWidth="1"/>
    <col min="3850" max="3850" width="15.375" style="85" customWidth="1"/>
    <col min="3851" max="3851" width="21.625" style="85" bestFit="1" customWidth="1"/>
    <col min="3852" max="3852" width="3" style="85" bestFit="1" customWidth="1"/>
    <col min="3853" max="3853" width="21.625" style="85" bestFit="1" customWidth="1"/>
    <col min="3854" max="3854" width="3" style="85" bestFit="1" customWidth="1"/>
    <col min="3855" max="3855" width="21.625" style="85" bestFit="1" customWidth="1"/>
    <col min="3856" max="3856" width="3" style="85" bestFit="1" customWidth="1"/>
    <col min="3857" max="3857" width="21.625" style="85" customWidth="1"/>
    <col min="3858" max="3858" width="3" style="85" customWidth="1"/>
    <col min="3859" max="3859" width="1" style="85" customWidth="1"/>
    <col min="3860" max="4097" width="9" style="85"/>
    <col min="4098" max="4098" width="1.125" style="85" customWidth="1"/>
    <col min="4099" max="4099" width="1.625" style="85" customWidth="1"/>
    <col min="4100" max="4105" width="2" style="85" customWidth="1"/>
    <col min="4106" max="4106" width="15.375" style="85" customWidth="1"/>
    <col min="4107" max="4107" width="21.625" style="85" bestFit="1" customWidth="1"/>
    <col min="4108" max="4108" width="3" style="85" bestFit="1" customWidth="1"/>
    <col min="4109" max="4109" width="21.625" style="85" bestFit="1" customWidth="1"/>
    <col min="4110" max="4110" width="3" style="85" bestFit="1" customWidth="1"/>
    <col min="4111" max="4111" width="21.625" style="85" bestFit="1" customWidth="1"/>
    <col min="4112" max="4112" width="3" style="85" bestFit="1" customWidth="1"/>
    <col min="4113" max="4113" width="21.625" style="85" customWidth="1"/>
    <col min="4114" max="4114" width="3" style="85" customWidth="1"/>
    <col min="4115" max="4115" width="1" style="85" customWidth="1"/>
    <col min="4116" max="4353" width="9" style="85"/>
    <col min="4354" max="4354" width="1.125" style="85" customWidth="1"/>
    <col min="4355" max="4355" width="1.625" style="85" customWidth="1"/>
    <col min="4356" max="4361" width="2" style="85" customWidth="1"/>
    <col min="4362" max="4362" width="15.375" style="85" customWidth="1"/>
    <col min="4363" max="4363" width="21.625" style="85" bestFit="1" customWidth="1"/>
    <col min="4364" max="4364" width="3" style="85" bestFit="1" customWidth="1"/>
    <col min="4365" max="4365" width="21.625" style="85" bestFit="1" customWidth="1"/>
    <col min="4366" max="4366" width="3" style="85" bestFit="1" customWidth="1"/>
    <col min="4367" max="4367" width="21.625" style="85" bestFit="1" customWidth="1"/>
    <col min="4368" max="4368" width="3" style="85" bestFit="1" customWidth="1"/>
    <col min="4369" max="4369" width="21.625" style="85" customWidth="1"/>
    <col min="4370" max="4370" width="3" style="85" customWidth="1"/>
    <col min="4371" max="4371" width="1" style="85" customWidth="1"/>
    <col min="4372" max="4609" width="9" style="85"/>
    <col min="4610" max="4610" width="1.125" style="85" customWidth="1"/>
    <col min="4611" max="4611" width="1.625" style="85" customWidth="1"/>
    <col min="4612" max="4617" width="2" style="85" customWidth="1"/>
    <col min="4618" max="4618" width="15.375" style="85" customWidth="1"/>
    <col min="4619" max="4619" width="21.625" style="85" bestFit="1" customWidth="1"/>
    <col min="4620" max="4620" width="3" style="85" bestFit="1" customWidth="1"/>
    <col min="4621" max="4621" width="21.625" style="85" bestFit="1" customWidth="1"/>
    <col min="4622" max="4622" width="3" style="85" bestFit="1" customWidth="1"/>
    <col min="4623" max="4623" width="21.625" style="85" bestFit="1" customWidth="1"/>
    <col min="4624" max="4624" width="3" style="85" bestFit="1" customWidth="1"/>
    <col min="4625" max="4625" width="21.625" style="85" customWidth="1"/>
    <col min="4626" max="4626" width="3" style="85" customWidth="1"/>
    <col min="4627" max="4627" width="1" style="85" customWidth="1"/>
    <col min="4628" max="4865" width="9" style="85"/>
    <col min="4866" max="4866" width="1.125" style="85" customWidth="1"/>
    <col min="4867" max="4867" width="1.625" style="85" customWidth="1"/>
    <col min="4868" max="4873" width="2" style="85" customWidth="1"/>
    <col min="4874" max="4874" width="15.375" style="85" customWidth="1"/>
    <col min="4875" max="4875" width="21.625" style="85" bestFit="1" customWidth="1"/>
    <col min="4876" max="4876" width="3" style="85" bestFit="1" customWidth="1"/>
    <col min="4877" max="4877" width="21.625" style="85" bestFit="1" customWidth="1"/>
    <col min="4878" max="4878" width="3" style="85" bestFit="1" customWidth="1"/>
    <col min="4879" max="4879" width="21.625" style="85" bestFit="1" customWidth="1"/>
    <col min="4880" max="4880" width="3" style="85" bestFit="1" customWidth="1"/>
    <col min="4881" max="4881" width="21.625" style="85" customWidth="1"/>
    <col min="4882" max="4882" width="3" style="85" customWidth="1"/>
    <col min="4883" max="4883" width="1" style="85" customWidth="1"/>
    <col min="4884" max="5121" width="9" style="85"/>
    <col min="5122" max="5122" width="1.125" style="85" customWidth="1"/>
    <col min="5123" max="5123" width="1.625" style="85" customWidth="1"/>
    <col min="5124" max="5129" width="2" style="85" customWidth="1"/>
    <col min="5130" max="5130" width="15.375" style="85" customWidth="1"/>
    <col min="5131" max="5131" width="21.625" style="85" bestFit="1" customWidth="1"/>
    <col min="5132" max="5132" width="3" style="85" bestFit="1" customWidth="1"/>
    <col min="5133" max="5133" width="21.625" style="85" bestFit="1" customWidth="1"/>
    <col min="5134" max="5134" width="3" style="85" bestFit="1" customWidth="1"/>
    <col min="5135" max="5135" width="21.625" style="85" bestFit="1" customWidth="1"/>
    <col min="5136" max="5136" width="3" style="85" bestFit="1" customWidth="1"/>
    <col min="5137" max="5137" width="21.625" style="85" customWidth="1"/>
    <col min="5138" max="5138" width="3" style="85" customWidth="1"/>
    <col min="5139" max="5139" width="1" style="85" customWidth="1"/>
    <col min="5140" max="5377" width="9" style="85"/>
    <col min="5378" max="5378" width="1.125" style="85" customWidth="1"/>
    <col min="5379" max="5379" width="1.625" style="85" customWidth="1"/>
    <col min="5380" max="5385" width="2" style="85" customWidth="1"/>
    <col min="5386" max="5386" width="15.375" style="85" customWidth="1"/>
    <col min="5387" max="5387" width="21.625" style="85" bestFit="1" customWidth="1"/>
    <col min="5388" max="5388" width="3" style="85" bestFit="1" customWidth="1"/>
    <col min="5389" max="5389" width="21.625" style="85" bestFit="1" customWidth="1"/>
    <col min="5390" max="5390" width="3" style="85" bestFit="1" customWidth="1"/>
    <col min="5391" max="5391" width="21.625" style="85" bestFit="1" customWidth="1"/>
    <col min="5392" max="5392" width="3" style="85" bestFit="1" customWidth="1"/>
    <col min="5393" max="5393" width="21.625" style="85" customWidth="1"/>
    <col min="5394" max="5394" width="3" style="85" customWidth="1"/>
    <col min="5395" max="5395" width="1" style="85" customWidth="1"/>
    <col min="5396" max="5633" width="9" style="85"/>
    <col min="5634" max="5634" width="1.125" style="85" customWidth="1"/>
    <col min="5635" max="5635" width="1.625" style="85" customWidth="1"/>
    <col min="5636" max="5641" width="2" style="85" customWidth="1"/>
    <col min="5642" max="5642" width="15.375" style="85" customWidth="1"/>
    <col min="5643" max="5643" width="21.625" style="85" bestFit="1" customWidth="1"/>
    <col min="5644" max="5644" width="3" style="85" bestFit="1" customWidth="1"/>
    <col min="5645" max="5645" width="21.625" style="85" bestFit="1" customWidth="1"/>
    <col min="5646" max="5646" width="3" style="85" bestFit="1" customWidth="1"/>
    <col min="5647" max="5647" width="21.625" style="85" bestFit="1" customWidth="1"/>
    <col min="5648" max="5648" width="3" style="85" bestFit="1" customWidth="1"/>
    <col min="5649" max="5649" width="21.625" style="85" customWidth="1"/>
    <col min="5650" max="5650" width="3" style="85" customWidth="1"/>
    <col min="5651" max="5651" width="1" style="85" customWidth="1"/>
    <col min="5652" max="5889" width="9" style="85"/>
    <col min="5890" max="5890" width="1.125" style="85" customWidth="1"/>
    <col min="5891" max="5891" width="1.625" style="85" customWidth="1"/>
    <col min="5892" max="5897" width="2" style="85" customWidth="1"/>
    <col min="5898" max="5898" width="15.375" style="85" customWidth="1"/>
    <col min="5899" max="5899" width="21.625" style="85" bestFit="1" customWidth="1"/>
    <col min="5900" max="5900" width="3" style="85" bestFit="1" customWidth="1"/>
    <col min="5901" max="5901" width="21.625" style="85" bestFit="1" customWidth="1"/>
    <col min="5902" max="5902" width="3" style="85" bestFit="1" customWidth="1"/>
    <col min="5903" max="5903" width="21.625" style="85" bestFit="1" customWidth="1"/>
    <col min="5904" max="5904" width="3" style="85" bestFit="1" customWidth="1"/>
    <col min="5905" max="5905" width="21.625" style="85" customWidth="1"/>
    <col min="5906" max="5906" width="3" style="85" customWidth="1"/>
    <col min="5907" max="5907" width="1" style="85" customWidth="1"/>
    <col min="5908" max="6145" width="9" style="85"/>
    <col min="6146" max="6146" width="1.125" style="85" customWidth="1"/>
    <col min="6147" max="6147" width="1.625" style="85" customWidth="1"/>
    <col min="6148" max="6153" width="2" style="85" customWidth="1"/>
    <col min="6154" max="6154" width="15.375" style="85" customWidth="1"/>
    <col min="6155" max="6155" width="21.625" style="85" bestFit="1" customWidth="1"/>
    <col min="6156" max="6156" width="3" style="85" bestFit="1" customWidth="1"/>
    <col min="6157" max="6157" width="21.625" style="85" bestFit="1" customWidth="1"/>
    <col min="6158" max="6158" width="3" style="85" bestFit="1" customWidth="1"/>
    <col min="6159" max="6159" width="21.625" style="85" bestFit="1" customWidth="1"/>
    <col min="6160" max="6160" width="3" style="85" bestFit="1" customWidth="1"/>
    <col min="6161" max="6161" width="21.625" style="85" customWidth="1"/>
    <col min="6162" max="6162" width="3" style="85" customWidth="1"/>
    <col min="6163" max="6163" width="1" style="85" customWidth="1"/>
    <col min="6164" max="6401" width="9" style="85"/>
    <col min="6402" max="6402" width="1.125" style="85" customWidth="1"/>
    <col min="6403" max="6403" width="1.625" style="85" customWidth="1"/>
    <col min="6404" max="6409" width="2" style="85" customWidth="1"/>
    <col min="6410" max="6410" width="15.375" style="85" customWidth="1"/>
    <col min="6411" max="6411" width="21.625" style="85" bestFit="1" customWidth="1"/>
    <col min="6412" max="6412" width="3" style="85" bestFit="1" customWidth="1"/>
    <col min="6413" max="6413" width="21.625" style="85" bestFit="1" customWidth="1"/>
    <col min="6414" max="6414" width="3" style="85" bestFit="1" customWidth="1"/>
    <col min="6415" max="6415" width="21.625" style="85" bestFit="1" customWidth="1"/>
    <col min="6416" max="6416" width="3" style="85" bestFit="1" customWidth="1"/>
    <col min="6417" max="6417" width="21.625" style="85" customWidth="1"/>
    <col min="6418" max="6418" width="3" style="85" customWidth="1"/>
    <col min="6419" max="6419" width="1" style="85" customWidth="1"/>
    <col min="6420" max="6657" width="9" style="85"/>
    <col min="6658" max="6658" width="1.125" style="85" customWidth="1"/>
    <col min="6659" max="6659" width="1.625" style="85" customWidth="1"/>
    <col min="6660" max="6665" width="2" style="85" customWidth="1"/>
    <col min="6666" max="6666" width="15.375" style="85" customWidth="1"/>
    <col min="6667" max="6667" width="21.625" style="85" bestFit="1" customWidth="1"/>
    <col min="6668" max="6668" width="3" style="85" bestFit="1" customWidth="1"/>
    <col min="6669" max="6669" width="21.625" style="85" bestFit="1" customWidth="1"/>
    <col min="6670" max="6670" width="3" style="85" bestFit="1" customWidth="1"/>
    <col min="6671" max="6671" width="21.625" style="85" bestFit="1" customWidth="1"/>
    <col min="6672" max="6672" width="3" style="85" bestFit="1" customWidth="1"/>
    <col min="6673" max="6673" width="21.625" style="85" customWidth="1"/>
    <col min="6674" max="6674" width="3" style="85" customWidth="1"/>
    <col min="6675" max="6675" width="1" style="85" customWidth="1"/>
    <col min="6676" max="6913" width="9" style="85"/>
    <col min="6914" max="6914" width="1.125" style="85" customWidth="1"/>
    <col min="6915" max="6915" width="1.625" style="85" customWidth="1"/>
    <col min="6916" max="6921" width="2" style="85" customWidth="1"/>
    <col min="6922" max="6922" width="15.375" style="85" customWidth="1"/>
    <col min="6923" max="6923" width="21.625" style="85" bestFit="1" customWidth="1"/>
    <col min="6924" max="6924" width="3" style="85" bestFit="1" customWidth="1"/>
    <col min="6925" max="6925" width="21.625" style="85" bestFit="1" customWidth="1"/>
    <col min="6926" max="6926" width="3" style="85" bestFit="1" customWidth="1"/>
    <col min="6927" max="6927" width="21.625" style="85" bestFit="1" customWidth="1"/>
    <col min="6928" max="6928" width="3" style="85" bestFit="1" customWidth="1"/>
    <col min="6929" max="6929" width="21.625" style="85" customWidth="1"/>
    <col min="6930" max="6930" width="3" style="85" customWidth="1"/>
    <col min="6931" max="6931" width="1" style="85" customWidth="1"/>
    <col min="6932" max="7169" width="9" style="85"/>
    <col min="7170" max="7170" width="1.125" style="85" customWidth="1"/>
    <col min="7171" max="7171" width="1.625" style="85" customWidth="1"/>
    <col min="7172" max="7177" width="2" style="85" customWidth="1"/>
    <col min="7178" max="7178" width="15.375" style="85" customWidth="1"/>
    <col min="7179" max="7179" width="21.625" style="85" bestFit="1" customWidth="1"/>
    <col min="7180" max="7180" width="3" style="85" bestFit="1" customWidth="1"/>
    <col min="7181" max="7181" width="21.625" style="85" bestFit="1" customWidth="1"/>
    <col min="7182" max="7182" width="3" style="85" bestFit="1" customWidth="1"/>
    <col min="7183" max="7183" width="21.625" style="85" bestFit="1" customWidth="1"/>
    <col min="7184" max="7184" width="3" style="85" bestFit="1" customWidth="1"/>
    <col min="7185" max="7185" width="21.625" style="85" customWidth="1"/>
    <col min="7186" max="7186" width="3" style="85" customWidth="1"/>
    <col min="7187" max="7187" width="1" style="85" customWidth="1"/>
    <col min="7188" max="7425" width="9" style="85"/>
    <col min="7426" max="7426" width="1.125" style="85" customWidth="1"/>
    <col min="7427" max="7427" width="1.625" style="85" customWidth="1"/>
    <col min="7428" max="7433" width="2" style="85" customWidth="1"/>
    <col min="7434" max="7434" width="15.375" style="85" customWidth="1"/>
    <col min="7435" max="7435" width="21.625" style="85" bestFit="1" customWidth="1"/>
    <col min="7436" max="7436" width="3" style="85" bestFit="1" customWidth="1"/>
    <col min="7437" max="7437" width="21.625" style="85" bestFit="1" customWidth="1"/>
    <col min="7438" max="7438" width="3" style="85" bestFit="1" customWidth="1"/>
    <col min="7439" max="7439" width="21.625" style="85" bestFit="1" customWidth="1"/>
    <col min="7440" max="7440" width="3" style="85" bestFit="1" customWidth="1"/>
    <col min="7441" max="7441" width="21.625" style="85" customWidth="1"/>
    <col min="7442" max="7442" width="3" style="85" customWidth="1"/>
    <col min="7443" max="7443" width="1" style="85" customWidth="1"/>
    <col min="7444" max="7681" width="9" style="85"/>
    <col min="7682" max="7682" width="1.125" style="85" customWidth="1"/>
    <col min="7683" max="7683" width="1.625" style="85" customWidth="1"/>
    <col min="7684" max="7689" width="2" style="85" customWidth="1"/>
    <col min="7690" max="7690" width="15.375" style="85" customWidth="1"/>
    <col min="7691" max="7691" width="21.625" style="85" bestFit="1" customWidth="1"/>
    <col min="7692" max="7692" width="3" style="85" bestFit="1" customWidth="1"/>
    <col min="7693" max="7693" width="21.625" style="85" bestFit="1" customWidth="1"/>
    <col min="7694" max="7694" width="3" style="85" bestFit="1" customWidth="1"/>
    <col min="7695" max="7695" width="21.625" style="85" bestFit="1" customWidth="1"/>
    <col min="7696" max="7696" width="3" style="85" bestFit="1" customWidth="1"/>
    <col min="7697" max="7697" width="21.625" style="85" customWidth="1"/>
    <col min="7698" max="7698" width="3" style="85" customWidth="1"/>
    <col min="7699" max="7699" width="1" style="85" customWidth="1"/>
    <col min="7700" max="7937" width="9" style="85"/>
    <col min="7938" max="7938" width="1.125" style="85" customWidth="1"/>
    <col min="7939" max="7939" width="1.625" style="85" customWidth="1"/>
    <col min="7940" max="7945" width="2" style="85" customWidth="1"/>
    <col min="7946" max="7946" width="15.375" style="85" customWidth="1"/>
    <col min="7947" max="7947" width="21.625" style="85" bestFit="1" customWidth="1"/>
    <col min="7948" max="7948" width="3" style="85" bestFit="1" customWidth="1"/>
    <col min="7949" max="7949" width="21.625" style="85" bestFit="1" customWidth="1"/>
    <col min="7950" max="7950" width="3" style="85" bestFit="1" customWidth="1"/>
    <col min="7951" max="7951" width="21.625" style="85" bestFit="1" customWidth="1"/>
    <col min="7952" max="7952" width="3" style="85" bestFit="1" customWidth="1"/>
    <col min="7953" max="7953" width="21.625" style="85" customWidth="1"/>
    <col min="7954" max="7954" width="3" style="85" customWidth="1"/>
    <col min="7955" max="7955" width="1" style="85" customWidth="1"/>
    <col min="7956" max="8193" width="9" style="85"/>
    <col min="8194" max="8194" width="1.125" style="85" customWidth="1"/>
    <col min="8195" max="8195" width="1.625" style="85" customWidth="1"/>
    <col min="8196" max="8201" width="2" style="85" customWidth="1"/>
    <col min="8202" max="8202" width="15.375" style="85" customWidth="1"/>
    <col min="8203" max="8203" width="21.625" style="85" bestFit="1" customWidth="1"/>
    <col min="8204" max="8204" width="3" style="85" bestFit="1" customWidth="1"/>
    <col min="8205" max="8205" width="21.625" style="85" bestFit="1" customWidth="1"/>
    <col min="8206" max="8206" width="3" style="85" bestFit="1" customWidth="1"/>
    <col min="8207" max="8207" width="21.625" style="85" bestFit="1" customWidth="1"/>
    <col min="8208" max="8208" width="3" style="85" bestFit="1" customWidth="1"/>
    <col min="8209" max="8209" width="21.625" style="85" customWidth="1"/>
    <col min="8210" max="8210" width="3" style="85" customWidth="1"/>
    <col min="8211" max="8211" width="1" style="85" customWidth="1"/>
    <col min="8212" max="8449" width="9" style="85"/>
    <col min="8450" max="8450" width="1.125" style="85" customWidth="1"/>
    <col min="8451" max="8451" width="1.625" style="85" customWidth="1"/>
    <col min="8452" max="8457" width="2" style="85" customWidth="1"/>
    <col min="8458" max="8458" width="15.375" style="85" customWidth="1"/>
    <col min="8459" max="8459" width="21.625" style="85" bestFit="1" customWidth="1"/>
    <col min="8460" max="8460" width="3" style="85" bestFit="1" customWidth="1"/>
    <col min="8461" max="8461" width="21.625" style="85" bestFit="1" customWidth="1"/>
    <col min="8462" max="8462" width="3" style="85" bestFit="1" customWidth="1"/>
    <col min="8463" max="8463" width="21.625" style="85" bestFit="1" customWidth="1"/>
    <col min="8464" max="8464" width="3" style="85" bestFit="1" customWidth="1"/>
    <col min="8465" max="8465" width="21.625" style="85" customWidth="1"/>
    <col min="8466" max="8466" width="3" style="85" customWidth="1"/>
    <col min="8467" max="8467" width="1" style="85" customWidth="1"/>
    <col min="8468" max="8705" width="9" style="85"/>
    <col min="8706" max="8706" width="1.125" style="85" customWidth="1"/>
    <col min="8707" max="8707" width="1.625" style="85" customWidth="1"/>
    <col min="8708" max="8713" width="2" style="85" customWidth="1"/>
    <col min="8714" max="8714" width="15.375" style="85" customWidth="1"/>
    <col min="8715" max="8715" width="21.625" style="85" bestFit="1" customWidth="1"/>
    <col min="8716" max="8716" width="3" style="85" bestFit="1" customWidth="1"/>
    <col min="8717" max="8717" width="21.625" style="85" bestFit="1" customWidth="1"/>
    <col min="8718" max="8718" width="3" style="85" bestFit="1" customWidth="1"/>
    <col min="8719" max="8719" width="21.625" style="85" bestFit="1" customWidth="1"/>
    <col min="8720" max="8720" width="3" style="85" bestFit="1" customWidth="1"/>
    <col min="8721" max="8721" width="21.625" style="85" customWidth="1"/>
    <col min="8722" max="8722" width="3" style="85" customWidth="1"/>
    <col min="8723" max="8723" width="1" style="85" customWidth="1"/>
    <col min="8724" max="8961" width="9" style="85"/>
    <col min="8962" max="8962" width="1.125" style="85" customWidth="1"/>
    <col min="8963" max="8963" width="1.625" style="85" customWidth="1"/>
    <col min="8964" max="8969" width="2" style="85" customWidth="1"/>
    <col min="8970" max="8970" width="15.375" style="85" customWidth="1"/>
    <col min="8971" max="8971" width="21.625" style="85" bestFit="1" customWidth="1"/>
    <col min="8972" max="8972" width="3" style="85" bestFit="1" customWidth="1"/>
    <col min="8973" max="8973" width="21.625" style="85" bestFit="1" customWidth="1"/>
    <col min="8974" max="8974" width="3" style="85" bestFit="1" customWidth="1"/>
    <col min="8975" max="8975" width="21.625" style="85" bestFit="1" customWidth="1"/>
    <col min="8976" max="8976" width="3" style="85" bestFit="1" customWidth="1"/>
    <col min="8977" max="8977" width="21.625" style="85" customWidth="1"/>
    <col min="8978" max="8978" width="3" style="85" customWidth="1"/>
    <col min="8979" max="8979" width="1" style="85" customWidth="1"/>
    <col min="8980" max="9217" width="9" style="85"/>
    <col min="9218" max="9218" width="1.125" style="85" customWidth="1"/>
    <col min="9219" max="9219" width="1.625" style="85" customWidth="1"/>
    <col min="9220" max="9225" width="2" style="85" customWidth="1"/>
    <col min="9226" max="9226" width="15.375" style="85" customWidth="1"/>
    <col min="9227" max="9227" width="21.625" style="85" bestFit="1" customWidth="1"/>
    <col min="9228" max="9228" width="3" style="85" bestFit="1" customWidth="1"/>
    <col min="9229" max="9229" width="21.625" style="85" bestFit="1" customWidth="1"/>
    <col min="9230" max="9230" width="3" style="85" bestFit="1" customWidth="1"/>
    <col min="9231" max="9231" width="21.625" style="85" bestFit="1" customWidth="1"/>
    <col min="9232" max="9232" width="3" style="85" bestFit="1" customWidth="1"/>
    <col min="9233" max="9233" width="21.625" style="85" customWidth="1"/>
    <col min="9234" max="9234" width="3" style="85" customWidth="1"/>
    <col min="9235" max="9235" width="1" style="85" customWidth="1"/>
    <col min="9236" max="9473" width="9" style="85"/>
    <col min="9474" max="9474" width="1.125" style="85" customWidth="1"/>
    <col min="9475" max="9475" width="1.625" style="85" customWidth="1"/>
    <col min="9476" max="9481" width="2" style="85" customWidth="1"/>
    <col min="9482" max="9482" width="15.375" style="85" customWidth="1"/>
    <col min="9483" max="9483" width="21.625" style="85" bestFit="1" customWidth="1"/>
    <col min="9484" max="9484" width="3" style="85" bestFit="1" customWidth="1"/>
    <col min="9485" max="9485" width="21.625" style="85" bestFit="1" customWidth="1"/>
    <col min="9486" max="9486" width="3" style="85" bestFit="1" customWidth="1"/>
    <col min="9487" max="9487" width="21.625" style="85" bestFit="1" customWidth="1"/>
    <col min="9488" max="9488" width="3" style="85" bestFit="1" customWidth="1"/>
    <col min="9489" max="9489" width="21.625" style="85" customWidth="1"/>
    <col min="9490" max="9490" width="3" style="85" customWidth="1"/>
    <col min="9491" max="9491" width="1" style="85" customWidth="1"/>
    <col min="9492" max="9729" width="9" style="85"/>
    <col min="9730" max="9730" width="1.125" style="85" customWidth="1"/>
    <col min="9731" max="9731" width="1.625" style="85" customWidth="1"/>
    <col min="9732" max="9737" width="2" style="85" customWidth="1"/>
    <col min="9738" max="9738" width="15.375" style="85" customWidth="1"/>
    <col min="9739" max="9739" width="21.625" style="85" bestFit="1" customWidth="1"/>
    <col min="9740" max="9740" width="3" style="85" bestFit="1" customWidth="1"/>
    <col min="9741" max="9741" width="21.625" style="85" bestFit="1" customWidth="1"/>
    <col min="9742" max="9742" width="3" style="85" bestFit="1" customWidth="1"/>
    <col min="9743" max="9743" width="21.625" style="85" bestFit="1" customWidth="1"/>
    <col min="9744" max="9744" width="3" style="85" bestFit="1" customWidth="1"/>
    <col min="9745" max="9745" width="21.625" style="85" customWidth="1"/>
    <col min="9746" max="9746" width="3" style="85" customWidth="1"/>
    <col min="9747" max="9747" width="1" style="85" customWidth="1"/>
    <col min="9748" max="9985" width="9" style="85"/>
    <col min="9986" max="9986" width="1.125" style="85" customWidth="1"/>
    <col min="9987" max="9987" width="1.625" style="85" customWidth="1"/>
    <col min="9988" max="9993" width="2" style="85" customWidth="1"/>
    <col min="9994" max="9994" width="15.375" style="85" customWidth="1"/>
    <col min="9995" max="9995" width="21.625" style="85" bestFit="1" customWidth="1"/>
    <col min="9996" max="9996" width="3" style="85" bestFit="1" customWidth="1"/>
    <col min="9997" max="9997" width="21.625" style="85" bestFit="1" customWidth="1"/>
    <col min="9998" max="9998" width="3" style="85" bestFit="1" customWidth="1"/>
    <col min="9999" max="9999" width="21.625" style="85" bestFit="1" customWidth="1"/>
    <col min="10000" max="10000" width="3" style="85" bestFit="1" customWidth="1"/>
    <col min="10001" max="10001" width="21.625" style="85" customWidth="1"/>
    <col min="10002" max="10002" width="3" style="85" customWidth="1"/>
    <col min="10003" max="10003" width="1" style="85" customWidth="1"/>
    <col min="10004" max="10241" width="9" style="85"/>
    <col min="10242" max="10242" width="1.125" style="85" customWidth="1"/>
    <col min="10243" max="10243" width="1.625" style="85" customWidth="1"/>
    <col min="10244" max="10249" width="2" style="85" customWidth="1"/>
    <col min="10250" max="10250" width="15.375" style="85" customWidth="1"/>
    <col min="10251" max="10251" width="21.625" style="85" bestFit="1" customWidth="1"/>
    <col min="10252" max="10252" width="3" style="85" bestFit="1" customWidth="1"/>
    <col min="10253" max="10253" width="21.625" style="85" bestFit="1" customWidth="1"/>
    <col min="10254" max="10254" width="3" style="85" bestFit="1" customWidth="1"/>
    <col min="10255" max="10255" width="21.625" style="85" bestFit="1" customWidth="1"/>
    <col min="10256" max="10256" width="3" style="85" bestFit="1" customWidth="1"/>
    <col min="10257" max="10257" width="21.625" style="85" customWidth="1"/>
    <col min="10258" max="10258" width="3" style="85" customWidth="1"/>
    <col min="10259" max="10259" width="1" style="85" customWidth="1"/>
    <col min="10260" max="10497" width="9" style="85"/>
    <col min="10498" max="10498" width="1.125" style="85" customWidth="1"/>
    <col min="10499" max="10499" width="1.625" style="85" customWidth="1"/>
    <col min="10500" max="10505" width="2" style="85" customWidth="1"/>
    <col min="10506" max="10506" width="15.375" style="85" customWidth="1"/>
    <col min="10507" max="10507" width="21.625" style="85" bestFit="1" customWidth="1"/>
    <col min="10508" max="10508" width="3" style="85" bestFit="1" customWidth="1"/>
    <col min="10509" max="10509" width="21.625" style="85" bestFit="1" customWidth="1"/>
    <col min="10510" max="10510" width="3" style="85" bestFit="1" customWidth="1"/>
    <col min="10511" max="10511" width="21.625" style="85" bestFit="1" customWidth="1"/>
    <col min="10512" max="10512" width="3" style="85" bestFit="1" customWidth="1"/>
    <col min="10513" max="10513" width="21.625" style="85" customWidth="1"/>
    <col min="10514" max="10514" width="3" style="85" customWidth="1"/>
    <col min="10515" max="10515" width="1" style="85" customWidth="1"/>
    <col min="10516" max="10753" width="9" style="85"/>
    <col min="10754" max="10754" width="1.125" style="85" customWidth="1"/>
    <col min="10755" max="10755" width="1.625" style="85" customWidth="1"/>
    <col min="10756" max="10761" width="2" style="85" customWidth="1"/>
    <col min="10762" max="10762" width="15.375" style="85" customWidth="1"/>
    <col min="10763" max="10763" width="21.625" style="85" bestFit="1" customWidth="1"/>
    <col min="10764" max="10764" width="3" style="85" bestFit="1" customWidth="1"/>
    <col min="10765" max="10765" width="21.625" style="85" bestFit="1" customWidth="1"/>
    <col min="10766" max="10766" width="3" style="85" bestFit="1" customWidth="1"/>
    <col min="10767" max="10767" width="21.625" style="85" bestFit="1" customWidth="1"/>
    <col min="10768" max="10768" width="3" style="85" bestFit="1" customWidth="1"/>
    <col min="10769" max="10769" width="21.625" style="85" customWidth="1"/>
    <col min="10770" max="10770" width="3" style="85" customWidth="1"/>
    <col min="10771" max="10771" width="1" style="85" customWidth="1"/>
    <col min="10772" max="11009" width="9" style="85"/>
    <col min="11010" max="11010" width="1.125" style="85" customWidth="1"/>
    <col min="11011" max="11011" width="1.625" style="85" customWidth="1"/>
    <col min="11012" max="11017" width="2" style="85" customWidth="1"/>
    <col min="11018" max="11018" width="15.375" style="85" customWidth="1"/>
    <col min="11019" max="11019" width="21.625" style="85" bestFit="1" customWidth="1"/>
    <col min="11020" max="11020" width="3" style="85" bestFit="1" customWidth="1"/>
    <col min="11021" max="11021" width="21.625" style="85" bestFit="1" customWidth="1"/>
    <col min="11022" max="11022" width="3" style="85" bestFit="1" customWidth="1"/>
    <col min="11023" max="11023" width="21.625" style="85" bestFit="1" customWidth="1"/>
    <col min="11024" max="11024" width="3" style="85" bestFit="1" customWidth="1"/>
    <col min="11025" max="11025" width="21.625" style="85" customWidth="1"/>
    <col min="11026" max="11026" width="3" style="85" customWidth="1"/>
    <col min="11027" max="11027" width="1" style="85" customWidth="1"/>
    <col min="11028" max="11265" width="9" style="85"/>
    <col min="11266" max="11266" width="1.125" style="85" customWidth="1"/>
    <col min="11267" max="11267" width="1.625" style="85" customWidth="1"/>
    <col min="11268" max="11273" width="2" style="85" customWidth="1"/>
    <col min="11274" max="11274" width="15.375" style="85" customWidth="1"/>
    <col min="11275" max="11275" width="21.625" style="85" bestFit="1" customWidth="1"/>
    <col min="11276" max="11276" width="3" style="85" bestFit="1" customWidth="1"/>
    <col min="11277" max="11277" width="21.625" style="85" bestFit="1" customWidth="1"/>
    <col min="11278" max="11278" width="3" style="85" bestFit="1" customWidth="1"/>
    <col min="11279" max="11279" width="21.625" style="85" bestFit="1" customWidth="1"/>
    <col min="11280" max="11280" width="3" style="85" bestFit="1" customWidth="1"/>
    <col min="11281" max="11281" width="21.625" style="85" customWidth="1"/>
    <col min="11282" max="11282" width="3" style="85" customWidth="1"/>
    <col min="11283" max="11283" width="1" style="85" customWidth="1"/>
    <col min="11284" max="11521" width="9" style="85"/>
    <col min="11522" max="11522" width="1.125" style="85" customWidth="1"/>
    <col min="11523" max="11523" width="1.625" style="85" customWidth="1"/>
    <col min="11524" max="11529" width="2" style="85" customWidth="1"/>
    <col min="11530" max="11530" width="15.375" style="85" customWidth="1"/>
    <col min="11531" max="11531" width="21.625" style="85" bestFit="1" customWidth="1"/>
    <col min="11532" max="11532" width="3" style="85" bestFit="1" customWidth="1"/>
    <col min="11533" max="11533" width="21.625" style="85" bestFit="1" customWidth="1"/>
    <col min="11534" max="11534" width="3" style="85" bestFit="1" customWidth="1"/>
    <col min="11535" max="11535" width="21.625" style="85" bestFit="1" customWidth="1"/>
    <col min="11536" max="11536" width="3" style="85" bestFit="1" customWidth="1"/>
    <col min="11537" max="11537" width="21.625" style="85" customWidth="1"/>
    <col min="11538" max="11538" width="3" style="85" customWidth="1"/>
    <col min="11539" max="11539" width="1" style="85" customWidth="1"/>
    <col min="11540" max="11777" width="9" style="85"/>
    <col min="11778" max="11778" width="1.125" style="85" customWidth="1"/>
    <col min="11779" max="11779" width="1.625" style="85" customWidth="1"/>
    <col min="11780" max="11785" width="2" style="85" customWidth="1"/>
    <col min="11786" max="11786" width="15.375" style="85" customWidth="1"/>
    <col min="11787" max="11787" width="21.625" style="85" bestFit="1" customWidth="1"/>
    <col min="11788" max="11788" width="3" style="85" bestFit="1" customWidth="1"/>
    <col min="11789" max="11789" width="21.625" style="85" bestFit="1" customWidth="1"/>
    <col min="11790" max="11790" width="3" style="85" bestFit="1" customWidth="1"/>
    <col min="11791" max="11791" width="21.625" style="85" bestFit="1" customWidth="1"/>
    <col min="11792" max="11792" width="3" style="85" bestFit="1" customWidth="1"/>
    <col min="11793" max="11793" width="21.625" style="85" customWidth="1"/>
    <col min="11794" max="11794" width="3" style="85" customWidth="1"/>
    <col min="11795" max="11795" width="1" style="85" customWidth="1"/>
    <col min="11796" max="12033" width="9" style="85"/>
    <col min="12034" max="12034" width="1.125" style="85" customWidth="1"/>
    <col min="12035" max="12035" width="1.625" style="85" customWidth="1"/>
    <col min="12036" max="12041" width="2" style="85" customWidth="1"/>
    <col min="12042" max="12042" width="15.375" style="85" customWidth="1"/>
    <col min="12043" max="12043" width="21.625" style="85" bestFit="1" customWidth="1"/>
    <col min="12044" max="12044" width="3" style="85" bestFit="1" customWidth="1"/>
    <col min="12045" max="12045" width="21.625" style="85" bestFit="1" customWidth="1"/>
    <col min="12046" max="12046" width="3" style="85" bestFit="1" customWidth="1"/>
    <col min="12047" max="12047" width="21.625" style="85" bestFit="1" customWidth="1"/>
    <col min="12048" max="12048" width="3" style="85" bestFit="1" customWidth="1"/>
    <col min="12049" max="12049" width="21.625" style="85" customWidth="1"/>
    <col min="12050" max="12050" width="3" style="85" customWidth="1"/>
    <col min="12051" max="12051" width="1" style="85" customWidth="1"/>
    <col min="12052" max="12289" width="9" style="85"/>
    <col min="12290" max="12290" width="1.125" style="85" customWidth="1"/>
    <col min="12291" max="12291" width="1.625" style="85" customWidth="1"/>
    <col min="12292" max="12297" width="2" style="85" customWidth="1"/>
    <col min="12298" max="12298" width="15.375" style="85" customWidth="1"/>
    <col min="12299" max="12299" width="21.625" style="85" bestFit="1" customWidth="1"/>
    <col min="12300" max="12300" width="3" style="85" bestFit="1" customWidth="1"/>
    <col min="12301" max="12301" width="21.625" style="85" bestFit="1" customWidth="1"/>
    <col min="12302" max="12302" width="3" style="85" bestFit="1" customWidth="1"/>
    <col min="12303" max="12303" width="21.625" style="85" bestFit="1" customWidth="1"/>
    <col min="12304" max="12304" width="3" style="85" bestFit="1" customWidth="1"/>
    <col min="12305" max="12305" width="21.625" style="85" customWidth="1"/>
    <col min="12306" max="12306" width="3" style="85" customWidth="1"/>
    <col min="12307" max="12307" width="1" style="85" customWidth="1"/>
    <col min="12308" max="12545" width="9" style="85"/>
    <col min="12546" max="12546" width="1.125" style="85" customWidth="1"/>
    <col min="12547" max="12547" width="1.625" style="85" customWidth="1"/>
    <col min="12548" max="12553" width="2" style="85" customWidth="1"/>
    <col min="12554" max="12554" width="15.375" style="85" customWidth="1"/>
    <col min="12555" max="12555" width="21.625" style="85" bestFit="1" customWidth="1"/>
    <col min="12556" max="12556" width="3" style="85" bestFit="1" customWidth="1"/>
    <col min="12557" max="12557" width="21.625" style="85" bestFit="1" customWidth="1"/>
    <col min="12558" max="12558" width="3" style="85" bestFit="1" customWidth="1"/>
    <col min="12559" max="12559" width="21.625" style="85" bestFit="1" customWidth="1"/>
    <col min="12560" max="12560" width="3" style="85" bestFit="1" customWidth="1"/>
    <col min="12561" max="12561" width="21.625" style="85" customWidth="1"/>
    <col min="12562" max="12562" width="3" style="85" customWidth="1"/>
    <col min="12563" max="12563" width="1" style="85" customWidth="1"/>
    <col min="12564" max="12801" width="9" style="85"/>
    <col min="12802" max="12802" width="1.125" style="85" customWidth="1"/>
    <col min="12803" max="12803" width="1.625" style="85" customWidth="1"/>
    <col min="12804" max="12809" width="2" style="85" customWidth="1"/>
    <col min="12810" max="12810" width="15.375" style="85" customWidth="1"/>
    <col min="12811" max="12811" width="21.625" style="85" bestFit="1" customWidth="1"/>
    <col min="12812" max="12812" width="3" style="85" bestFit="1" customWidth="1"/>
    <col min="12813" max="12813" width="21.625" style="85" bestFit="1" customWidth="1"/>
    <col min="12814" max="12814" width="3" style="85" bestFit="1" customWidth="1"/>
    <col min="12815" max="12815" width="21.625" style="85" bestFit="1" customWidth="1"/>
    <col min="12816" max="12816" width="3" style="85" bestFit="1" customWidth="1"/>
    <col min="12817" max="12817" width="21.625" style="85" customWidth="1"/>
    <col min="12818" max="12818" width="3" style="85" customWidth="1"/>
    <col min="12819" max="12819" width="1" style="85" customWidth="1"/>
    <col min="12820" max="13057" width="9" style="85"/>
    <col min="13058" max="13058" width="1.125" style="85" customWidth="1"/>
    <col min="13059" max="13059" width="1.625" style="85" customWidth="1"/>
    <col min="13060" max="13065" width="2" style="85" customWidth="1"/>
    <col min="13066" max="13066" width="15.375" style="85" customWidth="1"/>
    <col min="13067" max="13067" width="21.625" style="85" bestFit="1" customWidth="1"/>
    <col min="13068" max="13068" width="3" style="85" bestFit="1" customWidth="1"/>
    <col min="13069" max="13069" width="21.625" style="85" bestFit="1" customWidth="1"/>
    <col min="13070" max="13070" width="3" style="85" bestFit="1" customWidth="1"/>
    <col min="13071" max="13071" width="21.625" style="85" bestFit="1" customWidth="1"/>
    <col min="13072" max="13072" width="3" style="85" bestFit="1" customWidth="1"/>
    <col min="13073" max="13073" width="21.625" style="85" customWidth="1"/>
    <col min="13074" max="13074" width="3" style="85" customWidth="1"/>
    <col min="13075" max="13075" width="1" style="85" customWidth="1"/>
    <col min="13076" max="13313" width="9" style="85"/>
    <col min="13314" max="13314" width="1.125" style="85" customWidth="1"/>
    <col min="13315" max="13315" width="1.625" style="85" customWidth="1"/>
    <col min="13316" max="13321" width="2" style="85" customWidth="1"/>
    <col min="13322" max="13322" width="15.375" style="85" customWidth="1"/>
    <col min="13323" max="13323" width="21.625" style="85" bestFit="1" customWidth="1"/>
    <col min="13324" max="13324" width="3" style="85" bestFit="1" customWidth="1"/>
    <col min="13325" max="13325" width="21.625" style="85" bestFit="1" customWidth="1"/>
    <col min="13326" max="13326" width="3" style="85" bestFit="1" customWidth="1"/>
    <col min="13327" max="13327" width="21.625" style="85" bestFit="1" customWidth="1"/>
    <col min="13328" max="13328" width="3" style="85" bestFit="1" customWidth="1"/>
    <col min="13329" max="13329" width="21.625" style="85" customWidth="1"/>
    <col min="13330" max="13330" width="3" style="85" customWidth="1"/>
    <col min="13331" max="13331" width="1" style="85" customWidth="1"/>
    <col min="13332" max="13569" width="9" style="85"/>
    <col min="13570" max="13570" width="1.125" style="85" customWidth="1"/>
    <col min="13571" max="13571" width="1.625" style="85" customWidth="1"/>
    <col min="13572" max="13577" width="2" style="85" customWidth="1"/>
    <col min="13578" max="13578" width="15.375" style="85" customWidth="1"/>
    <col min="13579" max="13579" width="21.625" style="85" bestFit="1" customWidth="1"/>
    <col min="13580" max="13580" width="3" style="85" bestFit="1" customWidth="1"/>
    <col min="13581" max="13581" width="21.625" style="85" bestFit="1" customWidth="1"/>
    <col min="13582" max="13582" width="3" style="85" bestFit="1" customWidth="1"/>
    <col min="13583" max="13583" width="21.625" style="85" bestFit="1" customWidth="1"/>
    <col min="13584" max="13584" width="3" style="85" bestFit="1" customWidth="1"/>
    <col min="13585" max="13585" width="21.625" style="85" customWidth="1"/>
    <col min="13586" max="13586" width="3" style="85" customWidth="1"/>
    <col min="13587" max="13587" width="1" style="85" customWidth="1"/>
    <col min="13588" max="13825" width="9" style="85"/>
    <col min="13826" max="13826" width="1.125" style="85" customWidth="1"/>
    <col min="13827" max="13827" width="1.625" style="85" customWidth="1"/>
    <col min="13828" max="13833" width="2" style="85" customWidth="1"/>
    <col min="13834" max="13834" width="15.375" style="85" customWidth="1"/>
    <col min="13835" max="13835" width="21.625" style="85" bestFit="1" customWidth="1"/>
    <col min="13836" max="13836" width="3" style="85" bestFit="1" customWidth="1"/>
    <col min="13837" max="13837" width="21.625" style="85" bestFit="1" customWidth="1"/>
    <col min="13838" max="13838" width="3" style="85" bestFit="1" customWidth="1"/>
    <col min="13839" max="13839" width="21.625" style="85" bestFit="1" customWidth="1"/>
    <col min="13840" max="13840" width="3" style="85" bestFit="1" customWidth="1"/>
    <col min="13841" max="13841" width="21.625" style="85" customWidth="1"/>
    <col min="13842" max="13842" width="3" style="85" customWidth="1"/>
    <col min="13843" max="13843" width="1" style="85" customWidth="1"/>
    <col min="13844" max="14081" width="9" style="85"/>
    <col min="14082" max="14082" width="1.125" style="85" customWidth="1"/>
    <col min="14083" max="14083" width="1.625" style="85" customWidth="1"/>
    <col min="14084" max="14089" width="2" style="85" customWidth="1"/>
    <col min="14090" max="14090" width="15.375" style="85" customWidth="1"/>
    <col min="14091" max="14091" width="21.625" style="85" bestFit="1" customWidth="1"/>
    <col min="14092" max="14092" width="3" style="85" bestFit="1" customWidth="1"/>
    <col min="14093" max="14093" width="21.625" style="85" bestFit="1" customWidth="1"/>
    <col min="14094" max="14094" width="3" style="85" bestFit="1" customWidth="1"/>
    <col min="14095" max="14095" width="21.625" style="85" bestFit="1" customWidth="1"/>
    <col min="14096" max="14096" width="3" style="85" bestFit="1" customWidth="1"/>
    <col min="14097" max="14097" width="21.625" style="85" customWidth="1"/>
    <col min="14098" max="14098" width="3" style="85" customWidth="1"/>
    <col min="14099" max="14099" width="1" style="85" customWidth="1"/>
    <col min="14100" max="14337" width="9" style="85"/>
    <col min="14338" max="14338" width="1.125" style="85" customWidth="1"/>
    <col min="14339" max="14339" width="1.625" style="85" customWidth="1"/>
    <col min="14340" max="14345" width="2" style="85" customWidth="1"/>
    <col min="14346" max="14346" width="15.375" style="85" customWidth="1"/>
    <col min="14347" max="14347" width="21.625" style="85" bestFit="1" customWidth="1"/>
    <col min="14348" max="14348" width="3" style="85" bestFit="1" customWidth="1"/>
    <col min="14349" max="14349" width="21.625" style="85" bestFit="1" customWidth="1"/>
    <col min="14350" max="14350" width="3" style="85" bestFit="1" customWidth="1"/>
    <col min="14351" max="14351" width="21.625" style="85" bestFit="1" customWidth="1"/>
    <col min="14352" max="14352" width="3" style="85" bestFit="1" customWidth="1"/>
    <col min="14353" max="14353" width="21.625" style="85" customWidth="1"/>
    <col min="14354" max="14354" width="3" style="85" customWidth="1"/>
    <col min="14355" max="14355" width="1" style="85" customWidth="1"/>
    <col min="14356" max="14593" width="9" style="85"/>
    <col min="14594" max="14594" width="1.125" style="85" customWidth="1"/>
    <col min="14595" max="14595" width="1.625" style="85" customWidth="1"/>
    <col min="14596" max="14601" width="2" style="85" customWidth="1"/>
    <col min="14602" max="14602" width="15.375" style="85" customWidth="1"/>
    <col min="14603" max="14603" width="21.625" style="85" bestFit="1" customWidth="1"/>
    <col min="14604" max="14604" width="3" style="85" bestFit="1" customWidth="1"/>
    <col min="14605" max="14605" width="21.625" style="85" bestFit="1" customWidth="1"/>
    <col min="14606" max="14606" width="3" style="85" bestFit="1" customWidth="1"/>
    <col min="14607" max="14607" width="21.625" style="85" bestFit="1" customWidth="1"/>
    <col min="14608" max="14608" width="3" style="85" bestFit="1" customWidth="1"/>
    <col min="14609" max="14609" width="21.625" style="85" customWidth="1"/>
    <col min="14610" max="14610" width="3" style="85" customWidth="1"/>
    <col min="14611" max="14611" width="1" style="85" customWidth="1"/>
    <col min="14612" max="14849" width="9" style="85"/>
    <col min="14850" max="14850" width="1.125" style="85" customWidth="1"/>
    <col min="14851" max="14851" width="1.625" style="85" customWidth="1"/>
    <col min="14852" max="14857" width="2" style="85" customWidth="1"/>
    <col min="14858" max="14858" width="15.375" style="85" customWidth="1"/>
    <col min="14859" max="14859" width="21.625" style="85" bestFit="1" customWidth="1"/>
    <col min="14860" max="14860" width="3" style="85" bestFit="1" customWidth="1"/>
    <col min="14861" max="14861" width="21.625" style="85" bestFit="1" customWidth="1"/>
    <col min="14862" max="14862" width="3" style="85" bestFit="1" customWidth="1"/>
    <col min="14863" max="14863" width="21.625" style="85" bestFit="1" customWidth="1"/>
    <col min="14864" max="14864" width="3" style="85" bestFit="1" customWidth="1"/>
    <col min="14865" max="14865" width="21.625" style="85" customWidth="1"/>
    <col min="14866" max="14866" width="3" style="85" customWidth="1"/>
    <col min="14867" max="14867" width="1" style="85" customWidth="1"/>
    <col min="14868" max="15105" width="9" style="85"/>
    <col min="15106" max="15106" width="1.125" style="85" customWidth="1"/>
    <col min="15107" max="15107" width="1.625" style="85" customWidth="1"/>
    <col min="15108" max="15113" width="2" style="85" customWidth="1"/>
    <col min="15114" max="15114" width="15.375" style="85" customWidth="1"/>
    <col min="15115" max="15115" width="21.625" style="85" bestFit="1" customWidth="1"/>
    <col min="15116" max="15116" width="3" style="85" bestFit="1" customWidth="1"/>
    <col min="15117" max="15117" width="21.625" style="85" bestFit="1" customWidth="1"/>
    <col min="15118" max="15118" width="3" style="85" bestFit="1" customWidth="1"/>
    <col min="15119" max="15119" width="21.625" style="85" bestFit="1" customWidth="1"/>
    <col min="15120" max="15120" width="3" style="85" bestFit="1" customWidth="1"/>
    <col min="15121" max="15121" width="21.625" style="85" customWidth="1"/>
    <col min="15122" max="15122" width="3" style="85" customWidth="1"/>
    <col min="15123" max="15123" width="1" style="85" customWidth="1"/>
    <col min="15124" max="15361" width="9" style="85"/>
    <col min="15362" max="15362" width="1.125" style="85" customWidth="1"/>
    <col min="15363" max="15363" width="1.625" style="85" customWidth="1"/>
    <col min="15364" max="15369" width="2" style="85" customWidth="1"/>
    <col min="15370" max="15370" width="15.375" style="85" customWidth="1"/>
    <col min="15371" max="15371" width="21.625" style="85" bestFit="1" customWidth="1"/>
    <col min="15372" max="15372" width="3" style="85" bestFit="1" customWidth="1"/>
    <col min="15373" max="15373" width="21.625" style="85" bestFit="1" customWidth="1"/>
    <col min="15374" max="15374" width="3" style="85" bestFit="1" customWidth="1"/>
    <col min="15375" max="15375" width="21.625" style="85" bestFit="1" customWidth="1"/>
    <col min="15376" max="15376" width="3" style="85" bestFit="1" customWidth="1"/>
    <col min="15377" max="15377" width="21.625" style="85" customWidth="1"/>
    <col min="15378" max="15378" width="3" style="85" customWidth="1"/>
    <col min="15379" max="15379" width="1" style="85" customWidth="1"/>
    <col min="15380" max="15617" width="9" style="85"/>
    <col min="15618" max="15618" width="1.125" style="85" customWidth="1"/>
    <col min="15619" max="15619" width="1.625" style="85" customWidth="1"/>
    <col min="15620" max="15625" width="2" style="85" customWidth="1"/>
    <col min="15626" max="15626" width="15.375" style="85" customWidth="1"/>
    <col min="15627" max="15627" width="21.625" style="85" bestFit="1" customWidth="1"/>
    <col min="15628" max="15628" width="3" style="85" bestFit="1" customWidth="1"/>
    <col min="15629" max="15629" width="21.625" style="85" bestFit="1" customWidth="1"/>
    <col min="15630" max="15630" width="3" style="85" bestFit="1" customWidth="1"/>
    <col min="15631" max="15631" width="21.625" style="85" bestFit="1" customWidth="1"/>
    <col min="15632" max="15632" width="3" style="85" bestFit="1" customWidth="1"/>
    <col min="15633" max="15633" width="21.625" style="85" customWidth="1"/>
    <col min="15634" max="15634" width="3" style="85" customWidth="1"/>
    <col min="15635" max="15635" width="1" style="85" customWidth="1"/>
    <col min="15636" max="15873" width="9" style="85"/>
    <col min="15874" max="15874" width="1.125" style="85" customWidth="1"/>
    <col min="15875" max="15875" width="1.625" style="85" customWidth="1"/>
    <col min="15876" max="15881" width="2" style="85" customWidth="1"/>
    <col min="15882" max="15882" width="15.375" style="85" customWidth="1"/>
    <col min="15883" max="15883" width="21.625" style="85" bestFit="1" customWidth="1"/>
    <col min="15884" max="15884" width="3" style="85" bestFit="1" customWidth="1"/>
    <col min="15885" max="15885" width="21.625" style="85" bestFit="1" customWidth="1"/>
    <col min="15886" max="15886" width="3" style="85" bestFit="1" customWidth="1"/>
    <col min="15887" max="15887" width="21.625" style="85" bestFit="1" customWidth="1"/>
    <col min="15888" max="15888" width="3" style="85" bestFit="1" customWidth="1"/>
    <col min="15889" max="15889" width="21.625" style="85" customWidth="1"/>
    <col min="15890" max="15890" width="3" style="85" customWidth="1"/>
    <col min="15891" max="15891" width="1" style="85" customWidth="1"/>
    <col min="15892" max="16129" width="9" style="85"/>
    <col min="16130" max="16130" width="1.125" style="85" customWidth="1"/>
    <col min="16131" max="16131" width="1.625" style="85" customWidth="1"/>
    <col min="16132" max="16137" width="2" style="85" customWidth="1"/>
    <col min="16138" max="16138" width="15.375" style="85" customWidth="1"/>
    <col min="16139" max="16139" width="21.625" style="85" bestFit="1" customWidth="1"/>
    <col min="16140" max="16140" width="3" style="85" bestFit="1" customWidth="1"/>
    <col min="16141" max="16141" width="21.625" style="85" bestFit="1" customWidth="1"/>
    <col min="16142" max="16142" width="3" style="85" bestFit="1" customWidth="1"/>
    <col min="16143" max="16143" width="21.625" style="85" bestFit="1" customWidth="1"/>
    <col min="16144" max="16144" width="3" style="85" bestFit="1" customWidth="1"/>
    <col min="16145" max="16145" width="21.625" style="85" customWidth="1"/>
    <col min="16146" max="16146" width="3" style="85" customWidth="1"/>
    <col min="16147" max="16147" width="1" style="85" customWidth="1"/>
    <col min="16148" max="16384" width="9" style="85"/>
  </cols>
  <sheetData>
    <row r="2" spans="1:24" ht="24" x14ac:dyDescent="0.25">
      <c r="B2" s="84"/>
      <c r="C2" s="285" t="s">
        <v>376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</row>
    <row r="3" spans="1:24" ht="17.25" x14ac:dyDescent="0.2">
      <c r="B3" s="86"/>
      <c r="C3" s="286" t="s">
        <v>355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4" ht="17.25" x14ac:dyDescent="0.2">
      <c r="B4" s="86"/>
      <c r="C4" s="286" t="s">
        <v>356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7" t="s">
        <v>353</v>
      </c>
      <c r="Q5" s="88"/>
      <c r="R5" s="89"/>
    </row>
    <row r="6" spans="1:24" ht="12.75" customHeight="1" x14ac:dyDescent="0.15">
      <c r="B6" s="90"/>
      <c r="C6" s="287" t="s">
        <v>0</v>
      </c>
      <c r="D6" s="288"/>
      <c r="E6" s="288"/>
      <c r="F6" s="288"/>
      <c r="G6" s="288"/>
      <c r="H6" s="288"/>
      <c r="I6" s="288"/>
      <c r="J6" s="289"/>
      <c r="K6" s="293" t="s">
        <v>343</v>
      </c>
      <c r="L6" s="288"/>
      <c r="M6" s="91"/>
      <c r="N6" s="91"/>
      <c r="O6" s="91"/>
      <c r="P6" s="92"/>
      <c r="Q6" s="91"/>
      <c r="R6" s="92"/>
    </row>
    <row r="7" spans="1:24" ht="29.25" customHeight="1" thickBot="1" x14ac:dyDescent="0.2">
      <c r="A7" s="83" t="s">
        <v>329</v>
      </c>
      <c r="B7" s="90"/>
      <c r="C7" s="290"/>
      <c r="D7" s="291"/>
      <c r="E7" s="291"/>
      <c r="F7" s="291"/>
      <c r="G7" s="291"/>
      <c r="H7" s="291"/>
      <c r="I7" s="291"/>
      <c r="J7" s="292"/>
      <c r="K7" s="294"/>
      <c r="L7" s="291"/>
      <c r="M7" s="295" t="s">
        <v>344</v>
      </c>
      <c r="N7" s="296"/>
      <c r="O7" s="295" t="s">
        <v>345</v>
      </c>
      <c r="P7" s="297"/>
      <c r="Q7" s="298" t="s">
        <v>147</v>
      </c>
      <c r="R7" s="299"/>
    </row>
    <row r="8" spans="1:24" ht="15.95" customHeight="1" x14ac:dyDescent="0.15">
      <c r="A8" s="83" t="s">
        <v>209</v>
      </c>
      <c r="B8" s="93"/>
      <c r="C8" s="94" t="s">
        <v>210</v>
      </c>
      <c r="D8" s="95"/>
      <c r="E8" s="95"/>
      <c r="F8" s="95"/>
      <c r="G8" s="95"/>
      <c r="H8" s="95"/>
      <c r="I8" s="95"/>
      <c r="J8" s="96"/>
      <c r="K8" s="228">
        <v>594806</v>
      </c>
      <c r="L8" s="229" t="s">
        <v>357</v>
      </c>
      <c r="M8" s="228">
        <v>787211</v>
      </c>
      <c r="N8" s="230"/>
      <c r="O8" s="228">
        <v>-192406</v>
      </c>
      <c r="P8" s="231"/>
      <c r="Q8" s="232" t="s">
        <v>375</v>
      </c>
      <c r="R8" s="231"/>
      <c r="U8" s="213">
        <f t="shared" ref="U8:U13" si="0">IF(COUNTIF(V8:X8,"-")=COUNTA(V8:X8),"-",SUM(V8:X8))</f>
        <v>594805712050</v>
      </c>
      <c r="V8" s="213">
        <v>787211426691</v>
      </c>
      <c r="W8" s="213">
        <v>-192405714641</v>
      </c>
      <c r="X8" s="213" t="s">
        <v>11</v>
      </c>
    </row>
    <row r="9" spans="1:24" ht="15.95" customHeight="1" x14ac:dyDescent="0.15">
      <c r="A9" s="83" t="s">
        <v>211</v>
      </c>
      <c r="B9" s="93"/>
      <c r="C9" s="24"/>
      <c r="D9" s="19" t="s">
        <v>212</v>
      </c>
      <c r="E9" s="19"/>
      <c r="F9" s="19"/>
      <c r="G9" s="19"/>
      <c r="H9" s="19"/>
      <c r="I9" s="19"/>
      <c r="J9" s="97"/>
      <c r="K9" s="98">
        <v>-162675</v>
      </c>
      <c r="L9" s="99"/>
      <c r="M9" s="278"/>
      <c r="N9" s="279"/>
      <c r="O9" s="98">
        <v>-162675</v>
      </c>
      <c r="P9" s="104"/>
      <c r="Q9" s="101" t="s">
        <v>375</v>
      </c>
      <c r="R9" s="102"/>
      <c r="U9" s="213">
        <f t="shared" si="0"/>
        <v>-162674789256</v>
      </c>
      <c r="V9" s="213" t="s">
        <v>11</v>
      </c>
      <c r="W9" s="213">
        <v>-162674789256</v>
      </c>
      <c r="X9" s="213" t="s">
        <v>11</v>
      </c>
    </row>
    <row r="10" spans="1:24" ht="15.95" customHeight="1" x14ac:dyDescent="0.15">
      <c r="A10" s="83" t="s">
        <v>213</v>
      </c>
      <c r="B10" s="90"/>
      <c r="C10" s="103"/>
      <c r="D10" s="97" t="s">
        <v>214</v>
      </c>
      <c r="E10" s="97"/>
      <c r="F10" s="97"/>
      <c r="G10" s="97"/>
      <c r="H10" s="97"/>
      <c r="I10" s="97"/>
      <c r="J10" s="97"/>
      <c r="K10" s="98">
        <v>160732</v>
      </c>
      <c r="L10" s="99"/>
      <c r="M10" s="273"/>
      <c r="N10" s="280"/>
      <c r="O10" s="98">
        <v>160732</v>
      </c>
      <c r="P10" s="104"/>
      <c r="Q10" s="101" t="s">
        <v>11</v>
      </c>
      <c r="R10" s="104"/>
      <c r="U10" s="213">
        <f t="shared" si="0"/>
        <v>160731547247</v>
      </c>
      <c r="V10" s="213" t="s">
        <v>11</v>
      </c>
      <c r="W10" s="213">
        <f>IF(COUNTIF(W11:W12,"-")=COUNTA(W11:W12),"-",SUM(W11:W12))</f>
        <v>160731547247</v>
      </c>
      <c r="X10" s="213" t="s">
        <v>11</v>
      </c>
    </row>
    <row r="11" spans="1:24" ht="15.95" customHeight="1" x14ac:dyDescent="0.15">
      <c r="A11" s="83" t="s">
        <v>215</v>
      </c>
      <c r="B11" s="90"/>
      <c r="C11" s="105"/>
      <c r="D11" s="97"/>
      <c r="E11" s="106" t="s">
        <v>216</v>
      </c>
      <c r="F11" s="106"/>
      <c r="G11" s="106"/>
      <c r="H11" s="106"/>
      <c r="I11" s="106"/>
      <c r="J11" s="97"/>
      <c r="K11" s="98">
        <v>105230</v>
      </c>
      <c r="L11" s="99"/>
      <c r="M11" s="273"/>
      <c r="N11" s="280"/>
      <c r="O11" s="98">
        <v>105230</v>
      </c>
      <c r="P11" s="104"/>
      <c r="Q11" s="101" t="s">
        <v>375</v>
      </c>
      <c r="R11" s="104"/>
      <c r="U11" s="213">
        <f t="shared" si="0"/>
        <v>105229688432</v>
      </c>
      <c r="V11" s="213" t="s">
        <v>11</v>
      </c>
      <c r="W11" s="213">
        <v>105229688432</v>
      </c>
      <c r="X11" s="213" t="s">
        <v>11</v>
      </c>
    </row>
    <row r="12" spans="1:24" ht="15.95" customHeight="1" x14ac:dyDescent="0.15">
      <c r="A12" s="83" t="s">
        <v>217</v>
      </c>
      <c r="B12" s="90"/>
      <c r="C12" s="107"/>
      <c r="D12" s="108"/>
      <c r="E12" s="108" t="s">
        <v>218</v>
      </c>
      <c r="F12" s="108"/>
      <c r="G12" s="108"/>
      <c r="H12" s="108"/>
      <c r="I12" s="108"/>
      <c r="J12" s="109"/>
      <c r="K12" s="110">
        <v>55502</v>
      </c>
      <c r="L12" s="111"/>
      <c r="M12" s="281"/>
      <c r="N12" s="282"/>
      <c r="O12" s="110">
        <v>55502</v>
      </c>
      <c r="P12" s="114"/>
      <c r="Q12" s="113" t="s">
        <v>375</v>
      </c>
      <c r="R12" s="114"/>
      <c r="U12" s="213">
        <f t="shared" si="0"/>
        <v>55501858815</v>
      </c>
      <c r="V12" s="213" t="s">
        <v>11</v>
      </c>
      <c r="W12" s="213">
        <v>55501858815</v>
      </c>
      <c r="X12" s="213" t="s">
        <v>11</v>
      </c>
    </row>
    <row r="13" spans="1:24" ht="15.95" customHeight="1" x14ac:dyDescent="0.15">
      <c r="A13" s="83" t="s">
        <v>219</v>
      </c>
      <c r="B13" s="90"/>
      <c r="C13" s="115"/>
      <c r="D13" s="116" t="s">
        <v>220</v>
      </c>
      <c r="E13" s="117"/>
      <c r="F13" s="116"/>
      <c r="G13" s="116"/>
      <c r="H13" s="116"/>
      <c r="I13" s="116"/>
      <c r="J13" s="118"/>
      <c r="K13" s="119">
        <v>-1943</v>
      </c>
      <c r="L13" s="120"/>
      <c r="M13" s="283"/>
      <c r="N13" s="284"/>
      <c r="O13" s="119">
        <v>-1943</v>
      </c>
      <c r="P13" s="122"/>
      <c r="Q13" s="121" t="s">
        <v>11</v>
      </c>
      <c r="R13" s="122"/>
      <c r="U13" s="213">
        <f t="shared" si="0"/>
        <v>-1943242009</v>
      </c>
      <c r="V13" s="213" t="s">
        <v>11</v>
      </c>
      <c r="W13" s="213">
        <f>IF(COUNTIF(W9:W10,"-")=COUNTA(W9:W10),"-",SUM(W9:W10))</f>
        <v>-1943242009</v>
      </c>
      <c r="X13" s="213" t="s">
        <v>11</v>
      </c>
    </row>
    <row r="14" spans="1:24" ht="15.95" customHeight="1" x14ac:dyDescent="0.15">
      <c r="A14" s="83" t="s">
        <v>221</v>
      </c>
      <c r="B14" s="90"/>
      <c r="C14" s="24"/>
      <c r="D14" s="123" t="s">
        <v>346</v>
      </c>
      <c r="E14" s="123"/>
      <c r="F14" s="123"/>
      <c r="G14" s="106"/>
      <c r="H14" s="106"/>
      <c r="I14" s="106"/>
      <c r="J14" s="97"/>
      <c r="K14" s="269"/>
      <c r="L14" s="270"/>
      <c r="M14" s="98">
        <v>2217</v>
      </c>
      <c r="N14" s="100" t="s">
        <v>357</v>
      </c>
      <c r="O14" s="98">
        <v>-2217</v>
      </c>
      <c r="P14" s="104" t="s">
        <v>357</v>
      </c>
      <c r="Q14" s="276" t="s">
        <v>11</v>
      </c>
      <c r="R14" s="277"/>
      <c r="U14" s="213">
        <v>0</v>
      </c>
      <c r="V14" s="213">
        <f>IF(COUNTA(V15:V18)=COUNTIF(V15:V18,"-"),"-",SUM(V15,V17,V16,V18))</f>
        <v>2216578285</v>
      </c>
      <c r="W14" s="213">
        <f>IF(COUNTA(W15:W18)=COUNTIF(W15:W18,"-"),"-",SUM(W15,W17,W16,W18))</f>
        <v>-2216578285</v>
      </c>
      <c r="X14" s="213" t="s">
        <v>11</v>
      </c>
    </row>
    <row r="15" spans="1:24" ht="15.95" customHeight="1" x14ac:dyDescent="0.15">
      <c r="A15" s="83" t="s">
        <v>222</v>
      </c>
      <c r="B15" s="90"/>
      <c r="C15" s="24"/>
      <c r="D15" s="123"/>
      <c r="E15" s="123" t="s">
        <v>223</v>
      </c>
      <c r="F15" s="106"/>
      <c r="G15" s="106"/>
      <c r="H15" s="106"/>
      <c r="I15" s="106"/>
      <c r="J15" s="97"/>
      <c r="K15" s="269"/>
      <c r="L15" s="270"/>
      <c r="M15" s="98">
        <v>4256</v>
      </c>
      <c r="N15" s="100"/>
      <c r="O15" s="98">
        <v>-4256</v>
      </c>
      <c r="P15" s="104"/>
      <c r="Q15" s="271" t="s">
        <v>11</v>
      </c>
      <c r="R15" s="272"/>
      <c r="U15" s="213">
        <v>0</v>
      </c>
      <c r="V15" s="213">
        <v>4256449400</v>
      </c>
      <c r="W15" s="213">
        <v>-4256449400</v>
      </c>
      <c r="X15" s="213" t="s">
        <v>11</v>
      </c>
    </row>
    <row r="16" spans="1:24" ht="15.95" customHeight="1" x14ac:dyDescent="0.15">
      <c r="A16" s="83" t="s">
        <v>224</v>
      </c>
      <c r="B16" s="90"/>
      <c r="C16" s="24"/>
      <c r="D16" s="123"/>
      <c r="E16" s="123" t="s">
        <v>225</v>
      </c>
      <c r="F16" s="123"/>
      <c r="G16" s="106"/>
      <c r="H16" s="106"/>
      <c r="I16" s="106"/>
      <c r="J16" s="97"/>
      <c r="K16" s="269"/>
      <c r="L16" s="270"/>
      <c r="M16" s="98">
        <v>-9517</v>
      </c>
      <c r="N16" s="100"/>
      <c r="O16" s="98">
        <v>9517</v>
      </c>
      <c r="P16" s="104"/>
      <c r="Q16" s="271" t="s">
        <v>11</v>
      </c>
      <c r="R16" s="272"/>
      <c r="U16" s="213">
        <v>0</v>
      </c>
      <c r="V16" s="213">
        <v>-9517393202</v>
      </c>
      <c r="W16" s="213">
        <v>9517393202</v>
      </c>
      <c r="X16" s="213" t="s">
        <v>11</v>
      </c>
    </row>
    <row r="17" spans="1:24" ht="15.95" customHeight="1" x14ac:dyDescent="0.15">
      <c r="A17" s="83" t="s">
        <v>226</v>
      </c>
      <c r="B17" s="90"/>
      <c r="C17" s="24"/>
      <c r="D17" s="123"/>
      <c r="E17" s="123" t="s">
        <v>227</v>
      </c>
      <c r="F17" s="123"/>
      <c r="G17" s="106"/>
      <c r="H17" s="106"/>
      <c r="I17" s="106"/>
      <c r="J17" s="97"/>
      <c r="K17" s="269"/>
      <c r="L17" s="270"/>
      <c r="M17" s="98">
        <v>14691</v>
      </c>
      <c r="N17" s="100"/>
      <c r="O17" s="98">
        <v>-14691</v>
      </c>
      <c r="P17" s="104"/>
      <c r="Q17" s="271" t="s">
        <v>11</v>
      </c>
      <c r="R17" s="272"/>
      <c r="U17" s="213">
        <v>0</v>
      </c>
      <c r="V17" s="213">
        <v>14691210308</v>
      </c>
      <c r="W17" s="213">
        <v>-14691210308</v>
      </c>
      <c r="X17" s="213" t="s">
        <v>11</v>
      </c>
    </row>
    <row r="18" spans="1:24" ht="15.95" customHeight="1" x14ac:dyDescent="0.15">
      <c r="A18" s="83" t="s">
        <v>228</v>
      </c>
      <c r="B18" s="90"/>
      <c r="C18" s="24"/>
      <c r="D18" s="123"/>
      <c r="E18" s="123" t="s">
        <v>229</v>
      </c>
      <c r="F18" s="123"/>
      <c r="G18" s="106"/>
      <c r="H18" s="20"/>
      <c r="I18" s="106"/>
      <c r="J18" s="97"/>
      <c r="K18" s="269"/>
      <c r="L18" s="270"/>
      <c r="M18" s="98">
        <v>-7214</v>
      </c>
      <c r="N18" s="100"/>
      <c r="O18" s="98">
        <v>7214</v>
      </c>
      <c r="P18" s="104"/>
      <c r="Q18" s="271" t="s">
        <v>11</v>
      </c>
      <c r="R18" s="272"/>
      <c r="U18" s="213">
        <v>0</v>
      </c>
      <c r="V18" s="213">
        <v>-7213688221</v>
      </c>
      <c r="W18" s="213">
        <v>7213688221</v>
      </c>
      <c r="X18" s="213" t="s">
        <v>11</v>
      </c>
    </row>
    <row r="19" spans="1:24" ht="15.95" customHeight="1" x14ac:dyDescent="0.15">
      <c r="A19" s="83" t="s">
        <v>230</v>
      </c>
      <c r="B19" s="90"/>
      <c r="C19" s="24"/>
      <c r="D19" s="123" t="s">
        <v>231</v>
      </c>
      <c r="E19" s="106"/>
      <c r="F19" s="106"/>
      <c r="G19" s="106"/>
      <c r="H19" s="106"/>
      <c r="I19" s="106"/>
      <c r="J19" s="97"/>
      <c r="K19" s="98">
        <v>1</v>
      </c>
      <c r="L19" s="99"/>
      <c r="M19" s="98">
        <v>1</v>
      </c>
      <c r="N19" s="100"/>
      <c r="O19" s="273"/>
      <c r="P19" s="274"/>
      <c r="Q19" s="275" t="s">
        <v>11</v>
      </c>
      <c r="R19" s="274"/>
      <c r="U19" s="213">
        <f>IF(COUNTIF(V19:X19,"-")=COUNTA(V19:X19),"-",SUM(V19:X19))</f>
        <v>833400</v>
      </c>
      <c r="V19" s="213">
        <v>833400</v>
      </c>
      <c r="W19" s="213" t="s">
        <v>11</v>
      </c>
      <c r="X19" s="213" t="s">
        <v>11</v>
      </c>
    </row>
    <row r="20" spans="1:24" ht="15.95" customHeight="1" x14ac:dyDescent="0.15">
      <c r="A20" s="83" t="s">
        <v>232</v>
      </c>
      <c r="B20" s="90"/>
      <c r="C20" s="24"/>
      <c r="D20" s="123" t="s">
        <v>233</v>
      </c>
      <c r="E20" s="123"/>
      <c r="F20" s="106"/>
      <c r="G20" s="106"/>
      <c r="H20" s="106"/>
      <c r="I20" s="106"/>
      <c r="J20" s="97"/>
      <c r="K20" s="98">
        <v>116</v>
      </c>
      <c r="L20" s="99"/>
      <c r="M20" s="98">
        <v>116</v>
      </c>
      <c r="N20" s="100"/>
      <c r="O20" s="273"/>
      <c r="P20" s="274"/>
      <c r="Q20" s="275" t="s">
        <v>11</v>
      </c>
      <c r="R20" s="274"/>
      <c r="U20" s="213">
        <f>IF(COUNTIF(V20:X20,"-")=COUNTA(V20:X20),"-",SUM(V20:X20))</f>
        <v>115500488</v>
      </c>
      <c r="V20" s="213">
        <v>115500488</v>
      </c>
      <c r="W20" s="213" t="s">
        <v>11</v>
      </c>
      <c r="X20" s="213" t="s">
        <v>11</v>
      </c>
    </row>
    <row r="21" spans="1:24" ht="15.95" customHeight="1" x14ac:dyDescent="0.15">
      <c r="A21" s="83" t="s">
        <v>237</v>
      </c>
      <c r="B21" s="90"/>
      <c r="C21" s="107"/>
      <c r="D21" s="108" t="s">
        <v>44</v>
      </c>
      <c r="E21" s="108"/>
      <c r="F21" s="108"/>
      <c r="G21" s="124"/>
      <c r="H21" s="124"/>
      <c r="I21" s="124"/>
      <c r="J21" s="109"/>
      <c r="K21" s="110" t="s">
        <v>11</v>
      </c>
      <c r="L21" s="111"/>
      <c r="M21" s="110" t="s">
        <v>11</v>
      </c>
      <c r="N21" s="112"/>
      <c r="O21" s="110" t="s">
        <v>375</v>
      </c>
      <c r="P21" s="114"/>
      <c r="Q21" s="267" t="s">
        <v>11</v>
      </c>
      <c r="R21" s="268"/>
      <c r="S21" s="125"/>
      <c r="U21" s="213">
        <f>IF(COUNTIF(V21:X21,"-")=COUNTA(V21:X21),"-",SUM(V21:X21))</f>
        <v>0</v>
      </c>
      <c r="V21" s="213">
        <v>0</v>
      </c>
      <c r="W21" s="213" t="s">
        <v>375</v>
      </c>
      <c r="X21" s="213" t="s">
        <v>11</v>
      </c>
    </row>
    <row r="22" spans="1:24" ht="15.95" customHeight="1" thickBot="1" x14ac:dyDescent="0.2">
      <c r="A22" s="83" t="s">
        <v>238</v>
      </c>
      <c r="B22" s="90"/>
      <c r="C22" s="126"/>
      <c r="D22" s="127" t="s">
        <v>239</v>
      </c>
      <c r="E22" s="127"/>
      <c r="F22" s="128"/>
      <c r="G22" s="128"/>
      <c r="H22" s="129"/>
      <c r="I22" s="128"/>
      <c r="J22" s="130"/>
      <c r="K22" s="233">
        <v>-1827</v>
      </c>
      <c r="L22" s="131" t="s">
        <v>357</v>
      </c>
      <c r="M22" s="233">
        <v>2333</v>
      </c>
      <c r="N22" s="132" t="s">
        <v>357</v>
      </c>
      <c r="O22" s="233">
        <v>-4160</v>
      </c>
      <c r="P22" s="234"/>
      <c r="Q22" s="133" t="s">
        <v>11</v>
      </c>
      <c r="R22" s="134"/>
      <c r="S22" s="125"/>
      <c r="U22" s="213">
        <f>IF(COUNTIF(V22:X22,"-")=COUNTA(V22:X22),"-",SUM(V22:X22))</f>
        <v>-1826908121</v>
      </c>
      <c r="V22" s="213">
        <f>IF(AND(V14="-",COUNTIF(V19:V20,"-")=COUNTA(V19:V20),V21="-"),"-",SUM(V14,V19:V20,V21))</f>
        <v>2332912173</v>
      </c>
      <c r="W22" s="213">
        <f>IF(AND(W13="-",W14="-",COUNTIF(W19:W20,"-")=COUNTA(W19:W20),W21="-"),"-",SUM(W13,W14,W19:W20,W21))</f>
        <v>-4159820294</v>
      </c>
      <c r="X22" s="213" t="s">
        <v>11</v>
      </c>
    </row>
    <row r="23" spans="1:24" ht="15.95" customHeight="1" thickBot="1" x14ac:dyDescent="0.2">
      <c r="A23" s="83" t="s">
        <v>240</v>
      </c>
      <c r="B23" s="90"/>
      <c r="C23" s="135" t="s">
        <v>241</v>
      </c>
      <c r="D23" s="136"/>
      <c r="E23" s="136"/>
      <c r="F23" s="136"/>
      <c r="G23" s="137"/>
      <c r="H23" s="137"/>
      <c r="I23" s="137"/>
      <c r="J23" s="138"/>
      <c r="K23" s="139">
        <v>592979</v>
      </c>
      <c r="L23" s="140" t="s">
        <v>357</v>
      </c>
      <c r="M23" s="139">
        <v>789544</v>
      </c>
      <c r="N23" s="141"/>
      <c r="O23" s="139">
        <v>-196566</v>
      </c>
      <c r="P23" s="235"/>
      <c r="Q23" s="142" t="s">
        <v>11</v>
      </c>
      <c r="R23" s="143"/>
      <c r="S23" s="125"/>
      <c r="U23" s="213">
        <f>IF(COUNTIF(V23:X23,"-")=COUNTA(V23:X23),"-",SUM(V23:X23))</f>
        <v>592978803929</v>
      </c>
      <c r="V23" s="213">
        <v>789544338864</v>
      </c>
      <c r="W23" s="213">
        <v>-196565534935</v>
      </c>
      <c r="X23" s="213" t="s">
        <v>11</v>
      </c>
    </row>
    <row r="24" spans="1:24" ht="6.75" customHeight="1" x14ac:dyDescent="0.15">
      <c r="B24" s="90"/>
      <c r="C24" s="144"/>
      <c r="D24" s="145"/>
      <c r="E24" s="145"/>
      <c r="F24" s="145"/>
      <c r="G24" s="145"/>
      <c r="H24" s="145"/>
      <c r="I24" s="145"/>
      <c r="J24" s="145"/>
      <c r="K24" s="90"/>
      <c r="L24" s="90"/>
      <c r="M24" s="90"/>
      <c r="N24" s="90"/>
      <c r="O24" s="90"/>
      <c r="P24" s="90"/>
      <c r="Q24" s="90"/>
      <c r="R24" s="19"/>
      <c r="S24" s="125"/>
    </row>
    <row r="25" spans="1:24" ht="15.6" customHeight="1" x14ac:dyDescent="0.15">
      <c r="B25" s="90"/>
      <c r="C25" s="146"/>
      <c r="D25" s="147" t="s">
        <v>342</v>
      </c>
      <c r="F25" s="148"/>
      <c r="G25" s="149"/>
      <c r="H25" s="148"/>
      <c r="I25" s="148"/>
      <c r="J25" s="146"/>
      <c r="K25" s="90"/>
      <c r="L25" s="90"/>
      <c r="M25" s="90"/>
      <c r="N25" s="90"/>
      <c r="O25" s="90"/>
      <c r="P25" s="90"/>
      <c r="Q25" s="90"/>
      <c r="R25" s="19"/>
      <c r="S25" s="125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82C4B-E455-4871-A7C0-EF3959E8968E}">
  <sheetPr>
    <tabColor theme="5" tint="0.59999389629810485"/>
    <pageSetUpPr fitToPage="1"/>
  </sheetPr>
  <dimension ref="A1:S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9" s="51" customFormat="1" x14ac:dyDescent="0.15">
      <c r="A1" s="1"/>
      <c r="B1" s="150"/>
      <c r="C1" s="150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19" s="51" customFormat="1" ht="24" x14ac:dyDescent="0.15">
      <c r="A2" s="1"/>
      <c r="B2" s="151"/>
      <c r="C2" s="309" t="s">
        <v>377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9" s="51" customFormat="1" ht="14.25" x14ac:dyDescent="0.15">
      <c r="A3" s="152"/>
      <c r="B3" s="153"/>
      <c r="C3" s="310" t="s">
        <v>355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19" s="51" customFormat="1" ht="14.25" x14ac:dyDescent="0.15">
      <c r="A4" s="152"/>
      <c r="B4" s="153"/>
      <c r="C4" s="310" t="s">
        <v>356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19" s="51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353</v>
      </c>
    </row>
    <row r="6" spans="1:19" s="51" customFormat="1" x14ac:dyDescent="0.15">
      <c r="A6" s="152"/>
      <c r="B6" s="153"/>
      <c r="C6" s="311" t="s">
        <v>0</v>
      </c>
      <c r="D6" s="312"/>
      <c r="E6" s="312"/>
      <c r="F6" s="312"/>
      <c r="G6" s="312"/>
      <c r="H6" s="312"/>
      <c r="I6" s="312"/>
      <c r="J6" s="313"/>
      <c r="K6" s="313"/>
      <c r="L6" s="314"/>
      <c r="M6" s="318" t="s">
        <v>331</v>
      </c>
      <c r="N6" s="319"/>
    </row>
    <row r="7" spans="1:19" s="51" customFormat="1" ht="14.25" thickBot="1" x14ac:dyDescent="0.2">
      <c r="A7" s="152" t="s">
        <v>329</v>
      </c>
      <c r="B7" s="153"/>
      <c r="C7" s="315"/>
      <c r="D7" s="316"/>
      <c r="E7" s="316"/>
      <c r="F7" s="316"/>
      <c r="G7" s="316"/>
      <c r="H7" s="316"/>
      <c r="I7" s="316"/>
      <c r="J7" s="316"/>
      <c r="K7" s="316"/>
      <c r="L7" s="317"/>
      <c r="M7" s="320"/>
      <c r="N7" s="321"/>
    </row>
    <row r="8" spans="1:19" s="51" customFormat="1" x14ac:dyDescent="0.15">
      <c r="A8" s="156"/>
      <c r="B8" s="157"/>
      <c r="C8" s="158" t="s">
        <v>350</v>
      </c>
      <c r="D8" s="159"/>
      <c r="E8" s="159"/>
      <c r="F8" s="160"/>
      <c r="G8" s="160"/>
      <c r="H8" s="219"/>
      <c r="I8" s="160"/>
      <c r="J8" s="219"/>
      <c r="K8" s="219"/>
      <c r="L8" s="220"/>
      <c r="M8" s="163"/>
      <c r="N8" s="164"/>
      <c r="S8" s="214"/>
    </row>
    <row r="9" spans="1:19" s="51" customFormat="1" x14ac:dyDescent="0.15">
      <c r="A9" s="1" t="s">
        <v>244</v>
      </c>
      <c r="B9" s="3"/>
      <c r="C9" s="165"/>
      <c r="D9" s="166" t="s">
        <v>245</v>
      </c>
      <c r="E9" s="166"/>
      <c r="F9" s="167"/>
      <c r="G9" s="167"/>
      <c r="H9" s="154"/>
      <c r="I9" s="167"/>
      <c r="J9" s="154"/>
      <c r="K9" s="154"/>
      <c r="L9" s="168"/>
      <c r="M9" s="169">
        <v>155098</v>
      </c>
      <c r="N9" s="170" t="s">
        <v>357</v>
      </c>
      <c r="Q9" s="51">
        <f>IF(AND(Q10="-",Q15="-"),"-",SUM(Q10,Q15))</f>
        <v>155097932687</v>
      </c>
      <c r="S9" s="214"/>
    </row>
    <row r="10" spans="1:19" s="51" customFormat="1" x14ac:dyDescent="0.15">
      <c r="A10" s="1" t="s">
        <v>246</v>
      </c>
      <c r="B10" s="3"/>
      <c r="C10" s="165"/>
      <c r="D10" s="166"/>
      <c r="E10" s="166" t="s">
        <v>247</v>
      </c>
      <c r="F10" s="167"/>
      <c r="G10" s="167"/>
      <c r="H10" s="167"/>
      <c r="I10" s="167"/>
      <c r="J10" s="154"/>
      <c r="K10" s="154"/>
      <c r="L10" s="168"/>
      <c r="M10" s="169">
        <v>59524</v>
      </c>
      <c r="N10" s="170" t="s">
        <v>357</v>
      </c>
      <c r="Q10" s="51">
        <f>IF(COUNTIF(Q11:Q14,"-")=COUNTA(Q11:Q14),"-",SUM(Q11:Q14))</f>
        <v>59523552683</v>
      </c>
      <c r="S10" s="214"/>
    </row>
    <row r="11" spans="1:19" s="51" customFormat="1" x14ac:dyDescent="0.15">
      <c r="A11" s="1" t="s">
        <v>248</v>
      </c>
      <c r="B11" s="3"/>
      <c r="C11" s="165"/>
      <c r="D11" s="166"/>
      <c r="E11" s="166"/>
      <c r="F11" s="167" t="s">
        <v>249</v>
      </c>
      <c r="G11" s="167"/>
      <c r="H11" s="167"/>
      <c r="I11" s="167"/>
      <c r="J11" s="154"/>
      <c r="K11" s="154"/>
      <c r="L11" s="168"/>
      <c r="M11" s="169">
        <v>25969</v>
      </c>
      <c r="N11" s="170"/>
      <c r="Q11" s="51">
        <v>25968869404</v>
      </c>
      <c r="S11" s="214"/>
    </row>
    <row r="12" spans="1:19" s="51" customFormat="1" x14ac:dyDescent="0.15">
      <c r="A12" s="1" t="s">
        <v>250</v>
      </c>
      <c r="B12" s="3"/>
      <c r="C12" s="165"/>
      <c r="D12" s="166"/>
      <c r="E12" s="166"/>
      <c r="F12" s="167" t="s">
        <v>251</v>
      </c>
      <c r="G12" s="167"/>
      <c r="H12" s="167"/>
      <c r="I12" s="167"/>
      <c r="J12" s="154"/>
      <c r="K12" s="154"/>
      <c r="L12" s="168"/>
      <c r="M12" s="169">
        <v>31418</v>
      </c>
      <c r="N12" s="170"/>
      <c r="Q12" s="51">
        <v>31418091130</v>
      </c>
      <c r="S12" s="214"/>
    </row>
    <row r="13" spans="1:19" s="51" customFormat="1" x14ac:dyDescent="0.15">
      <c r="A13" s="1" t="s">
        <v>252</v>
      </c>
      <c r="B13" s="3"/>
      <c r="C13" s="171"/>
      <c r="D13" s="154"/>
      <c r="E13" s="154"/>
      <c r="F13" s="154" t="s">
        <v>253</v>
      </c>
      <c r="G13" s="154"/>
      <c r="H13" s="154"/>
      <c r="I13" s="154"/>
      <c r="J13" s="154"/>
      <c r="K13" s="154"/>
      <c r="L13" s="168"/>
      <c r="M13" s="169">
        <v>1078</v>
      </c>
      <c r="N13" s="170"/>
      <c r="Q13" s="51">
        <v>1078211679</v>
      </c>
      <c r="S13" s="214"/>
    </row>
    <row r="14" spans="1:19" s="51" customFormat="1" x14ac:dyDescent="0.15">
      <c r="A14" s="1" t="s">
        <v>254</v>
      </c>
      <c r="B14" s="3"/>
      <c r="C14" s="172"/>
      <c r="D14" s="173"/>
      <c r="E14" s="154"/>
      <c r="F14" s="173" t="s">
        <v>255</v>
      </c>
      <c r="G14" s="173"/>
      <c r="H14" s="173"/>
      <c r="I14" s="173"/>
      <c r="J14" s="154"/>
      <c r="K14" s="154"/>
      <c r="L14" s="168"/>
      <c r="M14" s="169">
        <v>1058</v>
      </c>
      <c r="N14" s="170"/>
      <c r="Q14" s="51">
        <v>1058380470</v>
      </c>
      <c r="S14" s="214"/>
    </row>
    <row r="15" spans="1:19" s="51" customFormat="1" x14ac:dyDescent="0.15">
      <c r="A15" s="1" t="s">
        <v>256</v>
      </c>
      <c r="B15" s="3"/>
      <c r="C15" s="171"/>
      <c r="D15" s="173"/>
      <c r="E15" s="154" t="s">
        <v>257</v>
      </c>
      <c r="F15" s="173"/>
      <c r="G15" s="173"/>
      <c r="H15" s="173"/>
      <c r="I15" s="173"/>
      <c r="J15" s="154"/>
      <c r="K15" s="154"/>
      <c r="L15" s="168"/>
      <c r="M15" s="169">
        <v>95574</v>
      </c>
      <c r="N15" s="170"/>
      <c r="Q15" s="51">
        <f>IF(COUNTIF(Q16:Q19,"-")=COUNTA(Q16:Q19),"-",SUM(Q16:Q19))</f>
        <v>95574380004</v>
      </c>
      <c r="S15" s="214"/>
    </row>
    <row r="16" spans="1:19" s="51" customFormat="1" x14ac:dyDescent="0.15">
      <c r="A16" s="1" t="s">
        <v>258</v>
      </c>
      <c r="B16" s="3"/>
      <c r="C16" s="171"/>
      <c r="D16" s="173"/>
      <c r="E16" s="173"/>
      <c r="F16" s="154" t="s">
        <v>259</v>
      </c>
      <c r="G16" s="173"/>
      <c r="H16" s="173"/>
      <c r="I16" s="173"/>
      <c r="J16" s="154"/>
      <c r="K16" s="154"/>
      <c r="L16" s="168"/>
      <c r="M16" s="169">
        <v>27266</v>
      </c>
      <c r="N16" s="170"/>
      <c r="Q16" s="51">
        <v>27265869708</v>
      </c>
      <c r="S16" s="214"/>
    </row>
    <row r="17" spans="1:19" s="51" customFormat="1" x14ac:dyDescent="0.15">
      <c r="A17" s="1" t="s">
        <v>260</v>
      </c>
      <c r="B17" s="3"/>
      <c r="C17" s="171"/>
      <c r="D17" s="173"/>
      <c r="E17" s="173"/>
      <c r="F17" s="154" t="s">
        <v>261</v>
      </c>
      <c r="G17" s="173"/>
      <c r="H17" s="173"/>
      <c r="I17" s="173"/>
      <c r="J17" s="154"/>
      <c r="K17" s="154"/>
      <c r="L17" s="168"/>
      <c r="M17" s="169">
        <v>51818</v>
      </c>
      <c r="N17" s="170"/>
      <c r="Q17" s="51">
        <v>51818175508</v>
      </c>
      <c r="S17" s="214"/>
    </row>
    <row r="18" spans="1:19" s="51" customFormat="1" x14ac:dyDescent="0.15">
      <c r="A18" s="1" t="s">
        <v>262</v>
      </c>
      <c r="B18" s="3"/>
      <c r="C18" s="171"/>
      <c r="D18" s="154"/>
      <c r="E18" s="173"/>
      <c r="F18" s="154" t="s">
        <v>263</v>
      </c>
      <c r="G18" s="173"/>
      <c r="H18" s="173"/>
      <c r="I18" s="173"/>
      <c r="J18" s="154"/>
      <c r="K18" s="154"/>
      <c r="L18" s="168"/>
      <c r="M18" s="169">
        <v>14781</v>
      </c>
      <c r="N18" s="174"/>
      <c r="Q18" s="51">
        <v>14781192350</v>
      </c>
      <c r="S18" s="214"/>
    </row>
    <row r="19" spans="1:19" s="51" customFormat="1" x14ac:dyDescent="0.15">
      <c r="A19" s="1" t="s">
        <v>264</v>
      </c>
      <c r="B19" s="3"/>
      <c r="C19" s="171"/>
      <c r="D19" s="154"/>
      <c r="E19" s="175"/>
      <c r="F19" s="173" t="s">
        <v>255</v>
      </c>
      <c r="G19" s="154"/>
      <c r="H19" s="173"/>
      <c r="I19" s="173"/>
      <c r="J19" s="154"/>
      <c r="K19" s="154"/>
      <c r="L19" s="168"/>
      <c r="M19" s="169">
        <v>1709</v>
      </c>
      <c r="N19" s="170"/>
      <c r="Q19" s="51">
        <v>1709142438</v>
      </c>
      <c r="S19" s="214"/>
    </row>
    <row r="20" spans="1:19" s="51" customFormat="1" x14ac:dyDescent="0.15">
      <c r="A20" s="1" t="s">
        <v>265</v>
      </c>
      <c r="B20" s="3"/>
      <c r="C20" s="171"/>
      <c r="D20" s="154" t="s">
        <v>266</v>
      </c>
      <c r="E20" s="175"/>
      <c r="F20" s="173"/>
      <c r="G20" s="173"/>
      <c r="H20" s="173"/>
      <c r="I20" s="173"/>
      <c r="J20" s="154"/>
      <c r="K20" s="154"/>
      <c r="L20" s="168"/>
      <c r="M20" s="169">
        <v>163471</v>
      </c>
      <c r="N20" s="170"/>
      <c r="Q20" s="51">
        <f>IF(COUNTIF(Q21:Q24,"-")=COUNTA(Q21:Q24),"-",SUM(Q21:Q24))</f>
        <v>163470838997</v>
      </c>
      <c r="S20" s="214"/>
    </row>
    <row r="21" spans="1:19" s="51" customFormat="1" x14ac:dyDescent="0.15">
      <c r="A21" s="1" t="s">
        <v>267</v>
      </c>
      <c r="B21" s="3"/>
      <c r="C21" s="171"/>
      <c r="D21" s="154"/>
      <c r="E21" s="175" t="s">
        <v>268</v>
      </c>
      <c r="F21" s="173"/>
      <c r="G21" s="173"/>
      <c r="H21" s="173"/>
      <c r="I21" s="173"/>
      <c r="J21" s="154"/>
      <c r="K21" s="154"/>
      <c r="L21" s="168"/>
      <c r="M21" s="169">
        <v>105191</v>
      </c>
      <c r="N21" s="170"/>
      <c r="Q21" s="51">
        <v>105190819938</v>
      </c>
      <c r="S21" s="214"/>
    </row>
    <row r="22" spans="1:19" s="51" customFormat="1" x14ac:dyDescent="0.15">
      <c r="A22" s="1" t="s">
        <v>269</v>
      </c>
      <c r="B22" s="3"/>
      <c r="C22" s="171"/>
      <c r="D22" s="154"/>
      <c r="E22" s="175" t="s">
        <v>270</v>
      </c>
      <c r="F22" s="173"/>
      <c r="G22" s="173"/>
      <c r="H22" s="173"/>
      <c r="I22" s="173"/>
      <c r="J22" s="154"/>
      <c r="K22" s="154"/>
      <c r="L22" s="168"/>
      <c r="M22" s="169">
        <v>52798</v>
      </c>
      <c r="N22" s="170"/>
      <c r="Q22" s="51">
        <v>52798490922</v>
      </c>
      <c r="S22" s="214"/>
    </row>
    <row r="23" spans="1:19" s="51" customFormat="1" x14ac:dyDescent="0.15">
      <c r="A23" s="1" t="s">
        <v>271</v>
      </c>
      <c r="B23" s="3"/>
      <c r="C23" s="171"/>
      <c r="D23" s="154"/>
      <c r="E23" s="175" t="s">
        <v>272</v>
      </c>
      <c r="F23" s="173"/>
      <c r="G23" s="173"/>
      <c r="H23" s="173"/>
      <c r="I23" s="173"/>
      <c r="J23" s="154"/>
      <c r="K23" s="154"/>
      <c r="L23" s="168"/>
      <c r="M23" s="169">
        <v>2924</v>
      </c>
      <c r="N23" s="170"/>
      <c r="Q23" s="51">
        <v>2923735754</v>
      </c>
      <c r="S23" s="214"/>
    </row>
    <row r="24" spans="1:19" s="51" customFormat="1" x14ac:dyDescent="0.15">
      <c r="A24" s="1" t="s">
        <v>273</v>
      </c>
      <c r="B24" s="3"/>
      <c r="C24" s="171"/>
      <c r="D24" s="154"/>
      <c r="E24" s="175" t="s">
        <v>274</v>
      </c>
      <c r="F24" s="173"/>
      <c r="G24" s="173"/>
      <c r="H24" s="173"/>
      <c r="I24" s="175"/>
      <c r="J24" s="154"/>
      <c r="K24" s="154"/>
      <c r="L24" s="168"/>
      <c r="M24" s="169">
        <v>2558</v>
      </c>
      <c r="N24" s="170"/>
      <c r="Q24" s="51">
        <v>2557792383</v>
      </c>
      <c r="S24" s="214"/>
    </row>
    <row r="25" spans="1:19" s="51" customFormat="1" x14ac:dyDescent="0.15">
      <c r="A25" s="1" t="s">
        <v>275</v>
      </c>
      <c r="B25" s="3"/>
      <c r="C25" s="171"/>
      <c r="D25" s="154" t="s">
        <v>276</v>
      </c>
      <c r="E25" s="175"/>
      <c r="F25" s="173"/>
      <c r="G25" s="173"/>
      <c r="H25" s="173"/>
      <c r="I25" s="175"/>
      <c r="J25" s="154"/>
      <c r="K25" s="154"/>
      <c r="L25" s="168"/>
      <c r="M25" s="169">
        <v>2022</v>
      </c>
      <c r="N25" s="170" t="s">
        <v>357</v>
      </c>
      <c r="Q25" s="51">
        <f>IF(COUNTIF(Q26:Q27,"-")=COUNTA(Q26:Q27),"-",SUM(Q26:Q27))</f>
        <v>2021589255</v>
      </c>
      <c r="S25" s="214"/>
    </row>
    <row r="26" spans="1:19" s="51" customFormat="1" x14ac:dyDescent="0.15">
      <c r="A26" s="1" t="s">
        <v>277</v>
      </c>
      <c r="B26" s="3"/>
      <c r="C26" s="171"/>
      <c r="D26" s="154"/>
      <c r="E26" s="175" t="s">
        <v>278</v>
      </c>
      <c r="F26" s="173"/>
      <c r="G26" s="173"/>
      <c r="H26" s="173"/>
      <c r="I26" s="173"/>
      <c r="J26" s="154"/>
      <c r="K26" s="154"/>
      <c r="L26" s="168"/>
      <c r="M26" s="169">
        <v>1942</v>
      </c>
      <c r="N26" s="170"/>
      <c r="Q26" s="51">
        <v>1942427476</v>
      </c>
      <c r="S26" s="214"/>
    </row>
    <row r="27" spans="1:19" s="51" customFormat="1" x14ac:dyDescent="0.15">
      <c r="A27" s="1" t="s">
        <v>279</v>
      </c>
      <c r="B27" s="3"/>
      <c r="C27" s="171"/>
      <c r="D27" s="154"/>
      <c r="E27" s="175" t="s">
        <v>255</v>
      </c>
      <c r="F27" s="173"/>
      <c r="G27" s="173"/>
      <c r="H27" s="173"/>
      <c r="I27" s="173"/>
      <c r="J27" s="154"/>
      <c r="K27" s="154"/>
      <c r="L27" s="168"/>
      <c r="M27" s="169">
        <v>79</v>
      </c>
      <c r="N27" s="170"/>
      <c r="Q27" s="51">
        <v>79161779</v>
      </c>
      <c r="S27" s="214"/>
    </row>
    <row r="28" spans="1:19" s="51" customFormat="1" x14ac:dyDescent="0.15">
      <c r="A28" s="1" t="s">
        <v>280</v>
      </c>
      <c r="B28" s="3"/>
      <c r="C28" s="171"/>
      <c r="D28" s="154" t="s">
        <v>281</v>
      </c>
      <c r="E28" s="175"/>
      <c r="F28" s="173"/>
      <c r="G28" s="173"/>
      <c r="H28" s="173"/>
      <c r="I28" s="173"/>
      <c r="J28" s="154"/>
      <c r="K28" s="154"/>
      <c r="L28" s="168"/>
      <c r="M28" s="169">
        <v>815</v>
      </c>
      <c r="N28" s="170"/>
      <c r="Q28" s="51">
        <v>815287893</v>
      </c>
      <c r="S28" s="214"/>
    </row>
    <row r="29" spans="1:19" s="51" customFormat="1" x14ac:dyDescent="0.15">
      <c r="A29" s="1" t="s">
        <v>242</v>
      </c>
      <c r="B29" s="3"/>
      <c r="C29" s="176" t="s">
        <v>243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7167</v>
      </c>
      <c r="N29" s="182" t="s">
        <v>357</v>
      </c>
      <c r="Q29" s="51">
        <f>IF(COUNTIF(Q9:Q28,"-")=COUNTA(Q9:Q28),"-",SUM(Q20,Q28)-SUM(Q9,Q25))</f>
        <v>7166604948</v>
      </c>
      <c r="S29" s="214"/>
    </row>
    <row r="30" spans="1:19" s="51" customFormat="1" x14ac:dyDescent="0.15">
      <c r="A30" s="1"/>
      <c r="B30" s="3"/>
      <c r="C30" s="171" t="s">
        <v>351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S30" s="214"/>
    </row>
    <row r="31" spans="1:19" s="51" customFormat="1" x14ac:dyDescent="0.15">
      <c r="A31" s="1" t="s">
        <v>284</v>
      </c>
      <c r="B31" s="3"/>
      <c r="C31" s="171"/>
      <c r="D31" s="154" t="s">
        <v>285</v>
      </c>
      <c r="E31" s="175"/>
      <c r="F31" s="173"/>
      <c r="G31" s="173"/>
      <c r="H31" s="173"/>
      <c r="I31" s="173"/>
      <c r="J31" s="154"/>
      <c r="K31" s="154"/>
      <c r="L31" s="168"/>
      <c r="M31" s="169">
        <v>13466</v>
      </c>
      <c r="N31" s="170"/>
      <c r="Q31" s="51">
        <f>IF(COUNTIF(Q32:Q36,"-")=COUNTA(Q32:Q36),"-",SUM(Q32:Q36))</f>
        <v>13465627368</v>
      </c>
      <c r="S31" s="214"/>
    </row>
    <row r="32" spans="1:19" s="51" customFormat="1" x14ac:dyDescent="0.15">
      <c r="A32" s="1" t="s">
        <v>286</v>
      </c>
      <c r="B32" s="3"/>
      <c r="C32" s="171"/>
      <c r="D32" s="154"/>
      <c r="E32" s="175" t="s">
        <v>287</v>
      </c>
      <c r="F32" s="173"/>
      <c r="G32" s="173"/>
      <c r="H32" s="173"/>
      <c r="I32" s="173"/>
      <c r="J32" s="154"/>
      <c r="K32" s="154"/>
      <c r="L32" s="168"/>
      <c r="M32" s="169">
        <v>4342</v>
      </c>
      <c r="N32" s="170"/>
      <c r="Q32" s="51">
        <v>4342052316</v>
      </c>
      <c r="S32" s="214"/>
    </row>
    <row r="33" spans="1:19" s="51" customFormat="1" x14ac:dyDescent="0.15">
      <c r="A33" s="1" t="s">
        <v>288</v>
      </c>
      <c r="B33" s="3"/>
      <c r="C33" s="171"/>
      <c r="D33" s="154"/>
      <c r="E33" s="175" t="s">
        <v>289</v>
      </c>
      <c r="F33" s="173"/>
      <c r="G33" s="173"/>
      <c r="H33" s="173"/>
      <c r="I33" s="173"/>
      <c r="J33" s="154"/>
      <c r="K33" s="154"/>
      <c r="L33" s="168"/>
      <c r="M33" s="169">
        <v>3768</v>
      </c>
      <c r="N33" s="170"/>
      <c r="Q33" s="51">
        <v>3767686833</v>
      </c>
      <c r="S33" s="214"/>
    </row>
    <row r="34" spans="1:19" s="51" customFormat="1" x14ac:dyDescent="0.15">
      <c r="A34" s="1" t="s">
        <v>290</v>
      </c>
      <c r="B34" s="3"/>
      <c r="C34" s="171"/>
      <c r="D34" s="154"/>
      <c r="E34" s="175" t="s">
        <v>291</v>
      </c>
      <c r="F34" s="173"/>
      <c r="G34" s="173"/>
      <c r="H34" s="173"/>
      <c r="I34" s="173"/>
      <c r="J34" s="154"/>
      <c r="K34" s="154"/>
      <c r="L34" s="168"/>
      <c r="M34" s="169">
        <v>2594</v>
      </c>
      <c r="N34" s="170"/>
      <c r="Q34" s="51">
        <v>2593981991</v>
      </c>
      <c r="S34" s="214"/>
    </row>
    <row r="35" spans="1:19" s="51" customFormat="1" x14ac:dyDescent="0.15">
      <c r="A35" s="1" t="s">
        <v>292</v>
      </c>
      <c r="B35" s="3"/>
      <c r="C35" s="171"/>
      <c r="D35" s="154"/>
      <c r="E35" s="175" t="s">
        <v>293</v>
      </c>
      <c r="F35" s="173"/>
      <c r="G35" s="173"/>
      <c r="H35" s="173"/>
      <c r="I35" s="173"/>
      <c r="J35" s="154"/>
      <c r="K35" s="154"/>
      <c r="L35" s="168"/>
      <c r="M35" s="169">
        <v>2762</v>
      </c>
      <c r="N35" s="170"/>
      <c r="Q35" s="51">
        <v>2761906228</v>
      </c>
      <c r="S35" s="214"/>
    </row>
    <row r="36" spans="1:19" s="51" customFormat="1" x14ac:dyDescent="0.15">
      <c r="A36" s="1" t="s">
        <v>294</v>
      </c>
      <c r="B36" s="3"/>
      <c r="C36" s="171"/>
      <c r="D36" s="154"/>
      <c r="E36" s="175" t="s">
        <v>255</v>
      </c>
      <c r="F36" s="173"/>
      <c r="G36" s="173"/>
      <c r="H36" s="173"/>
      <c r="I36" s="173"/>
      <c r="J36" s="154"/>
      <c r="K36" s="154"/>
      <c r="L36" s="168"/>
      <c r="M36" s="169" t="s">
        <v>375</v>
      </c>
      <c r="N36" s="170"/>
      <c r="Q36" s="51" t="s">
        <v>11</v>
      </c>
      <c r="S36" s="214"/>
    </row>
    <row r="37" spans="1:19" s="51" customFormat="1" x14ac:dyDescent="0.15">
      <c r="A37" s="1" t="s">
        <v>295</v>
      </c>
      <c r="B37" s="3"/>
      <c r="C37" s="171"/>
      <c r="D37" s="154" t="s">
        <v>296</v>
      </c>
      <c r="E37" s="175"/>
      <c r="F37" s="173"/>
      <c r="G37" s="173"/>
      <c r="H37" s="173"/>
      <c r="I37" s="175"/>
      <c r="J37" s="154"/>
      <c r="K37" s="154"/>
      <c r="L37" s="168"/>
      <c r="M37" s="169">
        <v>8769</v>
      </c>
      <c r="N37" s="170" t="s">
        <v>357</v>
      </c>
      <c r="Q37" s="51">
        <f>IF(COUNTIF(Q38:Q42,"-")=COUNTA(Q38:Q42),"-",SUM(Q38:Q42))</f>
        <v>8768600992</v>
      </c>
      <c r="S37" s="214"/>
    </row>
    <row r="38" spans="1:19" s="51" customFormat="1" x14ac:dyDescent="0.15">
      <c r="A38" s="1" t="s">
        <v>297</v>
      </c>
      <c r="B38" s="3"/>
      <c r="C38" s="171"/>
      <c r="D38" s="154"/>
      <c r="E38" s="175" t="s">
        <v>270</v>
      </c>
      <c r="F38" s="173"/>
      <c r="G38" s="173"/>
      <c r="H38" s="173"/>
      <c r="I38" s="175"/>
      <c r="J38" s="154"/>
      <c r="K38" s="154"/>
      <c r="L38" s="168"/>
      <c r="M38" s="169">
        <v>1888</v>
      </c>
      <c r="N38" s="170"/>
      <c r="Q38" s="51">
        <v>1888080000</v>
      </c>
      <c r="S38" s="214"/>
    </row>
    <row r="39" spans="1:19" s="51" customFormat="1" x14ac:dyDescent="0.15">
      <c r="A39" s="1" t="s">
        <v>298</v>
      </c>
      <c r="B39" s="3"/>
      <c r="C39" s="171"/>
      <c r="D39" s="154"/>
      <c r="E39" s="175" t="s">
        <v>299</v>
      </c>
      <c r="F39" s="173"/>
      <c r="G39" s="173"/>
      <c r="H39" s="173"/>
      <c r="I39" s="175"/>
      <c r="J39" s="154"/>
      <c r="K39" s="154"/>
      <c r="L39" s="168"/>
      <c r="M39" s="169">
        <v>3235</v>
      </c>
      <c r="N39" s="170"/>
      <c r="Q39" s="51">
        <v>3235403296</v>
      </c>
      <c r="S39" s="214"/>
    </row>
    <row r="40" spans="1:19" s="51" customFormat="1" x14ac:dyDescent="0.15">
      <c r="A40" s="1" t="s">
        <v>300</v>
      </c>
      <c r="B40" s="3"/>
      <c r="C40" s="171"/>
      <c r="D40" s="154"/>
      <c r="E40" s="175" t="s">
        <v>301</v>
      </c>
      <c r="F40" s="173"/>
      <c r="G40" s="154"/>
      <c r="H40" s="173"/>
      <c r="I40" s="173"/>
      <c r="J40" s="154"/>
      <c r="K40" s="154"/>
      <c r="L40" s="168"/>
      <c r="M40" s="169">
        <v>3149</v>
      </c>
      <c r="N40" s="170"/>
      <c r="Q40" s="51">
        <v>3148979816</v>
      </c>
      <c r="S40" s="214"/>
    </row>
    <row r="41" spans="1:19" s="51" customFormat="1" x14ac:dyDescent="0.15">
      <c r="A41" s="1" t="s">
        <v>302</v>
      </c>
      <c r="B41" s="3"/>
      <c r="C41" s="171"/>
      <c r="D41" s="154"/>
      <c r="E41" s="175" t="s">
        <v>303</v>
      </c>
      <c r="F41" s="173"/>
      <c r="G41" s="154"/>
      <c r="H41" s="173"/>
      <c r="I41" s="173"/>
      <c r="J41" s="154"/>
      <c r="K41" s="154"/>
      <c r="L41" s="168"/>
      <c r="M41" s="169">
        <v>496</v>
      </c>
      <c r="N41" s="170"/>
      <c r="Q41" s="51">
        <v>496137880</v>
      </c>
      <c r="S41" s="214"/>
    </row>
    <row r="42" spans="1:19" s="51" customFormat="1" x14ac:dyDescent="0.15">
      <c r="A42" s="1" t="s">
        <v>304</v>
      </c>
      <c r="B42" s="3"/>
      <c r="C42" s="171"/>
      <c r="D42" s="154"/>
      <c r="E42" s="175" t="s">
        <v>274</v>
      </c>
      <c r="F42" s="173"/>
      <c r="G42" s="173"/>
      <c r="H42" s="173"/>
      <c r="I42" s="173"/>
      <c r="J42" s="154"/>
      <c r="K42" s="154"/>
      <c r="L42" s="168"/>
      <c r="M42" s="169">
        <v>0</v>
      </c>
      <c r="N42" s="170"/>
      <c r="Q42" s="51">
        <v>0</v>
      </c>
      <c r="S42" s="214"/>
    </row>
    <row r="43" spans="1:19" s="51" customFormat="1" x14ac:dyDescent="0.15">
      <c r="A43" s="1" t="s">
        <v>282</v>
      </c>
      <c r="B43" s="3"/>
      <c r="C43" s="176" t="s">
        <v>283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-4697</v>
      </c>
      <c r="N43" s="182"/>
      <c r="Q43" s="51">
        <f>IF(AND(Q31="-",Q37="-"),"-",SUM(Q37)-SUM(Q31))</f>
        <v>-4697026376</v>
      </c>
      <c r="S43" s="214"/>
    </row>
    <row r="44" spans="1:19" s="51" customFormat="1" x14ac:dyDescent="0.15">
      <c r="A44" s="1"/>
      <c r="B44" s="3"/>
      <c r="C44" s="171" t="s">
        <v>352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S44" s="214"/>
    </row>
    <row r="45" spans="1:19" s="51" customFormat="1" x14ac:dyDescent="0.15">
      <c r="A45" s="1" t="s">
        <v>307</v>
      </c>
      <c r="B45" s="3"/>
      <c r="C45" s="171"/>
      <c r="D45" s="154" t="s">
        <v>308</v>
      </c>
      <c r="E45" s="175"/>
      <c r="F45" s="173"/>
      <c r="G45" s="173"/>
      <c r="H45" s="173"/>
      <c r="I45" s="173"/>
      <c r="J45" s="154"/>
      <c r="K45" s="154"/>
      <c r="L45" s="168"/>
      <c r="M45" s="169">
        <v>15651</v>
      </c>
      <c r="N45" s="170" t="s">
        <v>357</v>
      </c>
      <c r="Q45" s="51">
        <f>IF(COUNTIF(Q46:Q47,"-")=COUNTA(Q46:Q47),"-",SUM(Q46:Q47))</f>
        <v>15651326519</v>
      </c>
      <c r="S45" s="214"/>
    </row>
    <row r="46" spans="1:19" s="51" customFormat="1" x14ac:dyDescent="0.15">
      <c r="A46" s="1" t="s">
        <v>309</v>
      </c>
      <c r="B46" s="3"/>
      <c r="C46" s="171"/>
      <c r="D46" s="154"/>
      <c r="E46" s="175" t="s">
        <v>378</v>
      </c>
      <c r="F46" s="173"/>
      <c r="G46" s="173"/>
      <c r="H46" s="173"/>
      <c r="I46" s="173"/>
      <c r="J46" s="154"/>
      <c r="K46" s="154"/>
      <c r="L46" s="168"/>
      <c r="M46" s="169">
        <v>15413</v>
      </c>
      <c r="N46" s="170"/>
      <c r="Q46" s="51">
        <v>15412773137</v>
      </c>
      <c r="S46" s="214"/>
    </row>
    <row r="47" spans="1:19" s="51" customFormat="1" x14ac:dyDescent="0.15">
      <c r="A47" s="1" t="s">
        <v>310</v>
      </c>
      <c r="B47" s="3"/>
      <c r="C47" s="171"/>
      <c r="D47" s="154"/>
      <c r="E47" s="175" t="s">
        <v>255</v>
      </c>
      <c r="F47" s="173"/>
      <c r="G47" s="173"/>
      <c r="H47" s="173"/>
      <c r="I47" s="173"/>
      <c r="J47" s="154"/>
      <c r="K47" s="154"/>
      <c r="L47" s="168"/>
      <c r="M47" s="169">
        <v>239</v>
      </c>
      <c r="N47" s="170"/>
      <c r="Q47" s="51">
        <v>238553382</v>
      </c>
      <c r="S47" s="214"/>
    </row>
    <row r="48" spans="1:19" s="51" customFormat="1" x14ac:dyDescent="0.15">
      <c r="A48" s="1" t="s">
        <v>311</v>
      </c>
      <c r="B48" s="3"/>
      <c r="C48" s="171"/>
      <c r="D48" s="154" t="s">
        <v>312</v>
      </c>
      <c r="E48" s="175"/>
      <c r="F48" s="173"/>
      <c r="G48" s="173"/>
      <c r="H48" s="173"/>
      <c r="I48" s="173"/>
      <c r="J48" s="154"/>
      <c r="K48" s="154"/>
      <c r="L48" s="168"/>
      <c r="M48" s="169">
        <v>12269</v>
      </c>
      <c r="N48" s="170"/>
      <c r="Q48" s="51">
        <f>IF(COUNTIF(Q49:Q50,"-")=COUNTA(Q49:Q50),"-",SUM(Q49:Q50))</f>
        <v>12269200000</v>
      </c>
      <c r="S48" s="214"/>
    </row>
    <row r="49" spans="1:19" s="51" customFormat="1" x14ac:dyDescent="0.15">
      <c r="A49" s="1" t="s">
        <v>313</v>
      </c>
      <c r="B49" s="3"/>
      <c r="C49" s="171"/>
      <c r="D49" s="154"/>
      <c r="E49" s="175" t="s">
        <v>379</v>
      </c>
      <c r="F49" s="173"/>
      <c r="G49" s="173"/>
      <c r="H49" s="173"/>
      <c r="I49" s="167"/>
      <c r="J49" s="154"/>
      <c r="K49" s="154"/>
      <c r="L49" s="168"/>
      <c r="M49" s="169">
        <v>12269</v>
      </c>
      <c r="N49" s="170"/>
      <c r="Q49" s="51">
        <v>12269200000</v>
      </c>
      <c r="S49" s="214"/>
    </row>
    <row r="50" spans="1:19" s="51" customFormat="1" x14ac:dyDescent="0.15">
      <c r="A50" s="1" t="s">
        <v>314</v>
      </c>
      <c r="B50" s="3"/>
      <c r="C50" s="171"/>
      <c r="D50" s="154"/>
      <c r="E50" s="175" t="s">
        <v>274</v>
      </c>
      <c r="F50" s="173"/>
      <c r="G50" s="173"/>
      <c r="H50" s="173"/>
      <c r="I50" s="218"/>
      <c r="J50" s="154"/>
      <c r="K50" s="154"/>
      <c r="L50" s="168"/>
      <c r="M50" s="169">
        <v>0</v>
      </c>
      <c r="N50" s="170"/>
      <c r="Q50" s="51">
        <v>0</v>
      </c>
      <c r="S50" s="214"/>
    </row>
    <row r="51" spans="1:19" s="51" customFormat="1" x14ac:dyDescent="0.15">
      <c r="A51" s="1" t="s">
        <v>305</v>
      </c>
      <c r="B51" s="3"/>
      <c r="C51" s="176" t="s">
        <v>306</v>
      </c>
      <c r="D51" s="177"/>
      <c r="E51" s="178"/>
      <c r="F51" s="179"/>
      <c r="G51" s="179"/>
      <c r="H51" s="179"/>
      <c r="I51" s="217"/>
      <c r="J51" s="177"/>
      <c r="K51" s="177"/>
      <c r="L51" s="180"/>
      <c r="M51" s="181">
        <v>-3382</v>
      </c>
      <c r="N51" s="182"/>
      <c r="Q51" s="51">
        <f>IF(AND(Q45="-",Q48="-"),"-",SUM(Q48)-SUM(Q45))</f>
        <v>-3382126519</v>
      </c>
      <c r="S51" s="214"/>
    </row>
    <row r="52" spans="1:19" s="51" customFormat="1" x14ac:dyDescent="0.15">
      <c r="A52" s="1" t="s">
        <v>315</v>
      </c>
      <c r="B52" s="3"/>
      <c r="C52" s="322" t="s">
        <v>316</v>
      </c>
      <c r="D52" s="323"/>
      <c r="E52" s="323"/>
      <c r="F52" s="323"/>
      <c r="G52" s="323"/>
      <c r="H52" s="323"/>
      <c r="I52" s="323"/>
      <c r="J52" s="323"/>
      <c r="K52" s="323"/>
      <c r="L52" s="324"/>
      <c r="M52" s="181">
        <v>-913</v>
      </c>
      <c r="N52" s="182" t="s">
        <v>357</v>
      </c>
      <c r="Q52" s="51">
        <f>IF(AND(Q29="-",Q43="-",Q51="-"),"-",SUM(Q29,Q43,Q51))</f>
        <v>-912547947</v>
      </c>
      <c r="S52" s="214"/>
    </row>
    <row r="53" spans="1:19" s="51" customFormat="1" ht="14.25" thickBot="1" x14ac:dyDescent="0.2">
      <c r="A53" s="1" t="s">
        <v>317</v>
      </c>
      <c r="B53" s="3"/>
      <c r="C53" s="300" t="s">
        <v>318</v>
      </c>
      <c r="D53" s="301"/>
      <c r="E53" s="301"/>
      <c r="F53" s="301"/>
      <c r="G53" s="301"/>
      <c r="H53" s="301"/>
      <c r="I53" s="301"/>
      <c r="J53" s="301"/>
      <c r="K53" s="301"/>
      <c r="L53" s="302"/>
      <c r="M53" s="181">
        <v>5906</v>
      </c>
      <c r="N53" s="182"/>
      <c r="Q53" s="51">
        <v>5906467657</v>
      </c>
      <c r="S53" s="214"/>
    </row>
    <row r="54" spans="1:19" s="51" customFormat="1" ht="14.25" hidden="1" thickBot="1" x14ac:dyDescent="0.2">
      <c r="A54" s="1">
        <v>4435000</v>
      </c>
      <c r="B54" s="3"/>
      <c r="C54" s="303" t="s">
        <v>236</v>
      </c>
      <c r="D54" s="304"/>
      <c r="E54" s="304"/>
      <c r="F54" s="304"/>
      <c r="G54" s="304"/>
      <c r="H54" s="304"/>
      <c r="I54" s="304"/>
      <c r="J54" s="304"/>
      <c r="K54" s="304"/>
      <c r="L54" s="305"/>
      <c r="M54" s="236" t="s">
        <v>375</v>
      </c>
      <c r="N54" s="182"/>
      <c r="Q54" s="51" t="s">
        <v>375</v>
      </c>
      <c r="S54" s="214"/>
    </row>
    <row r="55" spans="1:19" s="51" customFormat="1" ht="14.25" thickBot="1" x14ac:dyDescent="0.2">
      <c r="A55" s="1" t="s">
        <v>319</v>
      </c>
      <c r="B55" s="3"/>
      <c r="C55" s="306" t="s">
        <v>320</v>
      </c>
      <c r="D55" s="307"/>
      <c r="E55" s="307"/>
      <c r="F55" s="307"/>
      <c r="G55" s="307"/>
      <c r="H55" s="307"/>
      <c r="I55" s="307"/>
      <c r="J55" s="307"/>
      <c r="K55" s="307"/>
      <c r="L55" s="308"/>
      <c r="M55" s="187">
        <v>4994</v>
      </c>
      <c r="N55" s="188" t="s">
        <v>357</v>
      </c>
      <c r="Q55" s="51">
        <f>IF(COUNTIF(Q52:Q54,"-")=COUNTA(Q52:Q54),"-",SUM(Q52:Q54))</f>
        <v>4993919710</v>
      </c>
      <c r="S55" s="214"/>
    </row>
    <row r="56" spans="1:19" s="51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191"/>
      <c r="S56" s="214"/>
    </row>
    <row r="57" spans="1:19" s="51" customFormat="1" x14ac:dyDescent="0.15">
      <c r="A57" s="1" t="s">
        <v>321</v>
      </c>
      <c r="B57" s="3"/>
      <c r="C57" s="192" t="s">
        <v>322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4">
        <v>1651</v>
      </c>
      <c r="N57" s="195"/>
      <c r="Q57" s="51">
        <v>1651022150</v>
      </c>
      <c r="S57" s="214"/>
    </row>
    <row r="58" spans="1:19" s="51" customFormat="1" x14ac:dyDescent="0.15">
      <c r="A58" s="1" t="s">
        <v>323</v>
      </c>
      <c r="B58" s="3"/>
      <c r="C58" s="221" t="s">
        <v>324</v>
      </c>
      <c r="D58" s="222"/>
      <c r="E58" s="222"/>
      <c r="F58" s="222"/>
      <c r="G58" s="222"/>
      <c r="H58" s="222"/>
      <c r="I58" s="222"/>
      <c r="J58" s="222"/>
      <c r="K58" s="222"/>
      <c r="L58" s="222"/>
      <c r="M58" s="181">
        <v>79</v>
      </c>
      <c r="N58" s="182"/>
      <c r="Q58" s="51">
        <v>79490303</v>
      </c>
      <c r="S58" s="214"/>
    </row>
    <row r="59" spans="1:19" s="51" customFormat="1" ht="14.25" thickBot="1" x14ac:dyDescent="0.2">
      <c r="A59" s="1" t="s">
        <v>325</v>
      </c>
      <c r="B59" s="3"/>
      <c r="C59" s="198" t="s">
        <v>326</v>
      </c>
      <c r="D59" s="199"/>
      <c r="E59" s="199"/>
      <c r="F59" s="199"/>
      <c r="G59" s="199"/>
      <c r="H59" s="199"/>
      <c r="I59" s="199"/>
      <c r="J59" s="199"/>
      <c r="K59" s="199"/>
      <c r="L59" s="199"/>
      <c r="M59" s="200">
        <v>1731</v>
      </c>
      <c r="N59" s="201" t="s">
        <v>357</v>
      </c>
      <c r="Q59" s="51">
        <f>IF(COUNTIF(Q57:Q58,"-")=COUNTA(Q57:Q58),"-",SUM(Q57:Q58))</f>
        <v>1730512453</v>
      </c>
      <c r="S59" s="214"/>
    </row>
    <row r="60" spans="1:19" s="51" customFormat="1" ht="14.25" thickBot="1" x14ac:dyDescent="0.2">
      <c r="A60" s="1" t="s">
        <v>327</v>
      </c>
      <c r="B60" s="3"/>
      <c r="C60" s="202" t="s">
        <v>328</v>
      </c>
      <c r="D60" s="203"/>
      <c r="E60" s="204"/>
      <c r="F60" s="205"/>
      <c r="G60" s="205"/>
      <c r="H60" s="205"/>
      <c r="I60" s="205"/>
      <c r="J60" s="203"/>
      <c r="K60" s="203"/>
      <c r="L60" s="203"/>
      <c r="M60" s="187">
        <v>6724</v>
      </c>
      <c r="N60" s="188" t="s">
        <v>357</v>
      </c>
      <c r="Q60" s="51">
        <f>IF(AND(Q55="-",Q59="-"),"-",SUM(Q55,Q59))</f>
        <v>6724432163</v>
      </c>
      <c r="S60" s="214"/>
    </row>
    <row r="61" spans="1:19" s="51" customFormat="1" ht="6.75" customHeight="1" x14ac:dyDescent="0.15">
      <c r="A61" s="1"/>
      <c r="B61" s="3"/>
      <c r="C61" s="153"/>
      <c r="D61" s="153"/>
      <c r="E61" s="206"/>
      <c r="F61" s="207"/>
      <c r="G61" s="207"/>
      <c r="H61" s="207"/>
      <c r="I61" s="208"/>
      <c r="J61" s="209"/>
      <c r="K61" s="209"/>
      <c r="L61" s="209"/>
      <c r="M61" s="3"/>
      <c r="N61" s="3"/>
    </row>
    <row r="62" spans="1:19" s="51" customFormat="1" x14ac:dyDescent="0.15">
      <c r="A62" s="1"/>
      <c r="B62" s="3"/>
      <c r="C62" s="153"/>
      <c r="D62" s="210" t="s">
        <v>342</v>
      </c>
      <c r="E62" s="206"/>
      <c r="F62" s="207"/>
      <c r="G62" s="207"/>
      <c r="H62" s="207"/>
      <c r="I62" s="211"/>
      <c r="J62" s="209"/>
      <c r="K62" s="209"/>
      <c r="L62" s="209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F022-78F3-4368-BCC4-2A6A33CA5362}">
  <sheetPr>
    <tabColor rgb="FF92D050"/>
    <pageSetUpPr fitToPage="1"/>
  </sheetPr>
  <dimension ref="A1:AL78"/>
  <sheetViews>
    <sheetView showGridLines="0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256" t="s">
        <v>380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38" ht="21" customHeight="1" x14ac:dyDescent="0.15">
      <c r="D3" s="257" t="s">
        <v>363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353</v>
      </c>
      <c r="AB4" s="13"/>
    </row>
    <row r="5" spans="1:38" s="16" customFormat="1" ht="14.25" customHeight="1" thickBot="1" x14ac:dyDescent="0.2">
      <c r="A5" s="15" t="s">
        <v>329</v>
      </c>
      <c r="B5" s="15" t="s">
        <v>330</v>
      </c>
      <c r="D5" s="252" t="s">
        <v>0</v>
      </c>
      <c r="E5" s="254"/>
      <c r="F5" s="254"/>
      <c r="G5" s="254"/>
      <c r="H5" s="254"/>
      <c r="I5" s="254"/>
      <c r="J5" s="254"/>
      <c r="K5" s="258"/>
      <c r="L5" s="258"/>
      <c r="M5" s="258"/>
      <c r="N5" s="258"/>
      <c r="O5" s="258"/>
      <c r="P5" s="259" t="s">
        <v>331</v>
      </c>
      <c r="Q5" s="260"/>
      <c r="R5" s="254" t="s">
        <v>0</v>
      </c>
      <c r="S5" s="254"/>
      <c r="T5" s="254"/>
      <c r="U5" s="254"/>
      <c r="V5" s="254"/>
      <c r="W5" s="254"/>
      <c r="X5" s="254"/>
      <c r="Y5" s="254"/>
      <c r="Z5" s="259" t="s">
        <v>331</v>
      </c>
      <c r="AA5" s="260"/>
    </row>
    <row r="6" spans="1:38" ht="14.65" customHeight="1" x14ac:dyDescent="0.15">
      <c r="D6" s="17" t="s">
        <v>332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333</v>
      </c>
      <c r="S6" s="19"/>
      <c r="T6" s="19"/>
      <c r="U6" s="19"/>
      <c r="V6" s="19"/>
      <c r="W6" s="19"/>
      <c r="X6" s="19"/>
      <c r="Y6" s="18"/>
      <c r="Z6" s="21"/>
      <c r="AA6" s="23"/>
      <c r="AK6" s="215"/>
      <c r="AL6" s="215"/>
    </row>
    <row r="7" spans="1:38" ht="14.65" customHeight="1" x14ac:dyDescent="0.15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1118158</v>
      </c>
      <c r="Q7" s="26" t="s">
        <v>357</v>
      </c>
      <c r="R7" s="19"/>
      <c r="S7" s="19" t="s">
        <v>115</v>
      </c>
      <c r="T7" s="19"/>
      <c r="U7" s="19"/>
      <c r="V7" s="19"/>
      <c r="W7" s="19"/>
      <c r="X7" s="19"/>
      <c r="Y7" s="18"/>
      <c r="Z7" s="25">
        <v>311766</v>
      </c>
      <c r="AA7" s="27" t="s">
        <v>357</v>
      </c>
      <c r="AD7" s="9">
        <f>IF(AND(AD8="-",AD49="-",AD52="-"),"-",SUM(AD8,AD49,AD52))</f>
        <v>1118158396506</v>
      </c>
      <c r="AE7" s="9">
        <f>IF(COUNTIF(AE8:AE12,"-")=COUNTA(AE8:AE12),"-",SUM(AE8:AE12))</f>
        <v>311766404030</v>
      </c>
      <c r="AK7" s="215"/>
      <c r="AL7" s="215"/>
    </row>
    <row r="8" spans="1:38" ht="14.65" customHeight="1" x14ac:dyDescent="0.15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1060738</v>
      </c>
      <c r="Q8" s="26" t="s">
        <v>357</v>
      </c>
      <c r="R8" s="19"/>
      <c r="S8" s="19"/>
      <c r="T8" s="19" t="s">
        <v>364</v>
      </c>
      <c r="U8" s="19"/>
      <c r="V8" s="19"/>
      <c r="W8" s="19"/>
      <c r="X8" s="19"/>
      <c r="Y8" s="18"/>
      <c r="Z8" s="25">
        <v>287418</v>
      </c>
      <c r="AA8" s="27"/>
      <c r="AD8" s="9">
        <f>IF(AND(AD9="-",AD33="-",COUNTIF(AD46:AD48,"-")=COUNTA(AD46:AD48)),"-",SUM(AD9,AD33,AD46:AD48))</f>
        <v>1060738176883</v>
      </c>
      <c r="AE8" s="9">
        <v>287417909948</v>
      </c>
      <c r="AK8" s="215"/>
      <c r="AL8" s="215"/>
    </row>
    <row r="9" spans="1:38" ht="14.65" customHeight="1" x14ac:dyDescent="0.15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249162</v>
      </c>
      <c r="Q9" s="26" t="s">
        <v>357</v>
      </c>
      <c r="R9" s="19"/>
      <c r="S9" s="19"/>
      <c r="T9" s="19" t="s">
        <v>118</v>
      </c>
      <c r="U9" s="19"/>
      <c r="V9" s="19"/>
      <c r="W9" s="19"/>
      <c r="X9" s="19"/>
      <c r="Y9" s="18"/>
      <c r="Z9" s="237" t="s">
        <v>368</v>
      </c>
      <c r="AA9" s="27"/>
      <c r="AD9" s="9">
        <f>IF(COUNTIF(AD10:AD32,"-")=COUNTA(AD10:AD32),"-",SUM(AD10:AD32))</f>
        <v>249161597803</v>
      </c>
      <c r="AE9" s="9">
        <v>0</v>
      </c>
      <c r="AK9" s="215"/>
      <c r="AL9" s="215"/>
    </row>
    <row r="10" spans="1:38" ht="14.65" customHeight="1" x14ac:dyDescent="0.15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120724</v>
      </c>
      <c r="Q10" s="26"/>
      <c r="R10" s="19"/>
      <c r="S10" s="19"/>
      <c r="T10" s="19" t="s">
        <v>120</v>
      </c>
      <c r="U10" s="19"/>
      <c r="V10" s="19"/>
      <c r="W10" s="19"/>
      <c r="X10" s="19"/>
      <c r="Y10" s="18"/>
      <c r="Z10" s="25">
        <v>24280</v>
      </c>
      <c r="AA10" s="27"/>
      <c r="AD10" s="9">
        <v>120723612596</v>
      </c>
      <c r="AE10" s="9">
        <v>24279844787</v>
      </c>
      <c r="AK10" s="215"/>
      <c r="AL10" s="215"/>
    </row>
    <row r="11" spans="1:38" ht="14.65" customHeight="1" x14ac:dyDescent="0.15">
      <c r="A11" s="7" t="s">
        <v>12</v>
      </c>
      <c r="B11" s="7" t="s">
        <v>121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37" t="s">
        <v>368</v>
      </c>
      <c r="Q11" s="26"/>
      <c r="R11" s="19"/>
      <c r="S11" s="19"/>
      <c r="T11" s="19" t="s">
        <v>122</v>
      </c>
      <c r="U11" s="19"/>
      <c r="V11" s="19"/>
      <c r="W11" s="19"/>
      <c r="X11" s="19"/>
      <c r="Y11" s="18"/>
      <c r="Z11" s="237" t="s">
        <v>368</v>
      </c>
      <c r="AA11" s="27"/>
      <c r="AD11" s="9">
        <v>0</v>
      </c>
      <c r="AE11" s="9">
        <v>0</v>
      </c>
      <c r="AK11" s="215"/>
      <c r="AL11" s="215"/>
    </row>
    <row r="12" spans="1:38" ht="14.65" customHeight="1" x14ac:dyDescent="0.15">
      <c r="A12" s="7" t="s">
        <v>14</v>
      </c>
      <c r="B12" s="7" t="s">
        <v>123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69</v>
      </c>
      <c r="AA12" s="27"/>
      <c r="AD12" s="9">
        <v>823652289</v>
      </c>
      <c r="AE12" s="9">
        <v>68649295</v>
      </c>
      <c r="AK12" s="215"/>
      <c r="AL12" s="215"/>
    </row>
    <row r="13" spans="1:38" ht="14.65" customHeight="1" x14ac:dyDescent="0.15">
      <c r="A13" s="7" t="s">
        <v>16</v>
      </c>
      <c r="B13" s="7" t="s">
        <v>124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37" t="s">
        <v>368</v>
      </c>
      <c r="Q13" s="26"/>
      <c r="R13" s="19"/>
      <c r="S13" s="19" t="s">
        <v>125</v>
      </c>
      <c r="T13" s="19"/>
      <c r="U13" s="19"/>
      <c r="V13" s="19"/>
      <c r="W13" s="19"/>
      <c r="X13" s="19"/>
      <c r="Y13" s="18"/>
      <c r="Z13" s="25">
        <v>32623</v>
      </c>
      <c r="AA13" s="27" t="s">
        <v>357</v>
      </c>
      <c r="AD13" s="9">
        <v>0</v>
      </c>
      <c r="AE13" s="9">
        <f>IF(COUNTIF(AE14:AE21,"-")=COUNTA(AE14:AE21),"-",SUM(AE14:AE21))</f>
        <v>32622740815</v>
      </c>
      <c r="AK13" s="215"/>
      <c r="AL13" s="215"/>
    </row>
    <row r="14" spans="1:38" ht="14.65" customHeight="1" x14ac:dyDescent="0.15">
      <c r="A14" s="7" t="s">
        <v>18</v>
      </c>
      <c r="B14" s="7" t="s">
        <v>126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262951</v>
      </c>
      <c r="Q14" s="26"/>
      <c r="R14" s="19"/>
      <c r="S14" s="19"/>
      <c r="T14" s="19" t="s">
        <v>365</v>
      </c>
      <c r="U14" s="19"/>
      <c r="V14" s="19"/>
      <c r="W14" s="19"/>
      <c r="X14" s="19"/>
      <c r="Y14" s="18"/>
      <c r="Z14" s="25">
        <v>26673</v>
      </c>
      <c r="AA14" s="27"/>
      <c r="AD14" s="9">
        <v>262951107537</v>
      </c>
      <c r="AE14" s="9">
        <v>26672672213</v>
      </c>
      <c r="AK14" s="215"/>
      <c r="AL14" s="215"/>
    </row>
    <row r="15" spans="1:38" ht="14.65" customHeight="1" x14ac:dyDescent="0.15">
      <c r="A15" s="7" t="s">
        <v>20</v>
      </c>
      <c r="B15" s="7" t="s">
        <v>127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-145227</v>
      </c>
      <c r="Q15" s="26"/>
      <c r="R15" s="19"/>
      <c r="S15" s="19"/>
      <c r="T15" s="19" t="s">
        <v>128</v>
      </c>
      <c r="U15" s="19"/>
      <c r="V15" s="19"/>
      <c r="W15" s="19"/>
      <c r="X15" s="19"/>
      <c r="Y15" s="18"/>
      <c r="Z15" s="25">
        <v>1653</v>
      </c>
      <c r="AA15" s="27"/>
      <c r="AD15" s="9">
        <v>-145226632093</v>
      </c>
      <c r="AE15" s="9">
        <v>1652940848</v>
      </c>
      <c r="AK15" s="215"/>
      <c r="AL15" s="215"/>
    </row>
    <row r="16" spans="1:38" ht="14.65" customHeight="1" x14ac:dyDescent="0.15">
      <c r="A16" s="7" t="s">
        <v>334</v>
      </c>
      <c r="B16" s="7" t="s">
        <v>129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37" t="s">
        <v>368</v>
      </c>
      <c r="Q16" s="26"/>
      <c r="R16" s="19"/>
      <c r="S16" s="19"/>
      <c r="T16" s="19" t="s">
        <v>130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57962</v>
      </c>
      <c r="AK16" s="215"/>
      <c r="AL16" s="215"/>
    </row>
    <row r="17" spans="1:38" ht="14.65" customHeight="1" x14ac:dyDescent="0.15">
      <c r="A17" s="7" t="s">
        <v>23</v>
      </c>
      <c r="B17" s="7" t="s">
        <v>131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16977</v>
      </c>
      <c r="Q17" s="26"/>
      <c r="R17" s="18"/>
      <c r="S17" s="19"/>
      <c r="T17" s="19" t="s">
        <v>132</v>
      </c>
      <c r="U17" s="19"/>
      <c r="V17" s="19"/>
      <c r="W17" s="19"/>
      <c r="X17" s="19"/>
      <c r="Y17" s="18"/>
      <c r="Z17" s="237" t="s">
        <v>368</v>
      </c>
      <c r="AA17" s="27"/>
      <c r="AD17" s="9">
        <v>16976974002</v>
      </c>
      <c r="AE17" s="9">
        <v>0</v>
      </c>
      <c r="AK17" s="215"/>
      <c r="AL17" s="215"/>
    </row>
    <row r="18" spans="1:38" ht="14.65" customHeight="1" x14ac:dyDescent="0.15">
      <c r="A18" s="7" t="s">
        <v>25</v>
      </c>
      <c r="B18" s="7" t="s">
        <v>133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-7833</v>
      </c>
      <c r="Q18" s="26"/>
      <c r="R18" s="18"/>
      <c r="S18" s="19"/>
      <c r="T18" s="19" t="s">
        <v>134</v>
      </c>
      <c r="U18" s="19"/>
      <c r="V18" s="19"/>
      <c r="W18" s="19"/>
      <c r="X18" s="19"/>
      <c r="Y18" s="18"/>
      <c r="Z18" s="237" t="s">
        <v>368</v>
      </c>
      <c r="AA18" s="27"/>
      <c r="AD18" s="9">
        <v>-7833074102</v>
      </c>
      <c r="AE18" s="9">
        <v>0</v>
      </c>
      <c r="AK18" s="215"/>
      <c r="AL18" s="215"/>
    </row>
    <row r="19" spans="1:38" ht="14.65" customHeight="1" x14ac:dyDescent="0.15">
      <c r="A19" s="7" t="s">
        <v>335</v>
      </c>
      <c r="B19" s="7" t="s">
        <v>135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37" t="s">
        <v>368</v>
      </c>
      <c r="Q19" s="26"/>
      <c r="R19" s="19"/>
      <c r="S19" s="19"/>
      <c r="T19" s="19" t="s">
        <v>136</v>
      </c>
      <c r="U19" s="19"/>
      <c r="V19" s="19"/>
      <c r="W19" s="19"/>
      <c r="X19" s="19"/>
      <c r="Y19" s="18"/>
      <c r="Z19" s="25">
        <v>2188</v>
      </c>
      <c r="AA19" s="27"/>
      <c r="AD19" s="9">
        <v>0</v>
      </c>
      <c r="AE19" s="9">
        <v>2187717859</v>
      </c>
      <c r="AK19" s="215"/>
      <c r="AL19" s="215"/>
    </row>
    <row r="20" spans="1:38" ht="14.65" customHeight="1" x14ac:dyDescent="0.15">
      <c r="A20" s="7" t="s">
        <v>28</v>
      </c>
      <c r="B20" s="7" t="s">
        <v>137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379</v>
      </c>
      <c r="Q20" s="26"/>
      <c r="R20" s="19"/>
      <c r="S20" s="19"/>
      <c r="T20" s="19" t="s">
        <v>138</v>
      </c>
      <c r="U20" s="19"/>
      <c r="V20" s="19"/>
      <c r="W20" s="19"/>
      <c r="X20" s="19"/>
      <c r="Y20" s="18"/>
      <c r="Z20" s="25">
        <v>1926</v>
      </c>
      <c r="AA20" s="27"/>
      <c r="AD20" s="9">
        <v>378753416</v>
      </c>
      <c r="AE20" s="9">
        <v>1925822933</v>
      </c>
      <c r="AK20" s="215"/>
      <c r="AL20" s="215"/>
    </row>
    <row r="21" spans="1:38" ht="14.65" customHeight="1" x14ac:dyDescent="0.15">
      <c r="A21" s="7" t="s">
        <v>30</v>
      </c>
      <c r="B21" s="7" t="s">
        <v>139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-360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184</v>
      </c>
      <c r="AA21" s="27"/>
      <c r="AD21" s="9">
        <v>-360387373</v>
      </c>
      <c r="AE21" s="9">
        <v>183529000</v>
      </c>
      <c r="AK21" s="215"/>
      <c r="AL21" s="215"/>
    </row>
    <row r="22" spans="1:38" ht="14.65" customHeight="1" x14ac:dyDescent="0.15">
      <c r="A22" s="7" t="s">
        <v>336</v>
      </c>
      <c r="B22" s="7" t="s">
        <v>112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37" t="s">
        <v>368</v>
      </c>
      <c r="Q22" s="26"/>
      <c r="R22" s="239" t="s">
        <v>113</v>
      </c>
      <c r="S22" s="241"/>
      <c r="T22" s="241"/>
      <c r="U22" s="241"/>
      <c r="V22" s="241"/>
      <c r="W22" s="241"/>
      <c r="X22" s="241"/>
      <c r="Y22" s="241"/>
      <c r="Z22" s="30">
        <v>344389</v>
      </c>
      <c r="AA22" s="31"/>
      <c r="AD22" s="9">
        <v>0</v>
      </c>
      <c r="AE22" s="9">
        <f>IF(AND(AE7="-",AE13="-"),"-",SUM(AE7,AE13))</f>
        <v>344389144845</v>
      </c>
      <c r="AK22" s="215"/>
      <c r="AL22" s="215"/>
    </row>
    <row r="23" spans="1:38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11</v>
      </c>
      <c r="Q23" s="26"/>
      <c r="R23" s="19" t="s">
        <v>337</v>
      </c>
      <c r="S23" s="216"/>
      <c r="T23" s="216"/>
      <c r="U23" s="216"/>
      <c r="V23" s="216"/>
      <c r="W23" s="216"/>
      <c r="X23" s="216"/>
      <c r="Y23" s="216"/>
      <c r="Z23" s="33"/>
      <c r="AA23" s="34"/>
      <c r="AD23" s="9">
        <v>10622400</v>
      </c>
      <c r="AK23" s="215"/>
      <c r="AL23" s="215"/>
    </row>
    <row r="24" spans="1:38" ht="14.65" customHeight="1" x14ac:dyDescent="0.15">
      <c r="A24" s="7" t="s">
        <v>35</v>
      </c>
      <c r="B24" s="7" t="s">
        <v>142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-6</v>
      </c>
      <c r="Q24" s="26"/>
      <c r="R24" s="19"/>
      <c r="S24" s="19" t="s">
        <v>143</v>
      </c>
      <c r="T24" s="19"/>
      <c r="U24" s="19"/>
      <c r="V24" s="19"/>
      <c r="W24" s="19"/>
      <c r="X24" s="19"/>
      <c r="Y24" s="18"/>
      <c r="Z24" s="25">
        <v>1144625</v>
      </c>
      <c r="AA24" s="27"/>
      <c r="AD24" s="9">
        <v>-6446939</v>
      </c>
      <c r="AE24" s="9">
        <f>IF(AND(AD7="-",AD68="-",AD69="-"),"-",SUM(AD7,AD68,AD69))</f>
        <v>1144625302449</v>
      </c>
      <c r="AK24" s="215"/>
      <c r="AL24" s="215"/>
    </row>
    <row r="25" spans="1:38" ht="14.65" customHeight="1" x14ac:dyDescent="0.15">
      <c r="A25" s="7" t="s">
        <v>338</v>
      </c>
      <c r="B25" s="7" t="s">
        <v>144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37" t="s">
        <v>368</v>
      </c>
      <c r="Q25" s="26"/>
      <c r="R25" s="19"/>
      <c r="S25" s="18" t="s">
        <v>145</v>
      </c>
      <c r="T25" s="19"/>
      <c r="U25" s="19"/>
      <c r="V25" s="19"/>
      <c r="W25" s="19"/>
      <c r="X25" s="19"/>
      <c r="Y25" s="18"/>
      <c r="Z25" s="25">
        <v>-303852</v>
      </c>
      <c r="AA25" s="27"/>
      <c r="AD25" s="9">
        <v>0</v>
      </c>
      <c r="AE25" s="9" t="e">
        <f>IF(AND(AE75="-",AE24="-",#REF!="-"),"-",SUM(AE75)-SUM(AE24,#REF!))</f>
        <v>#REF!</v>
      </c>
      <c r="AK25" s="215"/>
      <c r="AL25" s="215"/>
    </row>
    <row r="26" spans="1:38" ht="14.65" customHeight="1" x14ac:dyDescent="0.15">
      <c r="A26" s="7" t="s">
        <v>38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37" t="s">
        <v>368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  <c r="AK26" s="215"/>
      <c r="AL26" s="215"/>
    </row>
    <row r="27" spans="1:38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37" t="s">
        <v>368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K27" s="215"/>
      <c r="AL27" s="215"/>
    </row>
    <row r="28" spans="1:38" ht="14.65" customHeight="1" x14ac:dyDescent="0.15">
      <c r="A28" s="7" t="s">
        <v>339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37" t="s">
        <v>368</v>
      </c>
      <c r="Q28" s="26"/>
      <c r="R28" s="242"/>
      <c r="S28" s="244"/>
      <c r="T28" s="244"/>
      <c r="U28" s="244"/>
      <c r="V28" s="244"/>
      <c r="W28" s="244"/>
      <c r="X28" s="244"/>
      <c r="Y28" s="244"/>
      <c r="Z28" s="25"/>
      <c r="AA28" s="27"/>
      <c r="AD28" s="9">
        <v>0</v>
      </c>
      <c r="AK28" s="215"/>
      <c r="AL28" s="215"/>
    </row>
    <row r="29" spans="1:38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37" t="s">
        <v>368</v>
      </c>
      <c r="Q29" s="26"/>
      <c r="R29" s="24"/>
      <c r="S29" s="216"/>
      <c r="T29" s="216"/>
      <c r="U29" s="216"/>
      <c r="V29" s="216"/>
      <c r="W29" s="216"/>
      <c r="X29" s="216"/>
      <c r="Y29" s="216"/>
      <c r="Z29" s="33"/>
      <c r="AA29" s="36"/>
      <c r="AD29" s="9">
        <v>0</v>
      </c>
      <c r="AK29" s="215"/>
      <c r="AL29" s="215"/>
    </row>
    <row r="30" spans="1:38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37" t="s">
        <v>368</v>
      </c>
      <c r="Q30" s="26"/>
      <c r="R30" s="19"/>
      <c r="S30" s="216"/>
      <c r="T30" s="216"/>
      <c r="U30" s="216"/>
      <c r="V30" s="216"/>
      <c r="W30" s="216"/>
      <c r="X30" s="216"/>
      <c r="Y30" s="216"/>
      <c r="Z30" s="33"/>
      <c r="AA30" s="36"/>
      <c r="AD30" s="9">
        <v>0</v>
      </c>
      <c r="AK30" s="215"/>
      <c r="AL30" s="215"/>
    </row>
    <row r="31" spans="1:38" ht="14.65" customHeight="1" x14ac:dyDescent="0.15">
      <c r="A31" s="7" t="s">
        <v>340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37" t="s">
        <v>368</v>
      </c>
      <c r="Q31" s="26"/>
      <c r="R31" s="19"/>
      <c r="S31" s="19"/>
      <c r="T31" s="19"/>
      <c r="U31" s="19"/>
      <c r="V31" s="19"/>
      <c r="W31" s="19"/>
      <c r="X31" s="19"/>
      <c r="Y31" s="18"/>
      <c r="Z31" s="25"/>
      <c r="AA31" s="35"/>
      <c r="AD31" s="9">
        <v>0</v>
      </c>
      <c r="AK31" s="215"/>
      <c r="AL31" s="215"/>
    </row>
    <row r="32" spans="1:38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723</v>
      </c>
      <c r="Q32" s="26"/>
      <c r="R32" s="19"/>
      <c r="S32" s="18"/>
      <c r="T32" s="19"/>
      <c r="U32" s="19"/>
      <c r="V32" s="19"/>
      <c r="W32" s="19"/>
      <c r="X32" s="19"/>
      <c r="Y32" s="18"/>
      <c r="Z32" s="25"/>
      <c r="AA32" s="35"/>
      <c r="AD32" s="9">
        <v>723416070</v>
      </c>
      <c r="AK32" s="215"/>
      <c r="AL32" s="215"/>
    </row>
    <row r="33" spans="1:38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785400</v>
      </c>
      <c r="Q33" s="26" t="s">
        <v>357</v>
      </c>
      <c r="R33" s="17"/>
      <c r="S33" s="18"/>
      <c r="T33" s="18"/>
      <c r="U33" s="18"/>
      <c r="V33" s="18"/>
      <c r="W33" s="18"/>
      <c r="X33" s="18"/>
      <c r="Y33" s="37"/>
      <c r="Z33" s="25"/>
      <c r="AA33" s="35"/>
      <c r="AD33" s="9">
        <f>IF(COUNTIF(AD34:AD45,"-")=COUNTA(AD34:AD45),"-",SUM(AD34:AD45))</f>
        <v>785400257142</v>
      </c>
      <c r="AK33" s="215"/>
      <c r="AL33" s="215"/>
    </row>
    <row r="34" spans="1:38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417345</v>
      </c>
      <c r="Q34" s="26"/>
      <c r="R34" s="18"/>
      <c r="S34" s="18"/>
      <c r="T34" s="18"/>
      <c r="U34" s="18"/>
      <c r="V34" s="18"/>
      <c r="W34" s="18"/>
      <c r="X34" s="18"/>
      <c r="Y34" s="18"/>
      <c r="Z34" s="25"/>
      <c r="AA34" s="35"/>
      <c r="AD34" s="9">
        <v>417345012106</v>
      </c>
      <c r="AK34" s="215"/>
      <c r="AL34" s="215"/>
    </row>
    <row r="35" spans="1:38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37" t="s">
        <v>368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AK35" s="215"/>
      <c r="AL35" s="215"/>
    </row>
    <row r="36" spans="1:38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18842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18841958876</v>
      </c>
      <c r="AK36" s="215"/>
      <c r="AL36" s="215"/>
    </row>
    <row r="37" spans="1:38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-7872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-7872323356</v>
      </c>
      <c r="AK37" s="215"/>
      <c r="AL37" s="215"/>
    </row>
    <row r="38" spans="1:38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37" t="s">
        <v>368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K38" s="215"/>
      <c r="AL38" s="215"/>
    </row>
    <row r="39" spans="1:38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583638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583638047614</v>
      </c>
      <c r="AK39" s="215"/>
      <c r="AL39" s="215"/>
    </row>
    <row r="40" spans="1:38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-247760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-247760079469</v>
      </c>
      <c r="AK40" s="215"/>
      <c r="AL40" s="215"/>
    </row>
    <row r="41" spans="1:38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37" t="s">
        <v>368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K41" s="215"/>
      <c r="AL41" s="215"/>
    </row>
    <row r="42" spans="1:38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AK42" s="215"/>
      <c r="AL42" s="215"/>
    </row>
    <row r="43" spans="1:38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AK43" s="215"/>
      <c r="AL43" s="215"/>
    </row>
    <row r="44" spans="1:38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37" t="s">
        <v>368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K44" s="215"/>
      <c r="AL44" s="215"/>
    </row>
    <row r="45" spans="1:38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21208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21207607371</v>
      </c>
      <c r="AK45" s="215"/>
      <c r="AL45" s="215"/>
    </row>
    <row r="46" spans="1:38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63791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63790966918</v>
      </c>
      <c r="AK46" s="215"/>
      <c r="AL46" s="215"/>
    </row>
    <row r="47" spans="1:38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-37615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-37614644980</v>
      </c>
      <c r="AK47" s="215"/>
      <c r="AL47" s="215"/>
    </row>
    <row r="48" spans="1:38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37" t="s">
        <v>368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K48" s="215"/>
      <c r="AL48" s="215"/>
    </row>
    <row r="49" spans="1:38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335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335007082</v>
      </c>
      <c r="AK49" s="215"/>
      <c r="AL49" s="215"/>
    </row>
    <row r="50" spans="1:38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153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152942107</v>
      </c>
      <c r="AK50" s="215"/>
      <c r="AL50" s="215"/>
    </row>
    <row r="51" spans="1:38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182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182064975</v>
      </c>
      <c r="AK51" s="215"/>
      <c r="AL51" s="215"/>
    </row>
    <row r="52" spans="1:38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57085</v>
      </c>
      <c r="Q52" s="26" t="s">
        <v>357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IF(COUNTIF(AD53:AD64,"-")=COUNTA(AD53:AD64),"-",SUM(AD53,AD57:AD60,AD63:AD64))</f>
        <v>57085212541</v>
      </c>
      <c r="AK52" s="215"/>
      <c r="AL52" s="215"/>
    </row>
    <row r="53" spans="1:38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6739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6738909819</v>
      </c>
      <c r="AK53" s="215"/>
      <c r="AL53" s="215"/>
    </row>
    <row r="54" spans="1:38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2106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2105500924</v>
      </c>
      <c r="AK54" s="215"/>
      <c r="AL54" s="215"/>
    </row>
    <row r="55" spans="1:38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-13526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-13525658622</v>
      </c>
      <c r="AK55" s="215"/>
      <c r="AL55" s="215"/>
    </row>
    <row r="56" spans="1:38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18159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18159067517</v>
      </c>
      <c r="AK56" s="215"/>
      <c r="AL56" s="215"/>
    </row>
    <row r="57" spans="1:38" ht="14.65" customHeight="1" x14ac:dyDescent="0.15">
      <c r="A57" s="7" t="s">
        <v>370</v>
      </c>
      <c r="D57" s="24"/>
      <c r="E57" s="19"/>
      <c r="F57" s="19"/>
      <c r="G57" s="19" t="s">
        <v>371</v>
      </c>
      <c r="H57" s="19"/>
      <c r="I57" s="19"/>
      <c r="J57" s="19"/>
      <c r="K57" s="19"/>
      <c r="L57" s="18"/>
      <c r="M57" s="18"/>
      <c r="N57" s="18"/>
      <c r="O57" s="18"/>
      <c r="P57" s="25">
        <v>-3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-3000000</v>
      </c>
      <c r="AK57" s="215"/>
      <c r="AL57" s="215"/>
    </row>
    <row r="58" spans="1:38" ht="14.65" customHeight="1" x14ac:dyDescent="0.15">
      <c r="A58" s="7" t="s">
        <v>83</v>
      </c>
      <c r="D58" s="24"/>
      <c r="E58" s="19"/>
      <c r="F58" s="19"/>
      <c r="G58" s="19" t="s">
        <v>84</v>
      </c>
      <c r="H58" s="19"/>
      <c r="I58" s="19"/>
      <c r="J58" s="19"/>
      <c r="K58" s="18"/>
      <c r="L58" s="18"/>
      <c r="M58" s="18"/>
      <c r="N58" s="18"/>
      <c r="O58" s="18"/>
      <c r="P58" s="25">
        <v>9562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9562482498</v>
      </c>
      <c r="AK58" s="215"/>
      <c r="AL58" s="215"/>
    </row>
    <row r="59" spans="1:38" ht="14.65" customHeight="1" x14ac:dyDescent="0.15">
      <c r="A59" s="7" t="s">
        <v>85</v>
      </c>
      <c r="D59" s="24"/>
      <c r="E59" s="19"/>
      <c r="F59" s="19"/>
      <c r="G59" s="19" t="s">
        <v>86</v>
      </c>
      <c r="H59" s="19"/>
      <c r="I59" s="19"/>
      <c r="J59" s="19"/>
      <c r="K59" s="18"/>
      <c r="L59" s="18"/>
      <c r="M59" s="18"/>
      <c r="N59" s="18"/>
      <c r="O59" s="18"/>
      <c r="P59" s="25">
        <v>4621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4620669561</v>
      </c>
      <c r="AK59" s="215"/>
      <c r="AL59" s="215"/>
    </row>
    <row r="60" spans="1:38" ht="14.65" customHeight="1" x14ac:dyDescent="0.15">
      <c r="A60" s="7" t="s">
        <v>87</v>
      </c>
      <c r="D60" s="24"/>
      <c r="E60" s="19"/>
      <c r="F60" s="19"/>
      <c r="G60" s="19" t="s">
        <v>88</v>
      </c>
      <c r="H60" s="19"/>
      <c r="I60" s="19"/>
      <c r="J60" s="19"/>
      <c r="K60" s="18"/>
      <c r="L60" s="18"/>
      <c r="M60" s="18"/>
      <c r="N60" s="18"/>
      <c r="O60" s="18"/>
      <c r="P60" s="25">
        <v>35860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IF(COUNTIF(AD61:AD62,"-")=COUNTA(AD61:AD62),"-",SUM(AD61:AD62))</f>
        <v>35860278423</v>
      </c>
      <c r="AK60" s="215"/>
      <c r="AL60" s="215"/>
    </row>
    <row r="61" spans="1:38" ht="14.65" customHeight="1" x14ac:dyDescent="0.15">
      <c r="A61" s="7" t="s">
        <v>89</v>
      </c>
      <c r="D61" s="24"/>
      <c r="E61" s="19"/>
      <c r="F61" s="19"/>
      <c r="G61" s="19"/>
      <c r="H61" s="19" t="s">
        <v>90</v>
      </c>
      <c r="I61" s="19"/>
      <c r="J61" s="19"/>
      <c r="K61" s="18"/>
      <c r="L61" s="18"/>
      <c r="M61" s="18"/>
      <c r="N61" s="18"/>
      <c r="O61" s="18"/>
      <c r="P61" s="25">
        <v>1660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1660000000</v>
      </c>
      <c r="AK61" s="215"/>
      <c r="AL61" s="215"/>
    </row>
    <row r="62" spans="1:38" ht="14.65" customHeight="1" x14ac:dyDescent="0.15">
      <c r="A62" s="7" t="s">
        <v>91</v>
      </c>
      <c r="D62" s="24"/>
      <c r="E62" s="18"/>
      <c r="F62" s="19"/>
      <c r="G62" s="19"/>
      <c r="H62" s="19" t="s">
        <v>44</v>
      </c>
      <c r="I62" s="19"/>
      <c r="J62" s="19"/>
      <c r="K62" s="18"/>
      <c r="L62" s="18"/>
      <c r="M62" s="18"/>
      <c r="N62" s="18"/>
      <c r="O62" s="18"/>
      <c r="P62" s="25">
        <v>34200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34200278423</v>
      </c>
      <c r="AK62" s="215"/>
      <c r="AL62" s="215"/>
    </row>
    <row r="63" spans="1:38" ht="14.65" customHeight="1" x14ac:dyDescent="0.15">
      <c r="A63" s="7" t="s">
        <v>92</v>
      </c>
      <c r="D63" s="24"/>
      <c r="E63" s="18"/>
      <c r="F63" s="19"/>
      <c r="G63" s="19" t="s">
        <v>44</v>
      </c>
      <c r="H63" s="19"/>
      <c r="I63" s="19"/>
      <c r="J63" s="19"/>
      <c r="K63" s="18"/>
      <c r="L63" s="18"/>
      <c r="M63" s="18"/>
      <c r="N63" s="18"/>
      <c r="O63" s="18"/>
      <c r="P63" s="25">
        <v>607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607439910</v>
      </c>
      <c r="AK63" s="215"/>
      <c r="AL63" s="215"/>
    </row>
    <row r="64" spans="1:38" ht="14.65" customHeight="1" x14ac:dyDescent="0.15">
      <c r="A64" s="7" t="s">
        <v>93</v>
      </c>
      <c r="D64" s="24"/>
      <c r="E64" s="18"/>
      <c r="F64" s="19"/>
      <c r="G64" s="19" t="s">
        <v>94</v>
      </c>
      <c r="H64" s="19"/>
      <c r="I64" s="19"/>
      <c r="J64" s="19"/>
      <c r="K64" s="18"/>
      <c r="L64" s="18"/>
      <c r="M64" s="18"/>
      <c r="N64" s="18"/>
      <c r="O64" s="18"/>
      <c r="P64" s="25">
        <v>-302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-301567670</v>
      </c>
      <c r="AK64" s="215"/>
      <c r="AL64" s="215"/>
    </row>
    <row r="65" spans="1:38" ht="14.65" customHeight="1" x14ac:dyDescent="0.15">
      <c r="A65" s="7" t="s">
        <v>95</v>
      </c>
      <c r="D65" s="24"/>
      <c r="E65" s="18" t="s">
        <v>96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67004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f>IF(COUNTIF(AD66:AD74,"-")=COUNTA(AD66:AD74),"-",SUM(AD66:AD69,AD72:AD74))</f>
        <v>67004408422</v>
      </c>
      <c r="AK65" s="215"/>
      <c r="AL65" s="215"/>
    </row>
    <row r="66" spans="1:38" ht="14.65" customHeight="1" x14ac:dyDescent="0.15">
      <c r="A66" s="7" t="s">
        <v>97</v>
      </c>
      <c r="D66" s="24"/>
      <c r="E66" s="18"/>
      <c r="F66" s="19" t="s">
        <v>98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35532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35532446651</v>
      </c>
      <c r="AK66" s="215"/>
      <c r="AL66" s="215"/>
    </row>
    <row r="67" spans="1:38" ht="14.65" customHeight="1" x14ac:dyDescent="0.15">
      <c r="A67" s="7" t="s">
        <v>99</v>
      </c>
      <c r="D67" s="24"/>
      <c r="E67" s="18"/>
      <c r="F67" s="19" t="s">
        <v>100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2897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2896806718</v>
      </c>
      <c r="AK67" s="215"/>
      <c r="AL67" s="215"/>
    </row>
    <row r="68" spans="1:38" ht="14.65" customHeight="1" x14ac:dyDescent="0.15">
      <c r="A68" s="7">
        <v>1500000</v>
      </c>
      <c r="D68" s="24"/>
      <c r="E68" s="18"/>
      <c r="F68" s="19" t="s">
        <v>101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647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646929099</v>
      </c>
      <c r="AK68" s="215"/>
      <c r="AL68" s="215"/>
    </row>
    <row r="69" spans="1:38" ht="14.65" customHeight="1" x14ac:dyDescent="0.15">
      <c r="A69" s="7" t="s">
        <v>102</v>
      </c>
      <c r="D69" s="24"/>
      <c r="E69" s="19"/>
      <c r="F69" s="19" t="s">
        <v>88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25820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f>IF(COUNTIF(AD70:AD71,"-")=COUNTA(AD70:AD71),"-",SUM(AD70:AD71))</f>
        <v>25819976844</v>
      </c>
      <c r="AK69" s="215"/>
      <c r="AL69" s="215"/>
    </row>
    <row r="70" spans="1:38" ht="14.65" customHeight="1" x14ac:dyDescent="0.15">
      <c r="A70" s="7" t="s">
        <v>103</v>
      </c>
      <c r="D70" s="24"/>
      <c r="E70" s="19"/>
      <c r="F70" s="19"/>
      <c r="G70" s="19" t="s">
        <v>104</v>
      </c>
      <c r="H70" s="19"/>
      <c r="I70" s="19"/>
      <c r="J70" s="19"/>
      <c r="K70" s="18"/>
      <c r="L70" s="18"/>
      <c r="M70" s="18"/>
      <c r="N70" s="18"/>
      <c r="O70" s="18"/>
      <c r="P70" s="25">
        <v>18604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18604003925</v>
      </c>
      <c r="AK70" s="215"/>
      <c r="AL70" s="215"/>
    </row>
    <row r="71" spans="1:38" ht="14.65" customHeight="1" x14ac:dyDescent="0.15">
      <c r="A71" s="7" t="s">
        <v>105</v>
      </c>
      <c r="D71" s="24"/>
      <c r="E71" s="19"/>
      <c r="F71" s="19"/>
      <c r="G71" s="19" t="s">
        <v>90</v>
      </c>
      <c r="H71" s="19"/>
      <c r="I71" s="19"/>
      <c r="J71" s="19"/>
      <c r="K71" s="18"/>
      <c r="L71" s="18"/>
      <c r="M71" s="18"/>
      <c r="N71" s="18"/>
      <c r="O71" s="18"/>
      <c r="P71" s="25">
        <v>7216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7215972919</v>
      </c>
      <c r="AK71" s="215"/>
      <c r="AL71" s="215"/>
    </row>
    <row r="72" spans="1:38" ht="14.65" customHeight="1" x14ac:dyDescent="0.15">
      <c r="A72" s="7" t="s">
        <v>106</v>
      </c>
      <c r="D72" s="24"/>
      <c r="E72" s="19"/>
      <c r="F72" s="19" t="s">
        <v>107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51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51209095</v>
      </c>
      <c r="AK72" s="215"/>
      <c r="AL72" s="215"/>
    </row>
    <row r="73" spans="1:38" ht="14.65" customHeight="1" x14ac:dyDescent="0.15">
      <c r="A73" s="7" t="s">
        <v>108</v>
      </c>
      <c r="D73" s="24"/>
      <c r="E73" s="19"/>
      <c r="F73" s="19" t="s">
        <v>44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2334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2334312666</v>
      </c>
      <c r="AK73" s="215"/>
      <c r="AL73" s="215"/>
    </row>
    <row r="74" spans="1:38" ht="14.65" customHeight="1" x14ac:dyDescent="0.15">
      <c r="A74" s="7" t="s">
        <v>109</v>
      </c>
      <c r="D74" s="24"/>
      <c r="E74" s="19"/>
      <c r="F74" s="38" t="s">
        <v>94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-277</v>
      </c>
      <c r="Q74" s="26"/>
      <c r="R74" s="325"/>
      <c r="S74" s="326"/>
      <c r="T74" s="326"/>
      <c r="U74" s="326"/>
      <c r="V74" s="326"/>
      <c r="W74" s="326"/>
      <c r="X74" s="326"/>
      <c r="Y74" s="327"/>
      <c r="Z74" s="40"/>
      <c r="AA74" s="41"/>
      <c r="AD74" s="9">
        <v>-277272651</v>
      </c>
      <c r="AK74" s="215"/>
      <c r="AL74" s="215"/>
    </row>
    <row r="75" spans="1:38" ht="16.5" customHeight="1" thickBot="1" x14ac:dyDescent="0.2">
      <c r="A75" s="7">
        <v>1565000</v>
      </c>
      <c r="B75" s="7" t="s">
        <v>140</v>
      </c>
      <c r="D75" s="24"/>
      <c r="E75" s="19" t="s">
        <v>110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37" t="s">
        <v>368</v>
      </c>
      <c r="Q75" s="26"/>
      <c r="R75" s="245" t="s">
        <v>141</v>
      </c>
      <c r="S75" s="247"/>
      <c r="T75" s="247"/>
      <c r="U75" s="247"/>
      <c r="V75" s="247"/>
      <c r="W75" s="247"/>
      <c r="X75" s="247"/>
      <c r="Y75" s="248"/>
      <c r="Z75" s="42">
        <v>840774</v>
      </c>
      <c r="AA75" s="43" t="s">
        <v>357</v>
      </c>
      <c r="AD75" s="9">
        <v>0</v>
      </c>
      <c r="AE75" s="9">
        <f>IF(AND(AD76="-",AE22="-"),"-",SUM(AD76)-SUM(AE22))</f>
        <v>840773660083</v>
      </c>
      <c r="AK75" s="215"/>
      <c r="AL75" s="215"/>
    </row>
    <row r="76" spans="1:38" ht="14.65" customHeight="1" thickBot="1" x14ac:dyDescent="0.2">
      <c r="A76" s="7" t="s">
        <v>1</v>
      </c>
      <c r="B76" s="7" t="s">
        <v>111</v>
      </c>
      <c r="D76" s="249" t="s">
        <v>2</v>
      </c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1"/>
      <c r="P76" s="44">
        <v>1185163</v>
      </c>
      <c r="Q76" s="45" t="s">
        <v>357</v>
      </c>
      <c r="R76" s="252" t="s">
        <v>341</v>
      </c>
      <c r="S76" s="254"/>
      <c r="T76" s="254"/>
      <c r="U76" s="254"/>
      <c r="V76" s="254"/>
      <c r="W76" s="254"/>
      <c r="X76" s="254"/>
      <c r="Y76" s="255"/>
      <c r="Z76" s="44">
        <v>1185163</v>
      </c>
      <c r="AA76" s="46"/>
      <c r="AD76" s="9">
        <f>IF(AND(AD7="-",AD65="-",AD75="-"),"-",SUM(AD7,AD65,AD75))</f>
        <v>1185162804928</v>
      </c>
      <c r="AE76" s="9">
        <f>IF(AND(AE22="-",AE75="-"),"-",SUM(AE22,AE75))</f>
        <v>1185162804928</v>
      </c>
      <c r="AK76" s="215"/>
      <c r="AL76" s="215"/>
    </row>
    <row r="77" spans="1:38" ht="9.75" customHeight="1" x14ac:dyDescent="0.1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Z77" s="18"/>
      <c r="AA77" s="18"/>
    </row>
    <row r="78" spans="1:38" ht="14.65" customHeight="1" x14ac:dyDescent="0.15">
      <c r="D78" s="48"/>
      <c r="E78" s="49" t="s">
        <v>342</v>
      </c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7"/>
      <c r="AA78" s="47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3BCC-F54E-43E2-ABC0-37A758E4994E}">
  <sheetPr>
    <tabColor rgb="FF92D050"/>
    <pageSetUpPr fitToPage="1"/>
  </sheetPr>
  <dimension ref="A1:AK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37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7" ht="24" x14ac:dyDescent="0.2">
      <c r="C2" s="261" t="s">
        <v>381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3"/>
    </row>
    <row r="3" spans="1:37" ht="17.25" x14ac:dyDescent="0.2">
      <c r="C3" s="262" t="s">
        <v>355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53"/>
    </row>
    <row r="4" spans="1:37" ht="17.25" x14ac:dyDescent="0.2">
      <c r="C4" s="262" t="s">
        <v>356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53"/>
    </row>
    <row r="5" spans="1:37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353</v>
      </c>
      <c r="P5" s="53"/>
    </row>
    <row r="6" spans="1:37" ht="18" thickBot="1" x14ac:dyDescent="0.25">
      <c r="A6" s="52" t="s">
        <v>329</v>
      </c>
      <c r="C6" s="263" t="s">
        <v>0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 t="s">
        <v>331</v>
      </c>
      <c r="O6" s="266"/>
      <c r="P6" s="53"/>
    </row>
    <row r="7" spans="1:37" x14ac:dyDescent="0.15">
      <c r="A7" s="52" t="s">
        <v>150</v>
      </c>
      <c r="C7" s="56"/>
      <c r="D7" s="57" t="s">
        <v>151</v>
      </c>
      <c r="E7" s="57"/>
      <c r="F7" s="58"/>
      <c r="G7" s="57"/>
      <c r="H7" s="57"/>
      <c r="I7" s="57"/>
      <c r="J7" s="57"/>
      <c r="K7" s="58"/>
      <c r="L7" s="58"/>
      <c r="M7" s="58"/>
      <c r="N7" s="59">
        <v>290746</v>
      </c>
      <c r="O7" s="60" t="s">
        <v>357</v>
      </c>
      <c r="P7" s="61"/>
      <c r="R7" s="6">
        <f>IF(AND(R8="-",R23="-"),"-",SUM(R8,R23))</f>
        <v>290746108264</v>
      </c>
      <c r="AK7" s="212"/>
    </row>
    <row r="8" spans="1:37" x14ac:dyDescent="0.15">
      <c r="A8" s="52" t="s">
        <v>152</v>
      </c>
      <c r="C8" s="56"/>
      <c r="D8" s="57"/>
      <c r="E8" s="57" t="s">
        <v>153</v>
      </c>
      <c r="F8" s="57"/>
      <c r="G8" s="57"/>
      <c r="H8" s="57"/>
      <c r="I8" s="57"/>
      <c r="J8" s="57"/>
      <c r="K8" s="58"/>
      <c r="L8" s="58"/>
      <c r="M8" s="58"/>
      <c r="N8" s="59">
        <v>111155</v>
      </c>
      <c r="O8" s="62" t="s">
        <v>357</v>
      </c>
      <c r="P8" s="61"/>
      <c r="R8" s="6">
        <f>IF(COUNTIF(R9:R22,"-")=COUNTA(R9:R22),"-",SUM(R9,R14,R19))</f>
        <v>111154590100</v>
      </c>
      <c r="AK8" s="212"/>
    </row>
    <row r="9" spans="1:37" x14ac:dyDescent="0.15">
      <c r="A9" s="52" t="s">
        <v>154</v>
      </c>
      <c r="C9" s="56"/>
      <c r="D9" s="57"/>
      <c r="E9" s="57"/>
      <c r="F9" s="57" t="s">
        <v>155</v>
      </c>
      <c r="G9" s="57"/>
      <c r="H9" s="57"/>
      <c r="I9" s="57"/>
      <c r="J9" s="57"/>
      <c r="K9" s="58"/>
      <c r="L9" s="58"/>
      <c r="M9" s="58"/>
      <c r="N9" s="59">
        <v>30335</v>
      </c>
      <c r="O9" s="62" t="s">
        <v>357</v>
      </c>
      <c r="P9" s="61"/>
      <c r="R9" s="6">
        <f>IF(COUNTIF(R10:R13,"-")=COUNTA(R10:R13),"-",SUM(R10:R13))</f>
        <v>30335257263</v>
      </c>
      <c r="AK9" s="212"/>
    </row>
    <row r="10" spans="1:37" x14ac:dyDescent="0.15">
      <c r="A10" s="52" t="s">
        <v>156</v>
      </c>
      <c r="C10" s="56"/>
      <c r="D10" s="57"/>
      <c r="E10" s="57"/>
      <c r="F10" s="57"/>
      <c r="G10" s="57" t="s">
        <v>157</v>
      </c>
      <c r="H10" s="57"/>
      <c r="I10" s="57"/>
      <c r="J10" s="57"/>
      <c r="K10" s="58"/>
      <c r="L10" s="58"/>
      <c r="M10" s="58"/>
      <c r="N10" s="59">
        <v>23196</v>
      </c>
      <c r="O10" s="62"/>
      <c r="P10" s="61"/>
      <c r="R10" s="6">
        <v>23196370128</v>
      </c>
      <c r="AK10" s="212"/>
    </row>
    <row r="11" spans="1:37" x14ac:dyDescent="0.15">
      <c r="A11" s="52" t="s">
        <v>158</v>
      </c>
      <c r="C11" s="56"/>
      <c r="D11" s="57"/>
      <c r="E11" s="57"/>
      <c r="F11" s="57"/>
      <c r="G11" s="57" t="s">
        <v>159</v>
      </c>
      <c r="H11" s="57"/>
      <c r="I11" s="57"/>
      <c r="J11" s="57"/>
      <c r="K11" s="58"/>
      <c r="L11" s="58"/>
      <c r="M11" s="58"/>
      <c r="N11" s="59">
        <v>2127</v>
      </c>
      <c r="O11" s="62"/>
      <c r="P11" s="61"/>
      <c r="R11" s="6">
        <v>2127240053</v>
      </c>
      <c r="AK11" s="212"/>
    </row>
    <row r="12" spans="1:37" x14ac:dyDescent="0.15">
      <c r="A12" s="52" t="s">
        <v>160</v>
      </c>
      <c r="C12" s="56"/>
      <c r="D12" s="57"/>
      <c r="E12" s="57"/>
      <c r="F12" s="57"/>
      <c r="G12" s="57" t="s">
        <v>161</v>
      </c>
      <c r="H12" s="57"/>
      <c r="I12" s="57"/>
      <c r="J12" s="57"/>
      <c r="K12" s="58"/>
      <c r="L12" s="58"/>
      <c r="M12" s="58"/>
      <c r="N12" s="59">
        <v>3302</v>
      </c>
      <c r="O12" s="62"/>
      <c r="P12" s="61"/>
      <c r="R12" s="6">
        <v>3302362877</v>
      </c>
      <c r="AK12" s="212"/>
    </row>
    <row r="13" spans="1:37" x14ac:dyDescent="0.15">
      <c r="A13" s="52" t="s">
        <v>162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1709</v>
      </c>
      <c r="O13" s="62"/>
      <c r="P13" s="61"/>
      <c r="R13" s="6">
        <v>1709284205</v>
      </c>
      <c r="AK13" s="212"/>
    </row>
    <row r="14" spans="1:37" x14ac:dyDescent="0.15">
      <c r="A14" s="52" t="s">
        <v>163</v>
      </c>
      <c r="C14" s="56"/>
      <c r="D14" s="57"/>
      <c r="E14" s="57"/>
      <c r="F14" s="57" t="s">
        <v>164</v>
      </c>
      <c r="G14" s="57"/>
      <c r="H14" s="57"/>
      <c r="I14" s="57"/>
      <c r="J14" s="57"/>
      <c r="K14" s="58"/>
      <c r="L14" s="58"/>
      <c r="M14" s="58"/>
      <c r="N14" s="59">
        <v>63566</v>
      </c>
      <c r="O14" s="62"/>
      <c r="P14" s="61"/>
      <c r="R14" s="6">
        <f>IF(COUNTIF(R15:R18,"-")=COUNTA(R15:R18),"-",SUM(R15:R18))</f>
        <v>63565512218</v>
      </c>
      <c r="AK14" s="212"/>
    </row>
    <row r="15" spans="1:37" x14ac:dyDescent="0.15">
      <c r="A15" s="52" t="s">
        <v>165</v>
      </c>
      <c r="C15" s="56"/>
      <c r="D15" s="57"/>
      <c r="E15" s="57"/>
      <c r="F15" s="57"/>
      <c r="G15" s="57" t="s">
        <v>166</v>
      </c>
      <c r="H15" s="57"/>
      <c r="I15" s="57"/>
      <c r="J15" s="57"/>
      <c r="K15" s="58"/>
      <c r="L15" s="58"/>
      <c r="M15" s="58"/>
      <c r="N15" s="59">
        <v>38022</v>
      </c>
      <c r="O15" s="62"/>
      <c r="P15" s="61"/>
      <c r="R15" s="6">
        <v>38022000389</v>
      </c>
      <c r="AK15" s="212"/>
    </row>
    <row r="16" spans="1:37" x14ac:dyDescent="0.15">
      <c r="A16" s="52" t="s">
        <v>167</v>
      </c>
      <c r="C16" s="56"/>
      <c r="D16" s="57"/>
      <c r="E16" s="57"/>
      <c r="F16" s="57"/>
      <c r="G16" s="57" t="s">
        <v>168</v>
      </c>
      <c r="H16" s="57"/>
      <c r="I16" s="57"/>
      <c r="J16" s="57"/>
      <c r="K16" s="58"/>
      <c r="L16" s="58"/>
      <c r="M16" s="58"/>
      <c r="N16" s="59">
        <v>3112</v>
      </c>
      <c r="O16" s="62"/>
      <c r="P16" s="61"/>
      <c r="R16" s="6">
        <v>3112041810</v>
      </c>
      <c r="AK16" s="212"/>
    </row>
    <row r="17" spans="1:37" x14ac:dyDescent="0.15">
      <c r="A17" s="52" t="s">
        <v>169</v>
      </c>
      <c r="C17" s="56"/>
      <c r="D17" s="57"/>
      <c r="E17" s="57"/>
      <c r="F17" s="57"/>
      <c r="G17" s="57" t="s">
        <v>170</v>
      </c>
      <c r="H17" s="57"/>
      <c r="I17" s="57"/>
      <c r="J17" s="57"/>
      <c r="K17" s="58"/>
      <c r="L17" s="58"/>
      <c r="M17" s="58"/>
      <c r="N17" s="59">
        <v>21791</v>
      </c>
      <c r="O17" s="62"/>
      <c r="P17" s="61"/>
      <c r="R17" s="6">
        <v>21790886696</v>
      </c>
      <c r="AK17" s="212"/>
    </row>
    <row r="18" spans="1:37" x14ac:dyDescent="0.15">
      <c r="A18" s="52" t="s">
        <v>171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641</v>
      </c>
      <c r="O18" s="62"/>
      <c r="P18" s="61"/>
      <c r="R18" s="6">
        <v>640583323</v>
      </c>
      <c r="AK18" s="212"/>
    </row>
    <row r="19" spans="1:37" x14ac:dyDescent="0.15">
      <c r="A19" s="52" t="s">
        <v>172</v>
      </c>
      <c r="C19" s="56"/>
      <c r="D19" s="57"/>
      <c r="E19" s="57"/>
      <c r="F19" s="57" t="s">
        <v>173</v>
      </c>
      <c r="G19" s="57"/>
      <c r="H19" s="57"/>
      <c r="I19" s="57"/>
      <c r="J19" s="57"/>
      <c r="K19" s="58"/>
      <c r="L19" s="58"/>
      <c r="M19" s="58"/>
      <c r="N19" s="59">
        <v>17254</v>
      </c>
      <c r="O19" s="62" t="s">
        <v>357</v>
      </c>
      <c r="P19" s="61"/>
      <c r="R19" s="6">
        <f>IF(COUNTIF(R20:R22,"-")=COUNTA(R20:R22),"-",SUM(R20:R22))</f>
        <v>17253820619</v>
      </c>
      <c r="AK19" s="212"/>
    </row>
    <row r="20" spans="1:37" x14ac:dyDescent="0.15">
      <c r="A20" s="52" t="s">
        <v>174</v>
      </c>
      <c r="C20" s="56"/>
      <c r="D20" s="57"/>
      <c r="E20" s="57"/>
      <c r="F20" s="58"/>
      <c r="G20" s="58" t="s">
        <v>175</v>
      </c>
      <c r="H20" s="58"/>
      <c r="I20" s="57"/>
      <c r="J20" s="57"/>
      <c r="K20" s="58"/>
      <c r="L20" s="58"/>
      <c r="M20" s="58"/>
      <c r="N20" s="59">
        <v>3270</v>
      </c>
      <c r="O20" s="62"/>
      <c r="P20" s="61"/>
      <c r="R20" s="6">
        <v>3270363678</v>
      </c>
      <c r="AK20" s="212"/>
    </row>
    <row r="21" spans="1:37" x14ac:dyDescent="0.15">
      <c r="A21" s="52" t="s">
        <v>176</v>
      </c>
      <c r="C21" s="56"/>
      <c r="D21" s="57"/>
      <c r="E21" s="57"/>
      <c r="F21" s="58"/>
      <c r="G21" s="57" t="s">
        <v>177</v>
      </c>
      <c r="H21" s="57"/>
      <c r="I21" s="57"/>
      <c r="J21" s="57"/>
      <c r="K21" s="58"/>
      <c r="L21" s="58"/>
      <c r="M21" s="58"/>
      <c r="N21" s="59">
        <v>32</v>
      </c>
      <c r="O21" s="62"/>
      <c r="P21" s="61"/>
      <c r="R21" s="6">
        <v>32019470</v>
      </c>
      <c r="AK21" s="212"/>
    </row>
    <row r="22" spans="1:37" x14ac:dyDescent="0.15">
      <c r="A22" s="52" t="s">
        <v>178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13951</v>
      </c>
      <c r="O22" s="62"/>
      <c r="P22" s="61"/>
      <c r="R22" s="6">
        <v>13951437471</v>
      </c>
      <c r="AK22" s="212"/>
    </row>
    <row r="23" spans="1:37" x14ac:dyDescent="0.15">
      <c r="A23" s="52" t="s">
        <v>179</v>
      </c>
      <c r="C23" s="56"/>
      <c r="D23" s="57"/>
      <c r="E23" s="58" t="s">
        <v>180</v>
      </c>
      <c r="F23" s="58"/>
      <c r="G23" s="57"/>
      <c r="H23" s="57"/>
      <c r="I23" s="57"/>
      <c r="J23" s="57"/>
      <c r="K23" s="58"/>
      <c r="L23" s="58"/>
      <c r="M23" s="58"/>
      <c r="N23" s="59">
        <v>179592</v>
      </c>
      <c r="O23" s="62" t="s">
        <v>357</v>
      </c>
      <c r="P23" s="61"/>
      <c r="R23" s="6">
        <f>IF(COUNTIF(R24:R27,"-")=COUNTA(R24:R27),"-",SUM(R24:R27))</f>
        <v>179591518164</v>
      </c>
      <c r="AK23" s="212"/>
    </row>
    <row r="24" spans="1:37" x14ac:dyDescent="0.15">
      <c r="A24" s="52" t="s">
        <v>181</v>
      </c>
      <c r="C24" s="56"/>
      <c r="D24" s="57"/>
      <c r="E24" s="57"/>
      <c r="F24" s="57" t="s">
        <v>182</v>
      </c>
      <c r="G24" s="57"/>
      <c r="H24" s="57"/>
      <c r="I24" s="57"/>
      <c r="J24" s="57"/>
      <c r="K24" s="58"/>
      <c r="L24" s="58"/>
      <c r="M24" s="58"/>
      <c r="N24" s="59">
        <v>125855</v>
      </c>
      <c r="O24" s="62"/>
      <c r="P24" s="61"/>
      <c r="R24" s="6">
        <v>125855463571</v>
      </c>
      <c r="AK24" s="212"/>
    </row>
    <row r="25" spans="1:37" x14ac:dyDescent="0.15">
      <c r="A25" s="52" t="s">
        <v>183</v>
      </c>
      <c r="C25" s="56"/>
      <c r="D25" s="57"/>
      <c r="E25" s="57"/>
      <c r="F25" s="57" t="s">
        <v>184</v>
      </c>
      <c r="G25" s="57"/>
      <c r="H25" s="57"/>
      <c r="I25" s="57"/>
      <c r="J25" s="57"/>
      <c r="K25" s="58"/>
      <c r="L25" s="58"/>
      <c r="M25" s="58"/>
      <c r="N25" s="59">
        <v>51914</v>
      </c>
      <c r="O25" s="62"/>
      <c r="P25" s="61"/>
      <c r="R25" s="6">
        <v>51914119968</v>
      </c>
      <c r="AK25" s="212"/>
    </row>
    <row r="26" spans="1:37" x14ac:dyDescent="0.15">
      <c r="A26" s="52" t="s">
        <v>185</v>
      </c>
      <c r="C26" s="56"/>
      <c r="D26" s="57"/>
      <c r="E26" s="57"/>
      <c r="F26" s="57" t="s">
        <v>186</v>
      </c>
      <c r="G26" s="57"/>
      <c r="H26" s="57"/>
      <c r="I26" s="57"/>
      <c r="J26" s="57"/>
      <c r="K26" s="58"/>
      <c r="L26" s="58"/>
      <c r="M26" s="58"/>
      <c r="N26" s="237" t="s">
        <v>368</v>
      </c>
      <c r="O26" s="62"/>
      <c r="P26" s="61"/>
      <c r="R26" s="6">
        <v>0</v>
      </c>
      <c r="AK26" s="212"/>
    </row>
    <row r="27" spans="1:37" x14ac:dyDescent="0.15">
      <c r="A27" s="52" t="s">
        <v>187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1822</v>
      </c>
      <c r="O27" s="62"/>
      <c r="P27" s="61"/>
      <c r="R27" s="6">
        <v>1821934625</v>
      </c>
      <c r="AK27" s="212"/>
    </row>
    <row r="28" spans="1:37" x14ac:dyDescent="0.15">
      <c r="A28" s="52" t="s">
        <v>188</v>
      </c>
      <c r="C28" s="56"/>
      <c r="D28" s="57" t="s">
        <v>189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39483</v>
      </c>
      <c r="O28" s="62"/>
      <c r="P28" s="61"/>
      <c r="R28" s="6">
        <f>IF(COUNTIF(R29:R30,"-")=COUNTA(R29:R30),"-",SUM(R29:R30))</f>
        <v>39483381677</v>
      </c>
      <c r="AK28" s="212"/>
    </row>
    <row r="29" spans="1:37" x14ac:dyDescent="0.15">
      <c r="A29" s="52" t="s">
        <v>190</v>
      </c>
      <c r="C29" s="56"/>
      <c r="D29" s="57"/>
      <c r="E29" s="57" t="s">
        <v>191</v>
      </c>
      <c r="F29" s="57"/>
      <c r="G29" s="57"/>
      <c r="H29" s="57"/>
      <c r="I29" s="57"/>
      <c r="J29" s="57"/>
      <c r="K29" s="63"/>
      <c r="L29" s="63"/>
      <c r="M29" s="63"/>
      <c r="N29" s="59">
        <v>18639</v>
      </c>
      <c r="O29" s="62"/>
      <c r="P29" s="61"/>
      <c r="R29" s="6">
        <v>18639159918</v>
      </c>
      <c r="AK29" s="212"/>
    </row>
    <row r="30" spans="1:37" x14ac:dyDescent="0.15">
      <c r="A30" s="52" t="s">
        <v>192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20844</v>
      </c>
      <c r="O30" s="62"/>
      <c r="P30" s="61"/>
      <c r="R30" s="6">
        <v>20844221759</v>
      </c>
      <c r="AK30" s="212"/>
    </row>
    <row r="31" spans="1:37" x14ac:dyDescent="0.15">
      <c r="A31" s="52" t="s">
        <v>148</v>
      </c>
      <c r="C31" s="64" t="s">
        <v>149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-251263</v>
      </c>
      <c r="O31" s="68"/>
      <c r="P31" s="61"/>
      <c r="R31" s="6">
        <f>IF(COUNTIF(R7:R28,"-")=COUNTA(R7:R28),"-",SUM(R28)-SUM(R7))</f>
        <v>-251262726587</v>
      </c>
      <c r="AK31" s="212"/>
    </row>
    <row r="32" spans="1:37" x14ac:dyDescent="0.15">
      <c r="A32" s="52" t="s">
        <v>195</v>
      </c>
      <c r="C32" s="56"/>
      <c r="D32" s="57" t="s">
        <v>196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2402</v>
      </c>
      <c r="O32" s="60" t="s">
        <v>357</v>
      </c>
      <c r="P32" s="61"/>
      <c r="R32" s="6">
        <f>IF(COUNTIF(R33:R37,"-")=COUNTA(R33:R37),"-",SUM(R33:R37))</f>
        <v>2401573056</v>
      </c>
      <c r="AK32" s="212"/>
    </row>
    <row r="33" spans="1:37" x14ac:dyDescent="0.15">
      <c r="A33" s="52" t="s">
        <v>197</v>
      </c>
      <c r="C33" s="56"/>
      <c r="D33" s="57"/>
      <c r="E33" s="58" t="s">
        <v>198</v>
      </c>
      <c r="F33" s="58"/>
      <c r="G33" s="57"/>
      <c r="H33" s="57"/>
      <c r="I33" s="57"/>
      <c r="J33" s="57"/>
      <c r="K33" s="58"/>
      <c r="L33" s="58"/>
      <c r="M33" s="58"/>
      <c r="N33" s="59">
        <v>1942</v>
      </c>
      <c r="O33" s="62"/>
      <c r="P33" s="61"/>
      <c r="R33" s="6">
        <v>1942427476</v>
      </c>
      <c r="AK33" s="212"/>
    </row>
    <row r="34" spans="1:37" x14ac:dyDescent="0.15">
      <c r="A34" s="52" t="s">
        <v>199</v>
      </c>
      <c r="C34" s="56"/>
      <c r="D34" s="57"/>
      <c r="E34" s="58" t="s">
        <v>200</v>
      </c>
      <c r="F34" s="58"/>
      <c r="G34" s="57"/>
      <c r="H34" s="57"/>
      <c r="I34" s="57"/>
      <c r="J34" s="57"/>
      <c r="K34" s="58"/>
      <c r="L34" s="58"/>
      <c r="M34" s="58"/>
      <c r="N34" s="59">
        <v>418</v>
      </c>
      <c r="O34" s="62"/>
      <c r="P34" s="61"/>
      <c r="R34" s="6">
        <v>417671792</v>
      </c>
      <c r="AK34" s="212"/>
    </row>
    <row r="35" spans="1:37" x14ac:dyDescent="0.15">
      <c r="A35" s="52" t="s">
        <v>373</v>
      </c>
      <c r="C35" s="56"/>
      <c r="D35" s="57"/>
      <c r="E35" s="58" t="s">
        <v>374</v>
      </c>
      <c r="F35" s="58"/>
      <c r="G35" s="57"/>
      <c r="H35" s="58"/>
      <c r="I35" s="57"/>
      <c r="J35" s="57"/>
      <c r="K35" s="58"/>
      <c r="L35" s="58"/>
      <c r="M35" s="58"/>
      <c r="N35" s="237" t="s">
        <v>368</v>
      </c>
      <c r="O35" s="62"/>
      <c r="P35" s="61"/>
      <c r="R35" s="6">
        <v>0</v>
      </c>
      <c r="AK35" s="212"/>
    </row>
    <row r="36" spans="1:37" x14ac:dyDescent="0.15">
      <c r="A36" s="52" t="s">
        <v>201</v>
      </c>
      <c r="C36" s="56"/>
      <c r="D36" s="57"/>
      <c r="E36" s="57" t="s">
        <v>202</v>
      </c>
      <c r="F36" s="57"/>
      <c r="G36" s="57"/>
      <c r="H36" s="57"/>
      <c r="I36" s="57"/>
      <c r="J36" s="57"/>
      <c r="K36" s="58"/>
      <c r="L36" s="58"/>
      <c r="M36" s="58"/>
      <c r="N36" s="237" t="s">
        <v>368</v>
      </c>
      <c r="O36" s="62"/>
      <c r="P36" s="61"/>
      <c r="R36" s="6">
        <v>0</v>
      </c>
      <c r="AK36" s="212"/>
    </row>
    <row r="37" spans="1:37" x14ac:dyDescent="0.15">
      <c r="A37" s="52" t="s">
        <v>203</v>
      </c>
      <c r="C37" s="56"/>
      <c r="D37" s="57"/>
      <c r="E37" s="57" t="s">
        <v>44</v>
      </c>
      <c r="F37" s="57"/>
      <c r="G37" s="57"/>
      <c r="H37" s="57"/>
      <c r="I37" s="57"/>
      <c r="J37" s="57"/>
      <c r="K37" s="58"/>
      <c r="L37" s="58"/>
      <c r="M37" s="58"/>
      <c r="N37" s="59">
        <v>41</v>
      </c>
      <c r="O37" s="62"/>
      <c r="P37" s="61"/>
      <c r="R37" s="6">
        <v>41473788</v>
      </c>
      <c r="AK37" s="212"/>
    </row>
    <row r="38" spans="1:37" x14ac:dyDescent="0.15">
      <c r="A38" s="52" t="s">
        <v>204</v>
      </c>
      <c r="C38" s="56"/>
      <c r="D38" s="57" t="s">
        <v>205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375</v>
      </c>
      <c r="O38" s="60"/>
      <c r="P38" s="61"/>
      <c r="R38" s="6">
        <f>IF(COUNTIF(R39:R40,"-")=COUNTA(R39:R40),"-",SUM(R39:R40))</f>
        <v>375233330</v>
      </c>
      <c r="AK38" s="212"/>
    </row>
    <row r="39" spans="1:37" x14ac:dyDescent="0.15">
      <c r="A39" s="52" t="s">
        <v>206</v>
      </c>
      <c r="C39" s="56"/>
      <c r="D39" s="57"/>
      <c r="E39" s="57" t="s">
        <v>207</v>
      </c>
      <c r="F39" s="57"/>
      <c r="G39" s="57"/>
      <c r="H39" s="57"/>
      <c r="I39" s="57"/>
      <c r="J39" s="57"/>
      <c r="K39" s="63"/>
      <c r="L39" s="63"/>
      <c r="M39" s="63"/>
      <c r="N39" s="59">
        <v>346</v>
      </c>
      <c r="O39" s="62"/>
      <c r="P39" s="61"/>
      <c r="R39" s="6">
        <v>346266366</v>
      </c>
      <c r="AK39" s="212"/>
    </row>
    <row r="40" spans="1:37" ht="14.25" thickBot="1" x14ac:dyDescent="0.2">
      <c r="A40" s="52" t="s">
        <v>208</v>
      </c>
      <c r="C40" s="56"/>
      <c r="D40" s="57"/>
      <c r="E40" s="57" t="s">
        <v>44</v>
      </c>
      <c r="F40" s="57"/>
      <c r="G40" s="57"/>
      <c r="H40" s="57"/>
      <c r="I40" s="57"/>
      <c r="J40" s="57"/>
      <c r="K40" s="63"/>
      <c r="L40" s="63"/>
      <c r="M40" s="63"/>
      <c r="N40" s="59">
        <v>29</v>
      </c>
      <c r="O40" s="62"/>
      <c r="P40" s="61"/>
      <c r="R40" s="6">
        <v>28966964</v>
      </c>
      <c r="AK40" s="212"/>
    </row>
    <row r="41" spans="1:37" ht="14.25" thickBot="1" x14ac:dyDescent="0.2">
      <c r="A41" s="52" t="s">
        <v>193</v>
      </c>
      <c r="C41" s="69" t="s">
        <v>194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-253289</v>
      </c>
      <c r="O41" s="73" t="s">
        <v>357</v>
      </c>
      <c r="P41" s="61"/>
      <c r="R41" s="6">
        <f>IF(COUNTIF(R31:R40,"-")=COUNTA(R31:R40),"-",SUM(R31,R38)-SUM(R32))</f>
        <v>-253289066313</v>
      </c>
      <c r="AK41" s="212"/>
    </row>
    <row r="42" spans="1:37" s="75" customFormat="1" ht="3.75" customHeight="1" x14ac:dyDescent="0.15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37" s="75" customFormat="1" ht="15.6" customHeight="1" x14ac:dyDescent="0.15">
      <c r="A43" s="74"/>
      <c r="C43" s="79"/>
      <c r="D43" s="79" t="s">
        <v>342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297F-A0A4-4D0F-B09B-F9233A7B5DF8}">
  <sheetPr>
    <tabColor rgb="FF92D050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257" width="9" style="85"/>
    <col min="258" max="258" width="1.125" style="85" customWidth="1"/>
    <col min="259" max="259" width="1.625" style="85" customWidth="1"/>
    <col min="260" max="265" width="2" style="85" customWidth="1"/>
    <col min="266" max="266" width="15.375" style="85" customWidth="1"/>
    <col min="267" max="267" width="21.625" style="85" bestFit="1" customWidth="1"/>
    <col min="268" max="268" width="3" style="85" bestFit="1" customWidth="1"/>
    <col min="269" max="269" width="21.625" style="85" bestFit="1" customWidth="1"/>
    <col min="270" max="270" width="3" style="85" bestFit="1" customWidth="1"/>
    <col min="271" max="271" width="21.625" style="85" bestFit="1" customWidth="1"/>
    <col min="272" max="272" width="3" style="85" bestFit="1" customWidth="1"/>
    <col min="273" max="273" width="21.625" style="85" customWidth="1"/>
    <col min="274" max="274" width="3" style="85" customWidth="1"/>
    <col min="275" max="275" width="1" style="85" customWidth="1"/>
    <col min="276" max="513" width="9" style="85"/>
    <col min="514" max="514" width="1.125" style="85" customWidth="1"/>
    <col min="515" max="515" width="1.625" style="85" customWidth="1"/>
    <col min="516" max="521" width="2" style="85" customWidth="1"/>
    <col min="522" max="522" width="15.375" style="85" customWidth="1"/>
    <col min="523" max="523" width="21.625" style="85" bestFit="1" customWidth="1"/>
    <col min="524" max="524" width="3" style="85" bestFit="1" customWidth="1"/>
    <col min="525" max="525" width="21.625" style="85" bestFit="1" customWidth="1"/>
    <col min="526" max="526" width="3" style="85" bestFit="1" customWidth="1"/>
    <col min="527" max="527" width="21.625" style="85" bestFit="1" customWidth="1"/>
    <col min="528" max="528" width="3" style="85" bestFit="1" customWidth="1"/>
    <col min="529" max="529" width="21.625" style="85" customWidth="1"/>
    <col min="530" max="530" width="3" style="85" customWidth="1"/>
    <col min="531" max="531" width="1" style="85" customWidth="1"/>
    <col min="532" max="769" width="9" style="85"/>
    <col min="770" max="770" width="1.125" style="85" customWidth="1"/>
    <col min="771" max="771" width="1.625" style="85" customWidth="1"/>
    <col min="772" max="777" width="2" style="85" customWidth="1"/>
    <col min="778" max="778" width="15.375" style="85" customWidth="1"/>
    <col min="779" max="779" width="21.625" style="85" bestFit="1" customWidth="1"/>
    <col min="780" max="780" width="3" style="85" bestFit="1" customWidth="1"/>
    <col min="781" max="781" width="21.625" style="85" bestFit="1" customWidth="1"/>
    <col min="782" max="782" width="3" style="85" bestFit="1" customWidth="1"/>
    <col min="783" max="783" width="21.625" style="85" bestFit="1" customWidth="1"/>
    <col min="784" max="784" width="3" style="85" bestFit="1" customWidth="1"/>
    <col min="785" max="785" width="21.625" style="85" customWidth="1"/>
    <col min="786" max="786" width="3" style="85" customWidth="1"/>
    <col min="787" max="787" width="1" style="85" customWidth="1"/>
    <col min="788" max="1025" width="9" style="85"/>
    <col min="1026" max="1026" width="1.125" style="85" customWidth="1"/>
    <col min="1027" max="1027" width="1.625" style="85" customWidth="1"/>
    <col min="1028" max="1033" width="2" style="85" customWidth="1"/>
    <col min="1034" max="1034" width="15.375" style="85" customWidth="1"/>
    <col min="1035" max="1035" width="21.625" style="85" bestFit="1" customWidth="1"/>
    <col min="1036" max="1036" width="3" style="85" bestFit="1" customWidth="1"/>
    <col min="1037" max="1037" width="21.625" style="85" bestFit="1" customWidth="1"/>
    <col min="1038" max="1038" width="3" style="85" bestFit="1" customWidth="1"/>
    <col min="1039" max="1039" width="21.625" style="85" bestFit="1" customWidth="1"/>
    <col min="1040" max="1040" width="3" style="85" bestFit="1" customWidth="1"/>
    <col min="1041" max="1041" width="21.625" style="85" customWidth="1"/>
    <col min="1042" max="1042" width="3" style="85" customWidth="1"/>
    <col min="1043" max="1043" width="1" style="85" customWidth="1"/>
    <col min="1044" max="1281" width="9" style="85"/>
    <col min="1282" max="1282" width="1.125" style="85" customWidth="1"/>
    <col min="1283" max="1283" width="1.625" style="85" customWidth="1"/>
    <col min="1284" max="1289" width="2" style="85" customWidth="1"/>
    <col min="1290" max="1290" width="15.375" style="85" customWidth="1"/>
    <col min="1291" max="1291" width="21.625" style="85" bestFit="1" customWidth="1"/>
    <col min="1292" max="1292" width="3" style="85" bestFit="1" customWidth="1"/>
    <col min="1293" max="1293" width="21.625" style="85" bestFit="1" customWidth="1"/>
    <col min="1294" max="1294" width="3" style="85" bestFit="1" customWidth="1"/>
    <col min="1295" max="1295" width="21.625" style="85" bestFit="1" customWidth="1"/>
    <col min="1296" max="1296" width="3" style="85" bestFit="1" customWidth="1"/>
    <col min="1297" max="1297" width="21.625" style="85" customWidth="1"/>
    <col min="1298" max="1298" width="3" style="85" customWidth="1"/>
    <col min="1299" max="1299" width="1" style="85" customWidth="1"/>
    <col min="1300" max="1537" width="9" style="85"/>
    <col min="1538" max="1538" width="1.125" style="85" customWidth="1"/>
    <col min="1539" max="1539" width="1.625" style="85" customWidth="1"/>
    <col min="1540" max="1545" width="2" style="85" customWidth="1"/>
    <col min="1546" max="1546" width="15.375" style="85" customWidth="1"/>
    <col min="1547" max="1547" width="21.625" style="85" bestFit="1" customWidth="1"/>
    <col min="1548" max="1548" width="3" style="85" bestFit="1" customWidth="1"/>
    <col min="1549" max="1549" width="21.625" style="85" bestFit="1" customWidth="1"/>
    <col min="1550" max="1550" width="3" style="85" bestFit="1" customWidth="1"/>
    <col min="1551" max="1551" width="21.625" style="85" bestFit="1" customWidth="1"/>
    <col min="1552" max="1552" width="3" style="85" bestFit="1" customWidth="1"/>
    <col min="1553" max="1553" width="21.625" style="85" customWidth="1"/>
    <col min="1554" max="1554" width="3" style="85" customWidth="1"/>
    <col min="1555" max="1555" width="1" style="85" customWidth="1"/>
    <col min="1556" max="1793" width="9" style="85"/>
    <col min="1794" max="1794" width="1.125" style="85" customWidth="1"/>
    <col min="1795" max="1795" width="1.625" style="85" customWidth="1"/>
    <col min="1796" max="1801" width="2" style="85" customWidth="1"/>
    <col min="1802" max="1802" width="15.375" style="85" customWidth="1"/>
    <col min="1803" max="1803" width="21.625" style="85" bestFit="1" customWidth="1"/>
    <col min="1804" max="1804" width="3" style="85" bestFit="1" customWidth="1"/>
    <col min="1805" max="1805" width="21.625" style="85" bestFit="1" customWidth="1"/>
    <col min="1806" max="1806" width="3" style="85" bestFit="1" customWidth="1"/>
    <col min="1807" max="1807" width="21.625" style="85" bestFit="1" customWidth="1"/>
    <col min="1808" max="1808" width="3" style="85" bestFit="1" customWidth="1"/>
    <col min="1809" max="1809" width="21.625" style="85" customWidth="1"/>
    <col min="1810" max="1810" width="3" style="85" customWidth="1"/>
    <col min="1811" max="1811" width="1" style="85" customWidth="1"/>
    <col min="1812" max="2049" width="9" style="85"/>
    <col min="2050" max="2050" width="1.125" style="85" customWidth="1"/>
    <col min="2051" max="2051" width="1.625" style="85" customWidth="1"/>
    <col min="2052" max="2057" width="2" style="85" customWidth="1"/>
    <col min="2058" max="2058" width="15.375" style="85" customWidth="1"/>
    <col min="2059" max="2059" width="21.625" style="85" bestFit="1" customWidth="1"/>
    <col min="2060" max="2060" width="3" style="85" bestFit="1" customWidth="1"/>
    <col min="2061" max="2061" width="21.625" style="85" bestFit="1" customWidth="1"/>
    <col min="2062" max="2062" width="3" style="85" bestFit="1" customWidth="1"/>
    <col min="2063" max="2063" width="21.625" style="85" bestFit="1" customWidth="1"/>
    <col min="2064" max="2064" width="3" style="85" bestFit="1" customWidth="1"/>
    <col min="2065" max="2065" width="21.625" style="85" customWidth="1"/>
    <col min="2066" max="2066" width="3" style="85" customWidth="1"/>
    <col min="2067" max="2067" width="1" style="85" customWidth="1"/>
    <col min="2068" max="2305" width="9" style="85"/>
    <col min="2306" max="2306" width="1.125" style="85" customWidth="1"/>
    <col min="2307" max="2307" width="1.625" style="85" customWidth="1"/>
    <col min="2308" max="2313" width="2" style="85" customWidth="1"/>
    <col min="2314" max="2314" width="15.375" style="85" customWidth="1"/>
    <col min="2315" max="2315" width="21.625" style="85" bestFit="1" customWidth="1"/>
    <col min="2316" max="2316" width="3" style="85" bestFit="1" customWidth="1"/>
    <col min="2317" max="2317" width="21.625" style="85" bestFit="1" customWidth="1"/>
    <col min="2318" max="2318" width="3" style="85" bestFit="1" customWidth="1"/>
    <col min="2319" max="2319" width="21.625" style="85" bestFit="1" customWidth="1"/>
    <col min="2320" max="2320" width="3" style="85" bestFit="1" customWidth="1"/>
    <col min="2321" max="2321" width="21.625" style="85" customWidth="1"/>
    <col min="2322" max="2322" width="3" style="85" customWidth="1"/>
    <col min="2323" max="2323" width="1" style="85" customWidth="1"/>
    <col min="2324" max="2561" width="9" style="85"/>
    <col min="2562" max="2562" width="1.125" style="85" customWidth="1"/>
    <col min="2563" max="2563" width="1.625" style="85" customWidth="1"/>
    <col min="2564" max="2569" width="2" style="85" customWidth="1"/>
    <col min="2570" max="2570" width="15.375" style="85" customWidth="1"/>
    <col min="2571" max="2571" width="21.625" style="85" bestFit="1" customWidth="1"/>
    <col min="2572" max="2572" width="3" style="85" bestFit="1" customWidth="1"/>
    <col min="2573" max="2573" width="21.625" style="85" bestFit="1" customWidth="1"/>
    <col min="2574" max="2574" width="3" style="85" bestFit="1" customWidth="1"/>
    <col min="2575" max="2575" width="21.625" style="85" bestFit="1" customWidth="1"/>
    <col min="2576" max="2576" width="3" style="85" bestFit="1" customWidth="1"/>
    <col min="2577" max="2577" width="21.625" style="85" customWidth="1"/>
    <col min="2578" max="2578" width="3" style="85" customWidth="1"/>
    <col min="2579" max="2579" width="1" style="85" customWidth="1"/>
    <col min="2580" max="2817" width="9" style="85"/>
    <col min="2818" max="2818" width="1.125" style="85" customWidth="1"/>
    <col min="2819" max="2819" width="1.625" style="85" customWidth="1"/>
    <col min="2820" max="2825" width="2" style="85" customWidth="1"/>
    <col min="2826" max="2826" width="15.375" style="85" customWidth="1"/>
    <col min="2827" max="2827" width="21.625" style="85" bestFit="1" customWidth="1"/>
    <col min="2828" max="2828" width="3" style="85" bestFit="1" customWidth="1"/>
    <col min="2829" max="2829" width="21.625" style="85" bestFit="1" customWidth="1"/>
    <col min="2830" max="2830" width="3" style="85" bestFit="1" customWidth="1"/>
    <col min="2831" max="2831" width="21.625" style="85" bestFit="1" customWidth="1"/>
    <col min="2832" max="2832" width="3" style="85" bestFit="1" customWidth="1"/>
    <col min="2833" max="2833" width="21.625" style="85" customWidth="1"/>
    <col min="2834" max="2834" width="3" style="85" customWidth="1"/>
    <col min="2835" max="2835" width="1" style="85" customWidth="1"/>
    <col min="2836" max="3073" width="9" style="85"/>
    <col min="3074" max="3074" width="1.125" style="85" customWidth="1"/>
    <col min="3075" max="3075" width="1.625" style="85" customWidth="1"/>
    <col min="3076" max="3081" width="2" style="85" customWidth="1"/>
    <col min="3082" max="3082" width="15.375" style="85" customWidth="1"/>
    <col min="3083" max="3083" width="21.625" style="85" bestFit="1" customWidth="1"/>
    <col min="3084" max="3084" width="3" style="85" bestFit="1" customWidth="1"/>
    <col min="3085" max="3085" width="21.625" style="85" bestFit="1" customWidth="1"/>
    <col min="3086" max="3086" width="3" style="85" bestFit="1" customWidth="1"/>
    <col min="3087" max="3087" width="21.625" style="85" bestFit="1" customWidth="1"/>
    <col min="3088" max="3088" width="3" style="85" bestFit="1" customWidth="1"/>
    <col min="3089" max="3089" width="21.625" style="85" customWidth="1"/>
    <col min="3090" max="3090" width="3" style="85" customWidth="1"/>
    <col min="3091" max="3091" width="1" style="85" customWidth="1"/>
    <col min="3092" max="3329" width="9" style="85"/>
    <col min="3330" max="3330" width="1.125" style="85" customWidth="1"/>
    <col min="3331" max="3331" width="1.625" style="85" customWidth="1"/>
    <col min="3332" max="3337" width="2" style="85" customWidth="1"/>
    <col min="3338" max="3338" width="15.375" style="85" customWidth="1"/>
    <col min="3339" max="3339" width="21.625" style="85" bestFit="1" customWidth="1"/>
    <col min="3340" max="3340" width="3" style="85" bestFit="1" customWidth="1"/>
    <col min="3341" max="3341" width="21.625" style="85" bestFit="1" customWidth="1"/>
    <col min="3342" max="3342" width="3" style="85" bestFit="1" customWidth="1"/>
    <col min="3343" max="3343" width="21.625" style="85" bestFit="1" customWidth="1"/>
    <col min="3344" max="3344" width="3" style="85" bestFit="1" customWidth="1"/>
    <col min="3345" max="3345" width="21.625" style="85" customWidth="1"/>
    <col min="3346" max="3346" width="3" style="85" customWidth="1"/>
    <col min="3347" max="3347" width="1" style="85" customWidth="1"/>
    <col min="3348" max="3585" width="9" style="85"/>
    <col min="3586" max="3586" width="1.125" style="85" customWidth="1"/>
    <col min="3587" max="3587" width="1.625" style="85" customWidth="1"/>
    <col min="3588" max="3593" width="2" style="85" customWidth="1"/>
    <col min="3594" max="3594" width="15.375" style="85" customWidth="1"/>
    <col min="3595" max="3595" width="21.625" style="85" bestFit="1" customWidth="1"/>
    <col min="3596" max="3596" width="3" style="85" bestFit="1" customWidth="1"/>
    <col min="3597" max="3597" width="21.625" style="85" bestFit="1" customWidth="1"/>
    <col min="3598" max="3598" width="3" style="85" bestFit="1" customWidth="1"/>
    <col min="3599" max="3599" width="21.625" style="85" bestFit="1" customWidth="1"/>
    <col min="3600" max="3600" width="3" style="85" bestFit="1" customWidth="1"/>
    <col min="3601" max="3601" width="21.625" style="85" customWidth="1"/>
    <col min="3602" max="3602" width="3" style="85" customWidth="1"/>
    <col min="3603" max="3603" width="1" style="85" customWidth="1"/>
    <col min="3604" max="3841" width="9" style="85"/>
    <col min="3842" max="3842" width="1.125" style="85" customWidth="1"/>
    <col min="3843" max="3843" width="1.625" style="85" customWidth="1"/>
    <col min="3844" max="3849" width="2" style="85" customWidth="1"/>
    <col min="3850" max="3850" width="15.375" style="85" customWidth="1"/>
    <col min="3851" max="3851" width="21.625" style="85" bestFit="1" customWidth="1"/>
    <col min="3852" max="3852" width="3" style="85" bestFit="1" customWidth="1"/>
    <col min="3853" max="3853" width="21.625" style="85" bestFit="1" customWidth="1"/>
    <col min="3854" max="3854" width="3" style="85" bestFit="1" customWidth="1"/>
    <col min="3855" max="3855" width="21.625" style="85" bestFit="1" customWidth="1"/>
    <col min="3856" max="3856" width="3" style="85" bestFit="1" customWidth="1"/>
    <col min="3857" max="3857" width="21.625" style="85" customWidth="1"/>
    <col min="3858" max="3858" width="3" style="85" customWidth="1"/>
    <col min="3859" max="3859" width="1" style="85" customWidth="1"/>
    <col min="3860" max="4097" width="9" style="85"/>
    <col min="4098" max="4098" width="1.125" style="85" customWidth="1"/>
    <col min="4099" max="4099" width="1.625" style="85" customWidth="1"/>
    <col min="4100" max="4105" width="2" style="85" customWidth="1"/>
    <col min="4106" max="4106" width="15.375" style="85" customWidth="1"/>
    <col min="4107" max="4107" width="21.625" style="85" bestFit="1" customWidth="1"/>
    <col min="4108" max="4108" width="3" style="85" bestFit="1" customWidth="1"/>
    <col min="4109" max="4109" width="21.625" style="85" bestFit="1" customWidth="1"/>
    <col min="4110" max="4110" width="3" style="85" bestFit="1" customWidth="1"/>
    <col min="4111" max="4111" width="21.625" style="85" bestFit="1" customWidth="1"/>
    <col min="4112" max="4112" width="3" style="85" bestFit="1" customWidth="1"/>
    <col min="4113" max="4113" width="21.625" style="85" customWidth="1"/>
    <col min="4114" max="4114" width="3" style="85" customWidth="1"/>
    <col min="4115" max="4115" width="1" style="85" customWidth="1"/>
    <col min="4116" max="4353" width="9" style="85"/>
    <col min="4354" max="4354" width="1.125" style="85" customWidth="1"/>
    <col min="4355" max="4355" width="1.625" style="85" customWidth="1"/>
    <col min="4356" max="4361" width="2" style="85" customWidth="1"/>
    <col min="4362" max="4362" width="15.375" style="85" customWidth="1"/>
    <col min="4363" max="4363" width="21.625" style="85" bestFit="1" customWidth="1"/>
    <col min="4364" max="4364" width="3" style="85" bestFit="1" customWidth="1"/>
    <col min="4365" max="4365" width="21.625" style="85" bestFit="1" customWidth="1"/>
    <col min="4366" max="4366" width="3" style="85" bestFit="1" customWidth="1"/>
    <col min="4367" max="4367" width="21.625" style="85" bestFit="1" customWidth="1"/>
    <col min="4368" max="4368" width="3" style="85" bestFit="1" customWidth="1"/>
    <col min="4369" max="4369" width="21.625" style="85" customWidth="1"/>
    <col min="4370" max="4370" width="3" style="85" customWidth="1"/>
    <col min="4371" max="4371" width="1" style="85" customWidth="1"/>
    <col min="4372" max="4609" width="9" style="85"/>
    <col min="4610" max="4610" width="1.125" style="85" customWidth="1"/>
    <col min="4611" max="4611" width="1.625" style="85" customWidth="1"/>
    <col min="4612" max="4617" width="2" style="85" customWidth="1"/>
    <col min="4618" max="4618" width="15.375" style="85" customWidth="1"/>
    <col min="4619" max="4619" width="21.625" style="85" bestFit="1" customWidth="1"/>
    <col min="4620" max="4620" width="3" style="85" bestFit="1" customWidth="1"/>
    <col min="4621" max="4621" width="21.625" style="85" bestFit="1" customWidth="1"/>
    <col min="4622" max="4622" width="3" style="85" bestFit="1" customWidth="1"/>
    <col min="4623" max="4623" width="21.625" style="85" bestFit="1" customWidth="1"/>
    <col min="4624" max="4624" width="3" style="85" bestFit="1" customWidth="1"/>
    <col min="4625" max="4625" width="21.625" style="85" customWidth="1"/>
    <col min="4626" max="4626" width="3" style="85" customWidth="1"/>
    <col min="4627" max="4627" width="1" style="85" customWidth="1"/>
    <col min="4628" max="4865" width="9" style="85"/>
    <col min="4866" max="4866" width="1.125" style="85" customWidth="1"/>
    <col min="4867" max="4867" width="1.625" style="85" customWidth="1"/>
    <col min="4868" max="4873" width="2" style="85" customWidth="1"/>
    <col min="4874" max="4874" width="15.375" style="85" customWidth="1"/>
    <col min="4875" max="4875" width="21.625" style="85" bestFit="1" customWidth="1"/>
    <col min="4876" max="4876" width="3" style="85" bestFit="1" customWidth="1"/>
    <col min="4877" max="4877" width="21.625" style="85" bestFit="1" customWidth="1"/>
    <col min="4878" max="4878" width="3" style="85" bestFit="1" customWidth="1"/>
    <col min="4879" max="4879" width="21.625" style="85" bestFit="1" customWidth="1"/>
    <col min="4880" max="4880" width="3" style="85" bestFit="1" customWidth="1"/>
    <col min="4881" max="4881" width="21.625" style="85" customWidth="1"/>
    <col min="4882" max="4882" width="3" style="85" customWidth="1"/>
    <col min="4883" max="4883" width="1" style="85" customWidth="1"/>
    <col min="4884" max="5121" width="9" style="85"/>
    <col min="5122" max="5122" width="1.125" style="85" customWidth="1"/>
    <col min="5123" max="5123" width="1.625" style="85" customWidth="1"/>
    <col min="5124" max="5129" width="2" style="85" customWidth="1"/>
    <col min="5130" max="5130" width="15.375" style="85" customWidth="1"/>
    <col min="5131" max="5131" width="21.625" style="85" bestFit="1" customWidth="1"/>
    <col min="5132" max="5132" width="3" style="85" bestFit="1" customWidth="1"/>
    <col min="5133" max="5133" width="21.625" style="85" bestFit="1" customWidth="1"/>
    <col min="5134" max="5134" width="3" style="85" bestFit="1" customWidth="1"/>
    <col min="5135" max="5135" width="21.625" style="85" bestFit="1" customWidth="1"/>
    <col min="5136" max="5136" width="3" style="85" bestFit="1" customWidth="1"/>
    <col min="5137" max="5137" width="21.625" style="85" customWidth="1"/>
    <col min="5138" max="5138" width="3" style="85" customWidth="1"/>
    <col min="5139" max="5139" width="1" style="85" customWidth="1"/>
    <col min="5140" max="5377" width="9" style="85"/>
    <col min="5378" max="5378" width="1.125" style="85" customWidth="1"/>
    <col min="5379" max="5379" width="1.625" style="85" customWidth="1"/>
    <col min="5380" max="5385" width="2" style="85" customWidth="1"/>
    <col min="5386" max="5386" width="15.375" style="85" customWidth="1"/>
    <col min="5387" max="5387" width="21.625" style="85" bestFit="1" customWidth="1"/>
    <col min="5388" max="5388" width="3" style="85" bestFit="1" customWidth="1"/>
    <col min="5389" max="5389" width="21.625" style="85" bestFit="1" customWidth="1"/>
    <col min="5390" max="5390" width="3" style="85" bestFit="1" customWidth="1"/>
    <col min="5391" max="5391" width="21.625" style="85" bestFit="1" customWidth="1"/>
    <col min="5392" max="5392" width="3" style="85" bestFit="1" customWidth="1"/>
    <col min="5393" max="5393" width="21.625" style="85" customWidth="1"/>
    <col min="5394" max="5394" width="3" style="85" customWidth="1"/>
    <col min="5395" max="5395" width="1" style="85" customWidth="1"/>
    <col min="5396" max="5633" width="9" style="85"/>
    <col min="5634" max="5634" width="1.125" style="85" customWidth="1"/>
    <col min="5635" max="5635" width="1.625" style="85" customWidth="1"/>
    <col min="5636" max="5641" width="2" style="85" customWidth="1"/>
    <col min="5642" max="5642" width="15.375" style="85" customWidth="1"/>
    <col min="5643" max="5643" width="21.625" style="85" bestFit="1" customWidth="1"/>
    <col min="5644" max="5644" width="3" style="85" bestFit="1" customWidth="1"/>
    <col min="5645" max="5645" width="21.625" style="85" bestFit="1" customWidth="1"/>
    <col min="5646" max="5646" width="3" style="85" bestFit="1" customWidth="1"/>
    <col min="5647" max="5647" width="21.625" style="85" bestFit="1" customWidth="1"/>
    <col min="5648" max="5648" width="3" style="85" bestFit="1" customWidth="1"/>
    <col min="5649" max="5649" width="21.625" style="85" customWidth="1"/>
    <col min="5650" max="5650" width="3" style="85" customWidth="1"/>
    <col min="5651" max="5651" width="1" style="85" customWidth="1"/>
    <col min="5652" max="5889" width="9" style="85"/>
    <col min="5890" max="5890" width="1.125" style="85" customWidth="1"/>
    <col min="5891" max="5891" width="1.625" style="85" customWidth="1"/>
    <col min="5892" max="5897" width="2" style="85" customWidth="1"/>
    <col min="5898" max="5898" width="15.375" style="85" customWidth="1"/>
    <col min="5899" max="5899" width="21.625" style="85" bestFit="1" customWidth="1"/>
    <col min="5900" max="5900" width="3" style="85" bestFit="1" customWidth="1"/>
    <col min="5901" max="5901" width="21.625" style="85" bestFit="1" customWidth="1"/>
    <col min="5902" max="5902" width="3" style="85" bestFit="1" customWidth="1"/>
    <col min="5903" max="5903" width="21.625" style="85" bestFit="1" customWidth="1"/>
    <col min="5904" max="5904" width="3" style="85" bestFit="1" customWidth="1"/>
    <col min="5905" max="5905" width="21.625" style="85" customWidth="1"/>
    <col min="5906" max="5906" width="3" style="85" customWidth="1"/>
    <col min="5907" max="5907" width="1" style="85" customWidth="1"/>
    <col min="5908" max="6145" width="9" style="85"/>
    <col min="6146" max="6146" width="1.125" style="85" customWidth="1"/>
    <col min="6147" max="6147" width="1.625" style="85" customWidth="1"/>
    <col min="6148" max="6153" width="2" style="85" customWidth="1"/>
    <col min="6154" max="6154" width="15.375" style="85" customWidth="1"/>
    <col min="6155" max="6155" width="21.625" style="85" bestFit="1" customWidth="1"/>
    <col min="6156" max="6156" width="3" style="85" bestFit="1" customWidth="1"/>
    <col min="6157" max="6157" width="21.625" style="85" bestFit="1" customWidth="1"/>
    <col min="6158" max="6158" width="3" style="85" bestFit="1" customWidth="1"/>
    <col min="6159" max="6159" width="21.625" style="85" bestFit="1" customWidth="1"/>
    <col min="6160" max="6160" width="3" style="85" bestFit="1" customWidth="1"/>
    <col min="6161" max="6161" width="21.625" style="85" customWidth="1"/>
    <col min="6162" max="6162" width="3" style="85" customWidth="1"/>
    <col min="6163" max="6163" width="1" style="85" customWidth="1"/>
    <col min="6164" max="6401" width="9" style="85"/>
    <col min="6402" max="6402" width="1.125" style="85" customWidth="1"/>
    <col min="6403" max="6403" width="1.625" style="85" customWidth="1"/>
    <col min="6404" max="6409" width="2" style="85" customWidth="1"/>
    <col min="6410" max="6410" width="15.375" style="85" customWidth="1"/>
    <col min="6411" max="6411" width="21.625" style="85" bestFit="1" customWidth="1"/>
    <col min="6412" max="6412" width="3" style="85" bestFit="1" customWidth="1"/>
    <col min="6413" max="6413" width="21.625" style="85" bestFit="1" customWidth="1"/>
    <col min="6414" max="6414" width="3" style="85" bestFit="1" customWidth="1"/>
    <col min="6415" max="6415" width="21.625" style="85" bestFit="1" customWidth="1"/>
    <col min="6416" max="6416" width="3" style="85" bestFit="1" customWidth="1"/>
    <col min="6417" max="6417" width="21.625" style="85" customWidth="1"/>
    <col min="6418" max="6418" width="3" style="85" customWidth="1"/>
    <col min="6419" max="6419" width="1" style="85" customWidth="1"/>
    <col min="6420" max="6657" width="9" style="85"/>
    <col min="6658" max="6658" width="1.125" style="85" customWidth="1"/>
    <col min="6659" max="6659" width="1.625" style="85" customWidth="1"/>
    <col min="6660" max="6665" width="2" style="85" customWidth="1"/>
    <col min="6666" max="6666" width="15.375" style="85" customWidth="1"/>
    <col min="6667" max="6667" width="21.625" style="85" bestFit="1" customWidth="1"/>
    <col min="6668" max="6668" width="3" style="85" bestFit="1" customWidth="1"/>
    <col min="6669" max="6669" width="21.625" style="85" bestFit="1" customWidth="1"/>
    <col min="6670" max="6670" width="3" style="85" bestFit="1" customWidth="1"/>
    <col min="6671" max="6671" width="21.625" style="85" bestFit="1" customWidth="1"/>
    <col min="6672" max="6672" width="3" style="85" bestFit="1" customWidth="1"/>
    <col min="6673" max="6673" width="21.625" style="85" customWidth="1"/>
    <col min="6674" max="6674" width="3" style="85" customWidth="1"/>
    <col min="6675" max="6675" width="1" style="85" customWidth="1"/>
    <col min="6676" max="6913" width="9" style="85"/>
    <col min="6914" max="6914" width="1.125" style="85" customWidth="1"/>
    <col min="6915" max="6915" width="1.625" style="85" customWidth="1"/>
    <col min="6916" max="6921" width="2" style="85" customWidth="1"/>
    <col min="6922" max="6922" width="15.375" style="85" customWidth="1"/>
    <col min="6923" max="6923" width="21.625" style="85" bestFit="1" customWidth="1"/>
    <col min="6924" max="6924" width="3" style="85" bestFit="1" customWidth="1"/>
    <col min="6925" max="6925" width="21.625" style="85" bestFit="1" customWidth="1"/>
    <col min="6926" max="6926" width="3" style="85" bestFit="1" customWidth="1"/>
    <col min="6927" max="6927" width="21.625" style="85" bestFit="1" customWidth="1"/>
    <col min="6928" max="6928" width="3" style="85" bestFit="1" customWidth="1"/>
    <col min="6929" max="6929" width="21.625" style="85" customWidth="1"/>
    <col min="6930" max="6930" width="3" style="85" customWidth="1"/>
    <col min="6931" max="6931" width="1" style="85" customWidth="1"/>
    <col min="6932" max="7169" width="9" style="85"/>
    <col min="7170" max="7170" width="1.125" style="85" customWidth="1"/>
    <col min="7171" max="7171" width="1.625" style="85" customWidth="1"/>
    <col min="7172" max="7177" width="2" style="85" customWidth="1"/>
    <col min="7178" max="7178" width="15.375" style="85" customWidth="1"/>
    <col min="7179" max="7179" width="21.625" style="85" bestFit="1" customWidth="1"/>
    <col min="7180" max="7180" width="3" style="85" bestFit="1" customWidth="1"/>
    <col min="7181" max="7181" width="21.625" style="85" bestFit="1" customWidth="1"/>
    <col min="7182" max="7182" width="3" style="85" bestFit="1" customWidth="1"/>
    <col min="7183" max="7183" width="21.625" style="85" bestFit="1" customWidth="1"/>
    <col min="7184" max="7184" width="3" style="85" bestFit="1" customWidth="1"/>
    <col min="7185" max="7185" width="21.625" style="85" customWidth="1"/>
    <col min="7186" max="7186" width="3" style="85" customWidth="1"/>
    <col min="7187" max="7187" width="1" style="85" customWidth="1"/>
    <col min="7188" max="7425" width="9" style="85"/>
    <col min="7426" max="7426" width="1.125" style="85" customWidth="1"/>
    <col min="7427" max="7427" width="1.625" style="85" customWidth="1"/>
    <col min="7428" max="7433" width="2" style="85" customWidth="1"/>
    <col min="7434" max="7434" width="15.375" style="85" customWidth="1"/>
    <col min="7435" max="7435" width="21.625" style="85" bestFit="1" customWidth="1"/>
    <col min="7436" max="7436" width="3" style="85" bestFit="1" customWidth="1"/>
    <col min="7437" max="7437" width="21.625" style="85" bestFit="1" customWidth="1"/>
    <col min="7438" max="7438" width="3" style="85" bestFit="1" customWidth="1"/>
    <col min="7439" max="7439" width="21.625" style="85" bestFit="1" customWidth="1"/>
    <col min="7440" max="7440" width="3" style="85" bestFit="1" customWidth="1"/>
    <col min="7441" max="7441" width="21.625" style="85" customWidth="1"/>
    <col min="7442" max="7442" width="3" style="85" customWidth="1"/>
    <col min="7443" max="7443" width="1" style="85" customWidth="1"/>
    <col min="7444" max="7681" width="9" style="85"/>
    <col min="7682" max="7682" width="1.125" style="85" customWidth="1"/>
    <col min="7683" max="7683" width="1.625" style="85" customWidth="1"/>
    <col min="7684" max="7689" width="2" style="85" customWidth="1"/>
    <col min="7690" max="7690" width="15.375" style="85" customWidth="1"/>
    <col min="7691" max="7691" width="21.625" style="85" bestFit="1" customWidth="1"/>
    <col min="7692" max="7692" width="3" style="85" bestFit="1" customWidth="1"/>
    <col min="7693" max="7693" width="21.625" style="85" bestFit="1" customWidth="1"/>
    <col min="7694" max="7694" width="3" style="85" bestFit="1" customWidth="1"/>
    <col min="7695" max="7695" width="21.625" style="85" bestFit="1" customWidth="1"/>
    <col min="7696" max="7696" width="3" style="85" bestFit="1" customWidth="1"/>
    <col min="7697" max="7697" width="21.625" style="85" customWidth="1"/>
    <col min="7698" max="7698" width="3" style="85" customWidth="1"/>
    <col min="7699" max="7699" width="1" style="85" customWidth="1"/>
    <col min="7700" max="7937" width="9" style="85"/>
    <col min="7938" max="7938" width="1.125" style="85" customWidth="1"/>
    <col min="7939" max="7939" width="1.625" style="85" customWidth="1"/>
    <col min="7940" max="7945" width="2" style="85" customWidth="1"/>
    <col min="7946" max="7946" width="15.375" style="85" customWidth="1"/>
    <col min="7947" max="7947" width="21.625" style="85" bestFit="1" customWidth="1"/>
    <col min="7948" max="7948" width="3" style="85" bestFit="1" customWidth="1"/>
    <col min="7949" max="7949" width="21.625" style="85" bestFit="1" customWidth="1"/>
    <col min="7950" max="7950" width="3" style="85" bestFit="1" customWidth="1"/>
    <col min="7951" max="7951" width="21.625" style="85" bestFit="1" customWidth="1"/>
    <col min="7952" max="7952" width="3" style="85" bestFit="1" customWidth="1"/>
    <col min="7953" max="7953" width="21.625" style="85" customWidth="1"/>
    <col min="7954" max="7954" width="3" style="85" customWidth="1"/>
    <col min="7955" max="7955" width="1" style="85" customWidth="1"/>
    <col min="7956" max="8193" width="9" style="85"/>
    <col min="8194" max="8194" width="1.125" style="85" customWidth="1"/>
    <col min="8195" max="8195" width="1.625" style="85" customWidth="1"/>
    <col min="8196" max="8201" width="2" style="85" customWidth="1"/>
    <col min="8202" max="8202" width="15.375" style="85" customWidth="1"/>
    <col min="8203" max="8203" width="21.625" style="85" bestFit="1" customWidth="1"/>
    <col min="8204" max="8204" width="3" style="85" bestFit="1" customWidth="1"/>
    <col min="8205" max="8205" width="21.625" style="85" bestFit="1" customWidth="1"/>
    <col min="8206" max="8206" width="3" style="85" bestFit="1" customWidth="1"/>
    <col min="8207" max="8207" width="21.625" style="85" bestFit="1" customWidth="1"/>
    <col min="8208" max="8208" width="3" style="85" bestFit="1" customWidth="1"/>
    <col min="8209" max="8209" width="21.625" style="85" customWidth="1"/>
    <col min="8210" max="8210" width="3" style="85" customWidth="1"/>
    <col min="8211" max="8211" width="1" style="85" customWidth="1"/>
    <col min="8212" max="8449" width="9" style="85"/>
    <col min="8450" max="8450" width="1.125" style="85" customWidth="1"/>
    <col min="8451" max="8451" width="1.625" style="85" customWidth="1"/>
    <col min="8452" max="8457" width="2" style="85" customWidth="1"/>
    <col min="8458" max="8458" width="15.375" style="85" customWidth="1"/>
    <col min="8459" max="8459" width="21.625" style="85" bestFit="1" customWidth="1"/>
    <col min="8460" max="8460" width="3" style="85" bestFit="1" customWidth="1"/>
    <col min="8461" max="8461" width="21.625" style="85" bestFit="1" customWidth="1"/>
    <col min="8462" max="8462" width="3" style="85" bestFit="1" customWidth="1"/>
    <col min="8463" max="8463" width="21.625" style="85" bestFit="1" customWidth="1"/>
    <col min="8464" max="8464" width="3" style="85" bestFit="1" customWidth="1"/>
    <col min="8465" max="8465" width="21.625" style="85" customWidth="1"/>
    <col min="8466" max="8466" width="3" style="85" customWidth="1"/>
    <col min="8467" max="8467" width="1" style="85" customWidth="1"/>
    <col min="8468" max="8705" width="9" style="85"/>
    <col min="8706" max="8706" width="1.125" style="85" customWidth="1"/>
    <col min="8707" max="8707" width="1.625" style="85" customWidth="1"/>
    <col min="8708" max="8713" width="2" style="85" customWidth="1"/>
    <col min="8714" max="8714" width="15.375" style="85" customWidth="1"/>
    <col min="8715" max="8715" width="21.625" style="85" bestFit="1" customWidth="1"/>
    <col min="8716" max="8716" width="3" style="85" bestFit="1" customWidth="1"/>
    <col min="8717" max="8717" width="21.625" style="85" bestFit="1" customWidth="1"/>
    <col min="8718" max="8718" width="3" style="85" bestFit="1" customWidth="1"/>
    <col min="8719" max="8719" width="21.625" style="85" bestFit="1" customWidth="1"/>
    <col min="8720" max="8720" width="3" style="85" bestFit="1" customWidth="1"/>
    <col min="8721" max="8721" width="21.625" style="85" customWidth="1"/>
    <col min="8722" max="8722" width="3" style="85" customWidth="1"/>
    <col min="8723" max="8723" width="1" style="85" customWidth="1"/>
    <col min="8724" max="8961" width="9" style="85"/>
    <col min="8962" max="8962" width="1.125" style="85" customWidth="1"/>
    <col min="8963" max="8963" width="1.625" style="85" customWidth="1"/>
    <col min="8964" max="8969" width="2" style="85" customWidth="1"/>
    <col min="8970" max="8970" width="15.375" style="85" customWidth="1"/>
    <col min="8971" max="8971" width="21.625" style="85" bestFit="1" customWidth="1"/>
    <col min="8972" max="8972" width="3" style="85" bestFit="1" customWidth="1"/>
    <col min="8973" max="8973" width="21.625" style="85" bestFit="1" customWidth="1"/>
    <col min="8974" max="8974" width="3" style="85" bestFit="1" customWidth="1"/>
    <col min="8975" max="8975" width="21.625" style="85" bestFit="1" customWidth="1"/>
    <col min="8976" max="8976" width="3" style="85" bestFit="1" customWidth="1"/>
    <col min="8977" max="8977" width="21.625" style="85" customWidth="1"/>
    <col min="8978" max="8978" width="3" style="85" customWidth="1"/>
    <col min="8979" max="8979" width="1" style="85" customWidth="1"/>
    <col min="8980" max="9217" width="9" style="85"/>
    <col min="9218" max="9218" width="1.125" style="85" customWidth="1"/>
    <col min="9219" max="9219" width="1.625" style="85" customWidth="1"/>
    <col min="9220" max="9225" width="2" style="85" customWidth="1"/>
    <col min="9226" max="9226" width="15.375" style="85" customWidth="1"/>
    <col min="9227" max="9227" width="21.625" style="85" bestFit="1" customWidth="1"/>
    <col min="9228" max="9228" width="3" style="85" bestFit="1" customWidth="1"/>
    <col min="9229" max="9229" width="21.625" style="85" bestFit="1" customWidth="1"/>
    <col min="9230" max="9230" width="3" style="85" bestFit="1" customWidth="1"/>
    <col min="9231" max="9231" width="21.625" style="85" bestFit="1" customWidth="1"/>
    <col min="9232" max="9232" width="3" style="85" bestFit="1" customWidth="1"/>
    <col min="9233" max="9233" width="21.625" style="85" customWidth="1"/>
    <col min="9234" max="9234" width="3" style="85" customWidth="1"/>
    <col min="9235" max="9235" width="1" style="85" customWidth="1"/>
    <col min="9236" max="9473" width="9" style="85"/>
    <col min="9474" max="9474" width="1.125" style="85" customWidth="1"/>
    <col min="9475" max="9475" width="1.625" style="85" customWidth="1"/>
    <col min="9476" max="9481" width="2" style="85" customWidth="1"/>
    <col min="9482" max="9482" width="15.375" style="85" customWidth="1"/>
    <col min="9483" max="9483" width="21.625" style="85" bestFit="1" customWidth="1"/>
    <col min="9484" max="9484" width="3" style="85" bestFit="1" customWidth="1"/>
    <col min="9485" max="9485" width="21.625" style="85" bestFit="1" customWidth="1"/>
    <col min="9486" max="9486" width="3" style="85" bestFit="1" customWidth="1"/>
    <col min="9487" max="9487" width="21.625" style="85" bestFit="1" customWidth="1"/>
    <col min="9488" max="9488" width="3" style="85" bestFit="1" customWidth="1"/>
    <col min="9489" max="9489" width="21.625" style="85" customWidth="1"/>
    <col min="9490" max="9490" width="3" style="85" customWidth="1"/>
    <col min="9491" max="9491" width="1" style="85" customWidth="1"/>
    <col min="9492" max="9729" width="9" style="85"/>
    <col min="9730" max="9730" width="1.125" style="85" customWidth="1"/>
    <col min="9731" max="9731" width="1.625" style="85" customWidth="1"/>
    <col min="9732" max="9737" width="2" style="85" customWidth="1"/>
    <col min="9738" max="9738" width="15.375" style="85" customWidth="1"/>
    <col min="9739" max="9739" width="21.625" style="85" bestFit="1" customWidth="1"/>
    <col min="9740" max="9740" width="3" style="85" bestFit="1" customWidth="1"/>
    <col min="9741" max="9741" width="21.625" style="85" bestFit="1" customWidth="1"/>
    <col min="9742" max="9742" width="3" style="85" bestFit="1" customWidth="1"/>
    <col min="9743" max="9743" width="21.625" style="85" bestFit="1" customWidth="1"/>
    <col min="9744" max="9744" width="3" style="85" bestFit="1" customWidth="1"/>
    <col min="9745" max="9745" width="21.625" style="85" customWidth="1"/>
    <col min="9746" max="9746" width="3" style="85" customWidth="1"/>
    <col min="9747" max="9747" width="1" style="85" customWidth="1"/>
    <col min="9748" max="9985" width="9" style="85"/>
    <col min="9986" max="9986" width="1.125" style="85" customWidth="1"/>
    <col min="9987" max="9987" width="1.625" style="85" customWidth="1"/>
    <col min="9988" max="9993" width="2" style="85" customWidth="1"/>
    <col min="9994" max="9994" width="15.375" style="85" customWidth="1"/>
    <col min="9995" max="9995" width="21.625" style="85" bestFit="1" customWidth="1"/>
    <col min="9996" max="9996" width="3" style="85" bestFit="1" customWidth="1"/>
    <col min="9997" max="9997" width="21.625" style="85" bestFit="1" customWidth="1"/>
    <col min="9998" max="9998" width="3" style="85" bestFit="1" customWidth="1"/>
    <col min="9999" max="9999" width="21.625" style="85" bestFit="1" customWidth="1"/>
    <col min="10000" max="10000" width="3" style="85" bestFit="1" customWidth="1"/>
    <col min="10001" max="10001" width="21.625" style="85" customWidth="1"/>
    <col min="10002" max="10002" width="3" style="85" customWidth="1"/>
    <col min="10003" max="10003" width="1" style="85" customWidth="1"/>
    <col min="10004" max="10241" width="9" style="85"/>
    <col min="10242" max="10242" width="1.125" style="85" customWidth="1"/>
    <col min="10243" max="10243" width="1.625" style="85" customWidth="1"/>
    <col min="10244" max="10249" width="2" style="85" customWidth="1"/>
    <col min="10250" max="10250" width="15.375" style="85" customWidth="1"/>
    <col min="10251" max="10251" width="21.625" style="85" bestFit="1" customWidth="1"/>
    <col min="10252" max="10252" width="3" style="85" bestFit="1" customWidth="1"/>
    <col min="10253" max="10253" width="21.625" style="85" bestFit="1" customWidth="1"/>
    <col min="10254" max="10254" width="3" style="85" bestFit="1" customWidth="1"/>
    <col min="10255" max="10255" width="21.625" style="85" bestFit="1" customWidth="1"/>
    <col min="10256" max="10256" width="3" style="85" bestFit="1" customWidth="1"/>
    <col min="10257" max="10257" width="21.625" style="85" customWidth="1"/>
    <col min="10258" max="10258" width="3" style="85" customWidth="1"/>
    <col min="10259" max="10259" width="1" style="85" customWidth="1"/>
    <col min="10260" max="10497" width="9" style="85"/>
    <col min="10498" max="10498" width="1.125" style="85" customWidth="1"/>
    <col min="10499" max="10499" width="1.625" style="85" customWidth="1"/>
    <col min="10500" max="10505" width="2" style="85" customWidth="1"/>
    <col min="10506" max="10506" width="15.375" style="85" customWidth="1"/>
    <col min="10507" max="10507" width="21.625" style="85" bestFit="1" customWidth="1"/>
    <col min="10508" max="10508" width="3" style="85" bestFit="1" customWidth="1"/>
    <col min="10509" max="10509" width="21.625" style="85" bestFit="1" customWidth="1"/>
    <col min="10510" max="10510" width="3" style="85" bestFit="1" customWidth="1"/>
    <col min="10511" max="10511" width="21.625" style="85" bestFit="1" customWidth="1"/>
    <col min="10512" max="10512" width="3" style="85" bestFit="1" customWidth="1"/>
    <col min="10513" max="10513" width="21.625" style="85" customWidth="1"/>
    <col min="10514" max="10514" width="3" style="85" customWidth="1"/>
    <col min="10515" max="10515" width="1" style="85" customWidth="1"/>
    <col min="10516" max="10753" width="9" style="85"/>
    <col min="10754" max="10754" width="1.125" style="85" customWidth="1"/>
    <col min="10755" max="10755" width="1.625" style="85" customWidth="1"/>
    <col min="10756" max="10761" width="2" style="85" customWidth="1"/>
    <col min="10762" max="10762" width="15.375" style="85" customWidth="1"/>
    <col min="10763" max="10763" width="21.625" style="85" bestFit="1" customWidth="1"/>
    <col min="10764" max="10764" width="3" style="85" bestFit="1" customWidth="1"/>
    <col min="10765" max="10765" width="21.625" style="85" bestFit="1" customWidth="1"/>
    <col min="10766" max="10766" width="3" style="85" bestFit="1" customWidth="1"/>
    <col min="10767" max="10767" width="21.625" style="85" bestFit="1" customWidth="1"/>
    <col min="10768" max="10768" width="3" style="85" bestFit="1" customWidth="1"/>
    <col min="10769" max="10769" width="21.625" style="85" customWidth="1"/>
    <col min="10770" max="10770" width="3" style="85" customWidth="1"/>
    <col min="10771" max="10771" width="1" style="85" customWidth="1"/>
    <col min="10772" max="11009" width="9" style="85"/>
    <col min="11010" max="11010" width="1.125" style="85" customWidth="1"/>
    <col min="11011" max="11011" width="1.625" style="85" customWidth="1"/>
    <col min="11012" max="11017" width="2" style="85" customWidth="1"/>
    <col min="11018" max="11018" width="15.375" style="85" customWidth="1"/>
    <col min="11019" max="11019" width="21.625" style="85" bestFit="1" customWidth="1"/>
    <col min="11020" max="11020" width="3" style="85" bestFit="1" customWidth="1"/>
    <col min="11021" max="11021" width="21.625" style="85" bestFit="1" customWidth="1"/>
    <col min="11022" max="11022" width="3" style="85" bestFit="1" customWidth="1"/>
    <col min="11023" max="11023" width="21.625" style="85" bestFit="1" customWidth="1"/>
    <col min="11024" max="11024" width="3" style="85" bestFit="1" customWidth="1"/>
    <col min="11025" max="11025" width="21.625" style="85" customWidth="1"/>
    <col min="11026" max="11026" width="3" style="85" customWidth="1"/>
    <col min="11027" max="11027" width="1" style="85" customWidth="1"/>
    <col min="11028" max="11265" width="9" style="85"/>
    <col min="11266" max="11266" width="1.125" style="85" customWidth="1"/>
    <col min="11267" max="11267" width="1.625" style="85" customWidth="1"/>
    <col min="11268" max="11273" width="2" style="85" customWidth="1"/>
    <col min="11274" max="11274" width="15.375" style="85" customWidth="1"/>
    <col min="11275" max="11275" width="21.625" style="85" bestFit="1" customWidth="1"/>
    <col min="11276" max="11276" width="3" style="85" bestFit="1" customWidth="1"/>
    <col min="11277" max="11277" width="21.625" style="85" bestFit="1" customWidth="1"/>
    <col min="11278" max="11278" width="3" style="85" bestFit="1" customWidth="1"/>
    <col min="11279" max="11279" width="21.625" style="85" bestFit="1" customWidth="1"/>
    <col min="11280" max="11280" width="3" style="85" bestFit="1" customWidth="1"/>
    <col min="11281" max="11281" width="21.625" style="85" customWidth="1"/>
    <col min="11282" max="11282" width="3" style="85" customWidth="1"/>
    <col min="11283" max="11283" width="1" style="85" customWidth="1"/>
    <col min="11284" max="11521" width="9" style="85"/>
    <col min="11522" max="11522" width="1.125" style="85" customWidth="1"/>
    <col min="11523" max="11523" width="1.625" style="85" customWidth="1"/>
    <col min="11524" max="11529" width="2" style="85" customWidth="1"/>
    <col min="11530" max="11530" width="15.375" style="85" customWidth="1"/>
    <col min="11531" max="11531" width="21.625" style="85" bestFit="1" customWidth="1"/>
    <col min="11532" max="11532" width="3" style="85" bestFit="1" customWidth="1"/>
    <col min="11533" max="11533" width="21.625" style="85" bestFit="1" customWidth="1"/>
    <col min="11534" max="11534" width="3" style="85" bestFit="1" customWidth="1"/>
    <col min="11535" max="11535" width="21.625" style="85" bestFit="1" customWidth="1"/>
    <col min="11536" max="11536" width="3" style="85" bestFit="1" customWidth="1"/>
    <col min="11537" max="11537" width="21.625" style="85" customWidth="1"/>
    <col min="11538" max="11538" width="3" style="85" customWidth="1"/>
    <col min="11539" max="11539" width="1" style="85" customWidth="1"/>
    <col min="11540" max="11777" width="9" style="85"/>
    <col min="11778" max="11778" width="1.125" style="85" customWidth="1"/>
    <col min="11779" max="11779" width="1.625" style="85" customWidth="1"/>
    <col min="11780" max="11785" width="2" style="85" customWidth="1"/>
    <col min="11786" max="11786" width="15.375" style="85" customWidth="1"/>
    <col min="11787" max="11787" width="21.625" style="85" bestFit="1" customWidth="1"/>
    <col min="11788" max="11788" width="3" style="85" bestFit="1" customWidth="1"/>
    <col min="11789" max="11789" width="21.625" style="85" bestFit="1" customWidth="1"/>
    <col min="11790" max="11790" width="3" style="85" bestFit="1" customWidth="1"/>
    <col min="11791" max="11791" width="21.625" style="85" bestFit="1" customWidth="1"/>
    <col min="11792" max="11792" width="3" style="85" bestFit="1" customWidth="1"/>
    <col min="11793" max="11793" width="21.625" style="85" customWidth="1"/>
    <col min="11794" max="11794" width="3" style="85" customWidth="1"/>
    <col min="11795" max="11795" width="1" style="85" customWidth="1"/>
    <col min="11796" max="12033" width="9" style="85"/>
    <col min="12034" max="12034" width="1.125" style="85" customWidth="1"/>
    <col min="12035" max="12035" width="1.625" style="85" customWidth="1"/>
    <col min="12036" max="12041" width="2" style="85" customWidth="1"/>
    <col min="12042" max="12042" width="15.375" style="85" customWidth="1"/>
    <col min="12043" max="12043" width="21.625" style="85" bestFit="1" customWidth="1"/>
    <col min="12044" max="12044" width="3" style="85" bestFit="1" customWidth="1"/>
    <col min="12045" max="12045" width="21.625" style="85" bestFit="1" customWidth="1"/>
    <col min="12046" max="12046" width="3" style="85" bestFit="1" customWidth="1"/>
    <col min="12047" max="12047" width="21.625" style="85" bestFit="1" customWidth="1"/>
    <col min="12048" max="12048" width="3" style="85" bestFit="1" customWidth="1"/>
    <col min="12049" max="12049" width="21.625" style="85" customWidth="1"/>
    <col min="12050" max="12050" width="3" style="85" customWidth="1"/>
    <col min="12051" max="12051" width="1" style="85" customWidth="1"/>
    <col min="12052" max="12289" width="9" style="85"/>
    <col min="12290" max="12290" width="1.125" style="85" customWidth="1"/>
    <col min="12291" max="12291" width="1.625" style="85" customWidth="1"/>
    <col min="12292" max="12297" width="2" style="85" customWidth="1"/>
    <col min="12298" max="12298" width="15.375" style="85" customWidth="1"/>
    <col min="12299" max="12299" width="21.625" style="85" bestFit="1" customWidth="1"/>
    <col min="12300" max="12300" width="3" style="85" bestFit="1" customWidth="1"/>
    <col min="12301" max="12301" width="21.625" style="85" bestFit="1" customWidth="1"/>
    <col min="12302" max="12302" width="3" style="85" bestFit="1" customWidth="1"/>
    <col min="12303" max="12303" width="21.625" style="85" bestFit="1" customWidth="1"/>
    <col min="12304" max="12304" width="3" style="85" bestFit="1" customWidth="1"/>
    <col min="12305" max="12305" width="21.625" style="85" customWidth="1"/>
    <col min="12306" max="12306" width="3" style="85" customWidth="1"/>
    <col min="12307" max="12307" width="1" style="85" customWidth="1"/>
    <col min="12308" max="12545" width="9" style="85"/>
    <col min="12546" max="12546" width="1.125" style="85" customWidth="1"/>
    <col min="12547" max="12547" width="1.625" style="85" customWidth="1"/>
    <col min="12548" max="12553" width="2" style="85" customWidth="1"/>
    <col min="12554" max="12554" width="15.375" style="85" customWidth="1"/>
    <col min="12555" max="12555" width="21.625" style="85" bestFit="1" customWidth="1"/>
    <col min="12556" max="12556" width="3" style="85" bestFit="1" customWidth="1"/>
    <col min="12557" max="12557" width="21.625" style="85" bestFit="1" customWidth="1"/>
    <col min="12558" max="12558" width="3" style="85" bestFit="1" customWidth="1"/>
    <col min="12559" max="12559" width="21.625" style="85" bestFit="1" customWidth="1"/>
    <col min="12560" max="12560" width="3" style="85" bestFit="1" customWidth="1"/>
    <col min="12561" max="12561" width="21.625" style="85" customWidth="1"/>
    <col min="12562" max="12562" width="3" style="85" customWidth="1"/>
    <col min="12563" max="12563" width="1" style="85" customWidth="1"/>
    <col min="12564" max="12801" width="9" style="85"/>
    <col min="12802" max="12802" width="1.125" style="85" customWidth="1"/>
    <col min="12803" max="12803" width="1.625" style="85" customWidth="1"/>
    <col min="12804" max="12809" width="2" style="85" customWidth="1"/>
    <col min="12810" max="12810" width="15.375" style="85" customWidth="1"/>
    <col min="12811" max="12811" width="21.625" style="85" bestFit="1" customWidth="1"/>
    <col min="12812" max="12812" width="3" style="85" bestFit="1" customWidth="1"/>
    <col min="12813" max="12813" width="21.625" style="85" bestFit="1" customWidth="1"/>
    <col min="12814" max="12814" width="3" style="85" bestFit="1" customWidth="1"/>
    <col min="12815" max="12815" width="21.625" style="85" bestFit="1" customWidth="1"/>
    <col min="12816" max="12816" width="3" style="85" bestFit="1" customWidth="1"/>
    <col min="12817" max="12817" width="21.625" style="85" customWidth="1"/>
    <col min="12818" max="12818" width="3" style="85" customWidth="1"/>
    <col min="12819" max="12819" width="1" style="85" customWidth="1"/>
    <col min="12820" max="13057" width="9" style="85"/>
    <col min="13058" max="13058" width="1.125" style="85" customWidth="1"/>
    <col min="13059" max="13059" width="1.625" style="85" customWidth="1"/>
    <col min="13060" max="13065" width="2" style="85" customWidth="1"/>
    <col min="13066" max="13066" width="15.375" style="85" customWidth="1"/>
    <col min="13067" max="13067" width="21.625" style="85" bestFit="1" customWidth="1"/>
    <col min="13068" max="13068" width="3" style="85" bestFit="1" customWidth="1"/>
    <col min="13069" max="13069" width="21.625" style="85" bestFit="1" customWidth="1"/>
    <col min="13070" max="13070" width="3" style="85" bestFit="1" customWidth="1"/>
    <col min="13071" max="13071" width="21.625" style="85" bestFit="1" customWidth="1"/>
    <col min="13072" max="13072" width="3" style="85" bestFit="1" customWidth="1"/>
    <col min="13073" max="13073" width="21.625" style="85" customWidth="1"/>
    <col min="13074" max="13074" width="3" style="85" customWidth="1"/>
    <col min="13075" max="13075" width="1" style="85" customWidth="1"/>
    <col min="13076" max="13313" width="9" style="85"/>
    <col min="13314" max="13314" width="1.125" style="85" customWidth="1"/>
    <col min="13315" max="13315" width="1.625" style="85" customWidth="1"/>
    <col min="13316" max="13321" width="2" style="85" customWidth="1"/>
    <col min="13322" max="13322" width="15.375" style="85" customWidth="1"/>
    <col min="13323" max="13323" width="21.625" style="85" bestFit="1" customWidth="1"/>
    <col min="13324" max="13324" width="3" style="85" bestFit="1" customWidth="1"/>
    <col min="13325" max="13325" width="21.625" style="85" bestFit="1" customWidth="1"/>
    <col min="13326" max="13326" width="3" style="85" bestFit="1" customWidth="1"/>
    <col min="13327" max="13327" width="21.625" style="85" bestFit="1" customWidth="1"/>
    <col min="13328" max="13328" width="3" style="85" bestFit="1" customWidth="1"/>
    <col min="13329" max="13329" width="21.625" style="85" customWidth="1"/>
    <col min="13330" max="13330" width="3" style="85" customWidth="1"/>
    <col min="13331" max="13331" width="1" style="85" customWidth="1"/>
    <col min="13332" max="13569" width="9" style="85"/>
    <col min="13570" max="13570" width="1.125" style="85" customWidth="1"/>
    <col min="13571" max="13571" width="1.625" style="85" customWidth="1"/>
    <col min="13572" max="13577" width="2" style="85" customWidth="1"/>
    <col min="13578" max="13578" width="15.375" style="85" customWidth="1"/>
    <col min="13579" max="13579" width="21.625" style="85" bestFit="1" customWidth="1"/>
    <col min="13580" max="13580" width="3" style="85" bestFit="1" customWidth="1"/>
    <col min="13581" max="13581" width="21.625" style="85" bestFit="1" customWidth="1"/>
    <col min="13582" max="13582" width="3" style="85" bestFit="1" customWidth="1"/>
    <col min="13583" max="13583" width="21.625" style="85" bestFit="1" customWidth="1"/>
    <col min="13584" max="13584" width="3" style="85" bestFit="1" customWidth="1"/>
    <col min="13585" max="13585" width="21.625" style="85" customWidth="1"/>
    <col min="13586" max="13586" width="3" style="85" customWidth="1"/>
    <col min="13587" max="13587" width="1" style="85" customWidth="1"/>
    <col min="13588" max="13825" width="9" style="85"/>
    <col min="13826" max="13826" width="1.125" style="85" customWidth="1"/>
    <col min="13827" max="13827" width="1.625" style="85" customWidth="1"/>
    <col min="13828" max="13833" width="2" style="85" customWidth="1"/>
    <col min="13834" max="13834" width="15.375" style="85" customWidth="1"/>
    <col min="13835" max="13835" width="21.625" style="85" bestFit="1" customWidth="1"/>
    <col min="13836" max="13836" width="3" style="85" bestFit="1" customWidth="1"/>
    <col min="13837" max="13837" width="21.625" style="85" bestFit="1" customWidth="1"/>
    <col min="13838" max="13838" width="3" style="85" bestFit="1" customWidth="1"/>
    <col min="13839" max="13839" width="21.625" style="85" bestFit="1" customWidth="1"/>
    <col min="13840" max="13840" width="3" style="85" bestFit="1" customWidth="1"/>
    <col min="13841" max="13841" width="21.625" style="85" customWidth="1"/>
    <col min="13842" max="13842" width="3" style="85" customWidth="1"/>
    <col min="13843" max="13843" width="1" style="85" customWidth="1"/>
    <col min="13844" max="14081" width="9" style="85"/>
    <col min="14082" max="14082" width="1.125" style="85" customWidth="1"/>
    <col min="14083" max="14083" width="1.625" style="85" customWidth="1"/>
    <col min="14084" max="14089" width="2" style="85" customWidth="1"/>
    <col min="14090" max="14090" width="15.375" style="85" customWidth="1"/>
    <col min="14091" max="14091" width="21.625" style="85" bestFit="1" customWidth="1"/>
    <col min="14092" max="14092" width="3" style="85" bestFit="1" customWidth="1"/>
    <col min="14093" max="14093" width="21.625" style="85" bestFit="1" customWidth="1"/>
    <col min="14094" max="14094" width="3" style="85" bestFit="1" customWidth="1"/>
    <col min="14095" max="14095" width="21.625" style="85" bestFit="1" customWidth="1"/>
    <col min="14096" max="14096" width="3" style="85" bestFit="1" customWidth="1"/>
    <col min="14097" max="14097" width="21.625" style="85" customWidth="1"/>
    <col min="14098" max="14098" width="3" style="85" customWidth="1"/>
    <col min="14099" max="14099" width="1" style="85" customWidth="1"/>
    <col min="14100" max="14337" width="9" style="85"/>
    <col min="14338" max="14338" width="1.125" style="85" customWidth="1"/>
    <col min="14339" max="14339" width="1.625" style="85" customWidth="1"/>
    <col min="14340" max="14345" width="2" style="85" customWidth="1"/>
    <col min="14346" max="14346" width="15.375" style="85" customWidth="1"/>
    <col min="14347" max="14347" width="21.625" style="85" bestFit="1" customWidth="1"/>
    <col min="14348" max="14348" width="3" style="85" bestFit="1" customWidth="1"/>
    <col min="14349" max="14349" width="21.625" style="85" bestFit="1" customWidth="1"/>
    <col min="14350" max="14350" width="3" style="85" bestFit="1" customWidth="1"/>
    <col min="14351" max="14351" width="21.625" style="85" bestFit="1" customWidth="1"/>
    <col min="14352" max="14352" width="3" style="85" bestFit="1" customWidth="1"/>
    <col min="14353" max="14353" width="21.625" style="85" customWidth="1"/>
    <col min="14354" max="14354" width="3" style="85" customWidth="1"/>
    <col min="14355" max="14355" width="1" style="85" customWidth="1"/>
    <col min="14356" max="14593" width="9" style="85"/>
    <col min="14594" max="14594" width="1.125" style="85" customWidth="1"/>
    <col min="14595" max="14595" width="1.625" style="85" customWidth="1"/>
    <col min="14596" max="14601" width="2" style="85" customWidth="1"/>
    <col min="14602" max="14602" width="15.375" style="85" customWidth="1"/>
    <col min="14603" max="14603" width="21.625" style="85" bestFit="1" customWidth="1"/>
    <col min="14604" max="14604" width="3" style="85" bestFit="1" customWidth="1"/>
    <col min="14605" max="14605" width="21.625" style="85" bestFit="1" customWidth="1"/>
    <col min="14606" max="14606" width="3" style="85" bestFit="1" customWidth="1"/>
    <col min="14607" max="14607" width="21.625" style="85" bestFit="1" customWidth="1"/>
    <col min="14608" max="14608" width="3" style="85" bestFit="1" customWidth="1"/>
    <col min="14609" max="14609" width="21.625" style="85" customWidth="1"/>
    <col min="14610" max="14610" width="3" style="85" customWidth="1"/>
    <col min="14611" max="14611" width="1" style="85" customWidth="1"/>
    <col min="14612" max="14849" width="9" style="85"/>
    <col min="14850" max="14850" width="1.125" style="85" customWidth="1"/>
    <col min="14851" max="14851" width="1.625" style="85" customWidth="1"/>
    <col min="14852" max="14857" width="2" style="85" customWidth="1"/>
    <col min="14858" max="14858" width="15.375" style="85" customWidth="1"/>
    <col min="14859" max="14859" width="21.625" style="85" bestFit="1" customWidth="1"/>
    <col min="14860" max="14860" width="3" style="85" bestFit="1" customWidth="1"/>
    <col min="14861" max="14861" width="21.625" style="85" bestFit="1" customWidth="1"/>
    <col min="14862" max="14862" width="3" style="85" bestFit="1" customWidth="1"/>
    <col min="14863" max="14863" width="21.625" style="85" bestFit="1" customWidth="1"/>
    <col min="14864" max="14864" width="3" style="85" bestFit="1" customWidth="1"/>
    <col min="14865" max="14865" width="21.625" style="85" customWidth="1"/>
    <col min="14866" max="14866" width="3" style="85" customWidth="1"/>
    <col min="14867" max="14867" width="1" style="85" customWidth="1"/>
    <col min="14868" max="15105" width="9" style="85"/>
    <col min="15106" max="15106" width="1.125" style="85" customWidth="1"/>
    <col min="15107" max="15107" width="1.625" style="85" customWidth="1"/>
    <col min="15108" max="15113" width="2" style="85" customWidth="1"/>
    <col min="15114" max="15114" width="15.375" style="85" customWidth="1"/>
    <col min="15115" max="15115" width="21.625" style="85" bestFit="1" customWidth="1"/>
    <col min="15116" max="15116" width="3" style="85" bestFit="1" customWidth="1"/>
    <col min="15117" max="15117" width="21.625" style="85" bestFit="1" customWidth="1"/>
    <col min="15118" max="15118" width="3" style="85" bestFit="1" customWidth="1"/>
    <col min="15119" max="15119" width="21.625" style="85" bestFit="1" customWidth="1"/>
    <col min="15120" max="15120" width="3" style="85" bestFit="1" customWidth="1"/>
    <col min="15121" max="15121" width="21.625" style="85" customWidth="1"/>
    <col min="15122" max="15122" width="3" style="85" customWidth="1"/>
    <col min="15123" max="15123" width="1" style="85" customWidth="1"/>
    <col min="15124" max="15361" width="9" style="85"/>
    <col min="15362" max="15362" width="1.125" style="85" customWidth="1"/>
    <col min="15363" max="15363" width="1.625" style="85" customWidth="1"/>
    <col min="15364" max="15369" width="2" style="85" customWidth="1"/>
    <col min="15370" max="15370" width="15.375" style="85" customWidth="1"/>
    <col min="15371" max="15371" width="21.625" style="85" bestFit="1" customWidth="1"/>
    <col min="15372" max="15372" width="3" style="85" bestFit="1" customWidth="1"/>
    <col min="15373" max="15373" width="21.625" style="85" bestFit="1" customWidth="1"/>
    <col min="15374" max="15374" width="3" style="85" bestFit="1" customWidth="1"/>
    <col min="15375" max="15375" width="21.625" style="85" bestFit="1" customWidth="1"/>
    <col min="15376" max="15376" width="3" style="85" bestFit="1" customWidth="1"/>
    <col min="15377" max="15377" width="21.625" style="85" customWidth="1"/>
    <col min="15378" max="15378" width="3" style="85" customWidth="1"/>
    <col min="15379" max="15379" width="1" style="85" customWidth="1"/>
    <col min="15380" max="15617" width="9" style="85"/>
    <col min="15618" max="15618" width="1.125" style="85" customWidth="1"/>
    <col min="15619" max="15619" width="1.625" style="85" customWidth="1"/>
    <col min="15620" max="15625" width="2" style="85" customWidth="1"/>
    <col min="15626" max="15626" width="15.375" style="85" customWidth="1"/>
    <col min="15627" max="15627" width="21.625" style="85" bestFit="1" customWidth="1"/>
    <col min="15628" max="15628" width="3" style="85" bestFit="1" customWidth="1"/>
    <col min="15629" max="15629" width="21.625" style="85" bestFit="1" customWidth="1"/>
    <col min="15630" max="15630" width="3" style="85" bestFit="1" customWidth="1"/>
    <col min="15631" max="15631" width="21.625" style="85" bestFit="1" customWidth="1"/>
    <col min="15632" max="15632" width="3" style="85" bestFit="1" customWidth="1"/>
    <col min="15633" max="15633" width="21.625" style="85" customWidth="1"/>
    <col min="15634" max="15634" width="3" style="85" customWidth="1"/>
    <col min="15635" max="15635" width="1" style="85" customWidth="1"/>
    <col min="15636" max="15873" width="9" style="85"/>
    <col min="15874" max="15874" width="1.125" style="85" customWidth="1"/>
    <col min="15875" max="15875" width="1.625" style="85" customWidth="1"/>
    <col min="15876" max="15881" width="2" style="85" customWidth="1"/>
    <col min="15882" max="15882" width="15.375" style="85" customWidth="1"/>
    <col min="15883" max="15883" width="21.625" style="85" bestFit="1" customWidth="1"/>
    <col min="15884" max="15884" width="3" style="85" bestFit="1" customWidth="1"/>
    <col min="15885" max="15885" width="21.625" style="85" bestFit="1" customWidth="1"/>
    <col min="15886" max="15886" width="3" style="85" bestFit="1" customWidth="1"/>
    <col min="15887" max="15887" width="21.625" style="85" bestFit="1" customWidth="1"/>
    <col min="15888" max="15888" width="3" style="85" bestFit="1" customWidth="1"/>
    <col min="15889" max="15889" width="21.625" style="85" customWidth="1"/>
    <col min="15890" max="15890" width="3" style="85" customWidth="1"/>
    <col min="15891" max="15891" width="1" style="85" customWidth="1"/>
    <col min="15892" max="16129" width="9" style="85"/>
    <col min="16130" max="16130" width="1.125" style="85" customWidth="1"/>
    <col min="16131" max="16131" width="1.625" style="85" customWidth="1"/>
    <col min="16132" max="16137" width="2" style="85" customWidth="1"/>
    <col min="16138" max="16138" width="15.375" style="85" customWidth="1"/>
    <col min="16139" max="16139" width="21.625" style="85" bestFit="1" customWidth="1"/>
    <col min="16140" max="16140" width="3" style="85" bestFit="1" customWidth="1"/>
    <col min="16141" max="16141" width="21.625" style="85" bestFit="1" customWidth="1"/>
    <col min="16142" max="16142" width="3" style="85" bestFit="1" customWidth="1"/>
    <col min="16143" max="16143" width="21.625" style="85" bestFit="1" customWidth="1"/>
    <col min="16144" max="16144" width="3" style="85" bestFit="1" customWidth="1"/>
    <col min="16145" max="16145" width="21.625" style="85" customWidth="1"/>
    <col min="16146" max="16146" width="3" style="85" customWidth="1"/>
    <col min="16147" max="16147" width="1" style="85" customWidth="1"/>
    <col min="16148" max="16384" width="9" style="85"/>
  </cols>
  <sheetData>
    <row r="2" spans="1:24" ht="24" x14ac:dyDescent="0.25">
      <c r="B2" s="84"/>
      <c r="C2" s="285" t="s">
        <v>382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</row>
    <row r="3" spans="1:24" ht="17.25" x14ac:dyDescent="0.2">
      <c r="B3" s="86"/>
      <c r="C3" s="286" t="s">
        <v>355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4" ht="17.25" x14ac:dyDescent="0.2">
      <c r="B4" s="86"/>
      <c r="C4" s="286" t="s">
        <v>356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7" t="s">
        <v>353</v>
      </c>
      <c r="Q5" s="88"/>
      <c r="R5" s="89"/>
    </row>
    <row r="6" spans="1:24" ht="12.75" customHeight="1" x14ac:dyDescent="0.15">
      <c r="B6" s="90"/>
      <c r="C6" s="287" t="s">
        <v>0</v>
      </c>
      <c r="D6" s="288"/>
      <c r="E6" s="288"/>
      <c r="F6" s="288"/>
      <c r="G6" s="288"/>
      <c r="H6" s="288"/>
      <c r="I6" s="288"/>
      <c r="J6" s="289"/>
      <c r="K6" s="293" t="s">
        <v>343</v>
      </c>
      <c r="L6" s="288"/>
      <c r="M6" s="91"/>
      <c r="N6" s="91"/>
      <c r="O6" s="91"/>
      <c r="P6" s="92"/>
      <c r="Q6" s="91"/>
      <c r="R6" s="92"/>
    </row>
    <row r="7" spans="1:24" ht="29.25" customHeight="1" thickBot="1" x14ac:dyDescent="0.2">
      <c r="A7" s="83" t="s">
        <v>329</v>
      </c>
      <c r="B7" s="90"/>
      <c r="C7" s="290"/>
      <c r="D7" s="291"/>
      <c r="E7" s="291"/>
      <c r="F7" s="291"/>
      <c r="G7" s="291"/>
      <c r="H7" s="291"/>
      <c r="I7" s="291"/>
      <c r="J7" s="292"/>
      <c r="K7" s="294"/>
      <c r="L7" s="291"/>
      <c r="M7" s="295" t="s">
        <v>344</v>
      </c>
      <c r="N7" s="381"/>
      <c r="O7" s="295" t="s">
        <v>345</v>
      </c>
      <c r="P7" s="299"/>
      <c r="Q7" s="382" t="s">
        <v>147</v>
      </c>
      <c r="R7" s="299"/>
    </row>
    <row r="8" spans="1:24" ht="15.95" customHeight="1" x14ac:dyDescent="0.15">
      <c r="A8" s="83" t="s">
        <v>209</v>
      </c>
      <c r="B8" s="93"/>
      <c r="C8" s="94" t="s">
        <v>210</v>
      </c>
      <c r="D8" s="95"/>
      <c r="E8" s="95"/>
      <c r="F8" s="95"/>
      <c r="G8" s="95"/>
      <c r="H8" s="95"/>
      <c r="I8" s="95"/>
      <c r="J8" s="96"/>
      <c r="K8" s="228">
        <v>840056</v>
      </c>
      <c r="L8" s="229"/>
      <c r="M8" s="228">
        <v>1167425</v>
      </c>
      <c r="N8" s="230"/>
      <c r="O8" s="228">
        <v>-327369</v>
      </c>
      <c r="P8" s="231"/>
      <c r="Q8" s="232" t="s">
        <v>375</v>
      </c>
      <c r="R8" s="231"/>
      <c r="U8" s="213">
        <f t="shared" ref="U8:U13" si="0">IF(COUNTIF(V8:X8,"-")=COUNTA(V8:X8),"-",SUM(V8:X8))</f>
        <v>840055593057</v>
      </c>
      <c r="V8" s="213">
        <v>1167424968797</v>
      </c>
      <c r="W8" s="213">
        <v>-327369375740</v>
      </c>
      <c r="X8" s="213" t="s">
        <v>11</v>
      </c>
    </row>
    <row r="9" spans="1:24" ht="15.95" customHeight="1" x14ac:dyDescent="0.15">
      <c r="A9" s="83" t="s">
        <v>211</v>
      </c>
      <c r="B9" s="93"/>
      <c r="C9" s="24"/>
      <c r="D9" s="19" t="s">
        <v>212</v>
      </c>
      <c r="E9" s="19"/>
      <c r="F9" s="19"/>
      <c r="G9" s="19"/>
      <c r="H9" s="19"/>
      <c r="I9" s="19"/>
      <c r="J9" s="97"/>
      <c r="K9" s="98">
        <v>-253289</v>
      </c>
      <c r="L9" s="99"/>
      <c r="M9" s="278"/>
      <c r="N9" s="383"/>
      <c r="O9" s="98">
        <v>-253289</v>
      </c>
      <c r="P9" s="104"/>
      <c r="Q9" s="101" t="s">
        <v>375</v>
      </c>
      <c r="R9" s="102"/>
      <c r="U9" s="213">
        <f t="shared" si="0"/>
        <v>-253289066313</v>
      </c>
      <c r="V9" s="213" t="s">
        <v>11</v>
      </c>
      <c r="W9" s="213">
        <v>-253289066313</v>
      </c>
      <c r="X9" s="213" t="s">
        <v>11</v>
      </c>
    </row>
    <row r="10" spans="1:24" ht="15.95" customHeight="1" x14ac:dyDescent="0.15">
      <c r="A10" s="83" t="s">
        <v>213</v>
      </c>
      <c r="B10" s="90"/>
      <c r="C10" s="103"/>
      <c r="D10" s="97" t="s">
        <v>214</v>
      </c>
      <c r="E10" s="97"/>
      <c r="F10" s="97"/>
      <c r="G10" s="97"/>
      <c r="H10" s="97"/>
      <c r="I10" s="97"/>
      <c r="J10" s="97"/>
      <c r="K10" s="98">
        <v>253288</v>
      </c>
      <c r="L10" s="99"/>
      <c r="M10" s="273"/>
      <c r="N10" s="280"/>
      <c r="O10" s="98">
        <v>253288</v>
      </c>
      <c r="P10" s="104"/>
      <c r="Q10" s="101" t="s">
        <v>11</v>
      </c>
      <c r="R10" s="104"/>
      <c r="U10" s="213">
        <f t="shared" si="0"/>
        <v>253288065751</v>
      </c>
      <c r="V10" s="213" t="s">
        <v>11</v>
      </c>
      <c r="W10" s="213">
        <f>IF(COUNTIF(W11:W12,"-")=COUNTA(W11:W12),"-",SUM(W11:W12))</f>
        <v>253288065751</v>
      </c>
      <c r="X10" s="213" t="s">
        <v>11</v>
      </c>
    </row>
    <row r="11" spans="1:24" ht="15.95" customHeight="1" x14ac:dyDescent="0.15">
      <c r="A11" s="83" t="s">
        <v>215</v>
      </c>
      <c r="B11" s="90"/>
      <c r="C11" s="105"/>
      <c r="D11" s="97"/>
      <c r="E11" s="106" t="s">
        <v>216</v>
      </c>
      <c r="F11" s="106"/>
      <c r="G11" s="106"/>
      <c r="H11" s="106"/>
      <c r="I11" s="106"/>
      <c r="J11" s="97"/>
      <c r="K11" s="98">
        <v>140247</v>
      </c>
      <c r="L11" s="99"/>
      <c r="M11" s="273"/>
      <c r="N11" s="280"/>
      <c r="O11" s="98">
        <v>140247</v>
      </c>
      <c r="P11" s="104"/>
      <c r="Q11" s="101" t="s">
        <v>375</v>
      </c>
      <c r="R11" s="104"/>
      <c r="U11" s="213">
        <f t="shared" si="0"/>
        <v>140246850516</v>
      </c>
      <c r="V11" s="213" t="s">
        <v>11</v>
      </c>
      <c r="W11" s="213">
        <v>140246850516</v>
      </c>
      <c r="X11" s="213" t="s">
        <v>11</v>
      </c>
    </row>
    <row r="12" spans="1:24" ht="15.95" customHeight="1" x14ac:dyDescent="0.15">
      <c r="A12" s="83" t="s">
        <v>217</v>
      </c>
      <c r="B12" s="90"/>
      <c r="C12" s="107"/>
      <c r="D12" s="108"/>
      <c r="E12" s="108" t="s">
        <v>218</v>
      </c>
      <c r="F12" s="108"/>
      <c r="G12" s="108"/>
      <c r="H12" s="108"/>
      <c r="I12" s="108"/>
      <c r="J12" s="109"/>
      <c r="K12" s="110">
        <v>113041</v>
      </c>
      <c r="L12" s="111"/>
      <c r="M12" s="281"/>
      <c r="N12" s="282"/>
      <c r="O12" s="110">
        <v>113041</v>
      </c>
      <c r="P12" s="114"/>
      <c r="Q12" s="113" t="s">
        <v>375</v>
      </c>
      <c r="R12" s="114"/>
      <c r="U12" s="213">
        <f t="shared" si="0"/>
        <v>113041215235</v>
      </c>
      <c r="V12" s="213" t="s">
        <v>11</v>
      </c>
      <c r="W12" s="213">
        <v>113041215235</v>
      </c>
      <c r="X12" s="213" t="s">
        <v>11</v>
      </c>
    </row>
    <row r="13" spans="1:24" ht="15.95" customHeight="1" x14ac:dyDescent="0.15">
      <c r="A13" s="83" t="s">
        <v>219</v>
      </c>
      <c r="B13" s="90"/>
      <c r="C13" s="115"/>
      <c r="D13" s="116" t="s">
        <v>220</v>
      </c>
      <c r="E13" s="117"/>
      <c r="F13" s="116"/>
      <c r="G13" s="116"/>
      <c r="H13" s="116"/>
      <c r="I13" s="116"/>
      <c r="J13" s="118"/>
      <c r="K13" s="119">
        <v>-1</v>
      </c>
      <c r="L13" s="120"/>
      <c r="M13" s="283"/>
      <c r="N13" s="284"/>
      <c r="O13" s="119">
        <v>-1</v>
      </c>
      <c r="P13" s="122"/>
      <c r="Q13" s="121" t="s">
        <v>11</v>
      </c>
      <c r="R13" s="122"/>
      <c r="U13" s="213">
        <f t="shared" si="0"/>
        <v>-1000562</v>
      </c>
      <c r="V13" s="213" t="s">
        <v>11</v>
      </c>
      <c r="W13" s="213">
        <f>IF(COUNTIF(W9:W10,"-")=COUNTA(W9:W10),"-",SUM(W9:W10))</f>
        <v>-1000562</v>
      </c>
      <c r="X13" s="213" t="s">
        <v>11</v>
      </c>
    </row>
    <row r="14" spans="1:24" ht="15.95" customHeight="1" x14ac:dyDescent="0.15">
      <c r="A14" s="83" t="s">
        <v>221</v>
      </c>
      <c r="B14" s="90"/>
      <c r="C14" s="24"/>
      <c r="D14" s="123" t="s">
        <v>346</v>
      </c>
      <c r="E14" s="123"/>
      <c r="F14" s="123"/>
      <c r="G14" s="106"/>
      <c r="H14" s="106"/>
      <c r="I14" s="106"/>
      <c r="J14" s="97"/>
      <c r="K14" s="384"/>
      <c r="L14" s="385"/>
      <c r="M14" s="237" t="s">
        <v>368</v>
      </c>
      <c r="N14" s="100"/>
      <c r="O14" s="237" t="s">
        <v>368</v>
      </c>
      <c r="P14" s="104"/>
      <c r="Q14" s="386" t="s">
        <v>11</v>
      </c>
      <c r="R14" s="277"/>
      <c r="U14" s="213">
        <v>0</v>
      </c>
      <c r="V14" s="213">
        <f>IF(COUNTA(V15:V18)=COUNTIF(V15:V18,"-"),"-",SUM(V15,V17,V16,V18))</f>
        <v>2216578285</v>
      </c>
      <c r="W14" s="213">
        <f>IF(COUNTA(W15:W18)=COUNTIF(W15:W18,"-"),"-",SUM(W15,W17,W16,W18))</f>
        <v>-2216578285</v>
      </c>
      <c r="X14" s="213" t="s">
        <v>11</v>
      </c>
    </row>
    <row r="15" spans="1:24" ht="15.95" customHeight="1" x14ac:dyDescent="0.15">
      <c r="A15" s="83" t="s">
        <v>222</v>
      </c>
      <c r="B15" s="90"/>
      <c r="C15" s="24"/>
      <c r="D15" s="123"/>
      <c r="E15" s="123" t="s">
        <v>223</v>
      </c>
      <c r="F15" s="106"/>
      <c r="G15" s="106"/>
      <c r="H15" s="106"/>
      <c r="I15" s="106"/>
      <c r="J15" s="97"/>
      <c r="K15" s="269"/>
      <c r="L15" s="270"/>
      <c r="M15" s="237" t="s">
        <v>368</v>
      </c>
      <c r="N15" s="100"/>
      <c r="O15" s="237" t="s">
        <v>368</v>
      </c>
      <c r="P15" s="104"/>
      <c r="Q15" s="387" t="s">
        <v>11</v>
      </c>
      <c r="R15" s="272"/>
      <c r="U15" s="213">
        <v>0</v>
      </c>
      <c r="V15" s="213">
        <v>4256449400</v>
      </c>
      <c r="W15" s="213">
        <v>-4256449400</v>
      </c>
      <c r="X15" s="213" t="s">
        <v>11</v>
      </c>
    </row>
    <row r="16" spans="1:24" ht="15.95" customHeight="1" x14ac:dyDescent="0.15">
      <c r="A16" s="83" t="s">
        <v>224</v>
      </c>
      <c r="B16" s="90"/>
      <c r="C16" s="24"/>
      <c r="D16" s="123"/>
      <c r="E16" s="123" t="s">
        <v>225</v>
      </c>
      <c r="F16" s="123"/>
      <c r="G16" s="106"/>
      <c r="H16" s="106"/>
      <c r="I16" s="106"/>
      <c r="J16" s="97"/>
      <c r="K16" s="269"/>
      <c r="L16" s="270"/>
      <c r="M16" s="237" t="s">
        <v>368</v>
      </c>
      <c r="N16" s="100"/>
      <c r="O16" s="237" t="s">
        <v>368</v>
      </c>
      <c r="P16" s="104"/>
      <c r="Q16" s="387" t="s">
        <v>11</v>
      </c>
      <c r="R16" s="272"/>
      <c r="U16" s="213">
        <v>0</v>
      </c>
      <c r="V16" s="213">
        <v>-9517393202</v>
      </c>
      <c r="W16" s="213">
        <v>9517393202</v>
      </c>
      <c r="X16" s="213" t="s">
        <v>11</v>
      </c>
    </row>
    <row r="17" spans="1:24" ht="15.95" customHeight="1" x14ac:dyDescent="0.15">
      <c r="A17" s="83" t="s">
        <v>226</v>
      </c>
      <c r="B17" s="90"/>
      <c r="C17" s="24"/>
      <c r="D17" s="123"/>
      <c r="E17" s="123" t="s">
        <v>227</v>
      </c>
      <c r="F17" s="123"/>
      <c r="G17" s="106"/>
      <c r="H17" s="106"/>
      <c r="I17" s="106"/>
      <c r="J17" s="97"/>
      <c r="K17" s="269"/>
      <c r="L17" s="270"/>
      <c r="M17" s="237" t="s">
        <v>368</v>
      </c>
      <c r="N17" s="100"/>
      <c r="O17" s="237" t="s">
        <v>368</v>
      </c>
      <c r="P17" s="104"/>
      <c r="Q17" s="387" t="s">
        <v>11</v>
      </c>
      <c r="R17" s="272"/>
      <c r="U17" s="213">
        <v>0</v>
      </c>
      <c r="V17" s="213">
        <v>14691210308</v>
      </c>
      <c r="W17" s="213">
        <v>-14691210308</v>
      </c>
      <c r="X17" s="213" t="s">
        <v>11</v>
      </c>
    </row>
    <row r="18" spans="1:24" ht="15.95" customHeight="1" x14ac:dyDescent="0.15">
      <c r="A18" s="83" t="s">
        <v>228</v>
      </c>
      <c r="B18" s="90"/>
      <c r="C18" s="24"/>
      <c r="D18" s="123"/>
      <c r="E18" s="123" t="s">
        <v>229</v>
      </c>
      <c r="F18" s="123"/>
      <c r="G18" s="106"/>
      <c r="H18" s="20"/>
      <c r="I18" s="106"/>
      <c r="J18" s="97"/>
      <c r="K18" s="269"/>
      <c r="L18" s="270"/>
      <c r="M18" s="237" t="s">
        <v>368</v>
      </c>
      <c r="N18" s="100"/>
      <c r="O18" s="237" t="s">
        <v>368</v>
      </c>
      <c r="P18" s="104"/>
      <c r="Q18" s="387" t="s">
        <v>11</v>
      </c>
      <c r="R18" s="272"/>
      <c r="U18" s="213">
        <v>0</v>
      </c>
      <c r="V18" s="213">
        <v>-7213688221</v>
      </c>
      <c r="W18" s="213">
        <v>7213688221</v>
      </c>
      <c r="X18" s="213" t="s">
        <v>11</v>
      </c>
    </row>
    <row r="19" spans="1:24" ht="15.95" customHeight="1" x14ac:dyDescent="0.15">
      <c r="A19" s="83" t="s">
        <v>230</v>
      </c>
      <c r="B19" s="90"/>
      <c r="C19" s="24"/>
      <c r="D19" s="123" t="s">
        <v>231</v>
      </c>
      <c r="E19" s="106"/>
      <c r="F19" s="106"/>
      <c r="G19" s="106"/>
      <c r="H19" s="106"/>
      <c r="I19" s="106"/>
      <c r="J19" s="97"/>
      <c r="K19" s="98">
        <v>1</v>
      </c>
      <c r="L19" s="99"/>
      <c r="M19" s="237" t="s">
        <v>368</v>
      </c>
      <c r="N19" s="100"/>
      <c r="O19" s="273"/>
      <c r="P19" s="274"/>
      <c r="Q19" s="388" t="s">
        <v>11</v>
      </c>
      <c r="R19" s="274"/>
      <c r="U19" s="213">
        <f>IF(COUNTIF(V19:X19,"-")=COUNTA(V19:X19),"-",SUM(V19:X19))</f>
        <v>833400</v>
      </c>
      <c r="V19" s="213">
        <v>833400</v>
      </c>
      <c r="W19" s="213" t="s">
        <v>11</v>
      </c>
      <c r="X19" s="213" t="s">
        <v>11</v>
      </c>
    </row>
    <row r="20" spans="1:24" ht="15.95" customHeight="1" x14ac:dyDescent="0.15">
      <c r="A20" s="83" t="s">
        <v>232</v>
      </c>
      <c r="B20" s="90"/>
      <c r="C20" s="24"/>
      <c r="D20" s="123" t="s">
        <v>233</v>
      </c>
      <c r="E20" s="123"/>
      <c r="F20" s="106"/>
      <c r="G20" s="106"/>
      <c r="H20" s="106"/>
      <c r="I20" s="106"/>
      <c r="J20" s="97"/>
      <c r="K20" s="98">
        <v>716</v>
      </c>
      <c r="L20" s="99"/>
      <c r="M20" s="237" t="s">
        <v>368</v>
      </c>
      <c r="N20" s="100"/>
      <c r="O20" s="273"/>
      <c r="P20" s="274"/>
      <c r="Q20" s="388" t="s">
        <v>11</v>
      </c>
      <c r="R20" s="274"/>
      <c r="U20" s="213">
        <f>IF(COUNTIF(V20:X20,"-")=COUNTA(V20:X20),"-",SUM(V20:X20))</f>
        <v>715550063</v>
      </c>
      <c r="V20" s="213">
        <v>715550063</v>
      </c>
      <c r="W20" s="213" t="s">
        <v>11</v>
      </c>
      <c r="X20" s="213" t="s">
        <v>11</v>
      </c>
    </row>
    <row r="21" spans="1:24" ht="15.95" customHeight="1" x14ac:dyDescent="0.15">
      <c r="A21" s="83" t="s">
        <v>237</v>
      </c>
      <c r="B21" s="90"/>
      <c r="C21" s="107"/>
      <c r="D21" s="108" t="s">
        <v>44</v>
      </c>
      <c r="E21" s="108"/>
      <c r="F21" s="108"/>
      <c r="G21" s="124"/>
      <c r="H21" s="124"/>
      <c r="I21" s="124"/>
      <c r="J21" s="109"/>
      <c r="K21" s="110">
        <v>3</v>
      </c>
      <c r="L21" s="111"/>
      <c r="M21" s="237" t="s">
        <v>368</v>
      </c>
      <c r="N21" s="112"/>
      <c r="O21" s="110" t="s">
        <v>375</v>
      </c>
      <c r="P21" s="114"/>
      <c r="Q21" s="389" t="s">
        <v>11</v>
      </c>
      <c r="R21" s="268"/>
      <c r="S21" s="125"/>
      <c r="U21" s="213">
        <f>IF(COUNTIF(V21:X21,"-")=COUNTA(V21:X21),"-",SUM(V21:X21))</f>
        <v>2684125</v>
      </c>
      <c r="V21" s="213">
        <v>2684125</v>
      </c>
      <c r="W21" s="213" t="s">
        <v>375</v>
      </c>
      <c r="X21" s="213" t="s">
        <v>11</v>
      </c>
    </row>
    <row r="22" spans="1:24" ht="15.95" customHeight="1" thickBot="1" x14ac:dyDescent="0.2">
      <c r="A22" s="83" t="s">
        <v>238</v>
      </c>
      <c r="B22" s="90"/>
      <c r="C22" s="126"/>
      <c r="D22" s="127" t="s">
        <v>239</v>
      </c>
      <c r="E22" s="127"/>
      <c r="F22" s="128"/>
      <c r="G22" s="128"/>
      <c r="H22" s="129"/>
      <c r="I22" s="128"/>
      <c r="J22" s="130"/>
      <c r="K22" s="233">
        <v>718</v>
      </c>
      <c r="L22" s="131" t="s">
        <v>357</v>
      </c>
      <c r="M22" s="233">
        <f>M23-M8</f>
        <v>-22800</v>
      </c>
      <c r="N22" s="132"/>
      <c r="O22" s="233">
        <f>O23-O8</f>
        <v>23517</v>
      </c>
      <c r="P22" s="234"/>
      <c r="Q22" s="133" t="s">
        <v>11</v>
      </c>
      <c r="R22" s="134"/>
      <c r="S22" s="125"/>
      <c r="U22" s="213">
        <f>IF(COUNTIF(V22:X22,"-")=COUNTA(V22:X22),"-",SUM(V22:X22))</f>
        <v>718067026</v>
      </c>
      <c r="V22" s="213">
        <f>IF(AND(V14="-",COUNTIF(V19:V20,"-")=COUNTA(V19:V20),V21="-"),"-",SUM(V14,V19:V20,V21))</f>
        <v>2935645873</v>
      </c>
      <c r="W22" s="213">
        <f>IF(AND(W13="-",W14="-",COUNTIF(W19:W20,"-")=COUNTA(W19:W20),W21="-"),"-",SUM(W13,W14,W19:W20,W21))</f>
        <v>-2217578847</v>
      </c>
      <c r="X22" s="213" t="s">
        <v>11</v>
      </c>
    </row>
    <row r="23" spans="1:24" ht="15.95" customHeight="1" thickBot="1" x14ac:dyDescent="0.2">
      <c r="A23" s="83" t="s">
        <v>240</v>
      </c>
      <c r="B23" s="90"/>
      <c r="C23" s="135" t="s">
        <v>241</v>
      </c>
      <c r="D23" s="136"/>
      <c r="E23" s="136"/>
      <c r="F23" s="136"/>
      <c r="G23" s="137"/>
      <c r="H23" s="137"/>
      <c r="I23" s="137"/>
      <c r="J23" s="138"/>
      <c r="K23" s="139">
        <v>840774</v>
      </c>
      <c r="L23" s="131" t="s">
        <v>357</v>
      </c>
      <c r="M23" s="139">
        <v>1144625</v>
      </c>
      <c r="N23" s="141"/>
      <c r="O23" s="139">
        <v>-303852</v>
      </c>
      <c r="P23" s="235" t="s">
        <v>357</v>
      </c>
      <c r="Q23" s="142" t="s">
        <v>11</v>
      </c>
      <c r="R23" s="143"/>
      <c r="S23" s="125"/>
      <c r="U23" s="213">
        <f>IF(COUNTIF(V23:X23,"-")=COUNTA(V23:X23),"-",SUM(V23:X23))</f>
        <v>840773660083</v>
      </c>
      <c r="V23" s="213">
        <v>1170360614670</v>
      </c>
      <c r="W23" s="213">
        <v>-329586954587</v>
      </c>
      <c r="X23" s="213" t="s">
        <v>11</v>
      </c>
    </row>
    <row r="24" spans="1:24" ht="6.75" customHeight="1" x14ac:dyDescent="0.15">
      <c r="B24" s="90"/>
      <c r="C24" s="144"/>
      <c r="D24" s="145"/>
      <c r="E24" s="145"/>
      <c r="F24" s="145"/>
      <c r="G24" s="145"/>
      <c r="H24" s="145"/>
      <c r="I24" s="145"/>
      <c r="J24" s="145"/>
      <c r="K24" s="90"/>
      <c r="L24" s="90"/>
      <c r="M24" s="90"/>
      <c r="N24" s="90"/>
      <c r="O24" s="90"/>
      <c r="P24" s="90"/>
      <c r="Q24" s="90"/>
      <c r="R24" s="19"/>
      <c r="S24" s="125"/>
    </row>
    <row r="25" spans="1:24" ht="15.6" customHeight="1" x14ac:dyDescent="0.15">
      <c r="B25" s="90"/>
      <c r="C25" s="146"/>
      <c r="D25" s="147" t="s">
        <v>342</v>
      </c>
      <c r="F25" s="148"/>
      <c r="G25" s="149"/>
      <c r="H25" s="148"/>
      <c r="I25" s="148"/>
      <c r="J25" s="146"/>
      <c r="K25" s="90"/>
      <c r="L25" s="90"/>
      <c r="M25" s="90"/>
      <c r="N25" s="90"/>
      <c r="O25" s="90"/>
      <c r="P25" s="90"/>
      <c r="Q25" s="90"/>
      <c r="R25" s="19"/>
      <c r="S25" s="125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M9:N9"/>
    <mergeCell ref="M10:N10"/>
    <mergeCell ref="M11:N11"/>
    <mergeCell ref="M12:N12"/>
    <mergeCell ref="M13:N13"/>
    <mergeCell ref="K14:L14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9404-0EB2-4666-96ED-BB516B3C9D3A}">
  <sheetPr>
    <tabColor rgb="FF92D050"/>
    <pageSetUpPr fitToPage="1"/>
  </sheetPr>
  <dimension ref="A1:AK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37" s="51" customFormat="1" x14ac:dyDescent="0.15">
      <c r="A1" s="1"/>
      <c r="B1" s="150"/>
      <c r="C1" s="150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37" s="51" customFormat="1" ht="24" x14ac:dyDescent="0.15">
      <c r="A2" s="1"/>
      <c r="B2" s="151"/>
      <c r="C2" s="309" t="s">
        <v>383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37" s="51" customFormat="1" ht="14.25" x14ac:dyDescent="0.15">
      <c r="A3" s="152"/>
      <c r="B3" s="153"/>
      <c r="C3" s="310" t="s">
        <v>355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37" s="51" customFormat="1" ht="14.25" x14ac:dyDescent="0.15">
      <c r="A4" s="152"/>
      <c r="B4" s="153"/>
      <c r="C4" s="310" t="s">
        <v>356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37" s="51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353</v>
      </c>
    </row>
    <row r="6" spans="1:37" s="51" customFormat="1" x14ac:dyDescent="0.15">
      <c r="A6" s="152"/>
      <c r="B6" s="153"/>
      <c r="C6" s="311" t="s">
        <v>0</v>
      </c>
      <c r="D6" s="312"/>
      <c r="E6" s="312"/>
      <c r="F6" s="312"/>
      <c r="G6" s="312"/>
      <c r="H6" s="312"/>
      <c r="I6" s="312"/>
      <c r="J6" s="313"/>
      <c r="K6" s="313"/>
      <c r="L6" s="314"/>
      <c r="M6" s="318" t="s">
        <v>331</v>
      </c>
      <c r="N6" s="319"/>
    </row>
    <row r="7" spans="1:37" s="51" customFormat="1" ht="14.25" thickBot="1" x14ac:dyDescent="0.2">
      <c r="A7" s="152" t="s">
        <v>329</v>
      </c>
      <c r="B7" s="153"/>
      <c r="C7" s="315"/>
      <c r="D7" s="316"/>
      <c r="E7" s="316"/>
      <c r="F7" s="316"/>
      <c r="G7" s="316"/>
      <c r="H7" s="316"/>
      <c r="I7" s="316"/>
      <c r="J7" s="316"/>
      <c r="K7" s="316"/>
      <c r="L7" s="317"/>
      <c r="M7" s="320"/>
      <c r="N7" s="321"/>
    </row>
    <row r="8" spans="1:37" s="51" customFormat="1" x14ac:dyDescent="0.15">
      <c r="A8" s="156"/>
      <c r="B8" s="157"/>
      <c r="C8" s="158" t="s">
        <v>350</v>
      </c>
      <c r="D8" s="159"/>
      <c r="E8" s="159"/>
      <c r="F8" s="160"/>
      <c r="G8" s="160"/>
      <c r="H8" s="219"/>
      <c r="I8" s="160"/>
      <c r="J8" s="219"/>
      <c r="K8" s="219"/>
      <c r="L8" s="220"/>
      <c r="M8" s="163"/>
      <c r="N8" s="164"/>
      <c r="AK8" s="214"/>
    </row>
    <row r="9" spans="1:37" s="51" customFormat="1" x14ac:dyDescent="0.15">
      <c r="A9" s="1" t="s">
        <v>244</v>
      </c>
      <c r="B9" s="3"/>
      <c r="C9" s="165"/>
      <c r="D9" s="166" t="s">
        <v>245</v>
      </c>
      <c r="E9" s="166"/>
      <c r="F9" s="167"/>
      <c r="G9" s="167"/>
      <c r="H9" s="154"/>
      <c r="I9" s="167"/>
      <c r="J9" s="154"/>
      <c r="K9" s="154"/>
      <c r="L9" s="168"/>
      <c r="M9" s="169">
        <v>266791</v>
      </c>
      <c r="N9" s="170" t="s">
        <v>357</v>
      </c>
      <c r="Q9" s="51">
        <f>IF(AND(Q10="-",Q15="-"),"-",SUM(Q10,Q15))</f>
        <v>266790821524</v>
      </c>
      <c r="AK9" s="214"/>
    </row>
    <row r="10" spans="1:37" s="51" customFormat="1" x14ac:dyDescent="0.15">
      <c r="A10" s="1" t="s">
        <v>246</v>
      </c>
      <c r="B10" s="3"/>
      <c r="C10" s="165"/>
      <c r="D10" s="166"/>
      <c r="E10" s="166" t="s">
        <v>247</v>
      </c>
      <c r="F10" s="167"/>
      <c r="G10" s="167"/>
      <c r="H10" s="167"/>
      <c r="I10" s="167"/>
      <c r="J10" s="154"/>
      <c r="K10" s="154"/>
      <c r="L10" s="168"/>
      <c r="M10" s="169">
        <v>87200</v>
      </c>
      <c r="N10" s="170" t="s">
        <v>357</v>
      </c>
      <c r="Q10" s="51">
        <f>IF(COUNTIF(Q11:Q14,"-")=COUNTA(Q11:Q14),"-",SUM(Q11:Q14))</f>
        <v>87199984003</v>
      </c>
      <c r="AK10" s="214"/>
    </row>
    <row r="11" spans="1:37" s="51" customFormat="1" x14ac:dyDescent="0.15">
      <c r="A11" s="1" t="s">
        <v>248</v>
      </c>
      <c r="B11" s="3"/>
      <c r="C11" s="165"/>
      <c r="D11" s="166"/>
      <c r="E11" s="166"/>
      <c r="F11" s="167" t="s">
        <v>249</v>
      </c>
      <c r="G11" s="167"/>
      <c r="H11" s="167"/>
      <c r="I11" s="167"/>
      <c r="J11" s="154"/>
      <c r="K11" s="154"/>
      <c r="L11" s="168"/>
      <c r="M11" s="169">
        <v>28655</v>
      </c>
      <c r="N11" s="170"/>
      <c r="Q11" s="51">
        <v>28654960200</v>
      </c>
      <c r="AK11" s="214"/>
    </row>
    <row r="12" spans="1:37" s="51" customFormat="1" x14ac:dyDescent="0.15">
      <c r="A12" s="1" t="s">
        <v>250</v>
      </c>
      <c r="B12" s="3"/>
      <c r="C12" s="165"/>
      <c r="D12" s="166"/>
      <c r="E12" s="166"/>
      <c r="F12" s="167" t="s">
        <v>251</v>
      </c>
      <c r="G12" s="167"/>
      <c r="H12" s="167"/>
      <c r="I12" s="167"/>
      <c r="J12" s="154"/>
      <c r="K12" s="154"/>
      <c r="L12" s="168"/>
      <c r="M12" s="169">
        <v>41651</v>
      </c>
      <c r="N12" s="170"/>
      <c r="Q12" s="51">
        <v>41650544038</v>
      </c>
      <c r="AK12" s="214"/>
    </row>
    <row r="13" spans="1:37" s="51" customFormat="1" x14ac:dyDescent="0.15">
      <c r="A13" s="1" t="s">
        <v>252</v>
      </c>
      <c r="B13" s="3"/>
      <c r="C13" s="171"/>
      <c r="D13" s="154"/>
      <c r="E13" s="154"/>
      <c r="F13" s="154" t="s">
        <v>253</v>
      </c>
      <c r="G13" s="154"/>
      <c r="H13" s="154"/>
      <c r="I13" s="154"/>
      <c r="J13" s="154"/>
      <c r="K13" s="154"/>
      <c r="L13" s="168"/>
      <c r="M13" s="169">
        <v>3566</v>
      </c>
      <c r="N13" s="170"/>
      <c r="Q13" s="51">
        <v>3565799366</v>
      </c>
      <c r="AK13" s="214"/>
    </row>
    <row r="14" spans="1:37" s="51" customFormat="1" x14ac:dyDescent="0.15">
      <c r="A14" s="1" t="s">
        <v>254</v>
      </c>
      <c r="B14" s="3"/>
      <c r="C14" s="172"/>
      <c r="D14" s="173"/>
      <c r="E14" s="154"/>
      <c r="F14" s="173" t="s">
        <v>255</v>
      </c>
      <c r="G14" s="173"/>
      <c r="H14" s="173"/>
      <c r="I14" s="173"/>
      <c r="J14" s="154"/>
      <c r="K14" s="154"/>
      <c r="L14" s="168"/>
      <c r="M14" s="169">
        <v>13329</v>
      </c>
      <c r="N14" s="170"/>
      <c r="Q14" s="51">
        <v>13328680399</v>
      </c>
      <c r="AK14" s="214"/>
    </row>
    <row r="15" spans="1:37" s="51" customFormat="1" x14ac:dyDescent="0.15">
      <c r="A15" s="1" t="s">
        <v>256</v>
      </c>
      <c r="B15" s="3"/>
      <c r="C15" s="171"/>
      <c r="D15" s="173"/>
      <c r="E15" s="154" t="s">
        <v>257</v>
      </c>
      <c r="F15" s="173"/>
      <c r="G15" s="173"/>
      <c r="H15" s="173"/>
      <c r="I15" s="173"/>
      <c r="J15" s="154"/>
      <c r="K15" s="154"/>
      <c r="L15" s="168"/>
      <c r="M15" s="169">
        <v>179591</v>
      </c>
      <c r="N15" s="170"/>
      <c r="Q15" s="51">
        <f>IF(COUNTIF(Q16:Q19,"-")=COUNTA(Q16:Q19),"-",SUM(Q16:Q19))</f>
        <v>179590837521</v>
      </c>
      <c r="AK15" s="214"/>
    </row>
    <row r="16" spans="1:37" s="51" customFormat="1" x14ac:dyDescent="0.15">
      <c r="A16" s="1" t="s">
        <v>258</v>
      </c>
      <c r="B16" s="3"/>
      <c r="C16" s="171"/>
      <c r="D16" s="173"/>
      <c r="E16" s="173"/>
      <c r="F16" s="154" t="s">
        <v>259</v>
      </c>
      <c r="G16" s="173"/>
      <c r="H16" s="173"/>
      <c r="I16" s="173"/>
      <c r="J16" s="154"/>
      <c r="K16" s="154"/>
      <c r="L16" s="168"/>
      <c r="M16" s="169">
        <v>125855</v>
      </c>
      <c r="N16" s="170"/>
      <c r="Q16" s="51">
        <v>125854782928</v>
      </c>
      <c r="AK16" s="214"/>
    </row>
    <row r="17" spans="1:37" s="51" customFormat="1" x14ac:dyDescent="0.15">
      <c r="A17" s="1" t="s">
        <v>260</v>
      </c>
      <c r="B17" s="3"/>
      <c r="C17" s="171"/>
      <c r="D17" s="173"/>
      <c r="E17" s="173"/>
      <c r="F17" s="154" t="s">
        <v>261</v>
      </c>
      <c r="G17" s="173"/>
      <c r="H17" s="173"/>
      <c r="I17" s="173"/>
      <c r="J17" s="154"/>
      <c r="K17" s="154"/>
      <c r="L17" s="168"/>
      <c r="M17" s="169">
        <v>51914</v>
      </c>
      <c r="N17" s="170"/>
      <c r="Q17" s="51">
        <v>51914119968</v>
      </c>
      <c r="AK17" s="214"/>
    </row>
    <row r="18" spans="1:37" s="51" customFormat="1" x14ac:dyDescent="0.15">
      <c r="A18" s="1" t="s">
        <v>262</v>
      </c>
      <c r="B18" s="3"/>
      <c r="C18" s="171"/>
      <c r="D18" s="154"/>
      <c r="E18" s="173"/>
      <c r="F18" s="154" t="s">
        <v>263</v>
      </c>
      <c r="G18" s="173"/>
      <c r="H18" s="173"/>
      <c r="I18" s="173"/>
      <c r="J18" s="154"/>
      <c r="K18" s="154"/>
      <c r="L18" s="168"/>
      <c r="M18" s="238" t="s">
        <v>375</v>
      </c>
      <c r="N18" s="174"/>
      <c r="Q18" s="51">
        <v>0</v>
      </c>
      <c r="AK18" s="214"/>
    </row>
    <row r="19" spans="1:37" s="51" customFormat="1" x14ac:dyDescent="0.15">
      <c r="A19" s="1" t="s">
        <v>264</v>
      </c>
      <c r="B19" s="3"/>
      <c r="C19" s="171"/>
      <c r="D19" s="154"/>
      <c r="E19" s="175"/>
      <c r="F19" s="173" t="s">
        <v>255</v>
      </c>
      <c r="G19" s="154"/>
      <c r="H19" s="173"/>
      <c r="I19" s="173"/>
      <c r="J19" s="154"/>
      <c r="K19" s="154"/>
      <c r="L19" s="168"/>
      <c r="M19" s="169">
        <v>1822</v>
      </c>
      <c r="N19" s="170"/>
      <c r="Q19" s="51">
        <v>1821934625</v>
      </c>
      <c r="AK19" s="214"/>
    </row>
    <row r="20" spans="1:37" s="51" customFormat="1" x14ac:dyDescent="0.15">
      <c r="A20" s="1" t="s">
        <v>265</v>
      </c>
      <c r="B20" s="3"/>
      <c r="C20" s="171"/>
      <c r="D20" s="154" t="s">
        <v>266</v>
      </c>
      <c r="E20" s="175"/>
      <c r="F20" s="173"/>
      <c r="G20" s="173"/>
      <c r="H20" s="173"/>
      <c r="I20" s="173"/>
      <c r="J20" s="154"/>
      <c r="K20" s="154"/>
      <c r="L20" s="168"/>
      <c r="M20" s="169">
        <v>288010</v>
      </c>
      <c r="N20" s="170"/>
      <c r="Q20" s="51">
        <f>IF(COUNTIF(Q21:Q24,"-")=COUNTA(Q21:Q24),"-",SUM(Q21:Q24))</f>
        <v>288009803701</v>
      </c>
      <c r="AK20" s="214"/>
    </row>
    <row r="21" spans="1:37" s="51" customFormat="1" x14ac:dyDescent="0.15">
      <c r="A21" s="1" t="s">
        <v>267</v>
      </c>
      <c r="B21" s="3"/>
      <c r="C21" s="171"/>
      <c r="D21" s="154"/>
      <c r="E21" s="175" t="s">
        <v>268</v>
      </c>
      <c r="F21" s="173"/>
      <c r="G21" s="173"/>
      <c r="H21" s="173"/>
      <c r="I21" s="173"/>
      <c r="J21" s="154"/>
      <c r="K21" s="154"/>
      <c r="L21" s="168"/>
      <c r="M21" s="169">
        <v>139707</v>
      </c>
      <c r="N21" s="170"/>
      <c r="Q21" s="51">
        <v>139707203221</v>
      </c>
      <c r="AK21" s="214"/>
    </row>
    <row r="22" spans="1:37" s="51" customFormat="1" x14ac:dyDescent="0.15">
      <c r="A22" s="1" t="s">
        <v>269</v>
      </c>
      <c r="B22" s="3"/>
      <c r="C22" s="171"/>
      <c r="D22" s="154"/>
      <c r="E22" s="175" t="s">
        <v>270</v>
      </c>
      <c r="F22" s="173"/>
      <c r="G22" s="173"/>
      <c r="H22" s="173"/>
      <c r="I22" s="173"/>
      <c r="J22" s="154"/>
      <c r="K22" s="154"/>
      <c r="L22" s="168"/>
      <c r="M22" s="169">
        <v>108694</v>
      </c>
      <c r="N22" s="170"/>
      <c r="Q22" s="51">
        <v>108693926756</v>
      </c>
      <c r="AK22" s="214"/>
    </row>
    <row r="23" spans="1:37" s="51" customFormat="1" x14ac:dyDescent="0.15">
      <c r="A23" s="1" t="s">
        <v>271</v>
      </c>
      <c r="B23" s="3"/>
      <c r="C23" s="171"/>
      <c r="D23" s="154"/>
      <c r="E23" s="175" t="s">
        <v>272</v>
      </c>
      <c r="F23" s="173"/>
      <c r="G23" s="173"/>
      <c r="H23" s="173"/>
      <c r="I23" s="173"/>
      <c r="J23" s="154"/>
      <c r="K23" s="154"/>
      <c r="L23" s="168"/>
      <c r="M23" s="169">
        <v>18604</v>
      </c>
      <c r="N23" s="170"/>
      <c r="Q23" s="51">
        <v>18604097712</v>
      </c>
      <c r="AK23" s="214"/>
    </row>
    <row r="24" spans="1:37" s="51" customFormat="1" x14ac:dyDescent="0.15">
      <c r="A24" s="1" t="s">
        <v>273</v>
      </c>
      <c r="B24" s="3"/>
      <c r="C24" s="171"/>
      <c r="D24" s="154"/>
      <c r="E24" s="175" t="s">
        <v>274</v>
      </c>
      <c r="F24" s="173"/>
      <c r="G24" s="173"/>
      <c r="H24" s="173"/>
      <c r="I24" s="175"/>
      <c r="J24" s="154"/>
      <c r="K24" s="154"/>
      <c r="L24" s="168"/>
      <c r="M24" s="169">
        <v>21005</v>
      </c>
      <c r="N24" s="170"/>
      <c r="Q24" s="51">
        <v>21004576012</v>
      </c>
      <c r="AK24" s="214"/>
    </row>
    <row r="25" spans="1:37" s="51" customFormat="1" x14ac:dyDescent="0.15">
      <c r="A25" s="1" t="s">
        <v>275</v>
      </c>
      <c r="B25" s="3"/>
      <c r="C25" s="171"/>
      <c r="D25" s="154" t="s">
        <v>276</v>
      </c>
      <c r="E25" s="175"/>
      <c r="F25" s="173"/>
      <c r="G25" s="173"/>
      <c r="H25" s="173"/>
      <c r="I25" s="175"/>
      <c r="J25" s="154"/>
      <c r="K25" s="154"/>
      <c r="L25" s="168"/>
      <c r="M25" s="169">
        <v>2066</v>
      </c>
      <c r="N25" s="170" t="s">
        <v>357</v>
      </c>
      <c r="Q25" s="51">
        <f>IF(COUNTIF(Q26:Q27,"-")=COUNTA(Q26:Q27),"-",SUM(Q26:Q27))</f>
        <v>2065758042</v>
      </c>
      <c r="AK25" s="214"/>
    </row>
    <row r="26" spans="1:37" s="51" customFormat="1" x14ac:dyDescent="0.15">
      <c r="A26" s="1" t="s">
        <v>277</v>
      </c>
      <c r="B26" s="3"/>
      <c r="C26" s="171"/>
      <c r="D26" s="154"/>
      <c r="E26" s="175" t="s">
        <v>278</v>
      </c>
      <c r="F26" s="173"/>
      <c r="G26" s="173"/>
      <c r="H26" s="173"/>
      <c r="I26" s="173"/>
      <c r="J26" s="154"/>
      <c r="K26" s="154"/>
      <c r="L26" s="168"/>
      <c r="M26" s="169">
        <v>1942</v>
      </c>
      <c r="N26" s="170"/>
      <c r="Q26" s="51">
        <v>1942427476</v>
      </c>
      <c r="AK26" s="214"/>
    </row>
    <row r="27" spans="1:37" s="51" customFormat="1" x14ac:dyDescent="0.15">
      <c r="A27" s="1" t="s">
        <v>279</v>
      </c>
      <c r="B27" s="3"/>
      <c r="C27" s="171"/>
      <c r="D27" s="154"/>
      <c r="E27" s="175" t="s">
        <v>255</v>
      </c>
      <c r="F27" s="173"/>
      <c r="G27" s="173"/>
      <c r="H27" s="173"/>
      <c r="I27" s="173"/>
      <c r="J27" s="154"/>
      <c r="K27" s="154"/>
      <c r="L27" s="168"/>
      <c r="M27" s="169">
        <v>123</v>
      </c>
      <c r="N27" s="170"/>
      <c r="Q27" s="51">
        <v>123330566</v>
      </c>
      <c r="AK27" s="214"/>
    </row>
    <row r="28" spans="1:37" s="51" customFormat="1" x14ac:dyDescent="0.15">
      <c r="A28" s="1" t="s">
        <v>280</v>
      </c>
      <c r="B28" s="3"/>
      <c r="C28" s="171"/>
      <c r="D28" s="154" t="s">
        <v>281</v>
      </c>
      <c r="E28" s="175"/>
      <c r="F28" s="173"/>
      <c r="G28" s="173"/>
      <c r="H28" s="173"/>
      <c r="I28" s="173"/>
      <c r="J28" s="154"/>
      <c r="K28" s="154"/>
      <c r="L28" s="168"/>
      <c r="M28" s="169">
        <v>821</v>
      </c>
      <c r="N28" s="170"/>
      <c r="Q28" s="51">
        <v>821078737</v>
      </c>
      <c r="AK28" s="214"/>
    </row>
    <row r="29" spans="1:37" s="51" customFormat="1" x14ac:dyDescent="0.15">
      <c r="A29" s="1" t="s">
        <v>242</v>
      </c>
      <c r="B29" s="3"/>
      <c r="C29" s="176" t="s">
        <v>243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19974</v>
      </c>
      <c r="N29" s="182"/>
      <c r="Q29" s="51">
        <f>IF(COUNTIF(Q9:Q28,"-")=COUNTA(Q9:Q28),"-",SUM(Q20,Q28)-SUM(Q9,Q25))</f>
        <v>19974302872</v>
      </c>
      <c r="AK29" s="214"/>
    </row>
    <row r="30" spans="1:37" s="51" customFormat="1" x14ac:dyDescent="0.15">
      <c r="A30" s="1"/>
      <c r="B30" s="3"/>
      <c r="C30" s="171" t="s">
        <v>351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AK30" s="214"/>
    </row>
    <row r="31" spans="1:37" s="51" customFormat="1" x14ac:dyDescent="0.15">
      <c r="A31" s="1" t="s">
        <v>284</v>
      </c>
      <c r="B31" s="3"/>
      <c r="C31" s="171"/>
      <c r="D31" s="154" t="s">
        <v>285</v>
      </c>
      <c r="E31" s="175"/>
      <c r="F31" s="173"/>
      <c r="G31" s="173"/>
      <c r="H31" s="173"/>
      <c r="I31" s="173"/>
      <c r="J31" s="154"/>
      <c r="K31" s="154"/>
      <c r="L31" s="168"/>
      <c r="M31" s="169">
        <v>25001</v>
      </c>
      <c r="N31" s="170"/>
      <c r="Q31" s="51">
        <f>IF(COUNTIF(Q32:Q36,"-")=COUNTA(Q32:Q36),"-",SUM(Q32:Q36))</f>
        <v>25000869803</v>
      </c>
      <c r="AK31" s="214"/>
    </row>
    <row r="32" spans="1:37" s="51" customFormat="1" x14ac:dyDescent="0.15">
      <c r="A32" s="1" t="s">
        <v>286</v>
      </c>
      <c r="B32" s="3"/>
      <c r="C32" s="171"/>
      <c r="D32" s="154"/>
      <c r="E32" s="175" t="s">
        <v>287</v>
      </c>
      <c r="F32" s="173"/>
      <c r="G32" s="173"/>
      <c r="H32" s="173"/>
      <c r="I32" s="173"/>
      <c r="J32" s="154"/>
      <c r="K32" s="154"/>
      <c r="L32" s="168"/>
      <c r="M32" s="169">
        <v>16878</v>
      </c>
      <c r="N32" s="170"/>
      <c r="Q32" s="51">
        <v>16878440913</v>
      </c>
      <c r="AK32" s="214"/>
    </row>
    <row r="33" spans="1:37" s="51" customFormat="1" x14ac:dyDescent="0.15">
      <c r="A33" s="1" t="s">
        <v>288</v>
      </c>
      <c r="B33" s="3"/>
      <c r="C33" s="171"/>
      <c r="D33" s="154"/>
      <c r="E33" s="175" t="s">
        <v>289</v>
      </c>
      <c r="F33" s="173"/>
      <c r="G33" s="173"/>
      <c r="H33" s="173"/>
      <c r="I33" s="173"/>
      <c r="J33" s="154"/>
      <c r="K33" s="154"/>
      <c r="L33" s="168"/>
      <c r="M33" s="169">
        <v>5144</v>
      </c>
      <c r="N33" s="170"/>
      <c r="Q33" s="51">
        <v>5143689693</v>
      </c>
      <c r="AK33" s="214"/>
    </row>
    <row r="34" spans="1:37" s="51" customFormat="1" x14ac:dyDescent="0.15">
      <c r="A34" s="1" t="s">
        <v>290</v>
      </c>
      <c r="B34" s="3"/>
      <c r="C34" s="171"/>
      <c r="D34" s="154"/>
      <c r="E34" s="175" t="s">
        <v>291</v>
      </c>
      <c r="F34" s="173"/>
      <c r="G34" s="173"/>
      <c r="H34" s="173"/>
      <c r="I34" s="173"/>
      <c r="J34" s="154"/>
      <c r="K34" s="154"/>
      <c r="L34" s="168"/>
      <c r="M34" s="169">
        <v>208</v>
      </c>
      <c r="N34" s="170"/>
      <c r="Q34" s="51">
        <v>208122969</v>
      </c>
      <c r="AK34" s="214"/>
    </row>
    <row r="35" spans="1:37" s="51" customFormat="1" x14ac:dyDescent="0.15">
      <c r="A35" s="1" t="s">
        <v>292</v>
      </c>
      <c r="B35" s="3"/>
      <c r="C35" s="171"/>
      <c r="D35" s="154"/>
      <c r="E35" s="175" t="s">
        <v>293</v>
      </c>
      <c r="F35" s="173"/>
      <c r="G35" s="173"/>
      <c r="H35" s="173"/>
      <c r="I35" s="173"/>
      <c r="J35" s="154"/>
      <c r="K35" s="154"/>
      <c r="L35" s="168"/>
      <c r="M35" s="169">
        <v>2771</v>
      </c>
      <c r="N35" s="170"/>
      <c r="Q35" s="51">
        <v>2770616228</v>
      </c>
      <c r="AK35" s="214"/>
    </row>
    <row r="36" spans="1:37" s="51" customFormat="1" x14ac:dyDescent="0.15">
      <c r="A36" s="1" t="s">
        <v>294</v>
      </c>
      <c r="B36" s="3"/>
      <c r="C36" s="171"/>
      <c r="D36" s="154"/>
      <c r="E36" s="175" t="s">
        <v>255</v>
      </c>
      <c r="F36" s="173"/>
      <c r="G36" s="173"/>
      <c r="H36" s="173"/>
      <c r="I36" s="173"/>
      <c r="J36" s="154"/>
      <c r="K36" s="154"/>
      <c r="L36" s="168"/>
      <c r="M36" s="238" t="s">
        <v>375</v>
      </c>
      <c r="N36" s="170"/>
      <c r="Q36" s="51">
        <v>0</v>
      </c>
      <c r="AK36" s="214"/>
    </row>
    <row r="37" spans="1:37" s="51" customFormat="1" x14ac:dyDescent="0.15">
      <c r="A37" s="1" t="s">
        <v>295</v>
      </c>
      <c r="B37" s="3"/>
      <c r="C37" s="171"/>
      <c r="D37" s="154" t="s">
        <v>296</v>
      </c>
      <c r="E37" s="175"/>
      <c r="F37" s="173"/>
      <c r="G37" s="173"/>
      <c r="H37" s="173"/>
      <c r="I37" s="175"/>
      <c r="J37" s="154"/>
      <c r="K37" s="154"/>
      <c r="L37" s="168"/>
      <c r="M37" s="169">
        <v>11293</v>
      </c>
      <c r="N37" s="170"/>
      <c r="Q37" s="51">
        <f>IF(COUNTIF(Q38:Q42,"-")=COUNTA(Q38:Q42),"-",SUM(Q38:Q42))</f>
        <v>11292811707</v>
      </c>
      <c r="AK37" s="214"/>
    </row>
    <row r="38" spans="1:37" s="51" customFormat="1" x14ac:dyDescent="0.15">
      <c r="A38" s="1" t="s">
        <v>297</v>
      </c>
      <c r="B38" s="3"/>
      <c r="C38" s="171"/>
      <c r="D38" s="154"/>
      <c r="E38" s="175" t="s">
        <v>270</v>
      </c>
      <c r="F38" s="173"/>
      <c r="G38" s="173"/>
      <c r="H38" s="173"/>
      <c r="I38" s="175"/>
      <c r="J38" s="154"/>
      <c r="K38" s="154"/>
      <c r="L38" s="168"/>
      <c r="M38" s="169">
        <v>3810</v>
      </c>
      <c r="N38" s="170"/>
      <c r="Q38" s="51">
        <v>3809924937</v>
      </c>
      <c r="AK38" s="214"/>
    </row>
    <row r="39" spans="1:37" s="51" customFormat="1" x14ac:dyDescent="0.15">
      <c r="A39" s="1" t="s">
        <v>298</v>
      </c>
      <c r="B39" s="3"/>
      <c r="C39" s="171"/>
      <c r="D39" s="154"/>
      <c r="E39" s="175" t="s">
        <v>299</v>
      </c>
      <c r="F39" s="173"/>
      <c r="G39" s="173"/>
      <c r="H39" s="173"/>
      <c r="I39" s="175"/>
      <c r="J39" s="154"/>
      <c r="K39" s="154"/>
      <c r="L39" s="168"/>
      <c r="M39" s="169">
        <v>3393</v>
      </c>
      <c r="N39" s="170"/>
      <c r="Q39" s="51">
        <v>3392803296</v>
      </c>
      <c r="AK39" s="214"/>
    </row>
    <row r="40" spans="1:37" s="51" customFormat="1" x14ac:dyDescent="0.15">
      <c r="A40" s="1" t="s">
        <v>300</v>
      </c>
      <c r="B40" s="3"/>
      <c r="C40" s="171"/>
      <c r="D40" s="154"/>
      <c r="E40" s="175" t="s">
        <v>301</v>
      </c>
      <c r="F40" s="173"/>
      <c r="G40" s="154"/>
      <c r="H40" s="173"/>
      <c r="I40" s="173"/>
      <c r="J40" s="154"/>
      <c r="K40" s="154"/>
      <c r="L40" s="168"/>
      <c r="M40" s="169">
        <v>3099</v>
      </c>
      <c r="N40" s="170"/>
      <c r="Q40" s="51">
        <v>3098779482</v>
      </c>
      <c r="AK40" s="214"/>
    </row>
    <row r="41" spans="1:37" s="51" customFormat="1" x14ac:dyDescent="0.15">
      <c r="A41" s="1" t="s">
        <v>302</v>
      </c>
      <c r="B41" s="3"/>
      <c r="C41" s="171"/>
      <c r="D41" s="154"/>
      <c r="E41" s="175" t="s">
        <v>303</v>
      </c>
      <c r="F41" s="173"/>
      <c r="G41" s="154"/>
      <c r="H41" s="173"/>
      <c r="I41" s="173"/>
      <c r="J41" s="154"/>
      <c r="K41" s="154"/>
      <c r="L41" s="168"/>
      <c r="M41" s="169">
        <v>501</v>
      </c>
      <c r="N41" s="170"/>
      <c r="Q41" s="51">
        <v>500887801</v>
      </c>
      <c r="AK41" s="214"/>
    </row>
    <row r="42" spans="1:37" s="51" customFormat="1" x14ac:dyDescent="0.15">
      <c r="A42" s="1" t="s">
        <v>304</v>
      </c>
      <c r="B42" s="3"/>
      <c r="C42" s="171"/>
      <c r="D42" s="154"/>
      <c r="E42" s="175" t="s">
        <v>274</v>
      </c>
      <c r="F42" s="173"/>
      <c r="G42" s="173"/>
      <c r="H42" s="173"/>
      <c r="I42" s="173"/>
      <c r="J42" s="154"/>
      <c r="K42" s="154"/>
      <c r="L42" s="168"/>
      <c r="M42" s="169">
        <v>490</v>
      </c>
      <c r="N42" s="170"/>
      <c r="Q42" s="51">
        <v>490416191</v>
      </c>
      <c r="AK42" s="214"/>
    </row>
    <row r="43" spans="1:37" s="51" customFormat="1" x14ac:dyDescent="0.15">
      <c r="A43" s="1" t="s">
        <v>282</v>
      </c>
      <c r="B43" s="3"/>
      <c r="C43" s="176" t="s">
        <v>283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-13708</v>
      </c>
      <c r="N43" s="182"/>
      <c r="Q43" s="51">
        <f>IF(AND(Q31="-",Q37="-"),"-",SUM(Q37)-SUM(Q31))</f>
        <v>-13708058096</v>
      </c>
      <c r="AK43" s="214"/>
    </row>
    <row r="44" spans="1:37" s="51" customFormat="1" x14ac:dyDescent="0.15">
      <c r="A44" s="1"/>
      <c r="B44" s="3"/>
      <c r="C44" s="171" t="s">
        <v>352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AK44" s="214"/>
    </row>
    <row r="45" spans="1:37" s="51" customFormat="1" x14ac:dyDescent="0.15">
      <c r="A45" s="1" t="s">
        <v>307</v>
      </c>
      <c r="B45" s="3"/>
      <c r="C45" s="171"/>
      <c r="D45" s="154" t="s">
        <v>308</v>
      </c>
      <c r="E45" s="175"/>
      <c r="F45" s="173"/>
      <c r="G45" s="173"/>
      <c r="H45" s="173"/>
      <c r="I45" s="173"/>
      <c r="J45" s="154"/>
      <c r="K45" s="154"/>
      <c r="L45" s="168"/>
      <c r="M45" s="169">
        <v>27681</v>
      </c>
      <c r="N45" s="170"/>
      <c r="Q45" s="51">
        <f>IF(COUNTIF(Q46:Q47,"-")=COUNTA(Q46:Q47),"-",SUM(Q46:Q47))</f>
        <v>27680784877</v>
      </c>
      <c r="AK45" s="214"/>
    </row>
    <row r="46" spans="1:37" s="51" customFormat="1" x14ac:dyDescent="0.15">
      <c r="A46" s="1" t="s">
        <v>309</v>
      </c>
      <c r="B46" s="3"/>
      <c r="C46" s="171"/>
      <c r="D46" s="154"/>
      <c r="E46" s="175" t="s">
        <v>378</v>
      </c>
      <c r="F46" s="173"/>
      <c r="G46" s="173"/>
      <c r="H46" s="173"/>
      <c r="I46" s="173"/>
      <c r="J46" s="154"/>
      <c r="K46" s="154"/>
      <c r="L46" s="168"/>
      <c r="M46" s="169">
        <v>27309</v>
      </c>
      <c r="N46" s="170"/>
      <c r="Q46" s="51">
        <v>27308702495</v>
      </c>
      <c r="AK46" s="214"/>
    </row>
    <row r="47" spans="1:37" s="51" customFormat="1" x14ac:dyDescent="0.15">
      <c r="A47" s="1" t="s">
        <v>310</v>
      </c>
      <c r="B47" s="3"/>
      <c r="C47" s="171"/>
      <c r="D47" s="154"/>
      <c r="E47" s="175" t="s">
        <v>255</v>
      </c>
      <c r="F47" s="173"/>
      <c r="G47" s="173"/>
      <c r="H47" s="173"/>
      <c r="I47" s="173"/>
      <c r="J47" s="154"/>
      <c r="K47" s="154"/>
      <c r="L47" s="168"/>
      <c r="M47" s="169">
        <v>372</v>
      </c>
      <c r="N47" s="170"/>
      <c r="Q47" s="51">
        <v>372082382</v>
      </c>
      <c r="AK47" s="214"/>
    </row>
    <row r="48" spans="1:37" s="51" customFormat="1" x14ac:dyDescent="0.15">
      <c r="A48" s="1" t="s">
        <v>311</v>
      </c>
      <c r="B48" s="3"/>
      <c r="C48" s="171"/>
      <c r="D48" s="154" t="s">
        <v>312</v>
      </c>
      <c r="E48" s="175"/>
      <c r="F48" s="173"/>
      <c r="G48" s="173"/>
      <c r="H48" s="173"/>
      <c r="I48" s="173"/>
      <c r="J48" s="154"/>
      <c r="K48" s="154"/>
      <c r="L48" s="168"/>
      <c r="M48" s="169">
        <v>21217</v>
      </c>
      <c r="N48" s="170"/>
      <c r="Q48" s="51">
        <f>IF(COUNTIF(Q49:Q50,"-")=COUNTA(Q49:Q50),"-",SUM(Q49:Q50))</f>
        <v>21216600000</v>
      </c>
      <c r="AK48" s="214"/>
    </row>
    <row r="49" spans="1:37" s="51" customFormat="1" x14ac:dyDescent="0.15">
      <c r="A49" s="1" t="s">
        <v>313</v>
      </c>
      <c r="B49" s="3"/>
      <c r="C49" s="171"/>
      <c r="D49" s="154"/>
      <c r="E49" s="175" t="s">
        <v>379</v>
      </c>
      <c r="F49" s="173"/>
      <c r="G49" s="173"/>
      <c r="H49" s="173"/>
      <c r="I49" s="167"/>
      <c r="J49" s="154"/>
      <c r="K49" s="154"/>
      <c r="L49" s="168"/>
      <c r="M49" s="169">
        <v>21217</v>
      </c>
      <c r="N49" s="170"/>
      <c r="Q49" s="51">
        <v>21216600000</v>
      </c>
      <c r="AK49" s="214"/>
    </row>
    <row r="50" spans="1:37" s="51" customFormat="1" x14ac:dyDescent="0.15">
      <c r="A50" s="1" t="s">
        <v>314</v>
      </c>
      <c r="B50" s="3"/>
      <c r="C50" s="171"/>
      <c r="D50" s="154"/>
      <c r="E50" s="175" t="s">
        <v>274</v>
      </c>
      <c r="F50" s="173"/>
      <c r="G50" s="173"/>
      <c r="H50" s="173"/>
      <c r="I50" s="218"/>
      <c r="J50" s="154"/>
      <c r="K50" s="154"/>
      <c r="L50" s="168"/>
      <c r="M50" s="238" t="s">
        <v>375</v>
      </c>
      <c r="N50" s="170"/>
      <c r="Q50" s="51">
        <v>0</v>
      </c>
      <c r="AK50" s="214"/>
    </row>
    <row r="51" spans="1:37" s="51" customFormat="1" x14ac:dyDescent="0.15">
      <c r="A51" s="1" t="s">
        <v>305</v>
      </c>
      <c r="B51" s="3"/>
      <c r="C51" s="176" t="s">
        <v>306</v>
      </c>
      <c r="D51" s="177"/>
      <c r="E51" s="178"/>
      <c r="F51" s="179"/>
      <c r="G51" s="179"/>
      <c r="H51" s="179"/>
      <c r="I51" s="217"/>
      <c r="J51" s="177"/>
      <c r="K51" s="177"/>
      <c r="L51" s="180"/>
      <c r="M51" s="181">
        <v>-6464</v>
      </c>
      <c r="N51" s="182"/>
      <c r="Q51" s="51">
        <f>IF(AND(Q45="-",Q48="-"),"-",SUM(Q48)-SUM(Q45))</f>
        <v>-6464184877</v>
      </c>
      <c r="AK51" s="214"/>
    </row>
    <row r="52" spans="1:37" s="51" customFormat="1" x14ac:dyDescent="0.15">
      <c r="A52" s="1" t="s">
        <v>315</v>
      </c>
      <c r="B52" s="3"/>
      <c r="C52" s="322" t="s">
        <v>316</v>
      </c>
      <c r="D52" s="323"/>
      <c r="E52" s="323"/>
      <c r="F52" s="323"/>
      <c r="G52" s="323"/>
      <c r="H52" s="323"/>
      <c r="I52" s="323"/>
      <c r="J52" s="323"/>
      <c r="K52" s="323"/>
      <c r="L52" s="324"/>
      <c r="M52" s="181">
        <v>-198</v>
      </c>
      <c r="N52" s="182"/>
      <c r="Q52" s="51">
        <f>IF(AND(Q29="-",Q43="-",Q51="-"),"-",SUM(Q29,Q43,Q51))</f>
        <v>-197940101</v>
      </c>
      <c r="AK52" s="214"/>
    </row>
    <row r="53" spans="1:37" s="51" customFormat="1" ht="14.25" thickBot="1" x14ac:dyDescent="0.2">
      <c r="A53" s="1" t="s">
        <v>317</v>
      </c>
      <c r="B53" s="3"/>
      <c r="C53" s="300" t="s">
        <v>318</v>
      </c>
      <c r="D53" s="301"/>
      <c r="E53" s="301"/>
      <c r="F53" s="301"/>
      <c r="G53" s="301"/>
      <c r="H53" s="301"/>
      <c r="I53" s="301"/>
      <c r="J53" s="301"/>
      <c r="K53" s="301"/>
      <c r="L53" s="302"/>
      <c r="M53" s="181">
        <v>33925</v>
      </c>
      <c r="N53" s="182"/>
      <c r="Q53" s="51">
        <v>33925121341</v>
      </c>
      <c r="AK53" s="214"/>
    </row>
    <row r="54" spans="1:37" s="51" customFormat="1" ht="14.25" hidden="1" thickBot="1" x14ac:dyDescent="0.2">
      <c r="A54" s="1">
        <v>4435000</v>
      </c>
      <c r="B54" s="3"/>
      <c r="C54" s="303" t="s">
        <v>236</v>
      </c>
      <c r="D54" s="304"/>
      <c r="E54" s="304"/>
      <c r="F54" s="304"/>
      <c r="G54" s="304"/>
      <c r="H54" s="304"/>
      <c r="I54" s="304"/>
      <c r="J54" s="304"/>
      <c r="K54" s="304"/>
      <c r="L54" s="305"/>
      <c r="M54" s="236" t="s">
        <v>11</v>
      </c>
      <c r="N54" s="182"/>
      <c r="Q54" s="51" t="s">
        <v>11</v>
      </c>
      <c r="AK54" s="214"/>
    </row>
    <row r="55" spans="1:37" s="51" customFormat="1" ht="14.25" thickBot="1" x14ac:dyDescent="0.2">
      <c r="A55" s="1" t="s">
        <v>319</v>
      </c>
      <c r="B55" s="3"/>
      <c r="C55" s="306" t="s">
        <v>320</v>
      </c>
      <c r="D55" s="307"/>
      <c r="E55" s="307"/>
      <c r="F55" s="307"/>
      <c r="G55" s="307"/>
      <c r="H55" s="307"/>
      <c r="I55" s="307"/>
      <c r="J55" s="307"/>
      <c r="K55" s="307"/>
      <c r="L55" s="308"/>
      <c r="M55" s="187">
        <v>33727</v>
      </c>
      <c r="N55" s="188"/>
      <c r="Q55" s="51">
        <f>IF(COUNTIF(Q52:Q54,"-")=COUNTA(Q52:Q54),"-",SUM(Q52:Q54))</f>
        <v>33727181240</v>
      </c>
      <c r="AK55" s="214"/>
    </row>
    <row r="56" spans="1:37" s="51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191"/>
      <c r="AK56" s="214"/>
    </row>
    <row r="57" spans="1:37" s="51" customFormat="1" x14ac:dyDescent="0.15">
      <c r="A57" s="1" t="s">
        <v>321</v>
      </c>
      <c r="B57" s="3"/>
      <c r="C57" s="192" t="s">
        <v>322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4">
        <v>1722</v>
      </c>
      <c r="N57" s="195"/>
      <c r="Q57" s="51">
        <v>1721907482</v>
      </c>
      <c r="AK57" s="214"/>
    </row>
    <row r="58" spans="1:37" s="51" customFormat="1" x14ac:dyDescent="0.15">
      <c r="A58" s="1" t="s">
        <v>323</v>
      </c>
      <c r="B58" s="3"/>
      <c r="C58" s="221" t="s">
        <v>324</v>
      </c>
      <c r="D58" s="222"/>
      <c r="E58" s="222"/>
      <c r="F58" s="222"/>
      <c r="G58" s="222"/>
      <c r="H58" s="222"/>
      <c r="I58" s="222"/>
      <c r="J58" s="222"/>
      <c r="K58" s="222"/>
      <c r="L58" s="222"/>
      <c r="M58" s="181">
        <v>83</v>
      </c>
      <c r="N58" s="182"/>
      <c r="Q58" s="51">
        <v>83357929</v>
      </c>
      <c r="AK58" s="214"/>
    </row>
    <row r="59" spans="1:37" s="51" customFormat="1" ht="14.25" thickBot="1" x14ac:dyDescent="0.2">
      <c r="A59" s="1" t="s">
        <v>325</v>
      </c>
      <c r="B59" s="3"/>
      <c r="C59" s="198" t="s">
        <v>326</v>
      </c>
      <c r="D59" s="199"/>
      <c r="E59" s="199"/>
      <c r="F59" s="199"/>
      <c r="G59" s="199"/>
      <c r="H59" s="199"/>
      <c r="I59" s="199"/>
      <c r="J59" s="199"/>
      <c r="K59" s="199"/>
      <c r="L59" s="199"/>
      <c r="M59" s="200">
        <v>1805</v>
      </c>
      <c r="N59" s="201"/>
      <c r="Q59" s="51">
        <f>IF(COUNTIF(Q57:Q58,"-")=COUNTA(Q57:Q58),"-",SUM(Q57:Q58))</f>
        <v>1805265411</v>
      </c>
      <c r="AK59" s="214"/>
    </row>
    <row r="60" spans="1:37" s="51" customFormat="1" ht="14.25" thickBot="1" x14ac:dyDescent="0.2">
      <c r="A60" s="1" t="s">
        <v>327</v>
      </c>
      <c r="B60" s="3"/>
      <c r="C60" s="202" t="s">
        <v>328</v>
      </c>
      <c r="D60" s="203"/>
      <c r="E60" s="204"/>
      <c r="F60" s="205"/>
      <c r="G60" s="205"/>
      <c r="H60" s="205"/>
      <c r="I60" s="205"/>
      <c r="J60" s="203"/>
      <c r="K60" s="203"/>
      <c r="L60" s="203"/>
      <c r="M60" s="187">
        <v>35532</v>
      </c>
      <c r="N60" s="188"/>
      <c r="Q60" s="51">
        <f>IF(AND(Q55="-",Q59="-"),"-",SUM(Q55,Q59))</f>
        <v>35532446651</v>
      </c>
      <c r="AK60" s="214"/>
    </row>
    <row r="61" spans="1:37" s="51" customFormat="1" ht="6.75" customHeight="1" x14ac:dyDescent="0.15">
      <c r="A61" s="1"/>
      <c r="B61" s="3"/>
      <c r="C61" s="153"/>
      <c r="D61" s="153"/>
      <c r="E61" s="206"/>
      <c r="F61" s="207"/>
      <c r="G61" s="207"/>
      <c r="H61" s="207"/>
      <c r="I61" s="208"/>
      <c r="J61" s="209"/>
      <c r="K61" s="209"/>
      <c r="L61" s="209"/>
      <c r="M61" s="3"/>
      <c r="N61" s="3"/>
    </row>
    <row r="62" spans="1:37" s="51" customFormat="1" x14ac:dyDescent="0.15">
      <c r="A62" s="1"/>
      <c r="B62" s="3"/>
      <c r="C62" s="153"/>
      <c r="D62" s="210" t="s">
        <v>342</v>
      </c>
      <c r="E62" s="206"/>
      <c r="F62" s="207"/>
      <c r="G62" s="207"/>
      <c r="H62" s="207"/>
      <c r="I62" s="211"/>
      <c r="J62" s="209"/>
      <c r="K62" s="209"/>
      <c r="L62" s="209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63A4-88FF-4E5C-8927-2400CA01B13E}">
  <sheetPr codeName="Sheet9">
    <tabColor rgb="FFFFC000"/>
    <pageSetUpPr fitToPage="1"/>
  </sheetPr>
  <dimension ref="A1:BG77"/>
  <sheetViews>
    <sheetView showGridLines="0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59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9" ht="23.25" customHeight="1" x14ac:dyDescent="0.25">
      <c r="C2" s="8"/>
      <c r="D2" s="256" t="s">
        <v>362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59" ht="21" customHeight="1" x14ac:dyDescent="0.15">
      <c r="D3" s="257" t="s">
        <v>363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</row>
    <row r="4" spans="1:59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353</v>
      </c>
      <c r="AB4" s="13"/>
    </row>
    <row r="5" spans="1:59" s="16" customFormat="1" ht="14.25" customHeight="1" thickBot="1" x14ac:dyDescent="0.2">
      <c r="A5" s="15" t="s">
        <v>329</v>
      </c>
      <c r="B5" s="15" t="s">
        <v>330</v>
      </c>
      <c r="D5" s="252" t="s">
        <v>0</v>
      </c>
      <c r="E5" s="254"/>
      <c r="F5" s="254"/>
      <c r="G5" s="254"/>
      <c r="H5" s="254"/>
      <c r="I5" s="254"/>
      <c r="J5" s="254"/>
      <c r="K5" s="258"/>
      <c r="L5" s="258"/>
      <c r="M5" s="258"/>
      <c r="N5" s="258"/>
      <c r="O5" s="258"/>
      <c r="P5" s="259" t="s">
        <v>331</v>
      </c>
      <c r="Q5" s="260"/>
      <c r="R5" s="254" t="s">
        <v>0</v>
      </c>
      <c r="S5" s="254"/>
      <c r="T5" s="254"/>
      <c r="U5" s="254"/>
      <c r="V5" s="254"/>
      <c r="W5" s="254"/>
      <c r="X5" s="254"/>
      <c r="Y5" s="254"/>
      <c r="Z5" s="259" t="s">
        <v>331</v>
      </c>
      <c r="AA5" s="260"/>
    </row>
    <row r="6" spans="1:59" ht="14.65" customHeight="1" x14ac:dyDescent="0.15">
      <c r="D6" s="17" t="s">
        <v>332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333</v>
      </c>
      <c r="S6" s="19"/>
      <c r="T6" s="19"/>
      <c r="U6" s="19"/>
      <c r="V6" s="19"/>
      <c r="W6" s="19"/>
      <c r="X6" s="19"/>
      <c r="Y6" s="18"/>
      <c r="Z6" s="21"/>
      <c r="AA6" s="23"/>
      <c r="BF6" s="215"/>
      <c r="BG6" s="215"/>
    </row>
    <row r="7" spans="1:59" ht="14.65" customHeight="1" x14ac:dyDescent="0.15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1124254</v>
      </c>
      <c r="Q7" s="26" t="s">
        <v>357</v>
      </c>
      <c r="R7" s="19"/>
      <c r="S7" s="19" t="s">
        <v>115</v>
      </c>
      <c r="T7" s="19"/>
      <c r="U7" s="19"/>
      <c r="V7" s="19"/>
      <c r="W7" s="19"/>
      <c r="X7" s="19"/>
      <c r="Y7" s="18"/>
      <c r="Z7" s="25">
        <v>315383</v>
      </c>
      <c r="AA7" s="27"/>
      <c r="AD7" s="9">
        <f>IF(AND(AD8="-",AD49="-",AD52="-"),"-",SUM(AD8,AD49,AD52))</f>
        <v>1124253907545</v>
      </c>
      <c r="AE7" s="9">
        <f>IF(COUNTIF(AE8:AE12,"-")=COUNTA(AE8:AE12),"-",SUM(AE8:AE12))</f>
        <v>315382537380</v>
      </c>
      <c r="BF7" s="215"/>
      <c r="BG7" s="215"/>
    </row>
    <row r="8" spans="1:59" ht="14.65" customHeight="1" x14ac:dyDescent="0.15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1066749</v>
      </c>
      <c r="Q8" s="26" t="s">
        <v>357</v>
      </c>
      <c r="R8" s="19"/>
      <c r="S8" s="19"/>
      <c r="T8" s="19" t="s">
        <v>364</v>
      </c>
      <c r="U8" s="19"/>
      <c r="V8" s="19"/>
      <c r="W8" s="19"/>
      <c r="X8" s="19"/>
      <c r="Y8" s="18"/>
      <c r="Z8" s="25">
        <v>289569</v>
      </c>
      <c r="AA8" s="27"/>
      <c r="AD8" s="9">
        <f>IF(AND(AD9="-",AD33="-",COUNTIF(AD46:AD48,"-")=COUNTA(AD46:AD48)),"-",SUM(AD9,AD33,AD46:AD48))</f>
        <v>1066748781373</v>
      </c>
      <c r="AE8" s="9">
        <v>289568821948</v>
      </c>
      <c r="BF8" s="215"/>
      <c r="BG8" s="215"/>
    </row>
    <row r="9" spans="1:59" ht="14.65" customHeight="1" x14ac:dyDescent="0.15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255160</v>
      </c>
      <c r="Q9" s="26" t="s">
        <v>357</v>
      </c>
      <c r="R9" s="19"/>
      <c r="S9" s="19"/>
      <c r="T9" s="19" t="s">
        <v>118</v>
      </c>
      <c r="U9" s="19"/>
      <c r="V9" s="19"/>
      <c r="W9" s="19"/>
      <c r="X9" s="19"/>
      <c r="Y9" s="18"/>
      <c r="Z9" s="25" t="s">
        <v>11</v>
      </c>
      <c r="AA9" s="27"/>
      <c r="AD9" s="9">
        <f>IF(COUNTIF(AD10:AD32,"-")=COUNTA(AD10:AD32),"-",SUM(AD10:AD32))</f>
        <v>255159610899</v>
      </c>
      <c r="AE9" s="9">
        <v>0</v>
      </c>
      <c r="BF9" s="215"/>
      <c r="BG9" s="215"/>
    </row>
    <row r="10" spans="1:59" ht="14.65" customHeight="1" x14ac:dyDescent="0.15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122133</v>
      </c>
      <c r="Q10" s="26"/>
      <c r="R10" s="19"/>
      <c r="S10" s="19"/>
      <c r="T10" s="19" t="s">
        <v>120</v>
      </c>
      <c r="U10" s="19"/>
      <c r="V10" s="19"/>
      <c r="W10" s="19"/>
      <c r="X10" s="19"/>
      <c r="Y10" s="18"/>
      <c r="Z10" s="25">
        <v>25713</v>
      </c>
      <c r="AA10" s="27"/>
      <c r="AD10" s="9">
        <v>122132745173</v>
      </c>
      <c r="AE10" s="9">
        <v>25712561731</v>
      </c>
      <c r="BF10" s="215"/>
      <c r="BG10" s="215"/>
    </row>
    <row r="11" spans="1:59" ht="14.65" customHeight="1" x14ac:dyDescent="0.15">
      <c r="A11" s="7" t="s">
        <v>12</v>
      </c>
      <c r="B11" s="7" t="s">
        <v>121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11</v>
      </c>
      <c r="Q11" s="26"/>
      <c r="R11" s="19"/>
      <c r="S11" s="19"/>
      <c r="T11" s="19" t="s">
        <v>122</v>
      </c>
      <c r="U11" s="19"/>
      <c r="V11" s="19"/>
      <c r="W11" s="19"/>
      <c r="X11" s="19"/>
      <c r="Y11" s="18"/>
      <c r="Z11" s="25" t="s">
        <v>11</v>
      </c>
      <c r="AA11" s="27"/>
      <c r="AD11" s="9">
        <v>0</v>
      </c>
      <c r="AE11" s="9">
        <v>0</v>
      </c>
      <c r="BF11" s="215"/>
      <c r="BG11" s="215"/>
    </row>
    <row r="12" spans="1:59" ht="14.65" customHeight="1" x14ac:dyDescent="0.15">
      <c r="A12" s="7" t="s">
        <v>14</v>
      </c>
      <c r="B12" s="7" t="s">
        <v>123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101</v>
      </c>
      <c r="AA12" s="27"/>
      <c r="AD12" s="9">
        <v>823652289</v>
      </c>
      <c r="AE12" s="9">
        <v>101153701</v>
      </c>
      <c r="BF12" s="215"/>
      <c r="BG12" s="215"/>
    </row>
    <row r="13" spans="1:59" ht="14.65" customHeight="1" x14ac:dyDescent="0.15">
      <c r="A13" s="7" t="s">
        <v>16</v>
      </c>
      <c r="B13" s="7" t="s">
        <v>124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 t="s">
        <v>11</v>
      </c>
      <c r="Q13" s="26"/>
      <c r="R13" s="19"/>
      <c r="S13" s="19" t="s">
        <v>125</v>
      </c>
      <c r="T13" s="19"/>
      <c r="U13" s="19"/>
      <c r="V13" s="19"/>
      <c r="W13" s="19"/>
      <c r="X13" s="19"/>
      <c r="Y13" s="18"/>
      <c r="Z13" s="25">
        <v>33341</v>
      </c>
      <c r="AA13" s="27"/>
      <c r="AD13" s="9">
        <v>0</v>
      </c>
      <c r="AE13" s="9">
        <f>IF(COUNTIF(AE14:AE21,"-")=COUNTA(AE14:AE21),"-",SUM(AE14:AE21))</f>
        <v>33340553489</v>
      </c>
      <c r="BF13" s="215"/>
      <c r="BG13" s="215"/>
    </row>
    <row r="14" spans="1:59" ht="14.65" customHeight="1" x14ac:dyDescent="0.15">
      <c r="A14" s="7" t="s">
        <v>18</v>
      </c>
      <c r="B14" s="7" t="s">
        <v>126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268765</v>
      </c>
      <c r="Q14" s="26"/>
      <c r="R14" s="19"/>
      <c r="S14" s="19"/>
      <c r="T14" s="19" t="s">
        <v>365</v>
      </c>
      <c r="U14" s="19"/>
      <c r="V14" s="19"/>
      <c r="W14" s="19"/>
      <c r="X14" s="19"/>
      <c r="Y14" s="18"/>
      <c r="Z14" s="25">
        <v>26673</v>
      </c>
      <c r="AA14" s="27"/>
      <c r="AD14" s="9">
        <v>268765117667</v>
      </c>
      <c r="AE14" s="9">
        <v>26672672213</v>
      </c>
      <c r="BF14" s="215"/>
      <c r="BG14" s="215"/>
    </row>
    <row r="15" spans="1:59" ht="14.65" customHeight="1" x14ac:dyDescent="0.15">
      <c r="A15" s="7" t="s">
        <v>20</v>
      </c>
      <c r="B15" s="7" t="s">
        <v>127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-147210</v>
      </c>
      <c r="Q15" s="26"/>
      <c r="R15" s="19"/>
      <c r="S15" s="19"/>
      <c r="T15" s="19" t="s">
        <v>128</v>
      </c>
      <c r="U15" s="19"/>
      <c r="V15" s="19"/>
      <c r="W15" s="19"/>
      <c r="X15" s="19"/>
      <c r="Y15" s="18"/>
      <c r="Z15" s="25">
        <v>2191</v>
      </c>
      <c r="AA15" s="27"/>
      <c r="AD15" s="9">
        <v>-147209781127</v>
      </c>
      <c r="AE15" s="9">
        <v>2191428899</v>
      </c>
      <c r="BF15" s="215"/>
      <c r="BG15" s="215"/>
    </row>
    <row r="16" spans="1:59" ht="14.65" customHeight="1" x14ac:dyDescent="0.15">
      <c r="A16" s="7" t="s">
        <v>334</v>
      </c>
      <c r="B16" s="7" t="s">
        <v>129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5" t="s">
        <v>11</v>
      </c>
      <c r="Q16" s="26"/>
      <c r="R16" s="19"/>
      <c r="S16" s="19"/>
      <c r="T16" s="19" t="s">
        <v>130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57962</v>
      </c>
      <c r="BF16" s="215"/>
      <c r="BG16" s="215"/>
    </row>
    <row r="17" spans="1:59" ht="14.65" customHeight="1" x14ac:dyDescent="0.15">
      <c r="A17" s="7" t="s">
        <v>23</v>
      </c>
      <c r="B17" s="7" t="s">
        <v>131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17087</v>
      </c>
      <c r="Q17" s="26"/>
      <c r="R17" s="18"/>
      <c r="S17" s="19"/>
      <c r="T17" s="19" t="s">
        <v>132</v>
      </c>
      <c r="U17" s="19"/>
      <c r="V17" s="19"/>
      <c r="W17" s="19"/>
      <c r="X17" s="19"/>
      <c r="Y17" s="18"/>
      <c r="Z17" s="25">
        <v>14</v>
      </c>
      <c r="AA17" s="27"/>
      <c r="AD17" s="9">
        <v>17086877684</v>
      </c>
      <c r="AE17" s="9">
        <v>13643372</v>
      </c>
      <c r="BF17" s="215"/>
      <c r="BG17" s="215"/>
    </row>
    <row r="18" spans="1:59" ht="14.65" customHeight="1" x14ac:dyDescent="0.15">
      <c r="A18" s="7" t="s">
        <v>25</v>
      </c>
      <c r="B18" s="7" t="s">
        <v>133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-7941</v>
      </c>
      <c r="Q18" s="26"/>
      <c r="R18" s="18"/>
      <c r="S18" s="19"/>
      <c r="T18" s="19" t="s">
        <v>134</v>
      </c>
      <c r="U18" s="19"/>
      <c r="V18" s="19"/>
      <c r="W18" s="19"/>
      <c r="X18" s="19"/>
      <c r="Y18" s="18"/>
      <c r="Z18" s="25" t="s">
        <v>11</v>
      </c>
      <c r="AA18" s="27"/>
      <c r="AD18" s="9">
        <v>-7940755328</v>
      </c>
      <c r="AE18" s="9">
        <v>0</v>
      </c>
      <c r="BF18" s="215"/>
      <c r="BG18" s="215"/>
    </row>
    <row r="19" spans="1:59" ht="14.65" customHeight="1" x14ac:dyDescent="0.15">
      <c r="A19" s="7" t="s">
        <v>335</v>
      </c>
      <c r="B19" s="7" t="s">
        <v>135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5" t="s">
        <v>11</v>
      </c>
      <c r="Q19" s="26"/>
      <c r="R19" s="19"/>
      <c r="S19" s="19"/>
      <c r="T19" s="19" t="s">
        <v>136</v>
      </c>
      <c r="U19" s="19"/>
      <c r="V19" s="19"/>
      <c r="W19" s="19"/>
      <c r="X19" s="19"/>
      <c r="Y19" s="18"/>
      <c r="Z19" s="25">
        <v>2295</v>
      </c>
      <c r="AA19" s="27"/>
      <c r="AD19" s="9">
        <v>0</v>
      </c>
      <c r="AE19" s="9">
        <v>2294500636</v>
      </c>
      <c r="BF19" s="215"/>
      <c r="BG19" s="215"/>
    </row>
    <row r="20" spans="1:59" ht="14.65" customHeight="1" x14ac:dyDescent="0.15">
      <c r="A20" s="7" t="s">
        <v>28</v>
      </c>
      <c r="B20" s="7" t="s">
        <v>137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379</v>
      </c>
      <c r="Q20" s="26"/>
      <c r="R20" s="19"/>
      <c r="S20" s="19"/>
      <c r="T20" s="19" t="s">
        <v>138</v>
      </c>
      <c r="U20" s="19"/>
      <c r="V20" s="19"/>
      <c r="W20" s="19"/>
      <c r="X20" s="19"/>
      <c r="Y20" s="18"/>
      <c r="Z20" s="25">
        <v>1960</v>
      </c>
      <c r="AA20" s="27"/>
      <c r="AD20" s="9">
        <v>378753416</v>
      </c>
      <c r="AE20" s="9">
        <v>1959902026</v>
      </c>
      <c r="BF20" s="215"/>
      <c r="BG20" s="215"/>
    </row>
    <row r="21" spans="1:59" ht="14.65" customHeight="1" x14ac:dyDescent="0.15">
      <c r="A21" s="7" t="s">
        <v>30</v>
      </c>
      <c r="B21" s="7" t="s">
        <v>139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-360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208</v>
      </c>
      <c r="AA21" s="27"/>
      <c r="AD21" s="9">
        <v>-360387373</v>
      </c>
      <c r="AE21" s="9">
        <v>208348381</v>
      </c>
      <c r="BF21" s="215"/>
      <c r="BG21" s="215"/>
    </row>
    <row r="22" spans="1:59" ht="14.65" customHeight="1" x14ac:dyDescent="0.15">
      <c r="A22" s="7" t="s">
        <v>336</v>
      </c>
      <c r="B22" s="7" t="s">
        <v>112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5" t="s">
        <v>11</v>
      </c>
      <c r="Q22" s="26"/>
      <c r="R22" s="239" t="s">
        <v>113</v>
      </c>
      <c r="S22" s="241"/>
      <c r="T22" s="241"/>
      <c r="U22" s="241"/>
      <c r="V22" s="241"/>
      <c r="W22" s="241"/>
      <c r="X22" s="241"/>
      <c r="Y22" s="241"/>
      <c r="Z22" s="30">
        <v>348723</v>
      </c>
      <c r="AA22" s="31" t="s">
        <v>357</v>
      </c>
      <c r="AD22" s="9">
        <v>0</v>
      </c>
      <c r="AE22" s="9">
        <f>IF(AND(AE7="-",AE13="-"),"-",SUM(AE7,AE13))</f>
        <v>348723090869</v>
      </c>
      <c r="BF22" s="215"/>
      <c r="BG22" s="215"/>
    </row>
    <row r="23" spans="1:59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11</v>
      </c>
      <c r="Q23" s="26"/>
      <c r="R23" s="19" t="s">
        <v>337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10622400</v>
      </c>
      <c r="BF23" s="215"/>
      <c r="BG23" s="215"/>
    </row>
    <row r="24" spans="1:59" ht="14.65" customHeight="1" x14ac:dyDescent="0.15">
      <c r="A24" s="7" t="s">
        <v>35</v>
      </c>
      <c r="B24" s="7" t="s">
        <v>142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-6</v>
      </c>
      <c r="Q24" s="26"/>
      <c r="R24" s="19"/>
      <c r="S24" s="19" t="s">
        <v>143</v>
      </c>
      <c r="T24" s="19"/>
      <c r="U24" s="19"/>
      <c r="V24" s="19"/>
      <c r="W24" s="19"/>
      <c r="X24" s="19"/>
      <c r="Y24" s="18"/>
      <c r="Z24" s="25">
        <v>1150721</v>
      </c>
      <c r="AA24" s="27"/>
      <c r="AD24" s="9">
        <v>-6446939</v>
      </c>
      <c r="AE24" s="9">
        <f>IF(AND(AD7="-",AD67="-",AD68="-"),"-",SUM(AD7,AD67,AD68))</f>
        <v>1150720813488</v>
      </c>
      <c r="BF24" s="215"/>
      <c r="BG24" s="215"/>
    </row>
    <row r="25" spans="1:59" ht="14.65" customHeight="1" x14ac:dyDescent="0.15">
      <c r="A25" s="7" t="s">
        <v>338</v>
      </c>
      <c r="B25" s="7" t="s">
        <v>144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5" t="s">
        <v>11</v>
      </c>
      <c r="Q25" s="26"/>
      <c r="R25" s="19"/>
      <c r="S25" s="18" t="s">
        <v>145</v>
      </c>
      <c r="T25" s="19"/>
      <c r="U25" s="19"/>
      <c r="V25" s="19"/>
      <c r="W25" s="19"/>
      <c r="X25" s="19"/>
      <c r="Y25" s="18"/>
      <c r="Z25" s="25">
        <v>-303600</v>
      </c>
      <c r="AA25" s="27"/>
      <c r="AD25" s="9">
        <v>0</v>
      </c>
      <c r="AE25" s="9">
        <f>IF(AND(AE74="-",AE24="-",AE26="-"),"-",SUM(AE74)-SUM(AE24,AE26))</f>
        <v>-303600282320</v>
      </c>
      <c r="BF25" s="215"/>
      <c r="BG25" s="215"/>
    </row>
    <row r="26" spans="1:59" ht="14.65" customHeight="1" x14ac:dyDescent="0.15">
      <c r="A26" s="7" t="s">
        <v>38</v>
      </c>
      <c r="B26" s="7" t="s">
        <v>146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5" t="s">
        <v>11</v>
      </c>
      <c r="Q26" s="26"/>
      <c r="R26" s="19"/>
      <c r="S26" s="19" t="s">
        <v>147</v>
      </c>
      <c r="T26" s="19"/>
      <c r="U26" s="19"/>
      <c r="V26" s="19"/>
      <c r="W26" s="19"/>
      <c r="X26" s="19"/>
      <c r="Y26" s="18"/>
      <c r="Z26" s="25" t="s">
        <v>11</v>
      </c>
      <c r="AA26" s="27"/>
      <c r="AD26" s="9">
        <v>0</v>
      </c>
      <c r="AE26" s="9">
        <v>0</v>
      </c>
      <c r="BF26" s="215"/>
      <c r="BG26" s="215"/>
    </row>
    <row r="27" spans="1:59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5" t="s">
        <v>11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F27" s="215"/>
      <c r="BG27" s="215"/>
    </row>
    <row r="28" spans="1:59" ht="14.65" customHeight="1" x14ac:dyDescent="0.15">
      <c r="A28" s="7" t="s">
        <v>339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5" t="s">
        <v>11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F28" s="215"/>
      <c r="BG28" s="215"/>
    </row>
    <row r="29" spans="1:59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61</v>
      </c>
      <c r="Q29" s="26"/>
      <c r="R29" s="242"/>
      <c r="S29" s="244"/>
      <c r="T29" s="244"/>
      <c r="U29" s="244"/>
      <c r="V29" s="244"/>
      <c r="W29" s="244"/>
      <c r="X29" s="244"/>
      <c r="Y29" s="244"/>
      <c r="Z29" s="25"/>
      <c r="AA29" s="27"/>
      <c r="AD29" s="9">
        <v>61461733</v>
      </c>
      <c r="BF29" s="215"/>
      <c r="BG29" s="215"/>
    </row>
    <row r="30" spans="1:59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-19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-19115064</v>
      </c>
      <c r="BF30" s="215"/>
      <c r="BG30" s="215"/>
    </row>
    <row r="31" spans="1:59" ht="14.65" customHeight="1" x14ac:dyDescent="0.15">
      <c r="A31" s="7" t="s">
        <v>340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5" t="s">
        <v>11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BF31" s="215"/>
      <c r="BG31" s="215"/>
    </row>
    <row r="32" spans="1:59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1437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1436866368</v>
      </c>
      <c r="BF32" s="215"/>
      <c r="BG32" s="215"/>
    </row>
    <row r="33" spans="1:59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785400</v>
      </c>
      <c r="Q33" s="26" t="s">
        <v>357</v>
      </c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785400257142</v>
      </c>
      <c r="BF33" s="215"/>
      <c r="BG33" s="215"/>
    </row>
    <row r="34" spans="1:59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417345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417345012106</v>
      </c>
      <c r="BF34" s="215"/>
      <c r="BG34" s="215"/>
    </row>
    <row r="35" spans="1:59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5" t="s">
        <v>11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F35" s="215"/>
      <c r="BG35" s="215"/>
    </row>
    <row r="36" spans="1:59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18842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18841958876</v>
      </c>
      <c r="BF36" s="215"/>
      <c r="BG36" s="215"/>
    </row>
    <row r="37" spans="1:59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-7872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-7872323356</v>
      </c>
      <c r="BF37" s="215"/>
      <c r="BG37" s="215"/>
    </row>
    <row r="38" spans="1:59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 t="s">
        <v>11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F38" s="215"/>
      <c r="BG38" s="215"/>
    </row>
    <row r="39" spans="1:59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583638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583638047614</v>
      </c>
      <c r="BF39" s="215"/>
      <c r="BG39" s="215"/>
    </row>
    <row r="40" spans="1:59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-247760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-247760079469</v>
      </c>
      <c r="BF40" s="215"/>
      <c r="BG40" s="215"/>
    </row>
    <row r="41" spans="1:59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5" t="s">
        <v>11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F41" s="215"/>
      <c r="BG41" s="215"/>
    </row>
    <row r="42" spans="1:59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BF42" s="215"/>
      <c r="BG42" s="215"/>
    </row>
    <row r="43" spans="1:59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BF43" s="215"/>
      <c r="BG43" s="215"/>
    </row>
    <row r="44" spans="1:59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5" t="s">
        <v>11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F44" s="215"/>
      <c r="BG44" s="215"/>
    </row>
    <row r="45" spans="1:59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21208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21207607371</v>
      </c>
      <c r="BF45" s="215"/>
      <c r="BG45" s="215"/>
    </row>
    <row r="46" spans="1:59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63870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63869865149</v>
      </c>
      <c r="BF46" s="215"/>
      <c r="BG46" s="215"/>
    </row>
    <row r="47" spans="1:59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-37681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-37680951817</v>
      </c>
      <c r="BF47" s="215"/>
      <c r="BG47" s="215"/>
    </row>
    <row r="48" spans="1:59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5" t="s">
        <v>11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F48" s="215"/>
      <c r="BG48" s="215"/>
    </row>
    <row r="49" spans="1:59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335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335346007</v>
      </c>
      <c r="BF49" s="215"/>
      <c r="BG49" s="215"/>
    </row>
    <row r="50" spans="1:59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153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153131064</v>
      </c>
      <c r="BF50" s="215"/>
      <c r="BG50" s="215"/>
    </row>
    <row r="51" spans="1:59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182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182214943</v>
      </c>
      <c r="BF51" s="215"/>
      <c r="BG51" s="215"/>
    </row>
    <row r="52" spans="1:59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57170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57169780165</v>
      </c>
      <c r="BF52" s="215"/>
      <c r="BG52" s="215"/>
    </row>
    <row r="53" spans="1:59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996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995980195</v>
      </c>
      <c r="BF53" s="215"/>
      <c r="BG53" s="215"/>
    </row>
    <row r="54" spans="1:59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2106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2105500924</v>
      </c>
      <c r="BF54" s="215"/>
      <c r="BG54" s="215"/>
    </row>
    <row r="55" spans="1:59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-19269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-19268658622</v>
      </c>
      <c r="BF55" s="215"/>
      <c r="BG55" s="215"/>
    </row>
    <row r="56" spans="1:59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18159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18159137893</v>
      </c>
      <c r="BF56" s="215"/>
      <c r="BG56" s="215"/>
    </row>
    <row r="57" spans="1:59" ht="14.65" customHeight="1" x14ac:dyDescent="0.15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8"/>
      <c r="L57" s="18"/>
      <c r="M57" s="18"/>
      <c r="N57" s="18"/>
      <c r="O57" s="18"/>
      <c r="P57" s="25">
        <v>9565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9565122314</v>
      </c>
      <c r="BF57" s="215"/>
      <c r="BG57" s="215"/>
    </row>
    <row r="58" spans="1:59" ht="14.65" customHeight="1" x14ac:dyDescent="0.15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4621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4620669561</v>
      </c>
      <c r="BF58" s="215"/>
      <c r="BG58" s="215"/>
    </row>
    <row r="59" spans="1:59" ht="14.65" customHeight="1" x14ac:dyDescent="0.15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39961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39960845401</v>
      </c>
      <c r="BF59" s="215"/>
      <c r="BG59" s="215"/>
    </row>
    <row r="60" spans="1:59" ht="14.65" customHeight="1" x14ac:dyDescent="0.15">
      <c r="A60" s="7" t="s">
        <v>89</v>
      </c>
      <c r="D60" s="24"/>
      <c r="E60" s="19"/>
      <c r="F60" s="19"/>
      <c r="G60" s="19"/>
      <c r="H60" s="19" t="s">
        <v>90</v>
      </c>
      <c r="I60" s="19"/>
      <c r="J60" s="19"/>
      <c r="K60" s="18"/>
      <c r="L60" s="18"/>
      <c r="M60" s="18"/>
      <c r="N60" s="18"/>
      <c r="O60" s="18"/>
      <c r="P60" s="25">
        <v>1660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1660000000</v>
      </c>
      <c r="BF60" s="215"/>
      <c r="BG60" s="215"/>
    </row>
    <row r="61" spans="1:59" ht="14.65" customHeight="1" x14ac:dyDescent="0.15">
      <c r="A61" s="7" t="s">
        <v>91</v>
      </c>
      <c r="D61" s="24"/>
      <c r="E61" s="18"/>
      <c r="F61" s="19"/>
      <c r="G61" s="19"/>
      <c r="H61" s="19" t="s">
        <v>44</v>
      </c>
      <c r="I61" s="19"/>
      <c r="J61" s="19"/>
      <c r="K61" s="18"/>
      <c r="L61" s="18"/>
      <c r="M61" s="18"/>
      <c r="N61" s="18"/>
      <c r="O61" s="18"/>
      <c r="P61" s="25">
        <v>38301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38300845401</v>
      </c>
      <c r="BF61" s="215"/>
      <c r="BG61" s="215"/>
    </row>
    <row r="62" spans="1:59" ht="14.65" customHeight="1" x14ac:dyDescent="0.15">
      <c r="A62" s="7" t="s">
        <v>92</v>
      </c>
      <c r="D62" s="24"/>
      <c r="E62" s="18"/>
      <c r="F62" s="19"/>
      <c r="G62" s="19" t="s">
        <v>44</v>
      </c>
      <c r="H62" s="19"/>
      <c r="I62" s="19"/>
      <c r="J62" s="19"/>
      <c r="K62" s="18"/>
      <c r="L62" s="18"/>
      <c r="M62" s="18"/>
      <c r="N62" s="18"/>
      <c r="O62" s="18"/>
      <c r="P62" s="25">
        <v>2329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2328834499</v>
      </c>
      <c r="BF62" s="215"/>
      <c r="BG62" s="215"/>
    </row>
    <row r="63" spans="1:59" ht="14.65" customHeight="1" x14ac:dyDescent="0.15">
      <c r="A63" s="7" t="s">
        <v>93</v>
      </c>
      <c r="D63" s="24"/>
      <c r="E63" s="18"/>
      <c r="F63" s="19"/>
      <c r="G63" s="19" t="s">
        <v>94</v>
      </c>
      <c r="H63" s="19"/>
      <c r="I63" s="19"/>
      <c r="J63" s="19"/>
      <c r="K63" s="18"/>
      <c r="L63" s="18"/>
      <c r="M63" s="18"/>
      <c r="N63" s="18"/>
      <c r="O63" s="18"/>
      <c r="P63" s="25">
        <v>-302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-301671805</v>
      </c>
      <c r="BF63" s="215"/>
      <c r="BG63" s="215"/>
    </row>
    <row r="64" spans="1:59" ht="14.65" customHeight="1" x14ac:dyDescent="0.15">
      <c r="A64" s="7" t="s">
        <v>95</v>
      </c>
      <c r="D64" s="24"/>
      <c r="E64" s="18" t="s">
        <v>96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71590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71589714492</v>
      </c>
      <c r="BF64" s="215"/>
      <c r="BG64" s="215"/>
    </row>
    <row r="65" spans="1:59" ht="14.65" customHeight="1" x14ac:dyDescent="0.15">
      <c r="A65" s="7" t="s">
        <v>97</v>
      </c>
      <c r="D65" s="24"/>
      <c r="E65" s="18"/>
      <c r="F65" s="19" t="s">
        <v>98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38986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38986079361</v>
      </c>
      <c r="BF65" s="215"/>
      <c r="BG65" s="215"/>
    </row>
    <row r="66" spans="1:59" ht="14.65" customHeight="1" x14ac:dyDescent="0.15">
      <c r="A66" s="7" t="s">
        <v>99</v>
      </c>
      <c r="D66" s="24"/>
      <c r="E66" s="18"/>
      <c r="F66" s="19" t="s">
        <v>100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3004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3004093759</v>
      </c>
      <c r="BF66" s="215"/>
      <c r="BG66" s="215"/>
    </row>
    <row r="67" spans="1:59" ht="14.65" customHeight="1" x14ac:dyDescent="0.15">
      <c r="A67" s="7">
        <v>1500000</v>
      </c>
      <c r="D67" s="24"/>
      <c r="E67" s="18"/>
      <c r="F67" s="19" t="s">
        <v>101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647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646929099</v>
      </c>
      <c r="BF67" s="215"/>
      <c r="BG67" s="215"/>
    </row>
    <row r="68" spans="1:59" ht="14.65" customHeight="1" x14ac:dyDescent="0.15">
      <c r="A68" s="7" t="s">
        <v>102</v>
      </c>
      <c r="D68" s="24"/>
      <c r="E68" s="19"/>
      <c r="F68" s="19" t="s">
        <v>88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25820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25819976844</v>
      </c>
      <c r="BF68" s="215"/>
      <c r="BG68" s="215"/>
    </row>
    <row r="69" spans="1:59" ht="14.65" customHeight="1" x14ac:dyDescent="0.15">
      <c r="A69" s="7" t="s">
        <v>103</v>
      </c>
      <c r="D69" s="24"/>
      <c r="E69" s="19"/>
      <c r="F69" s="19"/>
      <c r="G69" s="19" t="s">
        <v>104</v>
      </c>
      <c r="H69" s="19"/>
      <c r="I69" s="19"/>
      <c r="J69" s="19"/>
      <c r="K69" s="18"/>
      <c r="L69" s="18"/>
      <c r="M69" s="18"/>
      <c r="N69" s="18"/>
      <c r="O69" s="18"/>
      <c r="P69" s="25">
        <v>18604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18604003925</v>
      </c>
      <c r="BF69" s="215"/>
      <c r="BG69" s="215"/>
    </row>
    <row r="70" spans="1:59" ht="14.65" customHeight="1" x14ac:dyDescent="0.15">
      <c r="A70" s="7" t="s">
        <v>105</v>
      </c>
      <c r="D70" s="24"/>
      <c r="E70" s="19"/>
      <c r="F70" s="19"/>
      <c r="G70" s="19" t="s">
        <v>90</v>
      </c>
      <c r="H70" s="19"/>
      <c r="I70" s="19"/>
      <c r="J70" s="19"/>
      <c r="K70" s="18"/>
      <c r="L70" s="18"/>
      <c r="M70" s="18"/>
      <c r="N70" s="18"/>
      <c r="O70" s="18"/>
      <c r="P70" s="25">
        <v>7216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7215972919</v>
      </c>
      <c r="BF70" s="215"/>
      <c r="BG70" s="215"/>
    </row>
    <row r="71" spans="1:59" ht="14.65" customHeight="1" x14ac:dyDescent="0.15">
      <c r="A71" s="7" t="s">
        <v>106</v>
      </c>
      <c r="D71" s="24"/>
      <c r="E71" s="19"/>
      <c r="F71" s="19" t="s">
        <v>107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53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53112872</v>
      </c>
      <c r="BF71" s="215"/>
      <c r="BG71" s="215"/>
    </row>
    <row r="72" spans="1:59" ht="14.65" customHeight="1" x14ac:dyDescent="0.15">
      <c r="A72" s="7" t="s">
        <v>108</v>
      </c>
      <c r="D72" s="24"/>
      <c r="E72" s="19"/>
      <c r="F72" s="19" t="s">
        <v>44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3357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3356873042</v>
      </c>
      <c r="BF72" s="215"/>
      <c r="BG72" s="215"/>
    </row>
    <row r="73" spans="1:59" ht="14.65" customHeight="1" x14ac:dyDescent="0.15">
      <c r="A73" s="7" t="s">
        <v>109</v>
      </c>
      <c r="D73" s="24"/>
      <c r="E73" s="19"/>
      <c r="F73" s="38" t="s">
        <v>94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-277</v>
      </c>
      <c r="Q73" s="26"/>
      <c r="R73" s="325"/>
      <c r="S73" s="326"/>
      <c r="T73" s="326"/>
      <c r="U73" s="326"/>
      <c r="V73" s="326"/>
      <c r="W73" s="326"/>
      <c r="X73" s="326"/>
      <c r="Y73" s="327"/>
      <c r="Z73" s="40"/>
      <c r="AA73" s="41"/>
      <c r="AD73" s="9">
        <v>-277350485</v>
      </c>
      <c r="BF73" s="215"/>
      <c r="BG73" s="215"/>
    </row>
    <row r="74" spans="1:59" ht="16.5" customHeight="1" thickBot="1" x14ac:dyDescent="0.2">
      <c r="A74" s="7">
        <v>1565000</v>
      </c>
      <c r="B74" s="7" t="s">
        <v>140</v>
      </c>
      <c r="D74" s="24"/>
      <c r="E74" s="19" t="s">
        <v>110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 t="s">
        <v>11</v>
      </c>
      <c r="Q74" s="26"/>
      <c r="R74" s="245" t="s">
        <v>141</v>
      </c>
      <c r="S74" s="247"/>
      <c r="T74" s="247"/>
      <c r="U74" s="247"/>
      <c r="V74" s="247"/>
      <c r="W74" s="247"/>
      <c r="X74" s="247"/>
      <c r="Y74" s="248"/>
      <c r="Z74" s="42">
        <v>847121</v>
      </c>
      <c r="AA74" s="43"/>
      <c r="AD74" s="9">
        <v>0</v>
      </c>
      <c r="AE74" s="9">
        <f>IF(AND(AD75="-",AE22="-"),"-",SUM(AD75)-SUM(AE22))</f>
        <v>847120531168</v>
      </c>
      <c r="BF74" s="215"/>
      <c r="BG74" s="215"/>
    </row>
    <row r="75" spans="1:59" ht="14.65" customHeight="1" thickBot="1" x14ac:dyDescent="0.2">
      <c r="A75" s="7" t="s">
        <v>1</v>
      </c>
      <c r="B75" s="7" t="s">
        <v>111</v>
      </c>
      <c r="D75" s="249" t="s">
        <v>2</v>
      </c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1"/>
      <c r="P75" s="44">
        <v>1195844</v>
      </c>
      <c r="Q75" s="45"/>
      <c r="R75" s="252" t="s">
        <v>341</v>
      </c>
      <c r="S75" s="254"/>
      <c r="T75" s="254"/>
      <c r="U75" s="254"/>
      <c r="V75" s="254"/>
      <c r="W75" s="254"/>
      <c r="X75" s="254"/>
      <c r="Y75" s="255"/>
      <c r="Z75" s="44">
        <v>1195844</v>
      </c>
      <c r="AA75" s="46"/>
      <c r="AD75" s="9">
        <f>IF(AND(AD7="-",AD64="-",AD74="-"),"-",SUM(AD7,AD64,AD74))</f>
        <v>1195843622037</v>
      </c>
      <c r="AE75" s="9">
        <f>IF(AND(AE22="-",AE74="-"),"-",SUM(AE22,AE74))</f>
        <v>1195843622037</v>
      </c>
      <c r="BF75" s="215"/>
      <c r="BG75" s="215"/>
    </row>
    <row r="76" spans="1:59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59" ht="14.65" customHeight="1" x14ac:dyDescent="0.15">
      <c r="D77" s="48"/>
      <c r="E77" s="49" t="s">
        <v>342</v>
      </c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 一般会計等貸借対照表</vt:lpstr>
      <vt:lpstr> 一般会計等行政コスト計算書</vt:lpstr>
      <vt:lpstr> 一般会計等純資産変動計算書</vt:lpstr>
      <vt:lpstr> 一般会計等資金収支計算書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' 一般会計等行政コスト計算書'!Print_Area</vt:lpstr>
      <vt:lpstr>' 一般会計等資金収支計算書'!Print_Area</vt:lpstr>
      <vt:lpstr>' 一般会計等純資産変動計算書'!Print_Area</vt:lpstr>
      <vt:lpstr>' 一般会計等貸借対照表'!Print_Area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nt025114</dc:creator>
  <cp:lastModifiedBy> </cp:lastModifiedBy>
  <cp:lastPrinted>2021-03-22T01:09:47Z</cp:lastPrinted>
  <dcterms:created xsi:type="dcterms:W3CDTF">2021-03-08T00:16:25Z</dcterms:created>
  <dcterms:modified xsi:type="dcterms:W3CDTF">2021-03-22T01:10:33Z</dcterms:modified>
</cp:coreProperties>
</file>