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1 公会計\001_統一基準_公会計手順資料\10_公表用資料\01 財務書類\"/>
    </mc:Choice>
  </mc:AlternateContent>
  <bookViews>
    <workbookView xWindow="0" yWindow="0" windowWidth="20490" windowHeight="7920"/>
  </bookViews>
  <sheets>
    <sheet name="一般会計等貸借対照表" sheetId="5" r:id="rId1"/>
    <sheet name="一般会計等行政コスト計算書" sheetId="6" r:id="rId2"/>
    <sheet name="一般会計等純資産変動計算書" sheetId="7" r:id="rId3"/>
    <sheet name="一般会計等資金収支計算書" sheetId="8" r:id="rId4"/>
    <sheet name="全体貸借対照表" sheetId="9" r:id="rId5"/>
    <sheet name="全体行政コスト計算書" sheetId="10" r:id="rId6"/>
    <sheet name="全体純資産変動計算書" sheetId="11" r:id="rId7"/>
    <sheet name="全体資金収支計算書" sheetId="12" r:id="rId8"/>
    <sheet name="連結貸借対照表" sheetId="13" r:id="rId9"/>
    <sheet name="連結行政コスト計算書" sheetId="14" r:id="rId10"/>
    <sheet name="連結純資産変動計算書" sheetId="15" r:id="rId11"/>
    <sheet name="連結資金収支計算書" sheetId="16" r:id="rId12"/>
  </sheets>
  <externalReferences>
    <externalReference r:id="rId13"/>
  </externalReferences>
  <definedNames>
    <definedName name="CSV" localSheetId="5">#REF!</definedName>
    <definedName name="CSV" localSheetId="7">#REF!</definedName>
    <definedName name="CSV" localSheetId="6">#REF!</definedName>
    <definedName name="CSV" localSheetId="4">#REF!</definedName>
    <definedName name="CSV" localSheetId="9">#REF!</definedName>
    <definedName name="CSV" localSheetId="11">#REF!</definedName>
    <definedName name="CSV" localSheetId="10">#REF!</definedName>
    <definedName name="CSV" localSheetId="8">#REF!</definedName>
    <definedName name="CSV">#REF!</definedName>
    <definedName name="CSVDATA" localSheetId="5">#REF!</definedName>
    <definedName name="CSVDATA" localSheetId="7">#REF!</definedName>
    <definedName name="CSVDATA" localSheetId="6">#REF!</definedName>
    <definedName name="CSVDATA" localSheetId="4">#REF!</definedName>
    <definedName name="CSVDATA" localSheetId="9">#REF!</definedName>
    <definedName name="CSVDATA" localSheetId="11">#REF!</definedName>
    <definedName name="CSVDATA" localSheetId="10">#REF!</definedName>
    <definedName name="CSVDATA" localSheetId="8">#REF!</definedName>
    <definedName name="CSVDATA">#REF!</definedName>
    <definedName name="_xlnm.Print_Area" localSheetId="1">一般会計等行政コスト計算書!$B$1:$P$43</definedName>
    <definedName name="_xlnm.Print_Area" localSheetId="3">一般会計等資金収支計算書!$B$1:$O$62</definedName>
    <definedName name="_xlnm.Print_Area" localSheetId="2">一般会計等純資産変動計算書!$B$1:$Q$25</definedName>
    <definedName name="_xlnm.Print_Area" localSheetId="0">一般会計等貸借対照表!$C$1:$AB$64</definedName>
    <definedName name="_xlnm.Print_Area" localSheetId="5">全体行政コスト計算書!$B$1:$P$43</definedName>
    <definedName name="_xlnm.Print_Area" localSheetId="7">全体資金収支計算書!$B$1:$O$62</definedName>
    <definedName name="_xlnm.Print_Area" localSheetId="6">全体純資産変動計算書!$B$1:$Q$25</definedName>
    <definedName name="_xlnm.Print_Area" localSheetId="4">全体貸借対照表!$C$1:$AB$78</definedName>
    <definedName name="_xlnm.Print_Area" localSheetId="9">連結行政コスト計算書!$B$1:$P$42</definedName>
    <definedName name="_xlnm.Print_Area" localSheetId="11">連結資金収支計算書!$B$1:$O$62</definedName>
    <definedName name="_xlnm.Print_Area" localSheetId="10">連結純資産変動計算書!$B$1:$S$28</definedName>
    <definedName name="_xlnm.Print_Area" localSheetId="8">連結貸借対照表!$C$1:$AB$77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 localSheetId="6">#REF!</definedName>
    <definedName name="フォーム共通定義_「画面ＩＤ」入力セルの位置_行" localSheetId="4">#REF!</definedName>
    <definedName name="フォーム共通定義_「画面ＩＤ」入力セルの位置_行" localSheetId="10">#REF!</definedName>
    <definedName name="フォーム共通定義_「画面ＩＤ」入力セルの位置_行" localSheetId="8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 localSheetId="6">#REF!</definedName>
    <definedName name="フォーム共通定義_「画面ＩＤ」入力セルの位置_列" localSheetId="4">#REF!</definedName>
    <definedName name="フォーム共通定義_「画面ＩＤ」入力セルの位置_列" localSheetId="10">#REF!</definedName>
    <definedName name="フォーム共通定義_「画面ＩＤ」入力セルの位置_列" localSheetId="8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 localSheetId="6">#REF!</definedName>
    <definedName name="画面イベント定義_「画面ＩＤ」入力セルの位置_行" localSheetId="4">#REF!</definedName>
    <definedName name="画面イベント定義_「画面ＩＤ」入力セルの位置_行" localSheetId="10">#REF!</definedName>
    <definedName name="画面イベント定義_「画面ＩＤ」入力セルの位置_行" localSheetId="8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 localSheetId="6">#REF!</definedName>
    <definedName name="画面イベント定義_「画面ＩＤ」入力セルの位置_列" localSheetId="4">#REF!</definedName>
    <definedName name="画面イベント定義_「画面ＩＤ」入力セルの位置_列" localSheetId="10">#REF!</definedName>
    <definedName name="画面イベント定義_「画面ＩＤ」入力セルの位置_列" localSheetId="8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9" i="16" l="1"/>
  <c r="Q55" i="16"/>
  <c r="Q60" i="16" s="1"/>
  <c r="Q48" i="16"/>
  <c r="Q45" i="16"/>
  <c r="Q51" i="16" s="1"/>
  <c r="Q37" i="16"/>
  <c r="Q43" i="16" s="1"/>
  <c r="Q31" i="16"/>
  <c r="Q25" i="16"/>
  <c r="Q20" i="16"/>
  <c r="Q15" i="16"/>
  <c r="Q9" i="16" s="1"/>
  <c r="Q29" i="16" s="1"/>
  <c r="Q10" i="16"/>
  <c r="W25" i="15"/>
  <c r="V25" i="15"/>
  <c r="U23" i="15"/>
  <c r="U22" i="15"/>
  <c r="U21" i="15"/>
  <c r="U12" i="15"/>
  <c r="U11" i="15"/>
  <c r="X10" i="15"/>
  <c r="X13" i="15" s="1"/>
  <c r="X25" i="15" s="1"/>
  <c r="X26" i="15" s="1"/>
  <c r="W10" i="15"/>
  <c r="U10" i="15" s="1"/>
  <c r="U9" i="15"/>
  <c r="U8" i="15"/>
  <c r="R37" i="14"/>
  <c r="R32" i="14"/>
  <c r="R28" i="14"/>
  <c r="R23" i="14"/>
  <c r="R19" i="14"/>
  <c r="R14" i="14"/>
  <c r="R9" i="14"/>
  <c r="AD68" i="13"/>
  <c r="AD64" i="13" s="1"/>
  <c r="AD59" i="13"/>
  <c r="AD53" i="13"/>
  <c r="AD52" i="13"/>
  <c r="AD49" i="13"/>
  <c r="AD33" i="13"/>
  <c r="AE13" i="13"/>
  <c r="AD9" i="13"/>
  <c r="AD8" i="13" s="1"/>
  <c r="AD7" i="13" s="1"/>
  <c r="AE7" i="13"/>
  <c r="AE22" i="13" s="1"/>
  <c r="R8" i="14" l="1"/>
  <c r="R7" i="14" s="1"/>
  <c r="R31" i="14" s="1"/>
  <c r="R40" i="14" s="1"/>
  <c r="W13" i="15"/>
  <c r="U13" i="15" s="1"/>
  <c r="U25" i="15" s="1"/>
  <c r="U26" i="15" s="1"/>
  <c r="AD75" i="13"/>
  <c r="AE74" i="13" s="1"/>
  <c r="AE25" i="13" s="1"/>
  <c r="AE24" i="13"/>
  <c r="AE75" i="13" l="1"/>
  <c r="Q59" i="12" l="1"/>
  <c r="Q48" i="12"/>
  <c r="Q45" i="12"/>
  <c r="Q51" i="12" s="1"/>
  <c r="Q43" i="12"/>
  <c r="Q37" i="12"/>
  <c r="Q31" i="12"/>
  <c r="Q25" i="12"/>
  <c r="Q20" i="12"/>
  <c r="Q15" i="12"/>
  <c r="Q10" i="12"/>
  <c r="Q9" i="12" s="1"/>
  <c r="Q29" i="12" s="1"/>
  <c r="Q52" i="12" s="1"/>
  <c r="Q55" i="12" s="1"/>
  <c r="Q60" i="12" s="1"/>
  <c r="U23" i="11"/>
  <c r="O23" i="11"/>
  <c r="U21" i="11"/>
  <c r="U20" i="11"/>
  <c r="U19" i="11"/>
  <c r="W14" i="11"/>
  <c r="V14" i="11"/>
  <c r="V22" i="11" s="1"/>
  <c r="U12" i="11"/>
  <c r="U11" i="11"/>
  <c r="W10" i="11"/>
  <c r="W13" i="11" s="1"/>
  <c r="U10" i="11"/>
  <c r="U9" i="11"/>
  <c r="U8" i="11"/>
  <c r="R38" i="10"/>
  <c r="R32" i="10"/>
  <c r="R28" i="10"/>
  <c r="R23" i="10"/>
  <c r="R19" i="10"/>
  <c r="R14" i="10"/>
  <c r="R8" i="10" s="1"/>
  <c r="R7" i="10" s="1"/>
  <c r="R31" i="10" s="1"/>
  <c r="R41" i="10" s="1"/>
  <c r="R9" i="10"/>
  <c r="AD69" i="9"/>
  <c r="AD65" i="9" s="1"/>
  <c r="AD60" i="9"/>
  <c r="AD53" i="9"/>
  <c r="AD52" i="9"/>
  <c r="AD49" i="9"/>
  <c r="AD33" i="9"/>
  <c r="AE13" i="9"/>
  <c r="AD9" i="9"/>
  <c r="AD8" i="9" s="1"/>
  <c r="AD7" i="9" s="1"/>
  <c r="AE7" i="9"/>
  <c r="AE22" i="9" s="1"/>
  <c r="W22" i="11" l="1"/>
  <c r="U22" i="11" s="1"/>
  <c r="U13" i="11"/>
  <c r="AD76" i="9"/>
  <c r="AE75" i="9" s="1"/>
  <c r="AE25" i="9" s="1"/>
  <c r="AE24" i="9"/>
  <c r="AE76" i="9" l="1"/>
  <c r="AD56" i="5" l="1"/>
  <c r="AD52" i="5" s="1"/>
  <c r="AD47" i="5"/>
  <c r="AD40" i="5"/>
  <c r="AD36" i="5"/>
  <c r="AD25" i="5"/>
  <c r="AE13" i="5"/>
  <c r="AD9" i="5"/>
  <c r="AE7" i="5"/>
  <c r="AE22" i="5" s="1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D39" i="5" l="1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U13" i="7"/>
  <c r="W22" i="7"/>
  <c r="U22" i="7" s="1"/>
  <c r="AE24" i="5" l="1"/>
  <c r="AD62" i="5"/>
  <c r="AE61" i="5" s="1"/>
  <c r="AE62" i="5" l="1"/>
  <c r="AE25" i="5"/>
</calcChain>
</file>

<file path=xl/sharedStrings.xml><?xml version="1.0" encoding="utf-8"?>
<sst xmlns="http://schemas.openxmlformats.org/spreadsheetml/2006/main" count="1509" uniqueCount="408">
  <si>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</si>
  <si>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</si>
  <si>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</si>
  <si>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</si>
  <si>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</si>
  <si>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</si>
  <si>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</si>
  <si>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</si>
  <si>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</si>
  <si>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</si>
  <si>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</si>
  <si>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</si>
  <si>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</si>
  <si>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</si>
  <si>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</si>
  <si>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</si>
  <si>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</si>
  <si>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</si>
  <si>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</si>
  <si>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</si>
  <si>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</si>
  <si>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</si>
  <si>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</si>
  <si>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</si>
  <si>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</si>
  <si>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</si>
  <si>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</si>
  <si>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</si>
  <si>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</si>
  <si>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</si>
  <si>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</si>
  <si>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</si>
  <si>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</si>
  <si>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</si>
  <si>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</si>
  <si>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</si>
  <si>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</si>
  <si>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</si>
  <si>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</si>
  <si>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</si>
  <si>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</si>
  <si>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</si>
  <si>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</si>
  <si>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</si>
  <si>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</si>
  <si>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</si>
  <si>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</si>
  <si>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</si>
  <si>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</si>
  <si>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</si>
  <si>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</si>
  <si>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</si>
  <si>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</si>
  <si>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</si>
  <si>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</si>
  <si>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</si>
  <si>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</si>
  <si>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</si>
  <si>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</si>
  <si>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</si>
  <si>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</si>
  <si>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</si>
  <si>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</si>
  <si>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</si>
  <si>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</si>
  <si>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</si>
  <si>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</si>
  <si>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</si>
  <si>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</si>
  <si>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</si>
  <si>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</si>
  <si>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</si>
  <si>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</si>
  <si>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</si>
  <si>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</si>
  <si>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</si>
  <si>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</si>
  <si>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</si>
  <si>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</si>
  <si>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</si>
  <si>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</si>
  <si>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</si>
  <si>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</si>
  <si>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</si>
  <si>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</si>
  <si>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</si>
  <si>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</si>
  <si>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</si>
  <si>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</si>
  <si>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</si>
  <si>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</si>
  <si>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</si>
  <si>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</si>
  <si>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</si>
  <si>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</si>
  <si>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</si>
  <si>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</si>
  <si>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</si>
  <si>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</si>
  <si>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</si>
  <si>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</si>
  <si>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</si>
  <si>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</si>
  <si>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</si>
  <si>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</si>
  <si>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</si>
  <si>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</si>
  <si>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</si>
  <si>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</si>
  <si>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</si>
  <si>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</si>
  <si>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</si>
  <si>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</si>
  <si>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</si>
  <si>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</si>
  <si>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</si>
  <si>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</si>
  <si>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</si>
  <si>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</si>
  <si>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</si>
  <si>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</si>
  <si>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</si>
  <si>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</si>
  <si>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</si>
  <si>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</si>
  <si>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</si>
  <si>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</si>
  <si>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</si>
  <si>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</si>
  <si>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</si>
  <si>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</si>
  <si>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</si>
  <si>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</si>
  <si>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</si>
  <si>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</si>
  <si>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</si>
  <si>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</si>
  <si>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</si>
  <si>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</si>
  <si>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</si>
  <si>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</si>
  <si>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</si>
  <si>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</si>
  <si>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</si>
  <si>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</si>
  <si>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</si>
  <si>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</si>
  <si>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</si>
  <si>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</si>
  <si>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</si>
  <si>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</si>
  <si>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</si>
  <si>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</si>
  <si>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</si>
  <si>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</si>
  <si>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</si>
  <si>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</si>
  <si>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</si>
  <si>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</si>
  <si>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</si>
  <si>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</si>
  <si>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</si>
  <si>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</si>
  <si>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</si>
  <si>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</si>
  <si>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</si>
  <si>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</si>
  <si>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</si>
  <si>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</si>
  <si>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</si>
  <si>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</si>
  <si>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</si>
  <si>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</si>
  <si>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</si>
  <si>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</si>
  <si>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</si>
  <si>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</si>
  <si>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</si>
  <si>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</si>
  <si>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</si>
  <si>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</si>
  <si>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</si>
  <si>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</si>
  <si>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</si>
  <si>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</si>
  <si>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</si>
  <si>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</si>
  <si>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</si>
  <si>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</si>
  <si>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</si>
  <si>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</si>
  <si>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</si>
  <si>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</si>
  <si>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</si>
  <si>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</si>
  <si>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</si>
  <si>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</si>
  <si>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</si>
  <si>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</si>
  <si>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</si>
  <si>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</si>
  <si>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</si>
  <si>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</si>
  <si>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</si>
  <si>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</si>
  <si>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</si>
  <si>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</si>
  <si>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</si>
  <si>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</si>
  <si>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</si>
  <si>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</si>
  <si>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</si>
  <si>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</si>
  <si>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</si>
  <si>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</si>
  <si>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</si>
  <si>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</si>
  <si>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</si>
  <si>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</si>
  <si>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</si>
  <si>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</si>
  <si>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</si>
  <si>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</si>
  <si>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</si>
  <si>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</si>
  <si>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</si>
  <si>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</si>
  <si>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</si>
  <si>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</si>
  <si>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</si>
  <si>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</si>
  <si>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</si>
  <si>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</si>
  <si>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</si>
  <si>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</si>
  <si>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</si>
  <si>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</si>
  <si>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</si>
  <si>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</si>
  <si>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</si>
  <si>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</si>
  <si>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</si>
  <si>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</si>
  <si>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</si>
  <si>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</si>
  <si>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</si>
  <si>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</si>
  <si>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</si>
  <si>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</si>
  <si>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</si>
  <si>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</si>
  <si>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</si>
  <si>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</si>
  <si>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</si>
  <si>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</si>
  <si>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</si>
  <si>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</si>
  <si>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</si>
  <si>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</si>
  <si>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</si>
  <si>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</si>
  <si>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</si>
  <si>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</si>
  <si>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</si>
  <si>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</si>
  <si>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</si>
  <si>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</si>
  <si>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</si>
  <si>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</si>
  <si>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</si>
  <si>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</si>
  <si>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</si>
  <si>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</si>
  <si>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</si>
  <si>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</si>
  <si>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</si>
  <si>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</si>
  <si>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</si>
  <si>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</si>
  <si>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</si>
  <si>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</si>
  <si>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</si>
  <si>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</si>
  <si>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</si>
  <si>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</si>
  <si>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</si>
  <si>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</si>
  <si>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</si>
  <si>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</si>
  <si>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</si>
  <si>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</si>
  <si>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</si>
  <si>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</si>
  <si>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</si>
  <si>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</si>
  <si>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</si>
  <si>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</si>
  <si>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</si>
  <si>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</si>
  <si>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</si>
  <si>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</si>
  <si>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</si>
  <si>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</si>
  <si>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</si>
  <si>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</si>
  <si>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</si>
  <si>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</si>
  <si>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</si>
  <si>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</si>
  <si>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</si>
  <si>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</si>
  <si>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</si>
  <si>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</si>
  <si>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</si>
  <si>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</si>
  <si>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</si>
  <si>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</si>
  <si>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</si>
  <si>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</si>
  <si>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</si>
  <si>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</si>
  <si>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</si>
  <si>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</si>
  <si>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</si>
  <si>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</si>
  <si>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</si>
  <si>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</si>
  <si>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</si>
  <si>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</si>
  <si>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</si>
  <si>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</si>
  <si>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</si>
  <si>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</si>
  <si>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（単位：百万円）</t>
  </si>
  <si>
    <t>行政コスト計算書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</si>
  <si>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</si>
  <si>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</si>
  <si>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</si>
  <si>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※</t>
  </si>
  <si>
    <t>純資産変動計算書</t>
  </si>
  <si>
    <t>自　平成２８年４月１日　</t>
    <phoneticPr fontId="11"/>
  </si>
  <si>
    <t>-</t>
    <phoneticPr fontId="11"/>
  </si>
  <si>
    <t>資金収支計算書</t>
  </si>
  <si>
    <t>至　平成２９年３月３１日</t>
    <phoneticPr fontId="11"/>
  </si>
  <si>
    <t>-</t>
    <phoneticPr fontId="11"/>
  </si>
  <si>
    <t>貸借対照表</t>
  </si>
  <si>
    <t>（平成２９年３月３１日現在）</t>
  </si>
  <si>
    <t>-</t>
    <phoneticPr fontId="2"/>
  </si>
  <si>
    <t>-</t>
    <phoneticPr fontId="11"/>
  </si>
  <si>
    <t>-</t>
    <phoneticPr fontId="11"/>
  </si>
  <si>
    <t>全体貸借対照表</t>
  </si>
  <si>
    <t>地方債等</t>
    <phoneticPr fontId="2"/>
  </si>
  <si>
    <t>-</t>
    <phoneticPr fontId="2"/>
  </si>
  <si>
    <t>1055000</t>
  </si>
  <si>
    <t>土地減損損失累計額</t>
  </si>
  <si>
    <t>1065000</t>
  </si>
  <si>
    <t>立木竹減損損失累計額</t>
  </si>
  <si>
    <t>1年内償還予定地方債等</t>
    <phoneticPr fontId="2"/>
  </si>
  <si>
    <t>1085000</t>
  </si>
  <si>
    <t>建物減損損失累計額</t>
  </si>
  <si>
    <t>1105000</t>
  </si>
  <si>
    <t>工作物減損損失累計額</t>
  </si>
  <si>
    <t>1125000</t>
  </si>
  <si>
    <t>船舶減損損失累計額</t>
  </si>
  <si>
    <t>1145000</t>
  </si>
  <si>
    <t>浮標等減損損失累計額</t>
  </si>
  <si>
    <t>-</t>
    <phoneticPr fontId="2"/>
  </si>
  <si>
    <t>1165000</t>
  </si>
  <si>
    <t>航空機減損損失累計額</t>
  </si>
  <si>
    <t>1185000</t>
  </si>
  <si>
    <t>その他減損損失累計額</t>
  </si>
  <si>
    <t>1215000</t>
  </si>
  <si>
    <t>-</t>
    <phoneticPr fontId="2"/>
  </si>
  <si>
    <t>1235000</t>
  </si>
  <si>
    <t>1255000</t>
  </si>
  <si>
    <t>1275000</t>
  </si>
  <si>
    <t>物品減損損失累計額</t>
  </si>
  <si>
    <t>繰延資産</t>
  </si>
  <si>
    <t>全体行政コスト計算書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</si>
  <si>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</si>
  <si>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</si>
  <si>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</si>
  <si>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</si>
  <si>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全体純資産変動計算書</t>
  </si>
  <si>
    <t>自　平成２８年４月１日　</t>
    <phoneticPr fontId="11"/>
  </si>
  <si>
    <t>※</t>
    <phoneticPr fontId="11"/>
  </si>
  <si>
    <t>-</t>
    <phoneticPr fontId="11"/>
  </si>
  <si>
    <t>-</t>
    <phoneticPr fontId="11"/>
  </si>
  <si>
    <t>全体資金収支計算書</t>
  </si>
  <si>
    <t>自　平成２８年４月１日　</t>
    <phoneticPr fontId="11"/>
  </si>
  <si>
    <t>至　平成２９年３月３１日</t>
    <phoneticPr fontId="11"/>
  </si>
  <si>
    <t>連結貸借対照表</t>
  </si>
  <si>
    <t>1765000</t>
  </si>
  <si>
    <t>-</t>
    <phoneticPr fontId="2"/>
  </si>
  <si>
    <t>連結行政コスト計算書</t>
  </si>
  <si>
    <t>-</t>
    <phoneticPr fontId="11"/>
  </si>
  <si>
    <t>連結純資産変動計算書</t>
  </si>
  <si>
    <t>至　平成２９年３月３１日</t>
    <phoneticPr fontId="11"/>
  </si>
  <si>
    <t>-</t>
    <phoneticPr fontId="11"/>
  </si>
  <si>
    <t>3132000</t>
  </si>
  <si>
    <t>他団体出資等分の増加</t>
  </si>
  <si>
    <t>-</t>
    <phoneticPr fontId="11"/>
  </si>
  <si>
    <t>3133000</t>
  </si>
  <si>
    <t>他団体出資等分の減少</t>
  </si>
  <si>
    <t>3134000</t>
  </si>
  <si>
    <t>連結資金収支計算書</t>
  </si>
  <si>
    <t>地方債等償還支出</t>
    <phoneticPr fontId="11"/>
  </si>
  <si>
    <t>地方債等発行収入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</si>
</sst>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45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7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176" fontId="0" fillId="2" borderId="19" xfId="5" applyNumberFormat="1" applyFont="1" applyFill="1" applyBorder="1" applyAlignment="1">
      <alignment horizontal="right" vertical="center"/>
    </xf>
    <xf numFmtId="176" fontId="0" fillId="0" borderId="19" xfId="5" applyNumberFormat="1" applyFont="1" applyFill="1" applyBorder="1" applyAlignment="1">
      <alignment horizontal="right"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0" fillId="0" borderId="23" xfId="8" applyNumberFormat="1" applyFont="1" applyFill="1" applyBorder="1" applyAlignment="1">
      <alignment horizontal="right" vertical="center"/>
    </xf>
    <xf numFmtId="176" fontId="0" fillId="2" borderId="19" xfId="3" applyNumberFormat="1" applyFont="1" applyFill="1" applyBorder="1" applyAlignment="1">
      <alignment horizontal="right" vertical="center"/>
    </xf>
    <xf numFmtId="0" fontId="4" fillId="0" borderId="0" xfId="8" applyFont="1" applyFill="1" applyAlignment="1">
      <alignment horizontal="left" vertical="center"/>
    </xf>
    <xf numFmtId="0" fontId="1" fillId="0" borderId="0" xfId="8" applyFont="1" applyFill="1"/>
    <xf numFmtId="176" fontId="4" fillId="0" borderId="0" xfId="5" applyNumberFormat="1" applyFont="1" applyFill="1" applyAlignment="1">
      <alignment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0" fillId="2" borderId="19" xfId="0" applyNumberFormat="1" applyFont="1" applyFill="1" applyBorder="1" applyAlignment="1">
      <alignment horizontal="right" vertical="center"/>
    </xf>
    <xf numFmtId="176" fontId="0" fillId="0" borderId="0" xfId="8" applyNumberFormat="1" applyFont="1" applyFill="1" applyBorder="1" applyAlignment="1">
      <alignment horizontal="right" vertical="center"/>
    </xf>
    <xf numFmtId="176" fontId="0" fillId="0" borderId="12" xfId="8" applyNumberFormat="1" applyFont="1" applyFill="1" applyBorder="1" applyAlignment="1">
      <alignment horizontal="right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0" fillId="0" borderId="7" xfId="8" applyNumberFormat="1" applyFont="1" applyFill="1" applyBorder="1" applyAlignment="1">
      <alignment horizontal="right" vertical="center"/>
    </xf>
    <xf numFmtId="176" fontId="0" fillId="0" borderId="19" xfId="8" applyNumberFormat="1" applyFont="1" applyFill="1" applyBorder="1" applyAlignment="1">
      <alignment horizontal="right" vertical="center"/>
    </xf>
    <xf numFmtId="179" fontId="9" fillId="0" borderId="9" xfId="8" applyNumberFormat="1" applyFont="1" applyFill="1" applyBorder="1" applyAlignment="1">
      <alignment horizontal="center" vertical="center"/>
    </xf>
    <xf numFmtId="176" fontId="0" fillId="0" borderId="25" xfId="8" applyNumberFormat="1" applyFont="1" applyFill="1" applyBorder="1" applyAlignment="1">
      <alignment horizontal="right" vertical="center"/>
    </xf>
    <xf numFmtId="176" fontId="0" fillId="2" borderId="23" xfId="3" applyNumberFormat="1" applyFont="1" applyFill="1" applyBorder="1" applyAlignment="1">
      <alignment horizontal="right" vertical="center"/>
    </xf>
    <xf numFmtId="38" fontId="1" fillId="0" borderId="20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Fill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6" xfId="8" applyFont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59999389629810485"/>
    <pageSetUpPr fitToPage="1"/>
  </sheetPr>
  <dimension ref="A1:AE73"/>
  <sheetViews>
    <sheetView showGridLines="0" tabSelected="1" topLeftCell="C1" zoomScale="85" zoomScaleNormal="85" zoomScaleSheetLayoutView="85" workbookViewId="0">
      <selection activeCell="D2" sqref="D2:AA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70" t="s">
        <v>345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</row>
    <row r="3" spans="1:31" ht="21" customHeight="1" x14ac:dyDescent="0.15">
      <c r="D3" s="271" t="s">
        <v>346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333</v>
      </c>
      <c r="AB4" s="13"/>
    </row>
    <row r="5" spans="1:31" s="16" customFormat="1" ht="14.25" customHeight="1" thickBot="1" x14ac:dyDescent="0.2">
      <c r="A5" s="15" t="s">
        <v>314</v>
      </c>
      <c r="B5" s="15" t="s">
        <v>315</v>
      </c>
      <c r="D5" s="266" t="s">
        <v>0</v>
      </c>
      <c r="E5" s="268"/>
      <c r="F5" s="268"/>
      <c r="G5" s="268"/>
      <c r="H5" s="268"/>
      <c r="I5" s="268"/>
      <c r="J5" s="268"/>
      <c r="K5" s="272"/>
      <c r="L5" s="272"/>
      <c r="M5" s="272"/>
      <c r="N5" s="272"/>
      <c r="O5" s="272"/>
      <c r="P5" s="273" t="s">
        <v>316</v>
      </c>
      <c r="Q5" s="274"/>
      <c r="R5" s="268" t="s">
        <v>0</v>
      </c>
      <c r="S5" s="268"/>
      <c r="T5" s="268"/>
      <c r="U5" s="268"/>
      <c r="V5" s="268"/>
      <c r="W5" s="268"/>
      <c r="X5" s="268"/>
      <c r="Y5" s="268"/>
      <c r="Z5" s="273" t="s">
        <v>316</v>
      </c>
      <c r="AA5" s="274"/>
    </row>
    <row r="6" spans="1:31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318</v>
      </c>
      <c r="S6" s="223"/>
      <c r="T6" s="223"/>
      <c r="U6" s="19"/>
      <c r="V6" s="19"/>
      <c r="W6" s="19"/>
      <c r="X6" s="19"/>
      <c r="Y6" s="18"/>
      <c r="Z6" s="21"/>
      <c r="AA6" s="23"/>
    </row>
    <row r="7" spans="1:31" ht="14.65" customHeight="1" x14ac:dyDescent="0.15">
      <c r="A7" s="7" t="s">
        <v>3</v>
      </c>
      <c r="B7" s="7" t="s">
        <v>100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751312</v>
      </c>
      <c r="Q7" s="26"/>
      <c r="R7" s="19"/>
      <c r="S7" s="223" t="s">
        <v>101</v>
      </c>
      <c r="T7" s="223"/>
      <c r="U7" s="19"/>
      <c r="V7" s="19"/>
      <c r="W7" s="19"/>
      <c r="X7" s="19"/>
      <c r="Y7" s="18"/>
      <c r="Z7" s="25">
        <v>183555</v>
      </c>
      <c r="AA7" s="27"/>
      <c r="AD7" s="9">
        <f>IF(AND(AD8="-",AD36="-",AD39="-"),"-",SUM(AD8,AD36,AD39))</f>
        <v>751312390239</v>
      </c>
      <c r="AE7" s="9">
        <f>IF(COUNTIF(AE8:AE12,"-")=COUNTA(AE8:AE12),"-",SUM(AE8:AE12))</f>
        <v>183554924484</v>
      </c>
    </row>
    <row r="8" spans="1:31" ht="14.65" customHeight="1" x14ac:dyDescent="0.15">
      <c r="A8" s="7" t="s">
        <v>5</v>
      </c>
      <c r="B8" s="7" t="s">
        <v>102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700424</v>
      </c>
      <c r="Q8" s="26"/>
      <c r="R8" s="19"/>
      <c r="S8" s="223"/>
      <c r="T8" s="223" t="s">
        <v>319</v>
      </c>
      <c r="U8" s="19"/>
      <c r="V8" s="19"/>
      <c r="W8" s="19"/>
      <c r="X8" s="19"/>
      <c r="Y8" s="18"/>
      <c r="Z8" s="25">
        <v>161424</v>
      </c>
      <c r="AA8" s="27"/>
      <c r="AD8" s="9">
        <f>IF(AND(AD9="-",AD25="-",COUNTIF(AD34:AD35,"-")=COUNTA(AD34:AD35)),"-",SUM(AD9,AD25,AD34:AD35))</f>
        <v>700424381753</v>
      </c>
      <c r="AE8" s="9">
        <v>161424333484</v>
      </c>
    </row>
    <row r="9" spans="1:31" ht="14.65" customHeight="1" x14ac:dyDescent="0.15">
      <c r="A9" s="7" t="s">
        <v>7</v>
      </c>
      <c r="B9" s="7" t="s">
        <v>103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233730</v>
      </c>
      <c r="Q9" s="26" t="s">
        <v>338</v>
      </c>
      <c r="R9" s="19"/>
      <c r="S9" s="223"/>
      <c r="T9" s="223" t="s">
        <v>104</v>
      </c>
      <c r="U9" s="19"/>
      <c r="V9" s="19"/>
      <c r="W9" s="19"/>
      <c r="X9" s="19"/>
      <c r="Y9" s="18"/>
      <c r="Z9" s="234" t="s">
        <v>347</v>
      </c>
      <c r="AA9" s="27"/>
      <c r="AD9" s="9">
        <f>IF(COUNTIF(AD10:AD24,"-")=COUNTA(AD10:AD24),"-",SUM(AD10:AD24))</f>
        <v>233729803412</v>
      </c>
      <c r="AE9" s="9">
        <v>0</v>
      </c>
    </row>
    <row r="10" spans="1:31" ht="14.65" customHeight="1" x14ac:dyDescent="0.15">
      <c r="A10" s="7" t="s">
        <v>9</v>
      </c>
      <c r="B10" s="7" t="s">
        <v>105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115356</v>
      </c>
      <c r="Q10" s="26"/>
      <c r="R10" s="19"/>
      <c r="S10" s="223"/>
      <c r="T10" s="223" t="s">
        <v>106</v>
      </c>
      <c r="U10" s="19"/>
      <c r="V10" s="19"/>
      <c r="W10" s="19"/>
      <c r="X10" s="19"/>
      <c r="Y10" s="18"/>
      <c r="Z10" s="25">
        <v>22131</v>
      </c>
      <c r="AA10" s="27"/>
      <c r="AD10" s="9">
        <v>115356027029</v>
      </c>
      <c r="AE10" s="9">
        <v>22130587000</v>
      </c>
    </row>
    <row r="11" spans="1:31" ht="14.65" customHeight="1" x14ac:dyDescent="0.15">
      <c r="A11" s="7" t="s">
        <v>12</v>
      </c>
      <c r="B11" s="7" t="s">
        <v>107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>
        <v>824</v>
      </c>
      <c r="Q11" s="26"/>
      <c r="R11" s="19"/>
      <c r="S11" s="223"/>
      <c r="T11" s="223" t="s">
        <v>108</v>
      </c>
      <c r="U11" s="19"/>
      <c r="V11" s="19"/>
      <c r="W11" s="19"/>
      <c r="X11" s="19"/>
      <c r="Y11" s="18"/>
      <c r="Z11" s="25">
        <v>0</v>
      </c>
      <c r="AA11" s="27"/>
      <c r="AD11" s="9">
        <v>823652289</v>
      </c>
      <c r="AE11" s="9">
        <v>4000</v>
      </c>
    </row>
    <row r="12" spans="1:31" ht="14.65" customHeight="1" x14ac:dyDescent="0.15">
      <c r="A12" s="7" t="s">
        <v>14</v>
      </c>
      <c r="B12" s="7" t="s">
        <v>109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228420</v>
      </c>
      <c r="Q12" s="26"/>
      <c r="R12" s="19"/>
      <c r="S12" s="223"/>
      <c r="T12" s="223" t="s">
        <v>35</v>
      </c>
      <c r="U12" s="19"/>
      <c r="V12" s="19"/>
      <c r="W12" s="19"/>
      <c r="X12" s="19"/>
      <c r="Y12" s="18"/>
      <c r="Z12" s="234" t="s">
        <v>347</v>
      </c>
      <c r="AA12" s="27"/>
      <c r="AD12" s="9">
        <v>228419759672</v>
      </c>
      <c r="AE12" s="9">
        <v>0</v>
      </c>
    </row>
    <row r="13" spans="1:31" ht="14.65" customHeight="1" x14ac:dyDescent="0.15">
      <c r="A13" s="7" t="s">
        <v>16</v>
      </c>
      <c r="B13" s="7" t="s">
        <v>110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>
        <v>-118113</v>
      </c>
      <c r="Q13" s="26"/>
      <c r="R13" s="19"/>
      <c r="S13" s="223" t="s">
        <v>111</v>
      </c>
      <c r="T13" s="223"/>
      <c r="U13" s="19"/>
      <c r="V13" s="19"/>
      <c r="W13" s="19"/>
      <c r="X13" s="19"/>
      <c r="Y13" s="18"/>
      <c r="Z13" s="25">
        <v>18120</v>
      </c>
      <c r="AA13" s="27"/>
      <c r="AD13" s="9">
        <v>-118113219755</v>
      </c>
      <c r="AE13" s="9">
        <f>IF(COUNTIF(AE14:AE21,"-")=COUNTA(AE14:AE21),"-",SUM(AE14:AE21))</f>
        <v>18120421609</v>
      </c>
    </row>
    <row r="14" spans="1:31" ht="14.65" customHeight="1" x14ac:dyDescent="0.15">
      <c r="A14" s="7" t="s">
        <v>18</v>
      </c>
      <c r="B14" s="7" t="s">
        <v>112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10442</v>
      </c>
      <c r="Q14" s="26"/>
      <c r="R14" s="19"/>
      <c r="S14" s="223"/>
      <c r="T14" s="223" t="s">
        <v>320</v>
      </c>
      <c r="U14" s="19"/>
      <c r="V14" s="19"/>
      <c r="W14" s="19"/>
      <c r="X14" s="19"/>
      <c r="Y14" s="18"/>
      <c r="Z14" s="25">
        <v>14911</v>
      </c>
      <c r="AA14" s="27"/>
      <c r="AD14" s="9">
        <v>10441980573</v>
      </c>
      <c r="AE14" s="9">
        <v>14910795967</v>
      </c>
    </row>
    <row r="15" spans="1:31" ht="14.65" customHeight="1" x14ac:dyDescent="0.15">
      <c r="A15" s="7" t="s">
        <v>20</v>
      </c>
      <c r="B15" s="7" t="s">
        <v>113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-5393</v>
      </c>
      <c r="Q15" s="26"/>
      <c r="R15" s="19"/>
      <c r="S15" s="223"/>
      <c r="T15" s="223" t="s">
        <v>114</v>
      </c>
      <c r="U15" s="19"/>
      <c r="V15" s="19"/>
      <c r="W15" s="19"/>
      <c r="X15" s="19"/>
      <c r="Y15" s="18"/>
      <c r="Z15" s="234" t="s">
        <v>347</v>
      </c>
      <c r="AA15" s="27"/>
      <c r="AD15" s="9">
        <v>-5392818798</v>
      </c>
      <c r="AE15" s="9">
        <v>0</v>
      </c>
    </row>
    <row r="16" spans="1:31" ht="14.65" customHeight="1" x14ac:dyDescent="0.15">
      <c r="A16" s="7" t="s">
        <v>22</v>
      </c>
      <c r="B16" s="7" t="s">
        <v>115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9"/>
      <c r="P16" s="25">
        <v>314</v>
      </c>
      <c r="Q16" s="26"/>
      <c r="R16" s="19"/>
      <c r="S16" s="223"/>
      <c r="T16" s="223" t="s">
        <v>116</v>
      </c>
      <c r="U16" s="19"/>
      <c r="V16" s="19"/>
      <c r="W16" s="19"/>
      <c r="X16" s="19"/>
      <c r="Y16" s="18"/>
      <c r="Z16" s="234" t="s">
        <v>347</v>
      </c>
      <c r="AA16" s="27"/>
      <c r="AD16" s="9">
        <v>313715916</v>
      </c>
      <c r="AE16" s="9">
        <v>0</v>
      </c>
    </row>
    <row r="17" spans="1:31" ht="14.65" customHeight="1" x14ac:dyDescent="0.15">
      <c r="A17" s="7" t="s">
        <v>24</v>
      </c>
      <c r="B17" s="7" t="s">
        <v>117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9"/>
      <c r="P17" s="25">
        <v>-252</v>
      </c>
      <c r="Q17" s="26"/>
      <c r="R17" s="18"/>
      <c r="S17" s="223"/>
      <c r="T17" s="223" t="s">
        <v>118</v>
      </c>
      <c r="U17" s="19"/>
      <c r="V17" s="19"/>
      <c r="W17" s="19"/>
      <c r="X17" s="19"/>
      <c r="Y17" s="18"/>
      <c r="Z17" s="234" t="s">
        <v>347</v>
      </c>
      <c r="AA17" s="27"/>
      <c r="AD17" s="9">
        <v>-251772301</v>
      </c>
      <c r="AE17" s="9">
        <v>0</v>
      </c>
    </row>
    <row r="18" spans="1:31" ht="14.65" customHeight="1" x14ac:dyDescent="0.15">
      <c r="A18" s="7" t="s">
        <v>26</v>
      </c>
      <c r="B18" s="7" t="s">
        <v>119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9"/>
      <c r="P18" s="25">
        <v>5</v>
      </c>
      <c r="Q18" s="26"/>
      <c r="R18" s="18"/>
      <c r="S18" s="223"/>
      <c r="T18" s="223" t="s">
        <v>120</v>
      </c>
      <c r="U18" s="19"/>
      <c r="V18" s="19"/>
      <c r="W18" s="19"/>
      <c r="X18" s="19"/>
      <c r="Y18" s="18"/>
      <c r="Z18" s="234" t="s">
        <v>347</v>
      </c>
      <c r="AA18" s="27"/>
      <c r="AD18" s="9">
        <v>4838400</v>
      </c>
      <c r="AE18" s="9">
        <v>0</v>
      </c>
    </row>
    <row r="19" spans="1:31" ht="14.65" customHeight="1" x14ac:dyDescent="0.15">
      <c r="A19" s="7" t="s">
        <v>28</v>
      </c>
      <c r="B19" s="7" t="s">
        <v>121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9"/>
      <c r="P19" s="25">
        <v>0</v>
      </c>
      <c r="Q19" s="26"/>
      <c r="R19" s="19"/>
      <c r="S19" s="223"/>
      <c r="T19" s="223" t="s">
        <v>122</v>
      </c>
      <c r="U19" s="19"/>
      <c r="V19" s="19"/>
      <c r="W19" s="19"/>
      <c r="X19" s="19"/>
      <c r="Y19" s="18"/>
      <c r="Z19" s="25">
        <v>1685</v>
      </c>
      <c r="AA19" s="27"/>
      <c r="AD19" s="9">
        <v>-178200</v>
      </c>
      <c r="AE19" s="9">
        <v>1685392233</v>
      </c>
    </row>
    <row r="20" spans="1:31" ht="14.65" customHeight="1" x14ac:dyDescent="0.15">
      <c r="A20" s="7" t="s">
        <v>30</v>
      </c>
      <c r="B20" s="7" t="s">
        <v>123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9"/>
      <c r="P20" s="235" t="s">
        <v>347</v>
      </c>
      <c r="Q20" s="26"/>
      <c r="R20" s="19"/>
      <c r="S20" s="223"/>
      <c r="T20" s="223" t="s">
        <v>124</v>
      </c>
      <c r="U20" s="19"/>
      <c r="V20" s="19"/>
      <c r="W20" s="19"/>
      <c r="X20" s="19"/>
      <c r="Y20" s="18"/>
      <c r="Z20" s="25">
        <v>1524</v>
      </c>
      <c r="AA20" s="27"/>
      <c r="AD20" s="9">
        <v>0</v>
      </c>
      <c r="AE20" s="9">
        <v>1524233409</v>
      </c>
    </row>
    <row r="21" spans="1:31" ht="14.65" customHeight="1" x14ac:dyDescent="0.15">
      <c r="A21" s="7" t="s">
        <v>32</v>
      </c>
      <c r="B21" s="7" t="s">
        <v>125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9"/>
      <c r="P21" s="235" t="s">
        <v>347</v>
      </c>
      <c r="Q21" s="26"/>
      <c r="R21" s="19"/>
      <c r="S21" s="223"/>
      <c r="T21" s="223" t="s">
        <v>35</v>
      </c>
      <c r="U21" s="19"/>
      <c r="V21" s="19"/>
      <c r="W21" s="19"/>
      <c r="X21" s="19"/>
      <c r="Y21" s="18"/>
      <c r="Z21" s="234" t="s">
        <v>347</v>
      </c>
      <c r="AA21" s="27"/>
      <c r="AD21" s="9">
        <v>0</v>
      </c>
      <c r="AE21" s="9">
        <v>0</v>
      </c>
    </row>
    <row r="22" spans="1:31" ht="14.65" customHeight="1" x14ac:dyDescent="0.15">
      <c r="A22" s="7" t="s">
        <v>34</v>
      </c>
      <c r="B22" s="7" t="s">
        <v>98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18"/>
      <c r="P22" s="235" t="s">
        <v>347</v>
      </c>
      <c r="Q22" s="26"/>
      <c r="R22" s="253" t="s">
        <v>99</v>
      </c>
      <c r="S22" s="254"/>
      <c r="T22" s="254"/>
      <c r="U22" s="255"/>
      <c r="V22" s="255"/>
      <c r="W22" s="255"/>
      <c r="X22" s="255"/>
      <c r="Y22" s="255"/>
      <c r="Z22" s="30">
        <v>201675</v>
      </c>
      <c r="AA22" s="31"/>
      <c r="AD22" s="9">
        <v>0</v>
      </c>
      <c r="AE22" s="9">
        <f>IF(AND(AE7="-",AE13="-"),"-",SUM(AE7,AE13))</f>
        <v>201675346093</v>
      </c>
    </row>
    <row r="23" spans="1:31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18"/>
      <c r="P23" s="235" t="s">
        <v>347</v>
      </c>
      <c r="Q23" s="26"/>
      <c r="R23" s="19" t="s">
        <v>321</v>
      </c>
      <c r="S23" s="224"/>
      <c r="T23" s="224"/>
      <c r="U23" s="32"/>
      <c r="V23" s="32"/>
      <c r="W23" s="32"/>
      <c r="X23" s="32"/>
      <c r="Y23" s="32"/>
      <c r="Z23" s="33"/>
      <c r="AA23" s="34"/>
      <c r="AD23" s="9">
        <v>0</v>
      </c>
    </row>
    <row r="24" spans="1:31" ht="14.65" customHeight="1" x14ac:dyDescent="0.15">
      <c r="A24" s="7" t="s">
        <v>38</v>
      </c>
      <c r="B24" s="7" t="s">
        <v>128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18"/>
      <c r="P24" s="236">
        <v>2128</v>
      </c>
      <c r="Q24" s="26"/>
      <c r="R24" s="19"/>
      <c r="S24" s="223" t="s">
        <v>129</v>
      </c>
      <c r="T24" s="223"/>
      <c r="U24" s="19"/>
      <c r="V24" s="19"/>
      <c r="W24" s="19"/>
      <c r="X24" s="19"/>
      <c r="Y24" s="18"/>
      <c r="Z24" s="25">
        <v>778350</v>
      </c>
      <c r="AA24" s="27"/>
      <c r="AD24" s="9">
        <v>2127818587</v>
      </c>
      <c r="AE24" s="9">
        <f>IF(AND(AD7="-",AD55="-",AD56="-"),"-",SUM(AD7,AD55,AD56))</f>
        <v>778349942851</v>
      </c>
    </row>
    <row r="25" spans="1:31" ht="14.65" customHeight="1" x14ac:dyDescent="0.15">
      <c r="A25" s="7" t="s">
        <v>40</v>
      </c>
      <c r="B25" s="7" t="s">
        <v>130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18"/>
      <c r="P25" s="236">
        <v>462971</v>
      </c>
      <c r="Q25" s="26" t="s">
        <v>338</v>
      </c>
      <c r="R25" s="19"/>
      <c r="S25" s="225" t="s">
        <v>131</v>
      </c>
      <c r="T25" s="223"/>
      <c r="U25" s="19"/>
      <c r="V25" s="19"/>
      <c r="W25" s="19"/>
      <c r="X25" s="19"/>
      <c r="Y25" s="18"/>
      <c r="Z25" s="25">
        <v>-194304</v>
      </c>
      <c r="AA25" s="27"/>
      <c r="AD25" s="9">
        <f>IF(COUNTIF(AD26:AD33,"-")=COUNTA(AD26:AD33),"-",SUM(AD26:AD33))</f>
        <v>462971284972</v>
      </c>
      <c r="AE25" s="9" t="e">
        <f>IF(AND(AE61="-",AE24="-",#REF!="-"),"-",SUM(AE61)-SUM(AE24,#REF!))</f>
        <v>#REF!</v>
      </c>
    </row>
    <row r="26" spans="1:31" ht="14.65" customHeight="1" x14ac:dyDescent="0.15">
      <c r="A26" s="7" t="s">
        <v>42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36">
        <v>395143</v>
      </c>
      <c r="Q26" s="26"/>
      <c r="R26" s="24"/>
      <c r="S26" s="223"/>
      <c r="T26" s="223"/>
      <c r="U26" s="19"/>
      <c r="V26" s="19"/>
      <c r="W26" s="19"/>
      <c r="X26" s="19"/>
      <c r="Y26" s="18"/>
      <c r="Z26" s="25"/>
      <c r="AA26" s="35"/>
      <c r="AD26" s="9">
        <v>395143362117</v>
      </c>
    </row>
    <row r="27" spans="1:31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18"/>
      <c r="P27" s="236">
        <v>3978</v>
      </c>
      <c r="Q27" s="26"/>
      <c r="R27" s="256"/>
      <c r="S27" s="257"/>
      <c r="T27" s="257"/>
      <c r="U27" s="258"/>
      <c r="V27" s="258"/>
      <c r="W27" s="258"/>
      <c r="X27" s="258"/>
      <c r="Y27" s="258"/>
      <c r="Z27" s="25"/>
      <c r="AA27" s="27"/>
      <c r="AD27" s="9">
        <v>3978424209</v>
      </c>
    </row>
    <row r="28" spans="1:31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18"/>
      <c r="P28" s="236">
        <v>-2189</v>
      </c>
      <c r="Q28" s="26"/>
      <c r="R28" s="19"/>
      <c r="S28" s="224"/>
      <c r="T28" s="224"/>
      <c r="U28" s="32"/>
      <c r="V28" s="32"/>
      <c r="W28" s="32"/>
      <c r="X28" s="32"/>
      <c r="Y28" s="32"/>
      <c r="Z28" s="33"/>
      <c r="AA28" s="36"/>
      <c r="AD28" s="9">
        <v>-2188566793</v>
      </c>
    </row>
    <row r="29" spans="1:31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18"/>
      <c r="P29" s="236">
        <v>162500</v>
      </c>
      <c r="Q29" s="26"/>
      <c r="R29" s="19"/>
      <c r="S29" s="223"/>
      <c r="T29" s="223"/>
      <c r="U29" s="19"/>
      <c r="V29" s="19"/>
      <c r="W29" s="19"/>
      <c r="X29" s="19"/>
      <c r="Y29" s="18"/>
      <c r="Z29" s="25"/>
      <c r="AA29" s="35"/>
      <c r="AD29" s="9">
        <v>162499778886</v>
      </c>
    </row>
    <row r="30" spans="1:31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18"/>
      <c r="P30" s="236">
        <v>-98628</v>
      </c>
      <c r="Q30" s="26"/>
      <c r="R30" s="17"/>
      <c r="S30" s="225"/>
      <c r="T30" s="225"/>
      <c r="U30" s="18"/>
      <c r="V30" s="18"/>
      <c r="W30" s="18"/>
      <c r="X30" s="18"/>
      <c r="Y30" s="37"/>
      <c r="Z30" s="25"/>
      <c r="AA30" s="35"/>
      <c r="AD30" s="9">
        <v>-98627693148</v>
      </c>
    </row>
    <row r="31" spans="1:31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18"/>
      <c r="P31" s="235" t="s">
        <v>347</v>
      </c>
      <c r="Q31" s="26"/>
      <c r="R31" s="18"/>
      <c r="S31" s="225"/>
      <c r="T31" s="225"/>
      <c r="U31" s="18"/>
      <c r="V31" s="18"/>
      <c r="W31" s="18"/>
      <c r="X31" s="18"/>
      <c r="Y31" s="18"/>
      <c r="Z31" s="25"/>
      <c r="AA31" s="35"/>
      <c r="AD31" s="9">
        <v>0</v>
      </c>
    </row>
    <row r="32" spans="1:31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18"/>
      <c r="P32" s="235" t="s">
        <v>347</v>
      </c>
      <c r="Q32" s="26"/>
      <c r="R32" s="38"/>
      <c r="S32" s="226"/>
      <c r="T32" s="226"/>
      <c r="U32" s="38"/>
      <c r="V32" s="38"/>
      <c r="W32" s="38"/>
      <c r="X32" s="38"/>
      <c r="Y32" s="38"/>
      <c r="Z32" s="21"/>
      <c r="AA32" s="39"/>
      <c r="AD32" s="9">
        <v>0</v>
      </c>
    </row>
    <row r="33" spans="1:30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18"/>
      <c r="P33" s="25">
        <v>2166</v>
      </c>
      <c r="Q33" s="26"/>
      <c r="R33" s="38"/>
      <c r="S33" s="226"/>
      <c r="T33" s="226"/>
      <c r="U33" s="38"/>
      <c r="V33" s="38"/>
      <c r="W33" s="38"/>
      <c r="X33" s="38"/>
      <c r="Y33" s="38"/>
      <c r="Z33" s="21"/>
      <c r="AA33" s="39"/>
      <c r="AD33" s="9">
        <v>2165979701</v>
      </c>
    </row>
    <row r="34" spans="1:30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9"/>
      <c r="P34" s="25">
        <v>10414</v>
      </c>
      <c r="Q34" s="26"/>
      <c r="R34" s="38"/>
      <c r="S34" s="226"/>
      <c r="T34" s="226"/>
      <c r="U34" s="38"/>
      <c r="V34" s="38"/>
      <c r="W34" s="38"/>
      <c r="X34" s="38"/>
      <c r="Y34" s="38"/>
      <c r="Z34" s="21"/>
      <c r="AA34" s="39"/>
      <c r="AD34" s="9">
        <v>10414086897</v>
      </c>
    </row>
    <row r="35" spans="1:30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9"/>
      <c r="P35" s="25">
        <v>-6691</v>
      </c>
      <c r="Q35" s="26"/>
      <c r="R35" s="38"/>
      <c r="S35" s="226"/>
      <c r="T35" s="226"/>
      <c r="U35" s="38"/>
      <c r="V35" s="38"/>
      <c r="W35" s="38"/>
      <c r="X35" s="38"/>
      <c r="Y35" s="38"/>
      <c r="Z35" s="21"/>
      <c r="AA35" s="39"/>
      <c r="AD35" s="9">
        <v>-6690793528</v>
      </c>
    </row>
    <row r="36" spans="1:30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154</v>
      </c>
      <c r="Q36" s="26" t="s">
        <v>338</v>
      </c>
      <c r="R36" s="38"/>
      <c r="S36" s="226"/>
      <c r="T36" s="226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154373093</v>
      </c>
    </row>
    <row r="37" spans="1:30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18"/>
      <c r="P37" s="25">
        <v>152</v>
      </c>
      <c r="Q37" s="26"/>
      <c r="R37" s="38"/>
      <c r="S37" s="226"/>
      <c r="T37" s="226"/>
      <c r="U37" s="38"/>
      <c r="V37" s="38"/>
      <c r="W37" s="38"/>
      <c r="X37" s="38"/>
      <c r="Y37" s="38"/>
      <c r="Z37" s="21"/>
      <c r="AA37" s="39"/>
      <c r="AD37" s="9">
        <v>151658785</v>
      </c>
    </row>
    <row r="38" spans="1:30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18"/>
      <c r="P38" s="25">
        <v>3</v>
      </c>
      <c r="Q38" s="26"/>
      <c r="R38" s="38"/>
      <c r="S38" s="226"/>
      <c r="T38" s="226"/>
      <c r="U38" s="38"/>
      <c r="V38" s="38"/>
      <c r="W38" s="38"/>
      <c r="X38" s="38"/>
      <c r="Y38" s="38"/>
      <c r="Z38" s="21"/>
      <c r="AA38" s="39"/>
      <c r="AD38" s="9">
        <v>2714308</v>
      </c>
    </row>
    <row r="39" spans="1:30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50734</v>
      </c>
      <c r="Q39" s="26" t="s">
        <v>338</v>
      </c>
      <c r="R39" s="38"/>
      <c r="S39" s="226"/>
      <c r="T39" s="226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50733635393</v>
      </c>
    </row>
    <row r="40" spans="1:30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18"/>
      <c r="P40" s="25">
        <v>18216</v>
      </c>
      <c r="Q40" s="26"/>
      <c r="R40" s="38"/>
      <c r="S40" s="226"/>
      <c r="T40" s="226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18216038246</v>
      </c>
    </row>
    <row r="41" spans="1:30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18"/>
      <c r="P41" s="25">
        <v>239</v>
      </c>
      <c r="Q41" s="26"/>
      <c r="R41" s="38"/>
      <c r="S41" s="226"/>
      <c r="T41" s="226"/>
      <c r="U41" s="38"/>
      <c r="V41" s="38"/>
      <c r="W41" s="38"/>
      <c r="X41" s="38"/>
      <c r="Y41" s="38"/>
      <c r="Z41" s="21"/>
      <c r="AA41" s="39"/>
      <c r="AD41" s="9">
        <v>238553867</v>
      </c>
    </row>
    <row r="42" spans="1:30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18"/>
      <c r="P42" s="25">
        <v>4632</v>
      </c>
      <c r="Q42" s="26"/>
      <c r="R42" s="38"/>
      <c r="S42" s="226"/>
      <c r="T42" s="226"/>
      <c r="U42" s="38"/>
      <c r="V42" s="38"/>
      <c r="W42" s="38"/>
      <c r="X42" s="38"/>
      <c r="Y42" s="38"/>
      <c r="Z42" s="21"/>
      <c r="AA42" s="39"/>
      <c r="AD42" s="9">
        <v>4632331894</v>
      </c>
    </row>
    <row r="43" spans="1:30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18"/>
      <c r="P43" s="25">
        <v>13345</v>
      </c>
      <c r="Q43" s="26"/>
      <c r="R43" s="38"/>
      <c r="S43" s="226"/>
      <c r="T43" s="226"/>
      <c r="U43" s="38"/>
      <c r="V43" s="38"/>
      <c r="W43" s="38"/>
      <c r="X43" s="38"/>
      <c r="Y43" s="38"/>
      <c r="Z43" s="21"/>
      <c r="AA43" s="39"/>
      <c r="AD43" s="9">
        <v>13345152485</v>
      </c>
    </row>
    <row r="44" spans="1:30" ht="14.65" customHeight="1" x14ac:dyDescent="0.15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18"/>
      <c r="O44" s="18"/>
      <c r="P44" s="25">
        <v>-3</v>
      </c>
      <c r="Q44" s="26"/>
      <c r="R44" s="38"/>
      <c r="S44" s="226"/>
      <c r="T44" s="226"/>
      <c r="U44" s="38"/>
      <c r="V44" s="38"/>
      <c r="W44" s="38"/>
      <c r="X44" s="38"/>
      <c r="Y44" s="38"/>
      <c r="Z44" s="21"/>
      <c r="AA44" s="39"/>
      <c r="AD44" s="9">
        <v>-3000000</v>
      </c>
    </row>
    <row r="45" spans="1:30" ht="14.65" customHeight="1" x14ac:dyDescent="0.15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18"/>
      <c r="P45" s="25">
        <v>3403</v>
      </c>
      <c r="Q45" s="26"/>
      <c r="R45" s="38"/>
      <c r="S45" s="226"/>
      <c r="T45" s="226"/>
      <c r="U45" s="38"/>
      <c r="V45" s="38"/>
      <c r="W45" s="38"/>
      <c r="X45" s="38"/>
      <c r="Y45" s="38"/>
      <c r="Z45" s="21"/>
      <c r="AA45" s="39"/>
      <c r="AD45" s="9">
        <v>3402906470</v>
      </c>
    </row>
    <row r="46" spans="1:30" ht="14.65" customHeight="1" x14ac:dyDescent="0.15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18"/>
      <c r="P46" s="25">
        <v>5514</v>
      </c>
      <c r="Q46" s="26"/>
      <c r="R46" s="38"/>
      <c r="S46" s="226"/>
      <c r="T46" s="226"/>
      <c r="U46" s="38"/>
      <c r="V46" s="38"/>
      <c r="W46" s="38"/>
      <c r="X46" s="38"/>
      <c r="Y46" s="38"/>
      <c r="Z46" s="21"/>
      <c r="AA46" s="39"/>
      <c r="AD46" s="9">
        <v>5514420788</v>
      </c>
    </row>
    <row r="47" spans="1:30" ht="14.65" customHeight="1" x14ac:dyDescent="0.15">
      <c r="A47" s="7" t="s">
        <v>74</v>
      </c>
      <c r="D47" s="24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18"/>
      <c r="O47" s="18"/>
      <c r="P47" s="25">
        <v>23796</v>
      </c>
      <c r="Q47" s="26"/>
      <c r="R47" s="38"/>
      <c r="S47" s="226"/>
      <c r="T47" s="226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23795786780</v>
      </c>
    </row>
    <row r="48" spans="1:30" ht="14.65" customHeight="1" x14ac:dyDescent="0.15">
      <c r="A48" s="7" t="s">
        <v>76</v>
      </c>
      <c r="D48" s="24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18"/>
      <c r="O48" s="18"/>
      <c r="P48" s="25">
        <v>2140</v>
      </c>
      <c r="Q48" s="26"/>
      <c r="R48" s="38"/>
      <c r="S48" s="226"/>
      <c r="T48" s="226"/>
      <c r="U48" s="38"/>
      <c r="V48" s="38"/>
      <c r="W48" s="38"/>
      <c r="X48" s="38"/>
      <c r="Y48" s="38"/>
      <c r="Z48" s="21"/>
      <c r="AA48" s="39"/>
      <c r="AD48" s="9">
        <v>2140000000</v>
      </c>
    </row>
    <row r="49" spans="1:31" ht="14.65" customHeight="1" x14ac:dyDescent="0.15">
      <c r="A49" s="7" t="s">
        <v>78</v>
      </c>
      <c r="D49" s="24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18"/>
      <c r="O49" s="18"/>
      <c r="P49" s="25">
        <v>21656</v>
      </c>
      <c r="Q49" s="26"/>
      <c r="R49" s="38"/>
      <c r="S49" s="226"/>
      <c r="T49" s="226"/>
      <c r="U49" s="38"/>
      <c r="V49" s="38"/>
      <c r="W49" s="38"/>
      <c r="X49" s="38"/>
      <c r="Y49" s="38"/>
      <c r="Z49" s="21"/>
      <c r="AA49" s="39"/>
      <c r="AD49" s="9">
        <v>21655786780</v>
      </c>
    </row>
    <row r="50" spans="1:31" ht="14.65" customHeight="1" x14ac:dyDescent="0.15">
      <c r="A50" s="7" t="s">
        <v>79</v>
      </c>
      <c r="D50" s="24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18"/>
      <c r="O50" s="18"/>
      <c r="P50" s="25">
        <v>6</v>
      </c>
      <c r="Q50" s="26"/>
      <c r="R50" s="38"/>
      <c r="S50" s="226"/>
      <c r="T50" s="226"/>
      <c r="U50" s="38"/>
      <c r="V50" s="38"/>
      <c r="W50" s="38"/>
      <c r="X50" s="38"/>
      <c r="Y50" s="38"/>
      <c r="Z50" s="21"/>
      <c r="AA50" s="39"/>
      <c r="AD50" s="9">
        <v>6388180</v>
      </c>
    </row>
    <row r="51" spans="1:31" ht="14.65" customHeight="1" x14ac:dyDescent="0.15">
      <c r="A51" s="7" t="s">
        <v>80</v>
      </c>
      <c r="D51" s="24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18"/>
      <c r="O51" s="18"/>
      <c r="P51" s="25">
        <v>-199</v>
      </c>
      <c r="Q51" s="26"/>
      <c r="R51" s="38"/>
      <c r="S51" s="226"/>
      <c r="T51" s="226"/>
      <c r="U51" s="38"/>
      <c r="V51" s="38"/>
      <c r="W51" s="38"/>
      <c r="X51" s="38"/>
      <c r="Y51" s="38"/>
      <c r="Z51" s="21"/>
      <c r="AA51" s="39"/>
      <c r="AD51" s="9">
        <v>-198905071</v>
      </c>
    </row>
    <row r="52" spans="1:31" ht="14.65" customHeight="1" x14ac:dyDescent="0.15">
      <c r="A52" s="7" t="s">
        <v>82</v>
      </c>
      <c r="D52" s="24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34409</v>
      </c>
      <c r="Q52" s="26" t="s">
        <v>338</v>
      </c>
      <c r="R52" s="38"/>
      <c r="S52" s="226"/>
      <c r="T52" s="226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34408986635</v>
      </c>
    </row>
    <row r="53" spans="1:31" ht="14.65" customHeight="1" x14ac:dyDescent="0.15">
      <c r="A53" s="7" t="s">
        <v>84</v>
      </c>
      <c r="D53" s="24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6226</v>
      </c>
      <c r="Q53" s="26"/>
      <c r="R53" s="38"/>
      <c r="S53" s="226"/>
      <c r="T53" s="226"/>
      <c r="U53" s="38"/>
      <c r="V53" s="38"/>
      <c r="W53" s="38"/>
      <c r="X53" s="38"/>
      <c r="Y53" s="38"/>
      <c r="Z53" s="21"/>
      <c r="AA53" s="39"/>
      <c r="AD53" s="9">
        <v>6226180578</v>
      </c>
    </row>
    <row r="54" spans="1:31" ht="14.65" customHeight="1" x14ac:dyDescent="0.15">
      <c r="A54" s="7" t="s">
        <v>86</v>
      </c>
      <c r="D54" s="24"/>
      <c r="E54" s="18"/>
      <c r="F54" s="19" t="s">
        <v>87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1211</v>
      </c>
      <c r="Q54" s="26"/>
      <c r="R54" s="38"/>
      <c r="S54" s="226"/>
      <c r="T54" s="226"/>
      <c r="U54" s="38"/>
      <c r="V54" s="38"/>
      <c r="W54" s="38"/>
      <c r="X54" s="38"/>
      <c r="Y54" s="38"/>
      <c r="Z54" s="21"/>
      <c r="AA54" s="39"/>
      <c r="AD54" s="9">
        <v>1210807710</v>
      </c>
    </row>
    <row r="55" spans="1:31" ht="14.65" customHeight="1" x14ac:dyDescent="0.15">
      <c r="A55" s="7">
        <v>1500000</v>
      </c>
      <c r="D55" s="24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1019</v>
      </c>
      <c r="Q55" s="26"/>
      <c r="R55" s="38"/>
      <c r="S55" s="226"/>
      <c r="T55" s="226"/>
      <c r="U55" s="38"/>
      <c r="V55" s="38"/>
      <c r="W55" s="38"/>
      <c r="X55" s="38"/>
      <c r="Y55" s="38"/>
      <c r="Z55" s="21"/>
      <c r="AA55" s="39"/>
      <c r="AD55" s="9">
        <v>1019064055</v>
      </c>
    </row>
    <row r="56" spans="1:31" ht="14.65" customHeight="1" x14ac:dyDescent="0.15">
      <c r="A56" s="7" t="s">
        <v>89</v>
      </c>
      <c r="D56" s="24"/>
      <c r="E56" s="19"/>
      <c r="F56" s="19" t="s">
        <v>75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26018</v>
      </c>
      <c r="Q56" s="26"/>
      <c r="R56" s="38"/>
      <c r="S56" s="226"/>
      <c r="T56" s="226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26018488557</v>
      </c>
    </row>
    <row r="57" spans="1:31" ht="14.65" customHeight="1" x14ac:dyDescent="0.15">
      <c r="A57" s="7" t="s">
        <v>90</v>
      </c>
      <c r="D57" s="24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18"/>
      <c r="O57" s="18"/>
      <c r="P57" s="25">
        <v>17803</v>
      </c>
      <c r="Q57" s="26"/>
      <c r="R57" s="38"/>
      <c r="S57" s="226"/>
      <c r="T57" s="226"/>
      <c r="U57" s="38"/>
      <c r="V57" s="38"/>
      <c r="W57" s="38"/>
      <c r="X57" s="38"/>
      <c r="Y57" s="38"/>
      <c r="Z57" s="21"/>
      <c r="AA57" s="39"/>
      <c r="AD57" s="9">
        <v>17803025400</v>
      </c>
    </row>
    <row r="58" spans="1:31" ht="14.65" customHeight="1" x14ac:dyDescent="0.15">
      <c r="A58" s="7" t="s">
        <v>92</v>
      </c>
      <c r="D58" s="24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18"/>
      <c r="O58" s="18"/>
      <c r="P58" s="25">
        <v>8215</v>
      </c>
      <c r="Q58" s="26"/>
      <c r="R58" s="38"/>
      <c r="S58" s="226"/>
      <c r="T58" s="226"/>
      <c r="U58" s="38"/>
      <c r="V58" s="38"/>
      <c r="W58" s="38"/>
      <c r="X58" s="38"/>
      <c r="Y58" s="38"/>
      <c r="Z58" s="21"/>
      <c r="AA58" s="39"/>
      <c r="AD58" s="9">
        <v>8215463157</v>
      </c>
    </row>
    <row r="59" spans="1:31" ht="14.65" customHeight="1" x14ac:dyDescent="0.15">
      <c r="A59" s="7" t="s">
        <v>93</v>
      </c>
      <c r="D59" s="24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18"/>
      <c r="O59" s="18"/>
      <c r="P59" s="234" t="s">
        <v>347</v>
      </c>
      <c r="Q59" s="26"/>
      <c r="R59" s="38"/>
      <c r="S59" s="226"/>
      <c r="T59" s="226"/>
      <c r="U59" s="38"/>
      <c r="V59" s="38"/>
      <c r="W59" s="38"/>
      <c r="X59" s="38"/>
      <c r="Y59" s="38"/>
      <c r="Z59" s="21"/>
      <c r="AA59" s="39"/>
      <c r="AD59" s="9">
        <v>0</v>
      </c>
    </row>
    <row r="60" spans="1:31" ht="14.65" customHeight="1" x14ac:dyDescent="0.15">
      <c r="A60" s="7" t="s">
        <v>95</v>
      </c>
      <c r="D60" s="24"/>
      <c r="E60" s="19"/>
      <c r="F60" s="19" t="s">
        <v>35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1</v>
      </c>
      <c r="Q60" s="26"/>
      <c r="R60" s="38"/>
      <c r="S60" s="226"/>
      <c r="T60" s="226"/>
      <c r="U60" s="38"/>
      <c r="V60" s="38"/>
      <c r="W60" s="38"/>
      <c r="X60" s="38"/>
      <c r="Y60" s="38"/>
      <c r="Z60" s="21"/>
      <c r="AA60" s="39"/>
      <c r="AD60" s="9">
        <v>1000000</v>
      </c>
    </row>
    <row r="61" spans="1:31" ht="14.65" customHeight="1" thickBot="1" x14ac:dyDescent="0.2">
      <c r="A61" s="7" t="s">
        <v>96</v>
      </c>
      <c r="B61" s="7" t="s">
        <v>126</v>
      </c>
      <c r="D61" s="24"/>
      <c r="E61" s="19"/>
      <c r="F61" s="38" t="s">
        <v>81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-67</v>
      </c>
      <c r="Q61" s="26"/>
      <c r="R61" s="259" t="s">
        <v>127</v>
      </c>
      <c r="S61" s="260"/>
      <c r="T61" s="260"/>
      <c r="U61" s="261"/>
      <c r="V61" s="261"/>
      <c r="W61" s="261"/>
      <c r="X61" s="261"/>
      <c r="Y61" s="262"/>
      <c r="Z61" s="40">
        <v>584046</v>
      </c>
      <c r="AA61" s="41"/>
      <c r="AD61" s="9">
        <v>-66554265</v>
      </c>
      <c r="AE61" s="9" t="e">
        <f>IF(AND(AD62="-",AE22="-"),"-",SUM(AD62)-SUM(AE22))</f>
        <v>#REF!</v>
      </c>
    </row>
    <row r="62" spans="1:31" ht="14.65" customHeight="1" thickBot="1" x14ac:dyDescent="0.2">
      <c r="A62" s="7" t="s">
        <v>1</v>
      </c>
      <c r="B62" s="7" t="s">
        <v>97</v>
      </c>
      <c r="D62" s="263" t="s">
        <v>2</v>
      </c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65"/>
      <c r="P62" s="42">
        <v>785721</v>
      </c>
      <c r="Q62" s="43"/>
      <c r="R62" s="266" t="s">
        <v>322</v>
      </c>
      <c r="S62" s="267"/>
      <c r="T62" s="267"/>
      <c r="U62" s="268"/>
      <c r="V62" s="268"/>
      <c r="W62" s="268"/>
      <c r="X62" s="268"/>
      <c r="Y62" s="269"/>
      <c r="Z62" s="42">
        <v>785721</v>
      </c>
      <c r="AA62" s="44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</row>
    <row r="64" spans="1:31" ht="14.65" customHeight="1" x14ac:dyDescent="0.15">
      <c r="D64" s="46"/>
      <c r="E64" s="47" t="s">
        <v>323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1:Y61"/>
    <mergeCell ref="D62:O62"/>
    <mergeCell ref="R62:Y6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BF42"/>
  <sheetViews>
    <sheetView topLeftCell="B1" zoomScale="85" zoomScaleNormal="85" zoomScaleSheetLayoutView="100" workbookViewId="0">
      <selection activeCell="C2" sqref="C2:O2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58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58" ht="24" x14ac:dyDescent="0.2">
      <c r="C2" s="275" t="s">
        <v>394</v>
      </c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51"/>
    </row>
    <row r="3" spans="1:58" ht="17.25" x14ac:dyDescent="0.2">
      <c r="C3" s="276" t="s">
        <v>384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51"/>
    </row>
    <row r="4" spans="1:58" ht="17.25" x14ac:dyDescent="0.2">
      <c r="C4" s="276" t="s">
        <v>380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51"/>
    </row>
    <row r="5" spans="1:58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333</v>
      </c>
      <c r="P5" s="51"/>
    </row>
    <row r="6" spans="1:58" ht="18" thickBot="1" x14ac:dyDescent="0.25">
      <c r="A6" s="50" t="s">
        <v>314</v>
      </c>
      <c r="C6" s="277" t="s">
        <v>0</v>
      </c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9" t="s">
        <v>316</v>
      </c>
      <c r="O6" s="280"/>
      <c r="P6" s="51"/>
    </row>
    <row r="7" spans="1:58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348567</v>
      </c>
      <c r="O7" s="58" t="s">
        <v>338</v>
      </c>
      <c r="P7" s="59"/>
      <c r="R7" s="6">
        <f>IF(AND(R8="-",R23="-"),"-",SUM(R8,R23))</f>
        <v>348566776756</v>
      </c>
      <c r="BF7" s="217"/>
    </row>
    <row r="8" spans="1:58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117507</v>
      </c>
      <c r="O8" s="60" t="s">
        <v>338</v>
      </c>
      <c r="P8" s="59"/>
      <c r="R8" s="6">
        <f>IF(COUNTIF(R9:R22,"-")=COUNTA(R9:R22),"-",SUM(R9,R14,R19))</f>
        <v>117507119932</v>
      </c>
      <c r="BF8" s="217"/>
    </row>
    <row r="9" spans="1:58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31796</v>
      </c>
      <c r="O9" s="60"/>
      <c r="P9" s="59"/>
      <c r="R9" s="6">
        <f>IF(COUNTIF(R10:R13,"-")=COUNTA(R10:R13),"-",SUM(R10:R13))</f>
        <v>31795970024</v>
      </c>
      <c r="BF9" s="217"/>
    </row>
    <row r="10" spans="1:58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25467</v>
      </c>
      <c r="O10" s="60"/>
      <c r="P10" s="59"/>
      <c r="R10" s="6">
        <v>25466866393</v>
      </c>
      <c r="BF10" s="217"/>
    </row>
    <row r="11" spans="1:58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1964</v>
      </c>
      <c r="O11" s="60"/>
      <c r="P11" s="59"/>
      <c r="R11" s="6">
        <v>1964063176</v>
      </c>
      <c r="BF11" s="217"/>
    </row>
    <row r="12" spans="1:58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2397</v>
      </c>
      <c r="O12" s="60"/>
      <c r="P12" s="59"/>
      <c r="R12" s="6">
        <v>2397143752</v>
      </c>
      <c r="BF12" s="217"/>
    </row>
    <row r="13" spans="1:58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1968</v>
      </c>
      <c r="O13" s="60"/>
      <c r="P13" s="59"/>
      <c r="R13" s="6">
        <v>1967896703</v>
      </c>
      <c r="BF13" s="217"/>
    </row>
    <row r="14" spans="1:58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65361</v>
      </c>
      <c r="O14" s="60"/>
      <c r="P14" s="59"/>
      <c r="R14" s="6">
        <f>IF(COUNTIF(R15:R18,"-")=COUNTA(R15:R18),"-",SUM(R15:R18))</f>
        <v>65361499497</v>
      </c>
      <c r="BF14" s="217"/>
    </row>
    <row r="15" spans="1:58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39354</v>
      </c>
      <c r="O15" s="60"/>
      <c r="P15" s="59"/>
      <c r="R15" s="6">
        <v>39353752388</v>
      </c>
      <c r="BF15" s="217"/>
    </row>
    <row r="16" spans="1:58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4622</v>
      </c>
      <c r="O16" s="60"/>
      <c r="P16" s="59"/>
      <c r="R16" s="6">
        <v>4622134616</v>
      </c>
      <c r="BF16" s="217"/>
    </row>
    <row r="17" spans="1:58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20725</v>
      </c>
      <c r="O17" s="60"/>
      <c r="P17" s="59"/>
      <c r="R17" s="6">
        <v>20725174848</v>
      </c>
      <c r="BF17" s="217"/>
    </row>
    <row r="18" spans="1:58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>
        <v>660</v>
      </c>
      <c r="O18" s="60"/>
      <c r="P18" s="59"/>
      <c r="R18" s="6">
        <v>660437645</v>
      </c>
      <c r="BF18" s="217"/>
    </row>
    <row r="19" spans="1:58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20350</v>
      </c>
      <c r="O19" s="60" t="s">
        <v>338</v>
      </c>
      <c r="P19" s="59"/>
      <c r="R19" s="6">
        <f>IF(COUNTIF(R20:R22,"-")=COUNTA(R20:R22),"-",SUM(R20:R22))</f>
        <v>20349650411</v>
      </c>
      <c r="BF19" s="217"/>
    </row>
    <row r="20" spans="1:58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4462</v>
      </c>
      <c r="O20" s="60"/>
      <c r="P20" s="59"/>
      <c r="R20" s="6">
        <v>4462290182</v>
      </c>
      <c r="BF20" s="217"/>
    </row>
    <row r="21" spans="1:58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32</v>
      </c>
      <c r="O21" s="60"/>
      <c r="P21" s="59"/>
      <c r="R21" s="6">
        <v>32440054</v>
      </c>
      <c r="BF21" s="217"/>
    </row>
    <row r="22" spans="1:58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15855</v>
      </c>
      <c r="O22" s="60"/>
      <c r="P22" s="59"/>
      <c r="R22" s="6">
        <v>15854920175</v>
      </c>
      <c r="BF22" s="217"/>
    </row>
    <row r="23" spans="1:58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231060</v>
      </c>
      <c r="O23" s="60"/>
      <c r="P23" s="59"/>
      <c r="R23" s="6">
        <f>IF(COUNTIF(R24:R27,"-")=COUNTA(R24:R27),"-",SUM(R24:R27))</f>
        <v>231059656824</v>
      </c>
      <c r="BF23" s="217"/>
    </row>
    <row r="24" spans="1:58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180069</v>
      </c>
      <c r="O24" s="60"/>
      <c r="P24" s="59"/>
      <c r="R24" s="6">
        <v>180068508501</v>
      </c>
      <c r="BF24" s="217"/>
    </row>
    <row r="25" spans="1:58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50137</v>
      </c>
      <c r="O25" s="60"/>
      <c r="P25" s="59"/>
      <c r="R25" s="6">
        <v>50136816673</v>
      </c>
      <c r="BF25" s="217"/>
    </row>
    <row r="26" spans="1:58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244" t="s">
        <v>381</v>
      </c>
      <c r="O26" s="60"/>
      <c r="P26" s="59"/>
      <c r="R26" s="6">
        <v>0</v>
      </c>
      <c r="BF26" s="217"/>
    </row>
    <row r="27" spans="1:58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854</v>
      </c>
      <c r="O27" s="60"/>
      <c r="P27" s="59"/>
      <c r="R27" s="6">
        <v>854331650</v>
      </c>
      <c r="BF27" s="217"/>
    </row>
    <row r="28" spans="1:58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46565</v>
      </c>
      <c r="O28" s="60"/>
      <c r="P28" s="59"/>
      <c r="R28" s="6">
        <f>IF(COUNTIF(R29:R30,"-")=COUNTA(R29:R30),"-",SUM(R29:R30))</f>
        <v>46564813878</v>
      </c>
      <c r="BF28" s="217"/>
    </row>
    <row r="29" spans="1:58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61"/>
      <c r="L29" s="61"/>
      <c r="M29" s="61"/>
      <c r="N29" s="57">
        <v>19229</v>
      </c>
      <c r="O29" s="60"/>
      <c r="P29" s="59"/>
      <c r="R29" s="6">
        <v>19228846541</v>
      </c>
      <c r="BF29" s="217"/>
    </row>
    <row r="30" spans="1:58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61"/>
      <c r="L30" s="61"/>
      <c r="M30" s="61"/>
      <c r="N30" s="57">
        <v>27336</v>
      </c>
      <c r="O30" s="60"/>
      <c r="P30" s="59"/>
      <c r="R30" s="6">
        <v>27335967337</v>
      </c>
      <c r="BF30" s="217"/>
    </row>
    <row r="31" spans="1:58" x14ac:dyDescent="0.15">
      <c r="A31" s="50" t="s">
        <v>133</v>
      </c>
      <c r="C31" s="62" t="s">
        <v>134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-302002</v>
      </c>
      <c r="O31" s="66"/>
      <c r="P31" s="59"/>
      <c r="R31" s="6">
        <f>IF(COUNTIF(R7:R28,"-")=COUNTA(R7:R28),"-",SUM(R28)-SUM(R7))</f>
        <v>-302001962878</v>
      </c>
      <c r="BF31" s="217"/>
    </row>
    <row r="32" spans="1:58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1051</v>
      </c>
      <c r="O32" s="58"/>
      <c r="P32" s="59"/>
      <c r="R32" s="6">
        <f>IF(COUNTIF(R33:R36,"-")=COUNTA(R33:R36),"-",SUM(R33:R36))</f>
        <v>1051093615</v>
      </c>
      <c r="BF32" s="217"/>
    </row>
    <row r="33" spans="1:58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>
        <v>77</v>
      </c>
      <c r="O33" s="60"/>
      <c r="P33" s="59"/>
      <c r="R33" s="6">
        <v>77126260</v>
      </c>
      <c r="BF33" s="217"/>
    </row>
    <row r="34" spans="1:58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954</v>
      </c>
      <c r="O34" s="60"/>
      <c r="P34" s="59"/>
      <c r="R34" s="6">
        <v>954286613</v>
      </c>
      <c r="BF34" s="217"/>
    </row>
    <row r="35" spans="1:58" x14ac:dyDescent="0.15">
      <c r="A35" s="50" t="s">
        <v>188</v>
      </c>
      <c r="C35" s="54"/>
      <c r="D35" s="55"/>
      <c r="E35" s="55" t="s">
        <v>189</v>
      </c>
      <c r="F35" s="55"/>
      <c r="G35" s="55"/>
      <c r="H35" s="55"/>
      <c r="I35" s="55"/>
      <c r="J35" s="55"/>
      <c r="K35" s="56"/>
      <c r="L35" s="56"/>
      <c r="M35" s="56"/>
      <c r="N35" s="244" t="s">
        <v>395</v>
      </c>
      <c r="O35" s="60"/>
      <c r="P35" s="59"/>
      <c r="R35" s="6">
        <v>0</v>
      </c>
      <c r="BF35" s="217"/>
    </row>
    <row r="36" spans="1:58" x14ac:dyDescent="0.15">
      <c r="A36" s="50" t="s">
        <v>190</v>
      </c>
      <c r="C36" s="54"/>
      <c r="D36" s="55"/>
      <c r="E36" s="55" t="s">
        <v>35</v>
      </c>
      <c r="F36" s="55"/>
      <c r="G36" s="55"/>
      <c r="H36" s="55"/>
      <c r="I36" s="55"/>
      <c r="J36" s="55"/>
      <c r="K36" s="56"/>
      <c r="L36" s="56"/>
      <c r="M36" s="56"/>
      <c r="N36" s="57">
        <v>20</v>
      </c>
      <c r="O36" s="60"/>
      <c r="P36" s="59"/>
      <c r="R36" s="6">
        <v>19680742</v>
      </c>
      <c r="BF36" s="217"/>
    </row>
    <row r="37" spans="1:58" x14ac:dyDescent="0.15">
      <c r="A37" s="50" t="s">
        <v>191</v>
      </c>
      <c r="C37" s="54"/>
      <c r="D37" s="55" t="s">
        <v>192</v>
      </c>
      <c r="E37" s="55"/>
      <c r="F37" s="55"/>
      <c r="G37" s="55"/>
      <c r="H37" s="55"/>
      <c r="I37" s="55"/>
      <c r="J37" s="55"/>
      <c r="K37" s="61"/>
      <c r="L37" s="61"/>
      <c r="M37" s="61"/>
      <c r="N37" s="57">
        <v>281</v>
      </c>
      <c r="O37" s="58"/>
      <c r="P37" s="59"/>
      <c r="R37" s="6">
        <f>IF(COUNTIF(R38:R39,"-")=COUNTA(R38:R39),"-",SUM(R38:R39))</f>
        <v>281386479</v>
      </c>
      <c r="BF37" s="217"/>
    </row>
    <row r="38" spans="1:58" x14ac:dyDescent="0.15">
      <c r="A38" s="50" t="s">
        <v>193</v>
      </c>
      <c r="C38" s="54"/>
      <c r="D38" s="55"/>
      <c r="E38" s="55" t="s">
        <v>194</v>
      </c>
      <c r="F38" s="55"/>
      <c r="G38" s="55"/>
      <c r="H38" s="55"/>
      <c r="I38" s="55"/>
      <c r="J38" s="55"/>
      <c r="K38" s="61"/>
      <c r="L38" s="61"/>
      <c r="M38" s="61"/>
      <c r="N38" s="57">
        <v>278</v>
      </c>
      <c r="O38" s="60"/>
      <c r="P38" s="59"/>
      <c r="R38" s="6">
        <v>277990137</v>
      </c>
      <c r="BF38" s="217"/>
    </row>
    <row r="39" spans="1:58" ht="14.25" thickBot="1" x14ac:dyDescent="0.2">
      <c r="A39" s="50" t="s">
        <v>195</v>
      </c>
      <c r="C39" s="54"/>
      <c r="D39" s="55"/>
      <c r="E39" s="55" t="s">
        <v>35</v>
      </c>
      <c r="F39" s="55"/>
      <c r="G39" s="55"/>
      <c r="H39" s="55"/>
      <c r="I39" s="55"/>
      <c r="J39" s="55"/>
      <c r="K39" s="61"/>
      <c r="L39" s="61"/>
      <c r="M39" s="61"/>
      <c r="N39" s="57">
        <v>3</v>
      </c>
      <c r="O39" s="60"/>
      <c r="P39" s="59"/>
      <c r="R39" s="6">
        <v>3396342</v>
      </c>
      <c r="BF39" s="217"/>
    </row>
    <row r="40" spans="1:58" ht="14.25" thickBot="1" x14ac:dyDescent="0.2">
      <c r="A40" s="50" t="s">
        <v>178</v>
      </c>
      <c r="C40" s="67" t="s">
        <v>179</v>
      </c>
      <c r="D40" s="68"/>
      <c r="E40" s="68"/>
      <c r="F40" s="68"/>
      <c r="G40" s="68"/>
      <c r="H40" s="68"/>
      <c r="I40" s="68"/>
      <c r="J40" s="68"/>
      <c r="K40" s="69"/>
      <c r="L40" s="69"/>
      <c r="M40" s="69"/>
      <c r="N40" s="70">
        <v>-302772</v>
      </c>
      <c r="O40" s="71"/>
      <c r="P40" s="59"/>
      <c r="R40" s="6">
        <f>IF(COUNTIF(R31:R39,"-")=COUNTA(R31:R39),"-",SUM(R31,R37)-SUM(R32))</f>
        <v>-302771670014</v>
      </c>
      <c r="BF40" s="217"/>
    </row>
    <row r="41" spans="1:58" s="73" customFormat="1" ht="3.75" customHeight="1" x14ac:dyDescent="0.15">
      <c r="A41" s="72"/>
      <c r="C41" s="74"/>
      <c r="D41" s="74"/>
      <c r="E41" s="75"/>
      <c r="F41" s="75"/>
      <c r="G41" s="75"/>
      <c r="H41" s="75"/>
      <c r="I41" s="75"/>
      <c r="J41" s="76"/>
      <c r="K41" s="76"/>
      <c r="L41" s="76"/>
    </row>
    <row r="42" spans="1:58" s="73" customFormat="1" ht="15.6" customHeight="1" x14ac:dyDescent="0.15">
      <c r="A42" s="72"/>
      <c r="C42" s="77"/>
      <c r="D42" s="77" t="s">
        <v>323</v>
      </c>
      <c r="E42" s="78"/>
      <c r="F42" s="78"/>
      <c r="G42" s="78"/>
      <c r="H42" s="78"/>
      <c r="I42" s="78"/>
      <c r="J42" s="79"/>
      <c r="K42" s="79"/>
      <c r="L42" s="7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X28"/>
  <sheetViews>
    <sheetView showGridLines="0" topLeftCell="B1" zoomScale="85" zoomScaleNormal="85" zoomScaleSheetLayoutView="100" workbookViewId="0">
      <selection activeCell="C2" sqref="C2:R2"/>
    </sheetView>
  </sheetViews>
  <sheetFormatPr defaultRowHeight="12.75" x14ac:dyDescent="0.15"/>
  <cols>
    <col min="1" max="1" width="9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customWidth="1"/>
    <col min="18" max="18" width="3" style="83" customWidth="1"/>
    <col min="19" max="19" width="1" style="83" customWidth="1"/>
    <col min="20" max="20" width="0" style="83" hidden="1" customWidth="1"/>
    <col min="21" max="24" width="9" style="83" hidden="1" customWidth="1"/>
    <col min="25" max="25" width="0" style="83" hidden="1" customWidth="1"/>
    <col min="26" max="16384" width="9" style="83"/>
  </cols>
  <sheetData>
    <row r="2" spans="1:24" ht="24" x14ac:dyDescent="0.25">
      <c r="B2" s="82"/>
      <c r="C2" s="299" t="s">
        <v>396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</row>
    <row r="3" spans="1:24" ht="17.25" x14ac:dyDescent="0.2">
      <c r="B3" s="84"/>
      <c r="C3" s="300" t="s">
        <v>384</v>
      </c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</row>
    <row r="4" spans="1:24" ht="17.25" x14ac:dyDescent="0.2">
      <c r="B4" s="84"/>
      <c r="C4" s="300" t="s">
        <v>397</v>
      </c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</row>
    <row r="5" spans="1:24" ht="15.75" customHeight="1" thickBot="1" x14ac:dyDescent="0.2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86"/>
      <c r="Q5" s="86"/>
      <c r="R5" s="87" t="s">
        <v>333</v>
      </c>
    </row>
    <row r="6" spans="1:24" ht="12.75" customHeight="1" x14ac:dyDescent="0.15">
      <c r="B6" s="88"/>
      <c r="C6" s="301" t="s">
        <v>0</v>
      </c>
      <c r="D6" s="302"/>
      <c r="E6" s="302"/>
      <c r="F6" s="302"/>
      <c r="G6" s="302"/>
      <c r="H6" s="302"/>
      <c r="I6" s="302"/>
      <c r="J6" s="303"/>
      <c r="K6" s="307" t="s">
        <v>324</v>
      </c>
      <c r="L6" s="302"/>
      <c r="M6" s="89"/>
      <c r="N6" s="89"/>
      <c r="O6" s="89"/>
      <c r="P6" s="89"/>
      <c r="Q6" s="89"/>
      <c r="R6" s="90"/>
    </row>
    <row r="7" spans="1:24" ht="29.25" customHeight="1" thickBot="1" x14ac:dyDescent="0.2">
      <c r="A7" s="81" t="s">
        <v>314</v>
      </c>
      <c r="B7" s="88"/>
      <c r="C7" s="304"/>
      <c r="D7" s="305"/>
      <c r="E7" s="305"/>
      <c r="F7" s="305"/>
      <c r="G7" s="305"/>
      <c r="H7" s="305"/>
      <c r="I7" s="305"/>
      <c r="J7" s="306"/>
      <c r="K7" s="308"/>
      <c r="L7" s="305"/>
      <c r="M7" s="309" t="s">
        <v>325</v>
      </c>
      <c r="N7" s="341"/>
      <c r="O7" s="309" t="s">
        <v>326</v>
      </c>
      <c r="P7" s="341"/>
      <c r="Q7" s="309" t="s">
        <v>132</v>
      </c>
      <c r="R7" s="311"/>
    </row>
    <row r="8" spans="1:24" ht="15.95" customHeight="1" x14ac:dyDescent="0.15">
      <c r="A8" s="81" t="s">
        <v>196</v>
      </c>
      <c r="B8" s="91"/>
      <c r="C8" s="92" t="s">
        <v>197</v>
      </c>
      <c r="D8" s="93"/>
      <c r="E8" s="93"/>
      <c r="F8" s="93"/>
      <c r="G8" s="93"/>
      <c r="H8" s="93"/>
      <c r="I8" s="93"/>
      <c r="J8" s="94"/>
      <c r="K8" s="95">
        <v>821426</v>
      </c>
      <c r="L8" s="96" t="s">
        <v>338</v>
      </c>
      <c r="M8" s="95">
        <v>1140333</v>
      </c>
      <c r="N8" s="97"/>
      <c r="O8" s="95">
        <v>-319181</v>
      </c>
      <c r="P8" s="97"/>
      <c r="Q8" s="98">
        <v>273</v>
      </c>
      <c r="R8" s="99"/>
      <c r="U8" s="221">
        <f t="shared" ref="U8:U13" si="0">IF(COUNTIF(V8:X8,"-")=COUNTA(V8:X8),"-",SUM(V8:X8))</f>
        <v>821425753430</v>
      </c>
      <c r="V8" s="221">
        <v>1140333378106</v>
      </c>
      <c r="W8" s="221">
        <v>-319180615092</v>
      </c>
      <c r="X8" s="221">
        <v>272990416</v>
      </c>
    </row>
    <row r="9" spans="1:24" ht="15.95" customHeight="1" x14ac:dyDescent="0.15">
      <c r="A9" s="81" t="s">
        <v>198</v>
      </c>
      <c r="B9" s="91"/>
      <c r="C9" s="24"/>
      <c r="D9" s="19" t="s">
        <v>199</v>
      </c>
      <c r="E9" s="19"/>
      <c r="F9" s="19"/>
      <c r="G9" s="19"/>
      <c r="H9" s="19"/>
      <c r="I9" s="19"/>
      <c r="J9" s="100"/>
      <c r="K9" s="101">
        <v>-302772</v>
      </c>
      <c r="L9" s="102"/>
      <c r="M9" s="290"/>
      <c r="N9" s="291"/>
      <c r="O9" s="101">
        <v>-302772</v>
      </c>
      <c r="P9" s="103"/>
      <c r="Q9" s="245" t="s">
        <v>381</v>
      </c>
      <c r="R9" s="105"/>
      <c r="U9" s="221">
        <f t="shared" si="0"/>
        <v>-302771670014</v>
      </c>
      <c r="V9" s="221" t="s">
        <v>11</v>
      </c>
      <c r="W9" s="221">
        <v>-302771670014</v>
      </c>
      <c r="X9" s="221">
        <v>0</v>
      </c>
    </row>
    <row r="10" spans="1:24" ht="15.95" customHeight="1" x14ac:dyDescent="0.15">
      <c r="A10" s="81" t="s">
        <v>200</v>
      </c>
      <c r="B10" s="88"/>
      <c r="C10" s="106"/>
      <c r="D10" s="100" t="s">
        <v>201</v>
      </c>
      <c r="E10" s="100"/>
      <c r="F10" s="100"/>
      <c r="G10" s="100"/>
      <c r="H10" s="100"/>
      <c r="I10" s="100"/>
      <c r="J10" s="100"/>
      <c r="K10" s="101">
        <v>308383</v>
      </c>
      <c r="L10" s="102"/>
      <c r="M10" s="287"/>
      <c r="N10" s="292"/>
      <c r="O10" s="101">
        <v>308383</v>
      </c>
      <c r="P10" s="103"/>
      <c r="Q10" s="245" t="s">
        <v>398</v>
      </c>
      <c r="R10" s="107"/>
      <c r="U10" s="221">
        <f t="shared" si="0"/>
        <v>308383257997</v>
      </c>
      <c r="V10" s="221" t="s">
        <v>11</v>
      </c>
      <c r="W10" s="221">
        <f>IF(COUNTIF(W11:W12,"-")=COUNTA(W11:W12),"-",SUM(W11:W12))</f>
        <v>308383257997</v>
      </c>
      <c r="X10" s="221">
        <f>IF(COUNTIF(X11:X12,"-")=COUNTA(X11:X12),"-",SUM(X11:X12))</f>
        <v>0</v>
      </c>
    </row>
    <row r="11" spans="1:24" ht="15.95" customHeight="1" x14ac:dyDescent="0.15">
      <c r="A11" s="81" t="s">
        <v>202</v>
      </c>
      <c r="B11" s="88"/>
      <c r="C11" s="108"/>
      <c r="D11" s="100"/>
      <c r="E11" s="109" t="s">
        <v>203</v>
      </c>
      <c r="F11" s="109"/>
      <c r="G11" s="109"/>
      <c r="H11" s="109"/>
      <c r="I11" s="109"/>
      <c r="J11" s="100"/>
      <c r="K11" s="101">
        <v>190929</v>
      </c>
      <c r="L11" s="102"/>
      <c r="M11" s="287"/>
      <c r="N11" s="292"/>
      <c r="O11" s="101">
        <v>190929</v>
      </c>
      <c r="P11" s="103"/>
      <c r="Q11" s="245" t="s">
        <v>381</v>
      </c>
      <c r="R11" s="107"/>
      <c r="U11" s="221">
        <f t="shared" si="0"/>
        <v>190929215236</v>
      </c>
      <c r="V11" s="221" t="s">
        <v>11</v>
      </c>
      <c r="W11" s="221">
        <v>190929215236</v>
      </c>
      <c r="X11" s="221">
        <v>0</v>
      </c>
    </row>
    <row r="12" spans="1:24" ht="15.95" customHeight="1" x14ac:dyDescent="0.15">
      <c r="A12" s="81" t="s">
        <v>204</v>
      </c>
      <c r="B12" s="88"/>
      <c r="C12" s="110"/>
      <c r="D12" s="111"/>
      <c r="E12" s="111" t="s">
        <v>205</v>
      </c>
      <c r="F12" s="111"/>
      <c r="G12" s="111"/>
      <c r="H12" s="111"/>
      <c r="I12" s="111"/>
      <c r="J12" s="112"/>
      <c r="K12" s="113">
        <v>117454</v>
      </c>
      <c r="L12" s="114"/>
      <c r="M12" s="293"/>
      <c r="N12" s="294"/>
      <c r="O12" s="113">
        <v>117454</v>
      </c>
      <c r="P12" s="115"/>
      <c r="Q12" s="246" t="s">
        <v>381</v>
      </c>
      <c r="R12" s="117"/>
      <c r="U12" s="221">
        <f t="shared" si="0"/>
        <v>117454042761</v>
      </c>
      <c r="V12" s="221" t="s">
        <v>11</v>
      </c>
      <c r="W12" s="221">
        <v>117454042761</v>
      </c>
      <c r="X12" s="221">
        <v>0</v>
      </c>
    </row>
    <row r="13" spans="1:24" ht="15.95" customHeight="1" x14ac:dyDescent="0.15">
      <c r="A13" s="81" t="s">
        <v>206</v>
      </c>
      <c r="B13" s="88"/>
      <c r="C13" s="118"/>
      <c r="D13" s="119" t="s">
        <v>207</v>
      </c>
      <c r="E13" s="120"/>
      <c r="F13" s="119"/>
      <c r="G13" s="119"/>
      <c r="H13" s="119"/>
      <c r="I13" s="119"/>
      <c r="J13" s="121"/>
      <c r="K13" s="122">
        <v>5612</v>
      </c>
      <c r="L13" s="123" t="s">
        <v>338</v>
      </c>
      <c r="M13" s="295"/>
      <c r="N13" s="296"/>
      <c r="O13" s="122">
        <v>5612</v>
      </c>
      <c r="P13" s="247" t="s">
        <v>338</v>
      </c>
      <c r="Q13" s="248" t="s">
        <v>398</v>
      </c>
      <c r="R13" s="125"/>
      <c r="U13" s="221">
        <f t="shared" si="0"/>
        <v>5611587983</v>
      </c>
      <c r="V13" s="221" t="s">
        <v>11</v>
      </c>
      <c r="W13" s="221">
        <f>IF(COUNTIF(W9:W10,"-")=COUNTA(W9:W10),"-",SUM(W9:W10))</f>
        <v>5611587983</v>
      </c>
      <c r="X13" s="221">
        <f>IF(COUNTIF(X9:X10,"-")=COUNTA(X9:X10),"-",SUM(X9:X10))</f>
        <v>0</v>
      </c>
    </row>
    <row r="14" spans="1:24" ht="15.95" customHeight="1" x14ac:dyDescent="0.15">
      <c r="A14" s="81" t="s">
        <v>208</v>
      </c>
      <c r="B14" s="88"/>
      <c r="C14" s="24"/>
      <c r="D14" s="126" t="s">
        <v>327</v>
      </c>
      <c r="E14" s="126"/>
      <c r="F14" s="126"/>
      <c r="G14" s="109"/>
      <c r="H14" s="109"/>
      <c r="I14" s="109"/>
      <c r="J14" s="100"/>
      <c r="K14" s="283"/>
      <c r="L14" s="284"/>
      <c r="M14" s="101" t="s">
        <v>11</v>
      </c>
      <c r="N14" s="103"/>
      <c r="O14" s="101" t="s">
        <v>11</v>
      </c>
      <c r="P14" s="103"/>
      <c r="Q14" s="343"/>
      <c r="R14" s="298"/>
      <c r="U14" s="221">
        <v>0</v>
      </c>
      <c r="V14" s="221" t="s">
        <v>11</v>
      </c>
      <c r="W14" s="221" t="s">
        <v>11</v>
      </c>
      <c r="X14" s="221" t="s">
        <v>11</v>
      </c>
    </row>
    <row r="15" spans="1:24" ht="15.95" customHeight="1" x14ac:dyDescent="0.15">
      <c r="A15" s="81" t="s">
        <v>209</v>
      </c>
      <c r="B15" s="88"/>
      <c r="C15" s="24"/>
      <c r="D15" s="126"/>
      <c r="E15" s="126" t="s">
        <v>210</v>
      </c>
      <c r="F15" s="109"/>
      <c r="G15" s="109"/>
      <c r="H15" s="109"/>
      <c r="I15" s="109"/>
      <c r="J15" s="100"/>
      <c r="K15" s="283"/>
      <c r="L15" s="284"/>
      <c r="M15" s="101" t="s">
        <v>11</v>
      </c>
      <c r="N15" s="103"/>
      <c r="O15" s="101" t="s">
        <v>11</v>
      </c>
      <c r="P15" s="103"/>
      <c r="Q15" s="342"/>
      <c r="R15" s="286"/>
      <c r="U15" s="221">
        <v>0</v>
      </c>
      <c r="V15" s="221" t="s">
        <v>11</v>
      </c>
      <c r="W15" s="221" t="s">
        <v>11</v>
      </c>
      <c r="X15" s="221" t="s">
        <v>11</v>
      </c>
    </row>
    <row r="16" spans="1:24" ht="15.95" customHeight="1" x14ac:dyDescent="0.15">
      <c r="A16" s="81" t="s">
        <v>211</v>
      </c>
      <c r="B16" s="88"/>
      <c r="C16" s="24"/>
      <c r="D16" s="126"/>
      <c r="E16" s="126" t="s">
        <v>212</v>
      </c>
      <c r="F16" s="126"/>
      <c r="G16" s="109"/>
      <c r="H16" s="109"/>
      <c r="I16" s="109"/>
      <c r="J16" s="100"/>
      <c r="K16" s="283"/>
      <c r="L16" s="284"/>
      <c r="M16" s="101" t="s">
        <v>11</v>
      </c>
      <c r="N16" s="103"/>
      <c r="O16" s="101" t="s">
        <v>11</v>
      </c>
      <c r="P16" s="103"/>
      <c r="Q16" s="342"/>
      <c r="R16" s="286"/>
      <c r="U16" s="221">
        <v>0</v>
      </c>
      <c r="V16" s="221" t="s">
        <v>11</v>
      </c>
      <c r="W16" s="221" t="s">
        <v>11</v>
      </c>
      <c r="X16" s="221" t="s">
        <v>11</v>
      </c>
    </row>
    <row r="17" spans="1:24" ht="15.95" customHeight="1" x14ac:dyDescent="0.15">
      <c r="A17" s="81" t="s">
        <v>213</v>
      </c>
      <c r="B17" s="88"/>
      <c r="C17" s="24"/>
      <c r="D17" s="126"/>
      <c r="E17" s="126" t="s">
        <v>214</v>
      </c>
      <c r="F17" s="126"/>
      <c r="G17" s="109"/>
      <c r="H17" s="109"/>
      <c r="I17" s="109"/>
      <c r="J17" s="100"/>
      <c r="K17" s="283"/>
      <c r="L17" s="284"/>
      <c r="M17" s="101" t="s">
        <v>11</v>
      </c>
      <c r="N17" s="103"/>
      <c r="O17" s="101" t="s">
        <v>11</v>
      </c>
      <c r="P17" s="103"/>
      <c r="Q17" s="342"/>
      <c r="R17" s="286"/>
      <c r="U17" s="221">
        <v>0</v>
      </c>
      <c r="V17" s="221" t="s">
        <v>11</v>
      </c>
      <c r="W17" s="221" t="s">
        <v>11</v>
      </c>
      <c r="X17" s="221" t="s">
        <v>11</v>
      </c>
    </row>
    <row r="18" spans="1:24" ht="15.95" customHeight="1" x14ac:dyDescent="0.15">
      <c r="A18" s="81" t="s">
        <v>215</v>
      </c>
      <c r="B18" s="88"/>
      <c r="C18" s="24"/>
      <c r="D18" s="126"/>
      <c r="E18" s="126" t="s">
        <v>216</v>
      </c>
      <c r="F18" s="126"/>
      <c r="G18" s="109"/>
      <c r="H18" s="20"/>
      <c r="I18" s="109"/>
      <c r="J18" s="100"/>
      <c r="K18" s="283"/>
      <c r="L18" s="284"/>
      <c r="M18" s="101" t="s">
        <v>11</v>
      </c>
      <c r="N18" s="103"/>
      <c r="O18" s="101" t="s">
        <v>11</v>
      </c>
      <c r="P18" s="103"/>
      <c r="Q18" s="342"/>
      <c r="R18" s="286"/>
      <c r="U18" s="221">
        <v>0</v>
      </c>
      <c r="V18" s="221" t="s">
        <v>11</v>
      </c>
      <c r="W18" s="221" t="s">
        <v>11</v>
      </c>
      <c r="X18" s="221" t="s">
        <v>11</v>
      </c>
    </row>
    <row r="19" spans="1:24" ht="15.95" customHeight="1" x14ac:dyDescent="0.15">
      <c r="A19" s="81" t="s">
        <v>217</v>
      </c>
      <c r="B19" s="88"/>
      <c r="C19" s="24"/>
      <c r="D19" s="126" t="s">
        <v>218</v>
      </c>
      <c r="E19" s="109"/>
      <c r="F19" s="109"/>
      <c r="G19" s="109"/>
      <c r="H19" s="109"/>
      <c r="I19" s="109"/>
      <c r="J19" s="100"/>
      <c r="K19" s="101">
        <v>0</v>
      </c>
      <c r="L19" s="102"/>
      <c r="M19" s="101" t="s">
        <v>11</v>
      </c>
      <c r="N19" s="103"/>
      <c r="O19" s="287"/>
      <c r="P19" s="292"/>
      <c r="Q19" s="287"/>
      <c r="R19" s="288"/>
      <c r="U19" s="221">
        <v>36000</v>
      </c>
      <c r="V19" s="221" t="s">
        <v>11</v>
      </c>
      <c r="W19" s="221" t="s">
        <v>11</v>
      </c>
      <c r="X19" s="221" t="s">
        <v>11</v>
      </c>
    </row>
    <row r="20" spans="1:24" ht="15.95" customHeight="1" x14ac:dyDescent="0.15">
      <c r="A20" s="81" t="s">
        <v>219</v>
      </c>
      <c r="B20" s="88"/>
      <c r="C20" s="24"/>
      <c r="D20" s="126" t="s">
        <v>220</v>
      </c>
      <c r="E20" s="126"/>
      <c r="F20" s="109"/>
      <c r="G20" s="109"/>
      <c r="H20" s="109"/>
      <c r="I20" s="109"/>
      <c r="J20" s="100"/>
      <c r="K20" s="101">
        <v>1689</v>
      </c>
      <c r="L20" s="102"/>
      <c r="M20" s="101" t="s">
        <v>11</v>
      </c>
      <c r="N20" s="103"/>
      <c r="O20" s="287"/>
      <c r="P20" s="292"/>
      <c r="Q20" s="287"/>
      <c r="R20" s="288"/>
      <c r="U20" s="221">
        <v>1688523793</v>
      </c>
      <c r="V20" s="221" t="s">
        <v>11</v>
      </c>
      <c r="W20" s="221" t="s">
        <v>11</v>
      </c>
      <c r="X20" s="221" t="s">
        <v>11</v>
      </c>
    </row>
    <row r="21" spans="1:24" ht="15.95" customHeight="1" x14ac:dyDescent="0.15">
      <c r="A21" s="81" t="s">
        <v>399</v>
      </c>
      <c r="B21" s="88"/>
      <c r="C21" s="24"/>
      <c r="D21" s="126" t="s">
        <v>400</v>
      </c>
      <c r="E21" s="126"/>
      <c r="F21" s="109"/>
      <c r="G21" s="109"/>
      <c r="H21" s="109"/>
      <c r="I21" s="109"/>
      <c r="J21" s="100"/>
      <c r="K21" s="249" t="s">
        <v>381</v>
      </c>
      <c r="L21" s="250"/>
      <c r="M21" s="287"/>
      <c r="N21" s="292"/>
      <c r="O21" s="287"/>
      <c r="P21" s="292"/>
      <c r="Q21" s="245" t="s">
        <v>401</v>
      </c>
      <c r="R21" s="107"/>
      <c r="U21" s="221">
        <f>IF(COUNTIF(V21:X21,"-")=COUNTA(V21:X21),"-",SUM(V21:X21))</f>
        <v>0</v>
      </c>
      <c r="V21" s="221" t="s">
        <v>11</v>
      </c>
      <c r="W21" s="221" t="s">
        <v>11</v>
      </c>
      <c r="X21" s="221">
        <v>0</v>
      </c>
    </row>
    <row r="22" spans="1:24" ht="15.95" customHeight="1" x14ac:dyDescent="0.15">
      <c r="A22" s="81" t="s">
        <v>402</v>
      </c>
      <c r="B22" s="88"/>
      <c r="C22" s="24"/>
      <c r="D22" s="126" t="s">
        <v>403</v>
      </c>
      <c r="E22" s="126"/>
      <c r="F22" s="109"/>
      <c r="G22" s="109"/>
      <c r="H22" s="109"/>
      <c r="I22" s="109"/>
      <c r="J22" s="100"/>
      <c r="K22" s="249" t="s">
        <v>386</v>
      </c>
      <c r="L22" s="250"/>
      <c r="M22" s="287"/>
      <c r="N22" s="292"/>
      <c r="O22" s="287"/>
      <c r="P22" s="292"/>
      <c r="Q22" s="245" t="s">
        <v>398</v>
      </c>
      <c r="R22" s="107"/>
      <c r="U22" s="221">
        <f>IF(COUNTIF(V22:X22,"-")=COUNTA(V22:X22),"-",SUM(V22:X22))</f>
        <v>0</v>
      </c>
      <c r="V22" s="221" t="s">
        <v>11</v>
      </c>
      <c r="W22" s="221" t="s">
        <v>11</v>
      </c>
      <c r="X22" s="221">
        <v>0</v>
      </c>
    </row>
    <row r="23" spans="1:24" ht="15.95" customHeight="1" x14ac:dyDescent="0.15">
      <c r="A23" s="81" t="s">
        <v>404</v>
      </c>
      <c r="B23" s="88"/>
      <c r="C23" s="24"/>
      <c r="D23" s="126" t="s">
        <v>221</v>
      </c>
      <c r="E23" s="126"/>
      <c r="F23" s="109"/>
      <c r="G23" s="109"/>
      <c r="H23" s="109"/>
      <c r="I23" s="109"/>
      <c r="J23" s="100"/>
      <c r="K23" s="249" t="s">
        <v>398</v>
      </c>
      <c r="L23" s="102"/>
      <c r="M23" s="287"/>
      <c r="N23" s="292"/>
      <c r="O23" s="287"/>
      <c r="P23" s="292"/>
      <c r="Q23" s="245" t="s">
        <v>381</v>
      </c>
      <c r="R23" s="107"/>
      <c r="U23" s="221">
        <f>IF(COUNTIF(V23:X23,"-")=COUNTA(V23:X23),"-",SUM(V23:X23))</f>
        <v>0</v>
      </c>
      <c r="V23" s="221" t="s">
        <v>11</v>
      </c>
      <c r="W23" s="221" t="s">
        <v>11</v>
      </c>
      <c r="X23" s="221">
        <v>0</v>
      </c>
    </row>
    <row r="24" spans="1:24" ht="15.95" customHeight="1" x14ac:dyDescent="0.15">
      <c r="A24" s="81" t="s">
        <v>222</v>
      </c>
      <c r="B24" s="88"/>
      <c r="C24" s="110"/>
      <c r="D24" s="111" t="s">
        <v>35</v>
      </c>
      <c r="E24" s="111"/>
      <c r="F24" s="111"/>
      <c r="G24" s="127"/>
      <c r="H24" s="127"/>
      <c r="I24" s="127"/>
      <c r="J24" s="112"/>
      <c r="K24" s="113">
        <v>346</v>
      </c>
      <c r="L24" s="114"/>
      <c r="M24" s="113" t="s">
        <v>11</v>
      </c>
      <c r="N24" s="115"/>
      <c r="O24" s="113" t="s">
        <v>11</v>
      </c>
      <c r="P24" s="115"/>
      <c r="Q24" s="344"/>
      <c r="R24" s="282"/>
      <c r="S24" s="128"/>
      <c r="U24" s="221">
        <v>345880721</v>
      </c>
      <c r="V24" s="221" t="s">
        <v>11</v>
      </c>
      <c r="W24" s="221" t="s">
        <v>11</v>
      </c>
      <c r="X24" s="221" t="s">
        <v>11</v>
      </c>
    </row>
    <row r="25" spans="1:24" ht="15.95" customHeight="1" thickBot="1" x14ac:dyDescent="0.2">
      <c r="A25" s="81" t="s">
        <v>223</v>
      </c>
      <c r="B25" s="88"/>
      <c r="C25" s="129"/>
      <c r="D25" s="130" t="s">
        <v>224</v>
      </c>
      <c r="E25" s="130"/>
      <c r="F25" s="131"/>
      <c r="G25" s="131"/>
      <c r="H25" s="132"/>
      <c r="I25" s="131"/>
      <c r="J25" s="133"/>
      <c r="K25" s="134">
        <v>7646</v>
      </c>
      <c r="L25" s="135" t="s">
        <v>338</v>
      </c>
      <c r="M25" s="134">
        <v>2232</v>
      </c>
      <c r="N25" s="136"/>
      <c r="O25" s="134">
        <v>5414</v>
      </c>
      <c r="P25" s="136" t="s">
        <v>338</v>
      </c>
      <c r="Q25" s="251" t="s">
        <v>398</v>
      </c>
      <c r="R25" s="138"/>
      <c r="S25" s="128"/>
      <c r="U25" s="221">
        <f>IF(AND(U13="-",COUNTA(U19:U24)=COUNTIF(U19:U24,"-")),"-",SUM(U13,U19:U24))</f>
        <v>7646028497</v>
      </c>
      <c r="V25" s="221">
        <f>IF(AND(V26="-",V8="-"),"-",SUM(V26)-SUM(V8))</f>
        <v>2231976004</v>
      </c>
      <c r="W25" s="221">
        <f>IF(AND(W26="-",W8="-"),"-",SUM(W26)-SUM(W8))</f>
        <v>5414338489</v>
      </c>
      <c r="X25" s="221">
        <f>IF(AND(X13="-",COUNTIF(X21:X23,"-")=COUNTA(X21:X23)),"-",SUM(X13,X21:X23))</f>
        <v>0</v>
      </c>
    </row>
    <row r="26" spans="1:24" ht="15.95" customHeight="1" thickBot="1" x14ac:dyDescent="0.2">
      <c r="A26" s="81" t="s">
        <v>225</v>
      </c>
      <c r="B26" s="88"/>
      <c r="C26" s="139" t="s">
        <v>226</v>
      </c>
      <c r="D26" s="140"/>
      <c r="E26" s="140"/>
      <c r="F26" s="140"/>
      <c r="G26" s="141"/>
      <c r="H26" s="141"/>
      <c r="I26" s="141"/>
      <c r="J26" s="142"/>
      <c r="K26" s="143">
        <v>829072</v>
      </c>
      <c r="L26" s="144"/>
      <c r="M26" s="143">
        <v>1142565</v>
      </c>
      <c r="N26" s="145"/>
      <c r="O26" s="143">
        <v>-313766</v>
      </c>
      <c r="P26" s="145"/>
      <c r="Q26" s="146">
        <v>273</v>
      </c>
      <c r="R26" s="147"/>
      <c r="S26" s="128"/>
      <c r="U26" s="221">
        <f>IF(AND(U25="-",U8="-"),"-",SUM(U8,U25))</f>
        <v>829071781927</v>
      </c>
      <c r="V26" s="221">
        <v>1142565354110</v>
      </c>
      <c r="W26" s="221">
        <v>-313766276603</v>
      </c>
      <c r="X26" s="221">
        <f>IF(AND(X8="-",X25="-"),"-",SUM(X8,X25))</f>
        <v>272990416</v>
      </c>
    </row>
    <row r="27" spans="1:24" ht="6.75" customHeight="1" x14ac:dyDescent="0.15">
      <c r="B27" s="88"/>
      <c r="C27" s="148"/>
      <c r="D27" s="149"/>
      <c r="E27" s="149"/>
      <c r="F27" s="149"/>
      <c r="G27" s="149"/>
      <c r="H27" s="149"/>
      <c r="I27" s="149"/>
      <c r="J27" s="149"/>
      <c r="K27" s="88"/>
      <c r="L27" s="88"/>
      <c r="M27" s="88"/>
      <c r="N27" s="88"/>
      <c r="O27" s="88"/>
      <c r="P27" s="88"/>
      <c r="Q27" s="88"/>
      <c r="R27" s="19"/>
      <c r="S27" s="128"/>
    </row>
    <row r="28" spans="1:24" ht="15.6" customHeight="1" x14ac:dyDescent="0.15">
      <c r="B28" s="88"/>
      <c r="C28" s="150"/>
      <c r="D28" s="151" t="s">
        <v>323</v>
      </c>
      <c r="F28" s="152"/>
      <c r="G28" s="153"/>
      <c r="H28" s="152"/>
      <c r="I28" s="152"/>
      <c r="J28" s="150"/>
      <c r="K28" s="88"/>
      <c r="L28" s="88"/>
      <c r="M28" s="88"/>
      <c r="N28" s="88"/>
      <c r="O28" s="88"/>
      <c r="P28" s="88"/>
      <c r="Q28" s="88"/>
      <c r="R28" s="19"/>
      <c r="S28" s="128"/>
    </row>
  </sheetData>
  <mergeCells count="34">
    <mergeCell ref="Q24:R24"/>
    <mergeCell ref="M21:N21"/>
    <mergeCell ref="O21:P21"/>
    <mergeCell ref="M22:N22"/>
    <mergeCell ref="O22:P22"/>
    <mergeCell ref="M23:N23"/>
    <mergeCell ref="O23:P23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BF62"/>
  <sheetViews>
    <sheetView topLeftCell="B1" zoomScale="85" zoomScaleNormal="85" workbookViewId="0">
      <selection activeCell="C2" sqref="C2:N2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58" s="49" customFormat="1" x14ac:dyDescent="0.15">
      <c r="A1" s="1"/>
      <c r="B1" s="154"/>
      <c r="C1" s="154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58" s="49" customFormat="1" ht="24" x14ac:dyDescent="0.15">
      <c r="A2" s="1"/>
      <c r="B2" s="155"/>
      <c r="C2" s="322" t="s">
        <v>405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1:58" s="49" customFormat="1" ht="14.25" x14ac:dyDescent="0.15">
      <c r="A3" s="156"/>
      <c r="B3" s="157"/>
      <c r="C3" s="323" t="s">
        <v>384</v>
      </c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1:58" s="49" customFormat="1" ht="14.25" x14ac:dyDescent="0.15">
      <c r="A4" s="156"/>
      <c r="B4" s="157"/>
      <c r="C4" s="323" t="s">
        <v>380</v>
      </c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</row>
    <row r="5" spans="1:58" s="49" customFormat="1" ht="14.25" thickBot="1" x14ac:dyDescent="0.2">
      <c r="A5" s="15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 t="s">
        <v>333</v>
      </c>
    </row>
    <row r="6" spans="1:58" s="49" customFormat="1" x14ac:dyDescent="0.15">
      <c r="A6" s="156"/>
      <c r="B6" s="157"/>
      <c r="C6" s="324" t="s">
        <v>0</v>
      </c>
      <c r="D6" s="325"/>
      <c r="E6" s="325"/>
      <c r="F6" s="325"/>
      <c r="G6" s="325"/>
      <c r="H6" s="325"/>
      <c r="I6" s="325"/>
      <c r="J6" s="326"/>
      <c r="K6" s="326"/>
      <c r="L6" s="327"/>
      <c r="M6" s="331" t="s">
        <v>316</v>
      </c>
      <c r="N6" s="332"/>
    </row>
    <row r="7" spans="1:58" s="49" customFormat="1" ht="14.25" thickBot="1" x14ac:dyDescent="0.2">
      <c r="A7" s="156" t="s">
        <v>314</v>
      </c>
      <c r="B7" s="157"/>
      <c r="C7" s="328"/>
      <c r="D7" s="329"/>
      <c r="E7" s="329"/>
      <c r="F7" s="329"/>
      <c r="G7" s="329"/>
      <c r="H7" s="329"/>
      <c r="I7" s="329"/>
      <c r="J7" s="329"/>
      <c r="K7" s="329"/>
      <c r="L7" s="330"/>
      <c r="M7" s="333"/>
      <c r="N7" s="334"/>
    </row>
    <row r="8" spans="1:58" s="49" customFormat="1" x14ac:dyDescent="0.15">
      <c r="A8" s="160"/>
      <c r="B8" s="161"/>
      <c r="C8" s="162" t="s">
        <v>328</v>
      </c>
      <c r="D8" s="163"/>
      <c r="E8" s="163"/>
      <c r="F8" s="164"/>
      <c r="G8" s="164"/>
      <c r="H8" s="230"/>
      <c r="I8" s="164"/>
      <c r="J8" s="230"/>
      <c r="K8" s="230"/>
      <c r="L8" s="231"/>
      <c r="M8" s="167"/>
      <c r="N8" s="168"/>
      <c r="BF8" s="222"/>
    </row>
    <row r="9" spans="1:58" s="49" customFormat="1" x14ac:dyDescent="0.15">
      <c r="A9" s="1" t="s">
        <v>229</v>
      </c>
      <c r="B9" s="3"/>
      <c r="C9" s="169"/>
      <c r="D9" s="170" t="s">
        <v>230</v>
      </c>
      <c r="E9" s="170"/>
      <c r="F9" s="171"/>
      <c r="G9" s="171"/>
      <c r="H9" s="158"/>
      <c r="I9" s="171"/>
      <c r="J9" s="158"/>
      <c r="K9" s="158"/>
      <c r="L9" s="172"/>
      <c r="M9" s="173">
        <v>275667</v>
      </c>
      <c r="N9" s="174"/>
      <c r="Q9" s="49">
        <f>IF(AND(Q10="-",Q15="-"),"-",SUM(Q10,Q15))</f>
        <v>275666563310</v>
      </c>
      <c r="BF9" s="222"/>
    </row>
    <row r="10" spans="1:58" s="49" customFormat="1" x14ac:dyDescent="0.15">
      <c r="A10" s="1" t="s">
        <v>231</v>
      </c>
      <c r="B10" s="3"/>
      <c r="C10" s="169"/>
      <c r="D10" s="170"/>
      <c r="E10" s="170" t="s">
        <v>232</v>
      </c>
      <c r="F10" s="171"/>
      <c r="G10" s="171"/>
      <c r="H10" s="171"/>
      <c r="I10" s="171"/>
      <c r="J10" s="158"/>
      <c r="K10" s="158"/>
      <c r="L10" s="172"/>
      <c r="M10" s="173">
        <v>89968</v>
      </c>
      <c r="N10" s="174"/>
      <c r="Q10" s="49">
        <f>IF(COUNTIF(Q11:Q14,"-")=COUNTA(Q11:Q14),"-",SUM(Q11:Q14))</f>
        <v>89967764968</v>
      </c>
      <c r="BF10" s="222"/>
    </row>
    <row r="11" spans="1:58" s="49" customFormat="1" x14ac:dyDescent="0.15">
      <c r="A11" s="1" t="s">
        <v>233</v>
      </c>
      <c r="B11" s="3"/>
      <c r="C11" s="169"/>
      <c r="D11" s="170"/>
      <c r="E11" s="170"/>
      <c r="F11" s="171" t="s">
        <v>234</v>
      </c>
      <c r="G11" s="171"/>
      <c r="H11" s="171"/>
      <c r="I11" s="171"/>
      <c r="J11" s="158"/>
      <c r="K11" s="158"/>
      <c r="L11" s="172"/>
      <c r="M11" s="173">
        <v>29504</v>
      </c>
      <c r="N11" s="174"/>
      <c r="Q11" s="49">
        <v>29504463225</v>
      </c>
      <c r="BF11" s="222"/>
    </row>
    <row r="12" spans="1:58" s="49" customFormat="1" x14ac:dyDescent="0.15">
      <c r="A12" s="1" t="s">
        <v>235</v>
      </c>
      <c r="B12" s="3"/>
      <c r="C12" s="169"/>
      <c r="D12" s="170"/>
      <c r="E12" s="170"/>
      <c r="F12" s="171" t="s">
        <v>236</v>
      </c>
      <c r="G12" s="171"/>
      <c r="H12" s="171"/>
      <c r="I12" s="171"/>
      <c r="J12" s="158"/>
      <c r="K12" s="158"/>
      <c r="L12" s="172"/>
      <c r="M12" s="173">
        <v>42079</v>
      </c>
      <c r="N12" s="174"/>
      <c r="Q12" s="49">
        <v>42078635774</v>
      </c>
      <c r="BF12" s="222"/>
    </row>
    <row r="13" spans="1:58" s="49" customFormat="1" x14ac:dyDescent="0.15">
      <c r="A13" s="1" t="s">
        <v>237</v>
      </c>
      <c r="B13" s="3"/>
      <c r="C13" s="175"/>
      <c r="D13" s="158"/>
      <c r="E13" s="158"/>
      <c r="F13" s="158" t="s">
        <v>238</v>
      </c>
      <c r="G13" s="158"/>
      <c r="H13" s="158"/>
      <c r="I13" s="158"/>
      <c r="J13" s="158"/>
      <c r="K13" s="158"/>
      <c r="L13" s="172"/>
      <c r="M13" s="173">
        <v>4462</v>
      </c>
      <c r="N13" s="174"/>
      <c r="Q13" s="49">
        <v>4461961355</v>
      </c>
      <c r="BF13" s="222"/>
    </row>
    <row r="14" spans="1:58" s="49" customFormat="1" x14ac:dyDescent="0.15">
      <c r="A14" s="1" t="s">
        <v>239</v>
      </c>
      <c r="B14" s="3"/>
      <c r="C14" s="176"/>
      <c r="D14" s="177"/>
      <c r="E14" s="158"/>
      <c r="F14" s="177" t="s">
        <v>240</v>
      </c>
      <c r="G14" s="177"/>
      <c r="H14" s="177"/>
      <c r="I14" s="177"/>
      <c r="J14" s="158"/>
      <c r="K14" s="158"/>
      <c r="L14" s="172"/>
      <c r="M14" s="173">
        <v>13923</v>
      </c>
      <c r="N14" s="174"/>
      <c r="Q14" s="49">
        <v>13922704614</v>
      </c>
      <c r="BF14" s="222"/>
    </row>
    <row r="15" spans="1:58" s="49" customFormat="1" x14ac:dyDescent="0.15">
      <c r="A15" s="1" t="s">
        <v>241</v>
      </c>
      <c r="B15" s="3"/>
      <c r="C15" s="175"/>
      <c r="D15" s="177"/>
      <c r="E15" s="158" t="s">
        <v>242</v>
      </c>
      <c r="F15" s="177"/>
      <c r="G15" s="177"/>
      <c r="H15" s="177"/>
      <c r="I15" s="177"/>
      <c r="J15" s="158"/>
      <c r="K15" s="158"/>
      <c r="L15" s="172"/>
      <c r="M15" s="173">
        <v>185699</v>
      </c>
      <c r="N15" s="174"/>
      <c r="Q15" s="49">
        <f>IF(COUNTIF(Q16:Q19,"-")=COUNTA(Q16:Q19),"-",SUM(Q16:Q19))</f>
        <v>185698798342</v>
      </c>
      <c r="BF15" s="222"/>
    </row>
    <row r="16" spans="1:58" s="49" customFormat="1" x14ac:dyDescent="0.15">
      <c r="A16" s="1" t="s">
        <v>243</v>
      </c>
      <c r="B16" s="3"/>
      <c r="C16" s="175"/>
      <c r="D16" s="177"/>
      <c r="E16" s="177"/>
      <c r="F16" s="158" t="s">
        <v>244</v>
      </c>
      <c r="G16" s="177"/>
      <c r="H16" s="177"/>
      <c r="I16" s="177"/>
      <c r="J16" s="158"/>
      <c r="K16" s="158"/>
      <c r="L16" s="172"/>
      <c r="M16" s="173">
        <v>134884</v>
      </c>
      <c r="N16" s="174"/>
      <c r="Q16" s="49">
        <v>134883580093</v>
      </c>
      <c r="BF16" s="222"/>
    </row>
    <row r="17" spans="1:58" s="49" customFormat="1" x14ac:dyDescent="0.15">
      <c r="A17" s="1" t="s">
        <v>245</v>
      </c>
      <c r="B17" s="3"/>
      <c r="C17" s="175"/>
      <c r="D17" s="177"/>
      <c r="E17" s="177"/>
      <c r="F17" s="158" t="s">
        <v>246</v>
      </c>
      <c r="G17" s="177"/>
      <c r="H17" s="177"/>
      <c r="I17" s="177"/>
      <c r="J17" s="158"/>
      <c r="K17" s="158"/>
      <c r="L17" s="172"/>
      <c r="M17" s="173">
        <v>49961</v>
      </c>
      <c r="N17" s="174"/>
      <c r="Q17" s="49">
        <v>49960981964</v>
      </c>
      <c r="BF17" s="222"/>
    </row>
    <row r="18" spans="1:58" s="49" customFormat="1" x14ac:dyDescent="0.15">
      <c r="A18" s="1" t="s">
        <v>247</v>
      </c>
      <c r="B18" s="3"/>
      <c r="C18" s="175"/>
      <c r="D18" s="158"/>
      <c r="E18" s="177"/>
      <c r="F18" s="158" t="s">
        <v>248</v>
      </c>
      <c r="G18" s="177"/>
      <c r="H18" s="177"/>
      <c r="I18" s="177"/>
      <c r="J18" s="158"/>
      <c r="K18" s="158"/>
      <c r="L18" s="172"/>
      <c r="M18" s="173">
        <v>0</v>
      </c>
      <c r="N18" s="178"/>
      <c r="Q18" s="49">
        <v>277713</v>
      </c>
      <c r="BF18" s="222"/>
    </row>
    <row r="19" spans="1:58" s="49" customFormat="1" x14ac:dyDescent="0.15">
      <c r="A19" s="1" t="s">
        <v>249</v>
      </c>
      <c r="B19" s="3"/>
      <c r="C19" s="175"/>
      <c r="D19" s="158"/>
      <c r="E19" s="179"/>
      <c r="F19" s="177" t="s">
        <v>240</v>
      </c>
      <c r="G19" s="158"/>
      <c r="H19" s="177"/>
      <c r="I19" s="177"/>
      <c r="J19" s="158"/>
      <c r="K19" s="158"/>
      <c r="L19" s="172"/>
      <c r="M19" s="173">
        <v>854</v>
      </c>
      <c r="N19" s="174"/>
      <c r="Q19" s="49">
        <v>853958572</v>
      </c>
      <c r="BF19" s="222"/>
    </row>
    <row r="20" spans="1:58" s="49" customFormat="1" x14ac:dyDescent="0.15">
      <c r="A20" s="1" t="s">
        <v>250</v>
      </c>
      <c r="B20" s="3"/>
      <c r="C20" s="175"/>
      <c r="D20" s="158" t="s">
        <v>251</v>
      </c>
      <c r="E20" s="179"/>
      <c r="F20" s="177"/>
      <c r="G20" s="177"/>
      <c r="H20" s="177"/>
      <c r="I20" s="177"/>
      <c r="J20" s="158"/>
      <c r="K20" s="158"/>
      <c r="L20" s="172"/>
      <c r="M20" s="173">
        <v>294836</v>
      </c>
      <c r="N20" s="174" t="s">
        <v>338</v>
      </c>
      <c r="Q20" s="49">
        <f>IF(COUNTIF(Q21:Q24,"-")=COUNTA(Q21:Q24),"-",SUM(Q21:Q24))</f>
        <v>294836454025</v>
      </c>
      <c r="BF20" s="222"/>
    </row>
    <row r="21" spans="1:58" s="49" customFormat="1" x14ac:dyDescent="0.15">
      <c r="A21" s="1" t="s">
        <v>252</v>
      </c>
      <c r="B21" s="3"/>
      <c r="C21" s="175"/>
      <c r="D21" s="158"/>
      <c r="E21" s="179" t="s">
        <v>253</v>
      </c>
      <c r="F21" s="177"/>
      <c r="G21" s="177"/>
      <c r="H21" s="177"/>
      <c r="I21" s="177"/>
      <c r="J21" s="158"/>
      <c r="K21" s="158"/>
      <c r="L21" s="172"/>
      <c r="M21" s="173">
        <v>170563</v>
      </c>
      <c r="N21" s="174"/>
      <c r="Q21" s="49">
        <v>170562905076</v>
      </c>
      <c r="BF21" s="222"/>
    </row>
    <row r="22" spans="1:58" s="49" customFormat="1" x14ac:dyDescent="0.15">
      <c r="A22" s="1" t="s">
        <v>254</v>
      </c>
      <c r="B22" s="3"/>
      <c r="C22" s="175"/>
      <c r="D22" s="158"/>
      <c r="E22" s="179" t="s">
        <v>255</v>
      </c>
      <c r="F22" s="177"/>
      <c r="G22" s="177"/>
      <c r="H22" s="177"/>
      <c r="I22" s="177"/>
      <c r="J22" s="158"/>
      <c r="K22" s="158"/>
      <c r="L22" s="172"/>
      <c r="M22" s="173">
        <v>83416</v>
      </c>
      <c r="N22" s="174"/>
      <c r="Q22" s="49">
        <v>83415558072</v>
      </c>
      <c r="BF22" s="222"/>
    </row>
    <row r="23" spans="1:58" s="49" customFormat="1" x14ac:dyDescent="0.15">
      <c r="A23" s="1" t="s">
        <v>256</v>
      </c>
      <c r="B23" s="3"/>
      <c r="C23" s="175"/>
      <c r="D23" s="158"/>
      <c r="E23" s="179" t="s">
        <v>257</v>
      </c>
      <c r="F23" s="177"/>
      <c r="G23" s="177"/>
      <c r="H23" s="177"/>
      <c r="I23" s="177"/>
      <c r="J23" s="158"/>
      <c r="K23" s="158"/>
      <c r="L23" s="172"/>
      <c r="M23" s="173">
        <v>18270</v>
      </c>
      <c r="N23" s="174"/>
      <c r="Q23" s="49">
        <v>18270260335</v>
      </c>
      <c r="BF23" s="222"/>
    </row>
    <row r="24" spans="1:58" s="49" customFormat="1" x14ac:dyDescent="0.15">
      <c r="A24" s="1" t="s">
        <v>258</v>
      </c>
      <c r="B24" s="3"/>
      <c r="C24" s="175"/>
      <c r="D24" s="158"/>
      <c r="E24" s="179" t="s">
        <v>259</v>
      </c>
      <c r="F24" s="177"/>
      <c r="G24" s="177"/>
      <c r="H24" s="177"/>
      <c r="I24" s="179"/>
      <c r="J24" s="158"/>
      <c r="K24" s="158"/>
      <c r="L24" s="172"/>
      <c r="M24" s="173">
        <v>22588</v>
      </c>
      <c r="N24" s="174"/>
      <c r="Q24" s="49">
        <v>22587730542</v>
      </c>
      <c r="BF24" s="222"/>
    </row>
    <row r="25" spans="1:58" s="49" customFormat="1" x14ac:dyDescent="0.15">
      <c r="A25" s="1" t="s">
        <v>260</v>
      </c>
      <c r="B25" s="3"/>
      <c r="C25" s="175"/>
      <c r="D25" s="158" t="s">
        <v>261</v>
      </c>
      <c r="E25" s="179"/>
      <c r="F25" s="177"/>
      <c r="G25" s="177"/>
      <c r="H25" s="177"/>
      <c r="I25" s="179"/>
      <c r="J25" s="158"/>
      <c r="K25" s="158"/>
      <c r="L25" s="172"/>
      <c r="M25" s="173">
        <v>552</v>
      </c>
      <c r="N25" s="174"/>
      <c r="Q25" s="49">
        <f>IF(COUNTIF(Q26:Q27,"-")=COUNTA(Q26:Q27),"-",SUM(Q26:Q27))</f>
        <v>552492971</v>
      </c>
      <c r="BF25" s="222"/>
    </row>
    <row r="26" spans="1:58" s="49" customFormat="1" x14ac:dyDescent="0.15">
      <c r="A26" s="1" t="s">
        <v>262</v>
      </c>
      <c r="B26" s="3"/>
      <c r="C26" s="175"/>
      <c r="D26" s="158"/>
      <c r="E26" s="179" t="s">
        <v>263</v>
      </c>
      <c r="F26" s="177"/>
      <c r="G26" s="177"/>
      <c r="H26" s="177"/>
      <c r="I26" s="177"/>
      <c r="J26" s="158"/>
      <c r="K26" s="158"/>
      <c r="L26" s="172"/>
      <c r="M26" s="173">
        <v>77</v>
      </c>
      <c r="N26" s="174"/>
      <c r="Q26" s="49">
        <v>77126260</v>
      </c>
      <c r="BF26" s="222"/>
    </row>
    <row r="27" spans="1:58" s="49" customFormat="1" x14ac:dyDescent="0.15">
      <c r="A27" s="1" t="s">
        <v>264</v>
      </c>
      <c r="B27" s="3"/>
      <c r="C27" s="175"/>
      <c r="D27" s="158"/>
      <c r="E27" s="179" t="s">
        <v>240</v>
      </c>
      <c r="F27" s="177"/>
      <c r="G27" s="177"/>
      <c r="H27" s="177"/>
      <c r="I27" s="177"/>
      <c r="J27" s="158"/>
      <c r="K27" s="158"/>
      <c r="L27" s="172"/>
      <c r="M27" s="173">
        <v>475</v>
      </c>
      <c r="N27" s="174"/>
      <c r="Q27" s="49">
        <v>475366711</v>
      </c>
      <c r="BF27" s="222"/>
    </row>
    <row r="28" spans="1:58" s="49" customFormat="1" x14ac:dyDescent="0.15">
      <c r="A28" s="1" t="s">
        <v>265</v>
      </c>
      <c r="B28" s="3"/>
      <c r="C28" s="175"/>
      <c r="D28" s="158" t="s">
        <v>266</v>
      </c>
      <c r="E28" s="179"/>
      <c r="F28" s="177"/>
      <c r="G28" s="177"/>
      <c r="H28" s="177"/>
      <c r="I28" s="177"/>
      <c r="J28" s="158"/>
      <c r="K28" s="158"/>
      <c r="L28" s="172"/>
      <c r="M28" s="173">
        <v>43</v>
      </c>
      <c r="N28" s="174"/>
      <c r="Q28" s="49">
        <v>42516115</v>
      </c>
      <c r="BF28" s="222"/>
    </row>
    <row r="29" spans="1:58" s="49" customFormat="1" x14ac:dyDescent="0.15">
      <c r="A29" s="1" t="s">
        <v>227</v>
      </c>
      <c r="B29" s="3"/>
      <c r="C29" s="180" t="s">
        <v>228</v>
      </c>
      <c r="D29" s="181"/>
      <c r="E29" s="182"/>
      <c r="F29" s="183"/>
      <c r="G29" s="183"/>
      <c r="H29" s="183"/>
      <c r="I29" s="183"/>
      <c r="J29" s="181"/>
      <c r="K29" s="181"/>
      <c r="L29" s="184"/>
      <c r="M29" s="185">
        <v>18660</v>
      </c>
      <c r="N29" s="186"/>
      <c r="Q29" s="49">
        <f>IF(COUNTIF(Q9:Q28,"-")=COUNTA(Q9:Q28),"-",SUM(Q20,Q28)-SUM(Q9,Q25))</f>
        <v>18659913859</v>
      </c>
      <c r="BF29" s="222"/>
    </row>
    <row r="30" spans="1:58" s="49" customFormat="1" x14ac:dyDescent="0.15">
      <c r="A30" s="1"/>
      <c r="B30" s="3"/>
      <c r="C30" s="175" t="s">
        <v>329</v>
      </c>
      <c r="D30" s="158"/>
      <c r="E30" s="179"/>
      <c r="F30" s="177"/>
      <c r="G30" s="177"/>
      <c r="H30" s="177"/>
      <c r="I30" s="179"/>
      <c r="J30" s="158"/>
      <c r="K30" s="158"/>
      <c r="L30" s="172"/>
      <c r="M30" s="187"/>
      <c r="N30" s="188"/>
      <c r="BF30" s="222"/>
    </row>
    <row r="31" spans="1:58" s="49" customFormat="1" x14ac:dyDescent="0.15">
      <c r="A31" s="1" t="s">
        <v>269</v>
      </c>
      <c r="B31" s="3"/>
      <c r="C31" s="175"/>
      <c r="D31" s="158" t="s">
        <v>270</v>
      </c>
      <c r="E31" s="179"/>
      <c r="F31" s="177"/>
      <c r="G31" s="177"/>
      <c r="H31" s="177"/>
      <c r="I31" s="177"/>
      <c r="J31" s="158"/>
      <c r="K31" s="158"/>
      <c r="L31" s="172"/>
      <c r="M31" s="173">
        <v>32424</v>
      </c>
      <c r="N31" s="174"/>
      <c r="Q31" s="49">
        <f>IF(COUNTIF(Q32:Q36,"-")=COUNTA(Q32:Q36),"-",SUM(Q32:Q36))</f>
        <v>32423538812</v>
      </c>
      <c r="BF31" s="222"/>
    </row>
    <row r="32" spans="1:58" s="49" customFormat="1" x14ac:dyDescent="0.15">
      <c r="A32" s="1" t="s">
        <v>271</v>
      </c>
      <c r="B32" s="3"/>
      <c r="C32" s="175"/>
      <c r="D32" s="158"/>
      <c r="E32" s="179" t="s">
        <v>272</v>
      </c>
      <c r="F32" s="177"/>
      <c r="G32" s="177"/>
      <c r="H32" s="177"/>
      <c r="I32" s="177"/>
      <c r="J32" s="158"/>
      <c r="K32" s="158"/>
      <c r="L32" s="172"/>
      <c r="M32" s="173">
        <v>22984</v>
      </c>
      <c r="N32" s="174"/>
      <c r="Q32" s="49">
        <v>22984017671</v>
      </c>
      <c r="BF32" s="222"/>
    </row>
    <row r="33" spans="1:58" s="49" customFormat="1" x14ac:dyDescent="0.15">
      <c r="A33" s="1" t="s">
        <v>273</v>
      </c>
      <c r="B33" s="3"/>
      <c r="C33" s="175"/>
      <c r="D33" s="158"/>
      <c r="E33" s="179" t="s">
        <v>274</v>
      </c>
      <c r="F33" s="177"/>
      <c r="G33" s="177"/>
      <c r="H33" s="177"/>
      <c r="I33" s="177"/>
      <c r="J33" s="158"/>
      <c r="K33" s="158"/>
      <c r="L33" s="172"/>
      <c r="M33" s="173">
        <v>4963</v>
      </c>
      <c r="N33" s="174"/>
      <c r="Q33" s="49">
        <v>4962862092</v>
      </c>
      <c r="BF33" s="222"/>
    </row>
    <row r="34" spans="1:58" s="49" customFormat="1" x14ac:dyDescent="0.15">
      <c r="A34" s="1" t="s">
        <v>275</v>
      </c>
      <c r="B34" s="3"/>
      <c r="C34" s="175"/>
      <c r="D34" s="158"/>
      <c r="E34" s="179" t="s">
        <v>276</v>
      </c>
      <c r="F34" s="177"/>
      <c r="G34" s="177"/>
      <c r="H34" s="177"/>
      <c r="I34" s="177"/>
      <c r="J34" s="158"/>
      <c r="K34" s="158"/>
      <c r="L34" s="172"/>
      <c r="M34" s="173">
        <v>1748</v>
      </c>
      <c r="N34" s="174"/>
      <c r="Q34" s="49">
        <v>1747872517</v>
      </c>
      <c r="BF34" s="222"/>
    </row>
    <row r="35" spans="1:58" s="49" customFormat="1" x14ac:dyDescent="0.15">
      <c r="A35" s="1" t="s">
        <v>277</v>
      </c>
      <c r="B35" s="3"/>
      <c r="C35" s="175"/>
      <c r="D35" s="158"/>
      <c r="E35" s="179" t="s">
        <v>278</v>
      </c>
      <c r="F35" s="177"/>
      <c r="G35" s="177"/>
      <c r="H35" s="177"/>
      <c r="I35" s="177"/>
      <c r="J35" s="158"/>
      <c r="K35" s="158"/>
      <c r="L35" s="172"/>
      <c r="M35" s="173">
        <v>2726</v>
      </c>
      <c r="N35" s="174"/>
      <c r="Q35" s="49">
        <v>2725713532</v>
      </c>
      <c r="BF35" s="222"/>
    </row>
    <row r="36" spans="1:58" s="49" customFormat="1" x14ac:dyDescent="0.15">
      <c r="A36" s="1" t="s">
        <v>279</v>
      </c>
      <c r="B36" s="3"/>
      <c r="C36" s="175"/>
      <c r="D36" s="158"/>
      <c r="E36" s="179" t="s">
        <v>240</v>
      </c>
      <c r="F36" s="177"/>
      <c r="G36" s="177"/>
      <c r="H36" s="177"/>
      <c r="I36" s="177"/>
      <c r="J36" s="158"/>
      <c r="K36" s="158"/>
      <c r="L36" s="172"/>
      <c r="M36" s="173">
        <v>3</v>
      </c>
      <c r="N36" s="174"/>
      <c r="Q36" s="49">
        <v>3073000</v>
      </c>
      <c r="BF36" s="222"/>
    </row>
    <row r="37" spans="1:58" s="49" customFormat="1" x14ac:dyDescent="0.15">
      <c r="A37" s="1" t="s">
        <v>280</v>
      </c>
      <c r="B37" s="3"/>
      <c r="C37" s="175"/>
      <c r="D37" s="158" t="s">
        <v>281</v>
      </c>
      <c r="E37" s="179"/>
      <c r="F37" s="177"/>
      <c r="G37" s="177"/>
      <c r="H37" s="177"/>
      <c r="I37" s="179"/>
      <c r="J37" s="158"/>
      <c r="K37" s="158"/>
      <c r="L37" s="172"/>
      <c r="M37" s="173">
        <v>15750</v>
      </c>
      <c r="N37" s="174"/>
      <c r="Q37" s="49">
        <f>IF(COUNTIF(Q38:Q42,"-")=COUNTA(Q38:Q42),"-",SUM(Q38:Q42))</f>
        <v>15749843876</v>
      </c>
      <c r="BF37" s="222"/>
    </row>
    <row r="38" spans="1:58" s="49" customFormat="1" x14ac:dyDescent="0.15">
      <c r="A38" s="1" t="s">
        <v>282</v>
      </c>
      <c r="B38" s="3"/>
      <c r="C38" s="175"/>
      <c r="D38" s="158"/>
      <c r="E38" s="179" t="s">
        <v>255</v>
      </c>
      <c r="F38" s="177"/>
      <c r="G38" s="177"/>
      <c r="H38" s="177"/>
      <c r="I38" s="179"/>
      <c r="J38" s="158"/>
      <c r="K38" s="158"/>
      <c r="L38" s="172"/>
      <c r="M38" s="173">
        <v>5808</v>
      </c>
      <c r="N38" s="174"/>
      <c r="Q38" s="49">
        <v>5808126858</v>
      </c>
      <c r="BF38" s="222"/>
    </row>
    <row r="39" spans="1:58" s="49" customFormat="1" x14ac:dyDescent="0.15">
      <c r="A39" s="1" t="s">
        <v>283</v>
      </c>
      <c r="B39" s="3"/>
      <c r="C39" s="175"/>
      <c r="D39" s="158"/>
      <c r="E39" s="179" t="s">
        <v>284</v>
      </c>
      <c r="F39" s="177"/>
      <c r="G39" s="177"/>
      <c r="H39" s="177"/>
      <c r="I39" s="179"/>
      <c r="J39" s="158"/>
      <c r="K39" s="158"/>
      <c r="L39" s="172"/>
      <c r="M39" s="173">
        <v>5440</v>
      </c>
      <c r="N39" s="174"/>
      <c r="Q39" s="49">
        <v>5439722226</v>
      </c>
      <c r="BF39" s="222"/>
    </row>
    <row r="40" spans="1:58" s="49" customFormat="1" x14ac:dyDescent="0.15">
      <c r="A40" s="1" t="s">
        <v>285</v>
      </c>
      <c r="B40" s="3"/>
      <c r="C40" s="175"/>
      <c r="D40" s="158"/>
      <c r="E40" s="179" t="s">
        <v>286</v>
      </c>
      <c r="F40" s="177"/>
      <c r="G40" s="158"/>
      <c r="H40" s="177"/>
      <c r="I40" s="177"/>
      <c r="J40" s="158"/>
      <c r="K40" s="158"/>
      <c r="L40" s="172"/>
      <c r="M40" s="173">
        <v>3373</v>
      </c>
      <c r="N40" s="174"/>
      <c r="Q40" s="49">
        <v>3373275970</v>
      </c>
      <c r="BF40" s="222"/>
    </row>
    <row r="41" spans="1:58" s="49" customFormat="1" x14ac:dyDescent="0.15">
      <c r="A41" s="1" t="s">
        <v>287</v>
      </c>
      <c r="B41" s="3"/>
      <c r="C41" s="175"/>
      <c r="D41" s="158"/>
      <c r="E41" s="179" t="s">
        <v>288</v>
      </c>
      <c r="F41" s="177"/>
      <c r="G41" s="158"/>
      <c r="H41" s="177"/>
      <c r="I41" s="177"/>
      <c r="J41" s="158"/>
      <c r="K41" s="158"/>
      <c r="L41" s="172"/>
      <c r="M41" s="173">
        <v>538</v>
      </c>
      <c r="N41" s="174"/>
      <c r="Q41" s="49">
        <v>538151306</v>
      </c>
      <c r="BF41" s="222"/>
    </row>
    <row r="42" spans="1:58" s="49" customFormat="1" x14ac:dyDescent="0.15">
      <c r="A42" s="1" t="s">
        <v>289</v>
      </c>
      <c r="B42" s="3"/>
      <c r="C42" s="175"/>
      <c r="D42" s="158"/>
      <c r="E42" s="179" t="s">
        <v>259</v>
      </c>
      <c r="F42" s="177"/>
      <c r="G42" s="177"/>
      <c r="H42" s="177"/>
      <c r="I42" s="177"/>
      <c r="J42" s="158"/>
      <c r="K42" s="158"/>
      <c r="L42" s="172"/>
      <c r="M42" s="173">
        <v>591</v>
      </c>
      <c r="N42" s="174"/>
      <c r="Q42" s="49">
        <v>590567516</v>
      </c>
      <c r="BF42" s="222"/>
    </row>
    <row r="43" spans="1:58" s="49" customFormat="1" x14ac:dyDescent="0.15">
      <c r="A43" s="1" t="s">
        <v>267</v>
      </c>
      <c r="B43" s="3"/>
      <c r="C43" s="180" t="s">
        <v>268</v>
      </c>
      <c r="D43" s="181"/>
      <c r="E43" s="182"/>
      <c r="F43" s="183"/>
      <c r="G43" s="183"/>
      <c r="H43" s="183"/>
      <c r="I43" s="183"/>
      <c r="J43" s="181"/>
      <c r="K43" s="181"/>
      <c r="L43" s="184"/>
      <c r="M43" s="185">
        <v>-16674</v>
      </c>
      <c r="N43" s="186"/>
      <c r="Q43" s="49">
        <f>IF(AND(Q31="-",Q37="-"),"-",SUM(Q37)-SUM(Q31))</f>
        <v>-16673694936</v>
      </c>
      <c r="BF43" s="222"/>
    </row>
    <row r="44" spans="1:58" s="49" customFormat="1" x14ac:dyDescent="0.15">
      <c r="A44" s="1"/>
      <c r="B44" s="3"/>
      <c r="C44" s="175" t="s">
        <v>330</v>
      </c>
      <c r="D44" s="158"/>
      <c r="E44" s="179"/>
      <c r="F44" s="177"/>
      <c r="G44" s="177"/>
      <c r="H44" s="177"/>
      <c r="I44" s="177"/>
      <c r="J44" s="158"/>
      <c r="K44" s="158"/>
      <c r="L44" s="172"/>
      <c r="M44" s="187"/>
      <c r="N44" s="188"/>
      <c r="BF44" s="222"/>
    </row>
    <row r="45" spans="1:58" s="49" customFormat="1" x14ac:dyDescent="0.15">
      <c r="A45" s="1" t="s">
        <v>292</v>
      </c>
      <c r="B45" s="3"/>
      <c r="C45" s="175"/>
      <c r="D45" s="158" t="s">
        <v>293</v>
      </c>
      <c r="E45" s="179"/>
      <c r="F45" s="177"/>
      <c r="G45" s="177"/>
      <c r="H45" s="177"/>
      <c r="I45" s="177"/>
      <c r="J45" s="158"/>
      <c r="K45" s="158"/>
      <c r="L45" s="172"/>
      <c r="M45" s="173">
        <v>26907</v>
      </c>
      <c r="N45" s="174" t="s">
        <v>338</v>
      </c>
      <c r="Q45" s="49">
        <f>IF(COUNTIF(Q46:Q47,"-")=COUNTA(Q46:Q47),"-",SUM(Q46:Q47))</f>
        <v>26907455443</v>
      </c>
      <c r="BF45" s="222"/>
    </row>
    <row r="46" spans="1:58" s="49" customFormat="1" x14ac:dyDescent="0.15">
      <c r="A46" s="1" t="s">
        <v>294</v>
      </c>
      <c r="B46" s="3"/>
      <c r="C46" s="175"/>
      <c r="D46" s="158"/>
      <c r="E46" s="179" t="s">
        <v>406</v>
      </c>
      <c r="F46" s="177"/>
      <c r="G46" s="177"/>
      <c r="H46" s="177"/>
      <c r="I46" s="177"/>
      <c r="J46" s="158"/>
      <c r="K46" s="158"/>
      <c r="L46" s="172"/>
      <c r="M46" s="173">
        <v>26774</v>
      </c>
      <c r="N46" s="174"/>
      <c r="Q46" s="49">
        <v>26773926443</v>
      </c>
      <c r="BF46" s="222"/>
    </row>
    <row r="47" spans="1:58" s="49" customFormat="1" x14ac:dyDescent="0.15">
      <c r="A47" s="1" t="s">
        <v>295</v>
      </c>
      <c r="B47" s="3"/>
      <c r="C47" s="175"/>
      <c r="D47" s="158"/>
      <c r="E47" s="179" t="s">
        <v>240</v>
      </c>
      <c r="F47" s="177"/>
      <c r="G47" s="177"/>
      <c r="H47" s="177"/>
      <c r="I47" s="177"/>
      <c r="J47" s="158"/>
      <c r="K47" s="158"/>
      <c r="L47" s="172"/>
      <c r="M47" s="173">
        <v>134</v>
      </c>
      <c r="N47" s="174"/>
      <c r="Q47" s="49">
        <v>133529000</v>
      </c>
      <c r="BF47" s="222"/>
    </row>
    <row r="48" spans="1:58" s="49" customFormat="1" x14ac:dyDescent="0.15">
      <c r="A48" s="1" t="s">
        <v>296</v>
      </c>
      <c r="B48" s="3"/>
      <c r="C48" s="175"/>
      <c r="D48" s="158" t="s">
        <v>297</v>
      </c>
      <c r="E48" s="179"/>
      <c r="F48" s="177"/>
      <c r="G48" s="177"/>
      <c r="H48" s="177"/>
      <c r="I48" s="177"/>
      <c r="J48" s="158"/>
      <c r="K48" s="158"/>
      <c r="L48" s="172"/>
      <c r="M48" s="173">
        <v>25591</v>
      </c>
      <c r="N48" s="174"/>
      <c r="Q48" s="49">
        <f>IF(COUNTIF(Q49:Q50,"-")=COUNTA(Q49:Q50),"-",SUM(Q49:Q50))</f>
        <v>25590972517</v>
      </c>
      <c r="BF48" s="222"/>
    </row>
    <row r="49" spans="1:58" s="49" customFormat="1" x14ac:dyDescent="0.15">
      <c r="A49" s="1" t="s">
        <v>298</v>
      </c>
      <c r="B49" s="3"/>
      <c r="C49" s="175"/>
      <c r="D49" s="158"/>
      <c r="E49" s="179" t="s">
        <v>407</v>
      </c>
      <c r="F49" s="177"/>
      <c r="G49" s="177"/>
      <c r="H49" s="177"/>
      <c r="I49" s="171"/>
      <c r="J49" s="158"/>
      <c r="K49" s="158"/>
      <c r="L49" s="172"/>
      <c r="M49" s="173">
        <v>23843</v>
      </c>
      <c r="N49" s="174"/>
      <c r="Q49" s="49">
        <v>23843100000</v>
      </c>
      <c r="BF49" s="222"/>
    </row>
    <row r="50" spans="1:58" s="49" customFormat="1" x14ac:dyDescent="0.15">
      <c r="A50" s="1" t="s">
        <v>299</v>
      </c>
      <c r="B50" s="3"/>
      <c r="C50" s="175"/>
      <c r="D50" s="158"/>
      <c r="E50" s="179" t="s">
        <v>259</v>
      </c>
      <c r="F50" s="177"/>
      <c r="G50" s="177"/>
      <c r="H50" s="177"/>
      <c r="I50" s="229"/>
      <c r="J50" s="158"/>
      <c r="K50" s="158"/>
      <c r="L50" s="172"/>
      <c r="M50" s="173">
        <v>1748</v>
      </c>
      <c r="N50" s="174"/>
      <c r="Q50" s="49">
        <v>1747872517</v>
      </c>
      <c r="BF50" s="222"/>
    </row>
    <row r="51" spans="1:58" s="49" customFormat="1" x14ac:dyDescent="0.15">
      <c r="A51" s="1" t="s">
        <v>290</v>
      </c>
      <c r="B51" s="3"/>
      <c r="C51" s="180" t="s">
        <v>291</v>
      </c>
      <c r="D51" s="181"/>
      <c r="E51" s="182"/>
      <c r="F51" s="183"/>
      <c r="G51" s="183"/>
      <c r="H51" s="183"/>
      <c r="I51" s="228"/>
      <c r="J51" s="181"/>
      <c r="K51" s="181"/>
      <c r="L51" s="184"/>
      <c r="M51" s="185">
        <v>-1316</v>
      </c>
      <c r="N51" s="186"/>
      <c r="Q51" s="49">
        <f>IF(AND(Q45="-",Q48="-"),"-",SUM(Q48)-SUM(Q45))</f>
        <v>-1316482926</v>
      </c>
      <c r="BF51" s="222"/>
    </row>
    <row r="52" spans="1:58" s="49" customFormat="1" x14ac:dyDescent="0.15">
      <c r="A52" s="1" t="s">
        <v>300</v>
      </c>
      <c r="B52" s="3"/>
      <c r="C52" s="335" t="s">
        <v>301</v>
      </c>
      <c r="D52" s="336"/>
      <c r="E52" s="336"/>
      <c r="F52" s="336"/>
      <c r="G52" s="336"/>
      <c r="H52" s="336"/>
      <c r="I52" s="336"/>
      <c r="J52" s="336"/>
      <c r="K52" s="336"/>
      <c r="L52" s="337"/>
      <c r="M52" s="185">
        <v>870</v>
      </c>
      <c r="N52" s="186"/>
      <c r="Q52" s="49">
        <v>870183502</v>
      </c>
      <c r="BF52" s="222"/>
    </row>
    <row r="53" spans="1:58" s="49" customFormat="1" x14ac:dyDescent="0.15">
      <c r="A53" s="1" t="s">
        <v>302</v>
      </c>
      <c r="B53" s="3"/>
      <c r="C53" s="313" t="s">
        <v>303</v>
      </c>
      <c r="D53" s="314"/>
      <c r="E53" s="314"/>
      <c r="F53" s="314"/>
      <c r="G53" s="314"/>
      <c r="H53" s="314"/>
      <c r="I53" s="314"/>
      <c r="J53" s="314"/>
      <c r="K53" s="314"/>
      <c r="L53" s="315"/>
      <c r="M53" s="185">
        <v>31098</v>
      </c>
      <c r="N53" s="186"/>
      <c r="Q53" s="49">
        <v>31097983392</v>
      </c>
      <c r="BF53" s="222"/>
    </row>
    <row r="54" spans="1:58" s="49" customFormat="1" ht="14.25" thickBot="1" x14ac:dyDescent="0.2">
      <c r="A54" s="1">
        <v>4435000</v>
      </c>
      <c r="B54" s="3"/>
      <c r="C54" s="316" t="s">
        <v>221</v>
      </c>
      <c r="D54" s="317"/>
      <c r="E54" s="317"/>
      <c r="F54" s="317"/>
      <c r="G54" s="317"/>
      <c r="H54" s="317"/>
      <c r="I54" s="317"/>
      <c r="J54" s="317"/>
      <c r="K54" s="317"/>
      <c r="L54" s="318"/>
      <c r="M54" s="252" t="s">
        <v>381</v>
      </c>
      <c r="N54" s="186"/>
      <c r="Q54" s="49">
        <v>0</v>
      </c>
      <c r="BF54" s="222"/>
    </row>
    <row r="55" spans="1:58" s="49" customFormat="1" ht="14.25" thickBot="1" x14ac:dyDescent="0.2">
      <c r="A55" s="1" t="s">
        <v>304</v>
      </c>
      <c r="B55" s="3"/>
      <c r="C55" s="319" t="s">
        <v>305</v>
      </c>
      <c r="D55" s="320"/>
      <c r="E55" s="320"/>
      <c r="F55" s="320"/>
      <c r="G55" s="320"/>
      <c r="H55" s="320"/>
      <c r="I55" s="320"/>
      <c r="J55" s="320"/>
      <c r="K55" s="320"/>
      <c r="L55" s="321"/>
      <c r="M55" s="192">
        <v>31968</v>
      </c>
      <c r="N55" s="193"/>
      <c r="Q55" s="49">
        <f>IF(COUNTIF(Q52:Q54,"-")=COUNTA(Q52:Q54),"-",SUM(Q52:Q54))</f>
        <v>31968166894</v>
      </c>
      <c r="BF55" s="222"/>
    </row>
    <row r="56" spans="1:58" s="49" customFormat="1" ht="14.25" thickBot="1" x14ac:dyDescent="0.2">
      <c r="A56" s="1"/>
      <c r="B56" s="3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5"/>
      <c r="N56" s="196"/>
      <c r="BF56" s="222"/>
    </row>
    <row r="57" spans="1:58" s="49" customFormat="1" x14ac:dyDescent="0.15">
      <c r="A57" s="1" t="s">
        <v>306</v>
      </c>
      <c r="B57" s="3"/>
      <c r="C57" s="197" t="s">
        <v>307</v>
      </c>
      <c r="D57" s="198"/>
      <c r="E57" s="198"/>
      <c r="F57" s="198"/>
      <c r="G57" s="198"/>
      <c r="H57" s="198"/>
      <c r="I57" s="198"/>
      <c r="J57" s="198"/>
      <c r="K57" s="198"/>
      <c r="L57" s="198"/>
      <c r="M57" s="199">
        <v>1573</v>
      </c>
      <c r="N57" s="200"/>
      <c r="Q57" s="49">
        <v>1572699434</v>
      </c>
      <c r="BF57" s="222"/>
    </row>
    <row r="58" spans="1:58" s="49" customFormat="1" x14ac:dyDescent="0.15">
      <c r="A58" s="1" t="s">
        <v>308</v>
      </c>
      <c r="B58" s="3"/>
      <c r="C58" s="232" t="s">
        <v>309</v>
      </c>
      <c r="D58" s="233"/>
      <c r="E58" s="233"/>
      <c r="F58" s="233"/>
      <c r="G58" s="233"/>
      <c r="H58" s="233"/>
      <c r="I58" s="233"/>
      <c r="J58" s="233"/>
      <c r="K58" s="233"/>
      <c r="L58" s="233"/>
      <c r="M58" s="185">
        <v>-14</v>
      </c>
      <c r="N58" s="186"/>
      <c r="Q58" s="49">
        <v>-14165979</v>
      </c>
      <c r="BF58" s="222"/>
    </row>
    <row r="59" spans="1:58" s="49" customFormat="1" ht="14.25" thickBot="1" x14ac:dyDescent="0.2">
      <c r="A59" s="1" t="s">
        <v>310</v>
      </c>
      <c r="B59" s="3"/>
      <c r="C59" s="203" t="s">
        <v>311</v>
      </c>
      <c r="D59" s="204"/>
      <c r="E59" s="204"/>
      <c r="F59" s="204"/>
      <c r="G59" s="204"/>
      <c r="H59" s="204"/>
      <c r="I59" s="204"/>
      <c r="J59" s="204"/>
      <c r="K59" s="204"/>
      <c r="L59" s="204"/>
      <c r="M59" s="205">
        <v>1559</v>
      </c>
      <c r="N59" s="206"/>
      <c r="Q59" s="49">
        <f>IF(COUNTIF(Q57:Q58,"-")=COUNTA(Q57:Q58),"-",SUM(Q57:Q58))</f>
        <v>1558533455</v>
      </c>
      <c r="BF59" s="222"/>
    </row>
    <row r="60" spans="1:58" s="49" customFormat="1" ht="14.25" thickBot="1" x14ac:dyDescent="0.2">
      <c r="A60" s="1" t="s">
        <v>312</v>
      </c>
      <c r="B60" s="3"/>
      <c r="C60" s="207" t="s">
        <v>313</v>
      </c>
      <c r="D60" s="208"/>
      <c r="E60" s="209"/>
      <c r="F60" s="210"/>
      <c r="G60" s="210"/>
      <c r="H60" s="210"/>
      <c r="I60" s="210"/>
      <c r="J60" s="208"/>
      <c r="K60" s="208"/>
      <c r="L60" s="208"/>
      <c r="M60" s="192">
        <v>33527</v>
      </c>
      <c r="N60" s="193"/>
      <c r="Q60" s="49">
        <f>IF(AND(Q55="-",Q59="-"),"-",SUM(Q55,Q59))</f>
        <v>33526700349</v>
      </c>
      <c r="BF60" s="222"/>
    </row>
    <row r="61" spans="1:58" s="49" customFormat="1" ht="6.75" customHeight="1" x14ac:dyDescent="0.15">
      <c r="A61" s="1"/>
      <c r="B61" s="3"/>
      <c r="C61" s="157"/>
      <c r="D61" s="157"/>
      <c r="E61" s="211"/>
      <c r="F61" s="212"/>
      <c r="G61" s="212"/>
      <c r="H61" s="212"/>
      <c r="I61" s="213"/>
      <c r="J61" s="214"/>
      <c r="K61" s="214"/>
      <c r="L61" s="214"/>
      <c r="M61" s="3"/>
      <c r="N61" s="3"/>
    </row>
    <row r="62" spans="1:58" s="49" customFormat="1" x14ac:dyDescent="0.15">
      <c r="A62" s="1"/>
      <c r="B62" s="3"/>
      <c r="C62" s="157"/>
      <c r="D62" s="215" t="s">
        <v>323</v>
      </c>
      <c r="E62" s="211"/>
      <c r="F62" s="212"/>
      <c r="G62" s="212"/>
      <c r="H62" s="212"/>
      <c r="I62" s="216"/>
      <c r="J62" s="214"/>
      <c r="K62" s="214"/>
      <c r="L62" s="214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 tint="0.59999389629810485"/>
    <pageSetUpPr fitToPage="1"/>
  </sheetPr>
  <dimension ref="A1:S43"/>
  <sheetViews>
    <sheetView topLeftCell="B1" zoomScale="85" zoomScaleNormal="85" zoomScaleSheetLayoutView="100" workbookViewId="0">
      <selection activeCell="D1" sqref="D1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19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9" ht="24" x14ac:dyDescent="0.2">
      <c r="C2" s="275" t="s">
        <v>334</v>
      </c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51"/>
    </row>
    <row r="3" spans="1:19" ht="17.25" x14ac:dyDescent="0.2">
      <c r="C3" s="276" t="s">
        <v>335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51"/>
    </row>
    <row r="4" spans="1:19" ht="17.25" x14ac:dyDescent="0.2">
      <c r="C4" s="276" t="s">
        <v>336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51"/>
    </row>
    <row r="5" spans="1:19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333</v>
      </c>
      <c r="P5" s="51"/>
    </row>
    <row r="6" spans="1:19" ht="18" thickBot="1" x14ac:dyDescent="0.25">
      <c r="A6" s="50" t="s">
        <v>314</v>
      </c>
      <c r="C6" s="277" t="s">
        <v>0</v>
      </c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9" t="s">
        <v>316</v>
      </c>
      <c r="O6" s="280"/>
      <c r="P6" s="51"/>
    </row>
    <row r="7" spans="1:19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160181</v>
      </c>
      <c r="O7" s="58" t="s">
        <v>338</v>
      </c>
      <c r="P7" s="59"/>
      <c r="R7" s="6">
        <f>IF(AND(R8="-",R23="-"),"-",SUM(R8,R23))</f>
        <v>160180788489</v>
      </c>
      <c r="S7" s="217"/>
    </row>
    <row r="8" spans="1:19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69951</v>
      </c>
      <c r="O8" s="60" t="s">
        <v>338</v>
      </c>
      <c r="P8" s="59"/>
      <c r="R8" s="6">
        <f>IF(COUNTIF(R9:R22,"-")=COUNTA(R9:R22),"-",SUM(R9,R14,R19))</f>
        <v>69950947295</v>
      </c>
      <c r="S8" s="217"/>
    </row>
    <row r="9" spans="1:19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26454</v>
      </c>
      <c r="O9" s="60"/>
      <c r="P9" s="59"/>
      <c r="R9" s="6">
        <f>IF(COUNTIF(R10:R13,"-")=COUNTA(R10:R13),"-",SUM(R10:R13))</f>
        <v>26454478179</v>
      </c>
      <c r="S9" s="217"/>
    </row>
    <row r="10" spans="1:19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21136</v>
      </c>
      <c r="O10" s="60"/>
      <c r="P10" s="59"/>
      <c r="R10" s="6">
        <v>21136345236</v>
      </c>
      <c r="S10" s="217"/>
    </row>
    <row r="11" spans="1:19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1685</v>
      </c>
      <c r="O11" s="60"/>
      <c r="P11" s="59"/>
      <c r="R11" s="6">
        <v>1685392233</v>
      </c>
      <c r="S11" s="217"/>
    </row>
    <row r="12" spans="1:19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2098</v>
      </c>
      <c r="O12" s="60"/>
      <c r="P12" s="59"/>
      <c r="R12" s="6">
        <v>2098066000</v>
      </c>
      <c r="S12" s="217"/>
    </row>
    <row r="13" spans="1:19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1535</v>
      </c>
      <c r="O13" s="60"/>
      <c r="P13" s="59"/>
      <c r="R13" s="6">
        <v>1534674710</v>
      </c>
      <c r="S13" s="217"/>
    </row>
    <row r="14" spans="1:19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40801</v>
      </c>
      <c r="O14" s="60" t="s">
        <v>338</v>
      </c>
      <c r="P14" s="59"/>
      <c r="R14" s="6">
        <f>IF(COUNTIF(R15:R18,"-")=COUNTA(R15:R18),"-",SUM(R15:R18))</f>
        <v>40800813313</v>
      </c>
      <c r="S14" s="217"/>
    </row>
    <row r="15" spans="1:19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28664</v>
      </c>
      <c r="O15" s="60"/>
      <c r="P15" s="59"/>
      <c r="R15" s="6">
        <v>28664183215</v>
      </c>
      <c r="S15" s="217"/>
    </row>
    <row r="16" spans="1:19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3849</v>
      </c>
      <c r="O16" s="60"/>
      <c r="P16" s="59"/>
      <c r="R16" s="6">
        <v>3849238985</v>
      </c>
      <c r="S16" s="217"/>
    </row>
    <row r="17" spans="1:19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8238</v>
      </c>
      <c r="O17" s="60"/>
      <c r="P17" s="59"/>
      <c r="R17" s="6">
        <v>8238135836</v>
      </c>
      <c r="S17" s="217"/>
    </row>
    <row r="18" spans="1:19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>
        <v>49</v>
      </c>
      <c r="O18" s="60"/>
      <c r="P18" s="59"/>
      <c r="R18" s="6">
        <v>49255277</v>
      </c>
      <c r="S18" s="217"/>
    </row>
    <row r="19" spans="1:19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2696</v>
      </c>
      <c r="O19" s="60"/>
      <c r="P19" s="59"/>
      <c r="R19" s="6">
        <f>IF(COUNTIF(R20:R22,"-")=COUNTA(R20:R22),"-",SUM(R20:R22))</f>
        <v>2695655803</v>
      </c>
      <c r="S19" s="217"/>
    </row>
    <row r="20" spans="1:19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1680</v>
      </c>
      <c r="O20" s="60"/>
      <c r="P20" s="59"/>
      <c r="R20" s="6">
        <v>1679948737</v>
      </c>
      <c r="S20" s="217"/>
    </row>
    <row r="21" spans="1:19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15</v>
      </c>
      <c r="O21" s="60"/>
      <c r="P21" s="59"/>
      <c r="R21" s="6">
        <v>14607611</v>
      </c>
      <c r="S21" s="217"/>
    </row>
    <row r="22" spans="1:19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1001</v>
      </c>
      <c r="O22" s="60"/>
      <c r="P22" s="59"/>
      <c r="R22" s="6">
        <v>1001099455</v>
      </c>
      <c r="S22" s="217"/>
    </row>
    <row r="23" spans="1:19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90230</v>
      </c>
      <c r="O23" s="60"/>
      <c r="P23" s="59"/>
      <c r="R23" s="6">
        <f>IF(COUNTIF(R24:R27,"-")=COUNTA(R24:R27),"-",SUM(R24:R27))</f>
        <v>90229841194</v>
      </c>
      <c r="S23" s="217"/>
    </row>
    <row r="24" spans="1:19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25868</v>
      </c>
      <c r="O24" s="60"/>
      <c r="P24" s="59"/>
      <c r="R24" s="6">
        <v>25868356838</v>
      </c>
      <c r="S24" s="217"/>
    </row>
    <row r="25" spans="1:19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49870</v>
      </c>
      <c r="O25" s="60"/>
      <c r="P25" s="59"/>
      <c r="R25" s="6">
        <v>49869568114</v>
      </c>
      <c r="S25" s="217"/>
    </row>
    <row r="26" spans="1:19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57">
        <v>13761</v>
      </c>
      <c r="O26" s="60"/>
      <c r="P26" s="59"/>
      <c r="R26" s="6">
        <v>13761161686</v>
      </c>
      <c r="S26" s="217"/>
    </row>
    <row r="27" spans="1:19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731</v>
      </c>
      <c r="O27" s="60"/>
      <c r="P27" s="59"/>
      <c r="R27" s="6">
        <v>730754556</v>
      </c>
      <c r="S27" s="217"/>
    </row>
    <row r="28" spans="1:19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6270</v>
      </c>
      <c r="O28" s="60"/>
      <c r="P28" s="59"/>
      <c r="R28" s="6">
        <f>IF(COUNTIF(R29:R30,"-")=COUNTA(R29:R30),"-",SUM(R29:R30))</f>
        <v>6269838011</v>
      </c>
      <c r="S28" s="217"/>
    </row>
    <row r="29" spans="1:19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61"/>
      <c r="L29" s="61"/>
      <c r="M29" s="61"/>
      <c r="N29" s="57">
        <v>2954</v>
      </c>
      <c r="O29" s="60"/>
      <c r="P29" s="59"/>
      <c r="R29" s="6">
        <v>2954277908</v>
      </c>
      <c r="S29" s="217"/>
    </row>
    <row r="30" spans="1:19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61"/>
      <c r="L30" s="61"/>
      <c r="M30" s="61"/>
      <c r="N30" s="57">
        <v>3316</v>
      </c>
      <c r="O30" s="60"/>
      <c r="P30" s="59"/>
      <c r="R30" s="6">
        <v>3315560103</v>
      </c>
      <c r="S30" s="217"/>
    </row>
    <row r="31" spans="1:19" x14ac:dyDescent="0.15">
      <c r="A31" s="50" t="s">
        <v>133</v>
      </c>
      <c r="C31" s="62" t="s">
        <v>134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-153911</v>
      </c>
      <c r="O31" s="66"/>
      <c r="P31" s="59"/>
      <c r="R31" s="6">
        <f>IF(COUNTIF(R7:R28,"-")=COUNTA(R7:R28),"-",SUM(R28)-SUM(R7))</f>
        <v>-153910950478</v>
      </c>
      <c r="S31" s="217"/>
    </row>
    <row r="32" spans="1:19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563</v>
      </c>
      <c r="O32" s="58"/>
      <c r="P32" s="59"/>
      <c r="R32" s="6">
        <f>IF(COUNTIF(R33:R37,"-")=COUNTA(R33:R37),"-",SUM(R33:R37))</f>
        <v>563462361</v>
      </c>
      <c r="S32" s="217"/>
    </row>
    <row r="33" spans="1:19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>
        <v>77</v>
      </c>
      <c r="O33" s="60"/>
      <c r="P33" s="59"/>
      <c r="R33" s="6">
        <v>77126260</v>
      </c>
      <c r="S33" s="217"/>
    </row>
    <row r="34" spans="1:19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470</v>
      </c>
      <c r="O34" s="60"/>
      <c r="P34" s="59"/>
      <c r="R34" s="6">
        <v>470015086</v>
      </c>
      <c r="S34" s="217"/>
    </row>
    <row r="35" spans="1:19" x14ac:dyDescent="0.15">
      <c r="A35" s="50" t="s">
        <v>186</v>
      </c>
      <c r="C35" s="54"/>
      <c r="D35" s="55"/>
      <c r="E35" s="56" t="s">
        <v>187</v>
      </c>
      <c r="F35" s="56"/>
      <c r="G35" s="55"/>
      <c r="H35" s="56"/>
      <c r="I35" s="55"/>
      <c r="J35" s="55"/>
      <c r="K35" s="56"/>
      <c r="L35" s="56"/>
      <c r="M35" s="56"/>
      <c r="N35" s="57" t="s">
        <v>337</v>
      </c>
      <c r="O35" s="60"/>
      <c r="P35" s="59"/>
      <c r="R35" s="6" t="s">
        <v>11</v>
      </c>
      <c r="S35" s="217"/>
    </row>
    <row r="36" spans="1:19" x14ac:dyDescent="0.15">
      <c r="A36" s="50" t="s">
        <v>188</v>
      </c>
      <c r="C36" s="54"/>
      <c r="D36" s="55"/>
      <c r="E36" s="55" t="s">
        <v>189</v>
      </c>
      <c r="F36" s="55"/>
      <c r="G36" s="55"/>
      <c r="H36" s="55"/>
      <c r="I36" s="55"/>
      <c r="J36" s="55"/>
      <c r="K36" s="56"/>
      <c r="L36" s="56"/>
      <c r="M36" s="56"/>
      <c r="N36" s="57" t="s">
        <v>337</v>
      </c>
      <c r="O36" s="60"/>
      <c r="P36" s="59"/>
      <c r="R36" s="6" t="s">
        <v>11</v>
      </c>
      <c r="S36" s="217"/>
    </row>
    <row r="37" spans="1:19" x14ac:dyDescent="0.15">
      <c r="A37" s="50" t="s">
        <v>190</v>
      </c>
      <c r="C37" s="54"/>
      <c r="D37" s="55"/>
      <c r="E37" s="55" t="s">
        <v>35</v>
      </c>
      <c r="F37" s="55"/>
      <c r="G37" s="55"/>
      <c r="H37" s="55"/>
      <c r="I37" s="55"/>
      <c r="J37" s="55"/>
      <c r="K37" s="56"/>
      <c r="L37" s="56"/>
      <c r="M37" s="56"/>
      <c r="N37" s="57">
        <v>16</v>
      </c>
      <c r="O37" s="60"/>
      <c r="P37" s="59"/>
      <c r="R37" s="6">
        <v>16321015</v>
      </c>
      <c r="S37" s="217"/>
    </row>
    <row r="38" spans="1:19" x14ac:dyDescent="0.15">
      <c r="A38" s="50" t="s">
        <v>191</v>
      </c>
      <c r="C38" s="54"/>
      <c r="D38" s="55" t="s">
        <v>192</v>
      </c>
      <c r="E38" s="55"/>
      <c r="F38" s="55"/>
      <c r="G38" s="55"/>
      <c r="H38" s="55"/>
      <c r="I38" s="55"/>
      <c r="J38" s="55"/>
      <c r="K38" s="61"/>
      <c r="L38" s="61"/>
      <c r="M38" s="61"/>
      <c r="N38" s="57">
        <v>278</v>
      </c>
      <c r="O38" s="58"/>
      <c r="P38" s="59"/>
      <c r="R38" s="6">
        <f>IF(COUNTIF(R39:R40,"-")=COUNTA(R39:R40),"-",SUM(R39:R40))</f>
        <v>278003137</v>
      </c>
      <c r="S38" s="217"/>
    </row>
    <row r="39" spans="1:19" x14ac:dyDescent="0.15">
      <c r="A39" s="50" t="s">
        <v>193</v>
      </c>
      <c r="C39" s="54"/>
      <c r="D39" s="55"/>
      <c r="E39" s="55" t="s">
        <v>194</v>
      </c>
      <c r="F39" s="55"/>
      <c r="G39" s="55"/>
      <c r="H39" s="55"/>
      <c r="I39" s="55"/>
      <c r="J39" s="55"/>
      <c r="K39" s="61"/>
      <c r="L39" s="61"/>
      <c r="M39" s="61"/>
      <c r="N39" s="57">
        <v>278</v>
      </c>
      <c r="O39" s="60"/>
      <c r="P39" s="59"/>
      <c r="R39" s="6">
        <v>277990137</v>
      </c>
      <c r="S39" s="217"/>
    </row>
    <row r="40" spans="1:19" ht="14.25" thickBot="1" x14ac:dyDescent="0.2">
      <c r="A40" s="50" t="s">
        <v>195</v>
      </c>
      <c r="C40" s="54"/>
      <c r="D40" s="55"/>
      <c r="E40" s="55" t="s">
        <v>35</v>
      </c>
      <c r="F40" s="55"/>
      <c r="G40" s="55"/>
      <c r="H40" s="55"/>
      <c r="I40" s="55"/>
      <c r="J40" s="55"/>
      <c r="K40" s="61"/>
      <c r="L40" s="61"/>
      <c r="M40" s="61"/>
      <c r="N40" s="57">
        <v>0</v>
      </c>
      <c r="O40" s="60"/>
      <c r="P40" s="59"/>
      <c r="R40" s="6">
        <v>13000</v>
      </c>
      <c r="S40" s="217"/>
    </row>
    <row r="41" spans="1:19" ht="14.25" thickBot="1" x14ac:dyDescent="0.2">
      <c r="A41" s="50" t="s">
        <v>178</v>
      </c>
      <c r="C41" s="67" t="s">
        <v>179</v>
      </c>
      <c r="D41" s="68"/>
      <c r="E41" s="68"/>
      <c r="F41" s="68"/>
      <c r="G41" s="68"/>
      <c r="H41" s="68"/>
      <c r="I41" s="68"/>
      <c r="J41" s="68"/>
      <c r="K41" s="69"/>
      <c r="L41" s="69"/>
      <c r="M41" s="69"/>
      <c r="N41" s="70">
        <v>-154196</v>
      </c>
      <c r="O41" s="71"/>
      <c r="P41" s="59"/>
      <c r="R41" s="6">
        <f>IF(COUNTIF(R31:R40,"-")=COUNTA(R31:R40),"-",SUM(R31,R38)-SUM(R32))</f>
        <v>-154196409702</v>
      </c>
      <c r="S41" s="217"/>
    </row>
    <row r="42" spans="1:19" s="73" customFormat="1" ht="3.75" customHeight="1" x14ac:dyDescent="0.15">
      <c r="A42" s="72"/>
      <c r="C42" s="74"/>
      <c r="D42" s="74"/>
      <c r="E42" s="75"/>
      <c r="F42" s="75"/>
      <c r="G42" s="75"/>
      <c r="H42" s="75"/>
      <c r="I42" s="75"/>
      <c r="J42" s="76"/>
      <c r="K42" s="76"/>
      <c r="L42" s="76"/>
    </row>
    <row r="43" spans="1:19" s="73" customFormat="1" ht="15.6" customHeight="1" x14ac:dyDescent="0.15">
      <c r="A43" s="72"/>
      <c r="C43" s="77"/>
      <c r="D43" s="77" t="s">
        <v>323</v>
      </c>
      <c r="E43" s="78"/>
      <c r="F43" s="78"/>
      <c r="G43" s="78"/>
      <c r="H43" s="78"/>
      <c r="I43" s="78"/>
      <c r="J43" s="79"/>
      <c r="K43" s="79"/>
      <c r="L43" s="7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59999389629810485"/>
    <pageSetUpPr fitToPage="1"/>
  </sheetPr>
  <dimension ref="A2:X25"/>
  <sheetViews>
    <sheetView showGridLines="0" topLeftCell="B1" zoomScale="70" zoomScaleNormal="70" zoomScaleSheetLayoutView="100" workbookViewId="0">
      <selection activeCell="C2" sqref="C2:R2"/>
    </sheetView>
  </sheetViews>
  <sheetFormatPr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2" spans="1:24" ht="24" x14ac:dyDescent="0.25">
      <c r="B2" s="82"/>
      <c r="C2" s="299" t="s">
        <v>339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</row>
    <row r="3" spans="1:24" ht="17.25" x14ac:dyDescent="0.2">
      <c r="B3" s="84"/>
      <c r="C3" s="300" t="s">
        <v>340</v>
      </c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</row>
    <row r="4" spans="1:24" ht="17.25" x14ac:dyDescent="0.2">
      <c r="B4" s="84"/>
      <c r="C4" s="300" t="s">
        <v>336</v>
      </c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</row>
    <row r="5" spans="1:24" ht="15.75" customHeight="1" thickBot="1" x14ac:dyDescent="0.2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218" t="s">
        <v>333</v>
      </c>
      <c r="Q5" s="86"/>
      <c r="R5" s="87"/>
    </row>
    <row r="6" spans="1:24" ht="12.75" customHeight="1" x14ac:dyDescent="0.15">
      <c r="B6" s="88"/>
      <c r="C6" s="301" t="s">
        <v>0</v>
      </c>
      <c r="D6" s="302"/>
      <c r="E6" s="302"/>
      <c r="F6" s="302"/>
      <c r="G6" s="302"/>
      <c r="H6" s="302"/>
      <c r="I6" s="302"/>
      <c r="J6" s="303"/>
      <c r="K6" s="307" t="s">
        <v>324</v>
      </c>
      <c r="L6" s="302"/>
      <c r="M6" s="89"/>
      <c r="N6" s="89"/>
      <c r="O6" s="89"/>
      <c r="P6" s="90"/>
      <c r="Q6" s="89"/>
      <c r="R6" s="90"/>
    </row>
    <row r="7" spans="1:24" ht="29.25" customHeight="1" thickBot="1" x14ac:dyDescent="0.2">
      <c r="A7" s="81" t="s">
        <v>314</v>
      </c>
      <c r="B7" s="88"/>
      <c r="C7" s="304"/>
      <c r="D7" s="305"/>
      <c r="E7" s="305"/>
      <c r="F7" s="305"/>
      <c r="G7" s="305"/>
      <c r="H7" s="305"/>
      <c r="I7" s="305"/>
      <c r="J7" s="306"/>
      <c r="K7" s="308"/>
      <c r="L7" s="305"/>
      <c r="M7" s="309" t="s">
        <v>325</v>
      </c>
      <c r="N7" s="310"/>
      <c r="O7" s="309" t="s">
        <v>326</v>
      </c>
      <c r="P7" s="311"/>
      <c r="Q7" s="312" t="s">
        <v>132</v>
      </c>
      <c r="R7" s="311"/>
    </row>
    <row r="8" spans="1:24" ht="15.95" customHeight="1" x14ac:dyDescent="0.15">
      <c r="A8" s="81" t="s">
        <v>196</v>
      </c>
      <c r="B8" s="91"/>
      <c r="C8" s="92" t="s">
        <v>197</v>
      </c>
      <c r="D8" s="93"/>
      <c r="E8" s="93"/>
      <c r="F8" s="93"/>
      <c r="G8" s="93"/>
      <c r="H8" s="93"/>
      <c r="I8" s="93"/>
      <c r="J8" s="94"/>
      <c r="K8" s="95">
        <v>581329</v>
      </c>
      <c r="L8" s="96"/>
      <c r="M8" s="95">
        <v>774704</v>
      </c>
      <c r="N8" s="97"/>
      <c r="O8" s="95">
        <v>-193375</v>
      </c>
      <c r="P8" s="99"/>
      <c r="Q8" s="98" t="s">
        <v>341</v>
      </c>
      <c r="R8" s="99"/>
      <c r="U8" s="221">
        <f t="shared" ref="U8:U13" si="0">IF(COUNTIF(V8:X8,"-")=COUNTA(V8:X8),"-",SUM(V8:X8))</f>
        <v>581328674956</v>
      </c>
      <c r="V8" s="221">
        <v>774703959166</v>
      </c>
      <c r="W8" s="221">
        <v>-193375284210</v>
      </c>
      <c r="X8" s="221" t="s">
        <v>11</v>
      </c>
    </row>
    <row r="9" spans="1:24" ht="15.95" customHeight="1" x14ac:dyDescent="0.15">
      <c r="A9" s="81" t="s">
        <v>198</v>
      </c>
      <c r="B9" s="91"/>
      <c r="C9" s="24"/>
      <c r="D9" s="19" t="s">
        <v>199</v>
      </c>
      <c r="E9" s="19"/>
      <c r="F9" s="19"/>
      <c r="G9" s="19"/>
      <c r="H9" s="19"/>
      <c r="I9" s="19"/>
      <c r="J9" s="100"/>
      <c r="K9" s="101">
        <v>-154196</v>
      </c>
      <c r="L9" s="102"/>
      <c r="M9" s="290"/>
      <c r="N9" s="291"/>
      <c r="O9" s="101">
        <v>-154196</v>
      </c>
      <c r="P9" s="107"/>
      <c r="Q9" s="104" t="s">
        <v>341</v>
      </c>
      <c r="R9" s="105"/>
      <c r="U9" s="221">
        <f t="shared" si="0"/>
        <v>-154196409702</v>
      </c>
      <c r="V9" s="221" t="s">
        <v>11</v>
      </c>
      <c r="W9" s="221">
        <v>-154196409702</v>
      </c>
      <c r="X9" s="221" t="s">
        <v>11</v>
      </c>
    </row>
    <row r="10" spans="1:24" ht="15.95" customHeight="1" x14ac:dyDescent="0.15">
      <c r="A10" s="81" t="s">
        <v>200</v>
      </c>
      <c r="B10" s="88"/>
      <c r="C10" s="106"/>
      <c r="D10" s="100" t="s">
        <v>201</v>
      </c>
      <c r="E10" s="100"/>
      <c r="F10" s="100"/>
      <c r="G10" s="100"/>
      <c r="H10" s="100"/>
      <c r="I10" s="100"/>
      <c r="J10" s="100"/>
      <c r="K10" s="101">
        <v>155856</v>
      </c>
      <c r="L10" s="102"/>
      <c r="M10" s="287"/>
      <c r="N10" s="292"/>
      <c r="O10" s="101">
        <v>155856</v>
      </c>
      <c r="P10" s="107"/>
      <c r="Q10" s="104" t="s">
        <v>11</v>
      </c>
      <c r="R10" s="107"/>
      <c r="U10" s="221">
        <f t="shared" si="0"/>
        <v>155855641283</v>
      </c>
      <c r="V10" s="221" t="s">
        <v>11</v>
      </c>
      <c r="W10" s="221">
        <f>IF(COUNTIF(W11:W12,"-")=COUNTA(W11:W12),"-",SUM(W11:W12))</f>
        <v>155855641283</v>
      </c>
      <c r="X10" s="221" t="s">
        <v>11</v>
      </c>
    </row>
    <row r="11" spans="1:24" ht="15.95" customHeight="1" x14ac:dyDescent="0.15">
      <c r="A11" s="81" t="s">
        <v>202</v>
      </c>
      <c r="B11" s="88"/>
      <c r="C11" s="108"/>
      <c r="D11" s="100"/>
      <c r="E11" s="109" t="s">
        <v>203</v>
      </c>
      <c r="F11" s="109"/>
      <c r="G11" s="109"/>
      <c r="H11" s="109"/>
      <c r="I11" s="109"/>
      <c r="J11" s="100"/>
      <c r="K11" s="101">
        <v>102953</v>
      </c>
      <c r="L11" s="102"/>
      <c r="M11" s="287"/>
      <c r="N11" s="292"/>
      <c r="O11" s="101">
        <v>102953</v>
      </c>
      <c r="P11" s="107"/>
      <c r="Q11" s="104" t="s">
        <v>341</v>
      </c>
      <c r="R11" s="107"/>
      <c r="U11" s="221">
        <f t="shared" si="0"/>
        <v>102952912541</v>
      </c>
      <c r="V11" s="221" t="s">
        <v>11</v>
      </c>
      <c r="W11" s="221">
        <v>102952912541</v>
      </c>
      <c r="X11" s="221" t="s">
        <v>11</v>
      </c>
    </row>
    <row r="12" spans="1:24" ht="15.95" customHeight="1" x14ac:dyDescent="0.15">
      <c r="A12" s="81" t="s">
        <v>204</v>
      </c>
      <c r="B12" s="88"/>
      <c r="C12" s="110"/>
      <c r="D12" s="111"/>
      <c r="E12" s="111" t="s">
        <v>205</v>
      </c>
      <c r="F12" s="111"/>
      <c r="G12" s="111"/>
      <c r="H12" s="111"/>
      <c r="I12" s="111"/>
      <c r="J12" s="112"/>
      <c r="K12" s="113">
        <v>52903</v>
      </c>
      <c r="L12" s="114"/>
      <c r="M12" s="293"/>
      <c r="N12" s="294"/>
      <c r="O12" s="113">
        <v>52903</v>
      </c>
      <c r="P12" s="117"/>
      <c r="Q12" s="116" t="s">
        <v>341</v>
      </c>
      <c r="R12" s="117"/>
      <c r="U12" s="221">
        <f t="shared" si="0"/>
        <v>52902728742</v>
      </c>
      <c r="V12" s="221" t="s">
        <v>11</v>
      </c>
      <c r="W12" s="221">
        <v>52902728742</v>
      </c>
      <c r="X12" s="221" t="s">
        <v>11</v>
      </c>
    </row>
    <row r="13" spans="1:24" ht="15.95" customHeight="1" x14ac:dyDescent="0.15">
      <c r="A13" s="81" t="s">
        <v>206</v>
      </c>
      <c r="B13" s="88"/>
      <c r="C13" s="118"/>
      <c r="D13" s="119" t="s">
        <v>207</v>
      </c>
      <c r="E13" s="120"/>
      <c r="F13" s="119"/>
      <c r="G13" s="119"/>
      <c r="H13" s="119"/>
      <c r="I13" s="119"/>
      <c r="J13" s="121"/>
      <c r="K13" s="122">
        <v>1659</v>
      </c>
      <c r="L13" s="123" t="s">
        <v>338</v>
      </c>
      <c r="M13" s="295"/>
      <c r="N13" s="296"/>
      <c r="O13" s="122">
        <v>1659</v>
      </c>
      <c r="P13" s="125" t="s">
        <v>338</v>
      </c>
      <c r="Q13" s="124" t="s">
        <v>11</v>
      </c>
      <c r="R13" s="125"/>
      <c r="U13" s="221">
        <f t="shared" si="0"/>
        <v>1659231581</v>
      </c>
      <c r="V13" s="221" t="s">
        <v>11</v>
      </c>
      <c r="W13" s="221">
        <f>IF(COUNTIF(W9:W10,"-")=COUNTA(W9:W10),"-",SUM(W9:W10))</f>
        <v>1659231581</v>
      </c>
      <c r="X13" s="221" t="s">
        <v>11</v>
      </c>
    </row>
    <row r="14" spans="1:24" ht="15.95" customHeight="1" x14ac:dyDescent="0.15">
      <c r="A14" s="81" t="s">
        <v>208</v>
      </c>
      <c r="B14" s="88"/>
      <c r="C14" s="24"/>
      <c r="D14" s="126" t="s">
        <v>327</v>
      </c>
      <c r="E14" s="126"/>
      <c r="F14" s="126"/>
      <c r="G14" s="109"/>
      <c r="H14" s="109"/>
      <c r="I14" s="109"/>
      <c r="J14" s="100"/>
      <c r="K14" s="283"/>
      <c r="L14" s="284"/>
      <c r="M14" s="101">
        <v>2588</v>
      </c>
      <c r="N14" s="103"/>
      <c r="O14" s="101">
        <v>-2588</v>
      </c>
      <c r="P14" s="107"/>
      <c r="Q14" s="297" t="s">
        <v>11</v>
      </c>
      <c r="R14" s="298"/>
      <c r="U14" s="221">
        <v>0</v>
      </c>
      <c r="V14" s="221">
        <f>IF(COUNTA(V15:V18)=COUNTIF(V15:V18,"-"),"-",SUM(V15,V17,V16,V18))</f>
        <v>2587859441</v>
      </c>
      <c r="W14" s="221">
        <f>IF(COUNTA(W15:W18)=COUNTIF(W15:W18,"-"),"-",SUM(W15,W17,W16,W18))</f>
        <v>-2587859441</v>
      </c>
      <c r="X14" s="221" t="s">
        <v>11</v>
      </c>
    </row>
    <row r="15" spans="1:24" ht="15.95" customHeight="1" x14ac:dyDescent="0.15">
      <c r="A15" s="81" t="s">
        <v>209</v>
      </c>
      <c r="B15" s="88"/>
      <c r="C15" s="24"/>
      <c r="D15" s="126"/>
      <c r="E15" s="126" t="s">
        <v>210</v>
      </c>
      <c r="F15" s="109"/>
      <c r="G15" s="109"/>
      <c r="H15" s="109"/>
      <c r="I15" s="109"/>
      <c r="J15" s="100"/>
      <c r="K15" s="283"/>
      <c r="L15" s="284"/>
      <c r="M15" s="101">
        <v>11200</v>
      </c>
      <c r="N15" s="103"/>
      <c r="O15" s="101">
        <v>-11200</v>
      </c>
      <c r="P15" s="107"/>
      <c r="Q15" s="285" t="s">
        <v>11</v>
      </c>
      <c r="R15" s="286"/>
      <c r="U15" s="221">
        <v>0</v>
      </c>
      <c r="V15" s="221">
        <v>11199726643</v>
      </c>
      <c r="W15" s="221">
        <v>-11199726643</v>
      </c>
      <c r="X15" s="221" t="s">
        <v>11</v>
      </c>
    </row>
    <row r="16" spans="1:24" ht="15.95" customHeight="1" x14ac:dyDescent="0.15">
      <c r="A16" s="81" t="s">
        <v>211</v>
      </c>
      <c r="B16" s="88"/>
      <c r="C16" s="24"/>
      <c r="D16" s="126"/>
      <c r="E16" s="126" t="s">
        <v>212</v>
      </c>
      <c r="F16" s="126"/>
      <c r="G16" s="109"/>
      <c r="H16" s="109"/>
      <c r="I16" s="109"/>
      <c r="J16" s="100"/>
      <c r="K16" s="283"/>
      <c r="L16" s="284"/>
      <c r="M16" s="101">
        <v>-8918</v>
      </c>
      <c r="N16" s="103"/>
      <c r="O16" s="101">
        <v>8918</v>
      </c>
      <c r="P16" s="107"/>
      <c r="Q16" s="285" t="s">
        <v>11</v>
      </c>
      <c r="R16" s="286"/>
      <c r="U16" s="221">
        <v>0</v>
      </c>
      <c r="V16" s="221">
        <v>-8917726199</v>
      </c>
      <c r="W16" s="221">
        <v>8917726199</v>
      </c>
      <c r="X16" s="221" t="s">
        <v>11</v>
      </c>
    </row>
    <row r="17" spans="1:24" ht="15.95" customHeight="1" x14ac:dyDescent="0.15">
      <c r="A17" s="81" t="s">
        <v>213</v>
      </c>
      <c r="B17" s="88"/>
      <c r="C17" s="24"/>
      <c r="D17" s="126"/>
      <c r="E17" s="126" t="s">
        <v>214</v>
      </c>
      <c r="F17" s="126"/>
      <c r="G17" s="109"/>
      <c r="H17" s="109"/>
      <c r="I17" s="109"/>
      <c r="J17" s="100"/>
      <c r="K17" s="283"/>
      <c r="L17" s="284"/>
      <c r="M17" s="101">
        <v>9675</v>
      </c>
      <c r="N17" s="103"/>
      <c r="O17" s="101">
        <v>-9675</v>
      </c>
      <c r="P17" s="107"/>
      <c r="Q17" s="285" t="s">
        <v>11</v>
      </c>
      <c r="R17" s="286"/>
      <c r="U17" s="221">
        <v>0</v>
      </c>
      <c r="V17" s="221">
        <v>9674800152</v>
      </c>
      <c r="W17" s="221">
        <v>-9674800152</v>
      </c>
      <c r="X17" s="221" t="s">
        <v>11</v>
      </c>
    </row>
    <row r="18" spans="1:24" ht="15.95" customHeight="1" x14ac:dyDescent="0.15">
      <c r="A18" s="81" t="s">
        <v>215</v>
      </c>
      <c r="B18" s="88"/>
      <c r="C18" s="24"/>
      <c r="D18" s="126"/>
      <c r="E18" s="126" t="s">
        <v>216</v>
      </c>
      <c r="F18" s="126"/>
      <c r="G18" s="109"/>
      <c r="H18" s="20"/>
      <c r="I18" s="109"/>
      <c r="J18" s="100"/>
      <c r="K18" s="283"/>
      <c r="L18" s="284"/>
      <c r="M18" s="101">
        <v>-9369</v>
      </c>
      <c r="N18" s="103"/>
      <c r="O18" s="101">
        <v>9369</v>
      </c>
      <c r="P18" s="107"/>
      <c r="Q18" s="285" t="s">
        <v>11</v>
      </c>
      <c r="R18" s="286"/>
      <c r="U18" s="221">
        <v>0</v>
      </c>
      <c r="V18" s="221">
        <v>-9368941155</v>
      </c>
      <c r="W18" s="221">
        <v>9368941155</v>
      </c>
      <c r="X18" s="221" t="s">
        <v>11</v>
      </c>
    </row>
    <row r="19" spans="1:24" ht="15.95" customHeight="1" x14ac:dyDescent="0.15">
      <c r="A19" s="81" t="s">
        <v>217</v>
      </c>
      <c r="B19" s="88"/>
      <c r="C19" s="24"/>
      <c r="D19" s="126" t="s">
        <v>218</v>
      </c>
      <c r="E19" s="109"/>
      <c r="F19" s="109"/>
      <c r="G19" s="109"/>
      <c r="H19" s="109"/>
      <c r="I19" s="109"/>
      <c r="J19" s="100"/>
      <c r="K19" s="101">
        <v>0</v>
      </c>
      <c r="L19" s="102"/>
      <c r="M19" s="101">
        <v>0</v>
      </c>
      <c r="N19" s="103"/>
      <c r="O19" s="287"/>
      <c r="P19" s="288"/>
      <c r="Q19" s="289" t="s">
        <v>11</v>
      </c>
      <c r="R19" s="288"/>
      <c r="U19" s="221">
        <f>IF(COUNTIF(V19:X19,"-")=COUNTA(V19:X19),"-",SUM(V19:X19))</f>
        <v>36000</v>
      </c>
      <c r="V19" s="221">
        <v>36000</v>
      </c>
      <c r="W19" s="221" t="s">
        <v>11</v>
      </c>
      <c r="X19" s="221" t="s">
        <v>11</v>
      </c>
    </row>
    <row r="20" spans="1:24" ht="15.95" customHeight="1" x14ac:dyDescent="0.15">
      <c r="A20" s="81" t="s">
        <v>219</v>
      </c>
      <c r="B20" s="88"/>
      <c r="C20" s="24"/>
      <c r="D20" s="126" t="s">
        <v>220</v>
      </c>
      <c r="E20" s="126"/>
      <c r="F20" s="109"/>
      <c r="G20" s="109"/>
      <c r="H20" s="109"/>
      <c r="I20" s="109"/>
      <c r="J20" s="100"/>
      <c r="K20" s="101">
        <v>1058</v>
      </c>
      <c r="L20" s="102"/>
      <c r="M20" s="101">
        <v>1058</v>
      </c>
      <c r="N20" s="103"/>
      <c r="O20" s="287"/>
      <c r="P20" s="288"/>
      <c r="Q20" s="289" t="s">
        <v>11</v>
      </c>
      <c r="R20" s="288"/>
      <c r="U20" s="221">
        <f>IF(COUNTIF(V20:X20,"-")=COUNTA(V20:X20),"-",SUM(V20:X20))</f>
        <v>1058088244</v>
      </c>
      <c r="V20" s="221">
        <v>1058088244</v>
      </c>
      <c r="W20" s="221" t="s">
        <v>11</v>
      </c>
      <c r="X20" s="221" t="s">
        <v>11</v>
      </c>
    </row>
    <row r="21" spans="1:24" ht="15.95" customHeight="1" x14ac:dyDescent="0.15">
      <c r="A21" s="81" t="s">
        <v>222</v>
      </c>
      <c r="B21" s="88"/>
      <c r="C21" s="110"/>
      <c r="D21" s="111" t="s">
        <v>35</v>
      </c>
      <c r="E21" s="111"/>
      <c r="F21" s="111"/>
      <c r="G21" s="127"/>
      <c r="H21" s="127"/>
      <c r="I21" s="127"/>
      <c r="J21" s="112"/>
      <c r="K21" s="237" t="s">
        <v>348</v>
      </c>
      <c r="L21" s="114"/>
      <c r="M21" s="237" t="s">
        <v>349</v>
      </c>
      <c r="N21" s="115"/>
      <c r="O21" s="113" t="s">
        <v>337</v>
      </c>
      <c r="P21" s="117"/>
      <c r="Q21" s="281" t="s">
        <v>11</v>
      </c>
      <c r="R21" s="282"/>
      <c r="S21" s="128"/>
      <c r="U21" s="221">
        <f>IF(COUNTIF(V21:X21,"-")=COUNTA(V21:X21),"-",SUM(V21:X21))</f>
        <v>0</v>
      </c>
      <c r="V21" s="221">
        <v>0</v>
      </c>
      <c r="W21" s="221" t="s">
        <v>341</v>
      </c>
      <c r="X21" s="221" t="s">
        <v>11</v>
      </c>
    </row>
    <row r="22" spans="1:24" ht="15.95" customHeight="1" thickBot="1" x14ac:dyDescent="0.2">
      <c r="A22" s="81" t="s">
        <v>223</v>
      </c>
      <c r="B22" s="88"/>
      <c r="C22" s="129"/>
      <c r="D22" s="130" t="s">
        <v>224</v>
      </c>
      <c r="E22" s="130"/>
      <c r="F22" s="131"/>
      <c r="G22" s="131"/>
      <c r="H22" s="132"/>
      <c r="I22" s="131"/>
      <c r="J22" s="133"/>
      <c r="K22" s="134">
        <v>2717</v>
      </c>
      <c r="L22" s="135"/>
      <c r="M22" s="134">
        <v>3646</v>
      </c>
      <c r="N22" s="136"/>
      <c r="O22" s="134">
        <v>-929</v>
      </c>
      <c r="P22" s="219"/>
      <c r="Q22" s="137" t="s">
        <v>11</v>
      </c>
      <c r="R22" s="138"/>
      <c r="S22" s="128"/>
      <c r="U22" s="221">
        <f>IF(COUNTIF(V22:X22,"-")=COUNTA(V22:X22),"-",SUM(V22:X22))</f>
        <v>2717355825</v>
      </c>
      <c r="V22" s="221">
        <f>IF(AND(V14="-",COUNTIF(V19:V20,"-")=COUNTA(V19:V20),V21="-"),"-",SUM(V14,V19:V20,V21))</f>
        <v>3645983685</v>
      </c>
      <c r="W22" s="221">
        <f>IF(AND(W13="-",W14="-",COUNTIF(W19:W20,"-")=COUNTA(W19:W20),W21="-"),"-",SUM(W13,W14,W19:W20,W21))</f>
        <v>-928627860</v>
      </c>
      <c r="X22" s="221" t="s">
        <v>11</v>
      </c>
    </row>
    <row r="23" spans="1:24" ht="15.95" customHeight="1" thickBot="1" x14ac:dyDescent="0.2">
      <c r="A23" s="81" t="s">
        <v>225</v>
      </c>
      <c r="B23" s="88"/>
      <c r="C23" s="139" t="s">
        <v>226</v>
      </c>
      <c r="D23" s="140"/>
      <c r="E23" s="140"/>
      <c r="F23" s="140"/>
      <c r="G23" s="141"/>
      <c r="H23" s="141"/>
      <c r="I23" s="141"/>
      <c r="J23" s="142"/>
      <c r="K23" s="143">
        <v>584046</v>
      </c>
      <c r="L23" s="144"/>
      <c r="M23" s="143">
        <v>778350</v>
      </c>
      <c r="N23" s="145"/>
      <c r="O23" s="143">
        <v>-194304</v>
      </c>
      <c r="P23" s="220"/>
      <c r="Q23" s="146" t="s">
        <v>11</v>
      </c>
      <c r="R23" s="147"/>
      <c r="S23" s="128"/>
      <c r="U23" s="221">
        <f>IF(COUNTIF(V23:X23,"-")=COUNTA(V23:X23),"-",SUM(V23:X23))</f>
        <v>584046030781</v>
      </c>
      <c r="V23" s="221">
        <v>778349942851</v>
      </c>
      <c r="W23" s="221">
        <v>-194303912070</v>
      </c>
      <c r="X23" s="221" t="s">
        <v>11</v>
      </c>
    </row>
    <row r="24" spans="1:24" ht="6.75" customHeight="1" x14ac:dyDescent="0.15">
      <c r="B24" s="88"/>
      <c r="C24" s="148"/>
      <c r="D24" s="149"/>
      <c r="E24" s="149"/>
      <c r="F24" s="149"/>
      <c r="G24" s="149"/>
      <c r="H24" s="149"/>
      <c r="I24" s="149"/>
      <c r="J24" s="149"/>
      <c r="K24" s="88"/>
      <c r="L24" s="88"/>
      <c r="M24" s="88"/>
      <c r="N24" s="88"/>
      <c r="O24" s="88"/>
      <c r="P24" s="88"/>
      <c r="Q24" s="88"/>
      <c r="R24" s="19"/>
      <c r="S24" s="128"/>
    </row>
    <row r="25" spans="1:24" ht="15.6" customHeight="1" x14ac:dyDescent="0.15">
      <c r="B25" s="88"/>
      <c r="C25" s="150"/>
      <c r="D25" s="239" t="s">
        <v>323</v>
      </c>
      <c r="F25" s="91"/>
      <c r="G25" s="240"/>
      <c r="H25" s="91"/>
      <c r="I25" s="91"/>
      <c r="J25" s="150"/>
      <c r="K25" s="88"/>
      <c r="L25" s="88"/>
      <c r="M25" s="88"/>
      <c r="N25" s="88"/>
      <c r="O25" s="88"/>
      <c r="P25" s="88"/>
      <c r="Q25" s="88"/>
      <c r="R25" s="19"/>
      <c r="S25" s="128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59999389629810485"/>
    <pageSetUpPr fitToPage="1"/>
  </sheetPr>
  <dimension ref="A1:S62"/>
  <sheetViews>
    <sheetView topLeftCell="B1" zoomScale="85" zoomScaleNormal="85" workbookViewId="0">
      <selection activeCell="C2" sqref="C2:N2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9" s="49" customFormat="1" x14ac:dyDescent="0.15">
      <c r="A1" s="1"/>
      <c r="B1" s="154"/>
      <c r="C1" s="154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9" s="49" customFormat="1" ht="24" x14ac:dyDescent="0.15">
      <c r="A2" s="1"/>
      <c r="B2" s="155"/>
      <c r="C2" s="322" t="s">
        <v>342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1:19" s="49" customFormat="1" ht="14.25" x14ac:dyDescent="0.15">
      <c r="A3" s="156"/>
      <c r="B3" s="157"/>
      <c r="C3" s="323" t="s">
        <v>340</v>
      </c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1:19" s="49" customFormat="1" ht="14.25" x14ac:dyDescent="0.15">
      <c r="A4" s="156"/>
      <c r="B4" s="157"/>
      <c r="C4" s="323" t="s">
        <v>343</v>
      </c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</row>
    <row r="5" spans="1:19" s="49" customFormat="1" ht="14.25" thickBot="1" x14ac:dyDescent="0.2">
      <c r="A5" s="15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 t="s">
        <v>333</v>
      </c>
    </row>
    <row r="6" spans="1:19" s="49" customFormat="1" x14ac:dyDescent="0.15">
      <c r="A6" s="156"/>
      <c r="B6" s="157"/>
      <c r="C6" s="324" t="s">
        <v>0</v>
      </c>
      <c r="D6" s="325"/>
      <c r="E6" s="325"/>
      <c r="F6" s="325"/>
      <c r="G6" s="325"/>
      <c r="H6" s="325"/>
      <c r="I6" s="325"/>
      <c r="J6" s="326"/>
      <c r="K6" s="326"/>
      <c r="L6" s="327"/>
      <c r="M6" s="331" t="s">
        <v>316</v>
      </c>
      <c r="N6" s="332"/>
    </row>
    <row r="7" spans="1:19" s="49" customFormat="1" ht="14.25" thickBot="1" x14ac:dyDescent="0.2">
      <c r="A7" s="156" t="s">
        <v>314</v>
      </c>
      <c r="B7" s="157"/>
      <c r="C7" s="328"/>
      <c r="D7" s="329"/>
      <c r="E7" s="329"/>
      <c r="F7" s="329"/>
      <c r="G7" s="329"/>
      <c r="H7" s="329"/>
      <c r="I7" s="329"/>
      <c r="J7" s="329"/>
      <c r="K7" s="329"/>
      <c r="L7" s="330"/>
      <c r="M7" s="333"/>
      <c r="N7" s="334"/>
    </row>
    <row r="8" spans="1:19" s="49" customFormat="1" x14ac:dyDescent="0.15">
      <c r="A8" s="160"/>
      <c r="B8" s="161"/>
      <c r="C8" s="162" t="s">
        <v>328</v>
      </c>
      <c r="D8" s="163"/>
      <c r="E8" s="163"/>
      <c r="F8" s="164"/>
      <c r="G8" s="164"/>
      <c r="H8" s="165"/>
      <c r="I8" s="164"/>
      <c r="J8" s="165"/>
      <c r="K8" s="165"/>
      <c r="L8" s="166"/>
      <c r="M8" s="167"/>
      <c r="N8" s="168"/>
      <c r="S8" s="222"/>
    </row>
    <row r="9" spans="1:19" s="49" customFormat="1" x14ac:dyDescent="0.15">
      <c r="A9" s="1" t="s">
        <v>229</v>
      </c>
      <c r="B9" s="3"/>
      <c r="C9" s="169"/>
      <c r="D9" s="170" t="s">
        <v>230</v>
      </c>
      <c r="E9" s="170"/>
      <c r="F9" s="171"/>
      <c r="G9" s="171"/>
      <c r="H9" s="158"/>
      <c r="I9" s="171"/>
      <c r="J9" s="158"/>
      <c r="K9" s="158"/>
      <c r="L9" s="172"/>
      <c r="M9" s="173">
        <v>151823</v>
      </c>
      <c r="N9" s="174" t="s">
        <v>338</v>
      </c>
      <c r="Q9" s="49">
        <f>IF(AND(Q10="-",Q15="-"),"-",SUM(Q10,Q15))</f>
        <v>151822536494</v>
      </c>
      <c r="S9" s="222"/>
    </row>
    <row r="10" spans="1:19" s="49" customFormat="1" x14ac:dyDescent="0.15">
      <c r="A10" s="1" t="s">
        <v>231</v>
      </c>
      <c r="B10" s="3"/>
      <c r="C10" s="169"/>
      <c r="D10" s="170"/>
      <c r="E10" s="170" t="s">
        <v>232</v>
      </c>
      <c r="F10" s="171"/>
      <c r="G10" s="171"/>
      <c r="H10" s="171"/>
      <c r="I10" s="171"/>
      <c r="J10" s="158"/>
      <c r="K10" s="158"/>
      <c r="L10" s="172"/>
      <c r="M10" s="173">
        <v>61593</v>
      </c>
      <c r="N10" s="174" t="s">
        <v>338</v>
      </c>
      <c r="Q10" s="49">
        <f>IF(COUNTIF(Q11:Q14,"-")=COUNTA(Q11:Q14),"-",SUM(Q11:Q14))</f>
        <v>61592695300</v>
      </c>
      <c r="S10" s="222"/>
    </row>
    <row r="11" spans="1:19" s="49" customFormat="1" x14ac:dyDescent="0.15">
      <c r="A11" s="1" t="s">
        <v>233</v>
      </c>
      <c r="B11" s="3"/>
      <c r="C11" s="169"/>
      <c r="D11" s="170"/>
      <c r="E11" s="170"/>
      <c r="F11" s="171" t="s">
        <v>234</v>
      </c>
      <c r="G11" s="171"/>
      <c r="H11" s="171"/>
      <c r="I11" s="171"/>
      <c r="J11" s="158"/>
      <c r="K11" s="158"/>
      <c r="L11" s="172"/>
      <c r="M11" s="173">
        <v>26649</v>
      </c>
      <c r="N11" s="174"/>
      <c r="Q11" s="49">
        <v>26649133064</v>
      </c>
      <c r="S11" s="222"/>
    </row>
    <row r="12" spans="1:19" s="49" customFormat="1" x14ac:dyDescent="0.15">
      <c r="A12" s="1" t="s">
        <v>235</v>
      </c>
      <c r="B12" s="3"/>
      <c r="C12" s="169"/>
      <c r="D12" s="170"/>
      <c r="E12" s="170"/>
      <c r="F12" s="171" t="s">
        <v>236</v>
      </c>
      <c r="G12" s="171"/>
      <c r="H12" s="171"/>
      <c r="I12" s="171"/>
      <c r="J12" s="158"/>
      <c r="K12" s="158"/>
      <c r="L12" s="172"/>
      <c r="M12" s="173">
        <v>32591</v>
      </c>
      <c r="N12" s="174"/>
      <c r="Q12" s="49">
        <v>32591345676</v>
      </c>
      <c r="S12" s="222"/>
    </row>
    <row r="13" spans="1:19" s="49" customFormat="1" x14ac:dyDescent="0.15">
      <c r="A13" s="1" t="s">
        <v>237</v>
      </c>
      <c r="B13" s="3"/>
      <c r="C13" s="175"/>
      <c r="D13" s="158"/>
      <c r="E13" s="158"/>
      <c r="F13" s="158" t="s">
        <v>238</v>
      </c>
      <c r="G13" s="158"/>
      <c r="H13" s="158"/>
      <c r="I13" s="158"/>
      <c r="J13" s="158"/>
      <c r="K13" s="158"/>
      <c r="L13" s="172"/>
      <c r="M13" s="173">
        <v>1680</v>
      </c>
      <c r="N13" s="174"/>
      <c r="Q13" s="49">
        <v>1679948737</v>
      </c>
      <c r="S13" s="222"/>
    </row>
    <row r="14" spans="1:19" s="49" customFormat="1" x14ac:dyDescent="0.15">
      <c r="A14" s="1" t="s">
        <v>239</v>
      </c>
      <c r="B14" s="3"/>
      <c r="C14" s="176"/>
      <c r="D14" s="177"/>
      <c r="E14" s="158"/>
      <c r="F14" s="177" t="s">
        <v>240</v>
      </c>
      <c r="G14" s="177"/>
      <c r="H14" s="177"/>
      <c r="I14" s="177"/>
      <c r="J14" s="158"/>
      <c r="K14" s="158"/>
      <c r="L14" s="172"/>
      <c r="M14" s="173">
        <v>672</v>
      </c>
      <c r="N14" s="174"/>
      <c r="Q14" s="49">
        <v>672267823</v>
      </c>
      <c r="S14" s="222"/>
    </row>
    <row r="15" spans="1:19" s="49" customFormat="1" x14ac:dyDescent="0.15">
      <c r="A15" s="1" t="s">
        <v>241</v>
      </c>
      <c r="B15" s="3"/>
      <c r="C15" s="175"/>
      <c r="D15" s="177"/>
      <c r="E15" s="158" t="s">
        <v>242</v>
      </c>
      <c r="F15" s="177"/>
      <c r="G15" s="177"/>
      <c r="H15" s="177"/>
      <c r="I15" s="177"/>
      <c r="J15" s="158"/>
      <c r="K15" s="158"/>
      <c r="L15" s="172"/>
      <c r="M15" s="173">
        <v>90230</v>
      </c>
      <c r="N15" s="174"/>
      <c r="Q15" s="49">
        <f>IF(COUNTIF(Q16:Q19,"-")=COUNTA(Q16:Q19),"-",SUM(Q16:Q19))</f>
        <v>90229841194</v>
      </c>
      <c r="S15" s="222"/>
    </row>
    <row r="16" spans="1:19" s="49" customFormat="1" x14ac:dyDescent="0.15">
      <c r="A16" s="1" t="s">
        <v>243</v>
      </c>
      <c r="B16" s="3"/>
      <c r="C16" s="175"/>
      <c r="D16" s="177"/>
      <c r="E16" s="177"/>
      <c r="F16" s="158" t="s">
        <v>244</v>
      </c>
      <c r="G16" s="177"/>
      <c r="H16" s="177"/>
      <c r="I16" s="177"/>
      <c r="J16" s="158"/>
      <c r="K16" s="158"/>
      <c r="L16" s="172"/>
      <c r="M16" s="173">
        <v>25868</v>
      </c>
      <c r="N16" s="174"/>
      <c r="Q16" s="49">
        <v>25868356838</v>
      </c>
      <c r="S16" s="222"/>
    </row>
    <row r="17" spans="1:19" s="49" customFormat="1" x14ac:dyDescent="0.15">
      <c r="A17" s="1" t="s">
        <v>245</v>
      </c>
      <c r="B17" s="3"/>
      <c r="C17" s="175"/>
      <c r="D17" s="177"/>
      <c r="E17" s="177"/>
      <c r="F17" s="158" t="s">
        <v>246</v>
      </c>
      <c r="G17" s="177"/>
      <c r="H17" s="177"/>
      <c r="I17" s="177"/>
      <c r="J17" s="158"/>
      <c r="K17" s="158"/>
      <c r="L17" s="172"/>
      <c r="M17" s="173">
        <v>49870</v>
      </c>
      <c r="N17" s="174"/>
      <c r="Q17" s="49">
        <v>49869568114</v>
      </c>
      <c r="S17" s="222"/>
    </row>
    <row r="18" spans="1:19" s="49" customFormat="1" x14ac:dyDescent="0.15">
      <c r="A18" s="1" t="s">
        <v>247</v>
      </c>
      <c r="B18" s="3"/>
      <c r="C18" s="175"/>
      <c r="D18" s="158"/>
      <c r="E18" s="177"/>
      <c r="F18" s="158" t="s">
        <v>248</v>
      </c>
      <c r="G18" s="177"/>
      <c r="H18" s="177"/>
      <c r="I18" s="177"/>
      <c r="J18" s="158"/>
      <c r="K18" s="158"/>
      <c r="L18" s="172"/>
      <c r="M18" s="173">
        <v>13761</v>
      </c>
      <c r="N18" s="178"/>
      <c r="Q18" s="49">
        <v>13761161686</v>
      </c>
      <c r="S18" s="222"/>
    </row>
    <row r="19" spans="1:19" s="49" customFormat="1" x14ac:dyDescent="0.15">
      <c r="A19" s="1" t="s">
        <v>249</v>
      </c>
      <c r="B19" s="3"/>
      <c r="C19" s="175"/>
      <c r="D19" s="158"/>
      <c r="E19" s="179"/>
      <c r="F19" s="177" t="s">
        <v>240</v>
      </c>
      <c r="G19" s="158"/>
      <c r="H19" s="177"/>
      <c r="I19" s="177"/>
      <c r="J19" s="158"/>
      <c r="K19" s="158"/>
      <c r="L19" s="172"/>
      <c r="M19" s="173">
        <v>731</v>
      </c>
      <c r="N19" s="174"/>
      <c r="Q19" s="49">
        <v>730754556</v>
      </c>
      <c r="S19" s="222"/>
    </row>
    <row r="20" spans="1:19" s="49" customFormat="1" x14ac:dyDescent="0.15">
      <c r="A20" s="1" t="s">
        <v>250</v>
      </c>
      <c r="B20" s="3"/>
      <c r="C20" s="175"/>
      <c r="D20" s="158" t="s">
        <v>251</v>
      </c>
      <c r="E20" s="179"/>
      <c r="F20" s="177"/>
      <c r="G20" s="177"/>
      <c r="H20" s="177"/>
      <c r="I20" s="177"/>
      <c r="J20" s="158"/>
      <c r="K20" s="158"/>
      <c r="L20" s="172"/>
      <c r="M20" s="173">
        <v>157918</v>
      </c>
      <c r="N20" s="174"/>
      <c r="Q20" s="49">
        <f>IF(COUNTIF(Q21:Q24,"-")=COUNTA(Q21:Q24),"-",SUM(Q21:Q24))</f>
        <v>157917744747</v>
      </c>
      <c r="S20" s="222"/>
    </row>
    <row r="21" spans="1:19" s="49" customFormat="1" x14ac:dyDescent="0.15">
      <c r="A21" s="1" t="s">
        <v>252</v>
      </c>
      <c r="B21" s="3"/>
      <c r="C21" s="175"/>
      <c r="D21" s="158"/>
      <c r="E21" s="179" t="s">
        <v>253</v>
      </c>
      <c r="F21" s="177"/>
      <c r="G21" s="177"/>
      <c r="H21" s="177"/>
      <c r="I21" s="177"/>
      <c r="J21" s="158"/>
      <c r="K21" s="158"/>
      <c r="L21" s="172"/>
      <c r="M21" s="173">
        <v>103015</v>
      </c>
      <c r="N21" s="174"/>
      <c r="Q21" s="49">
        <v>103014996912</v>
      </c>
      <c r="S21" s="222"/>
    </row>
    <row r="22" spans="1:19" s="49" customFormat="1" x14ac:dyDescent="0.15">
      <c r="A22" s="1" t="s">
        <v>254</v>
      </c>
      <c r="B22" s="3"/>
      <c r="C22" s="175"/>
      <c r="D22" s="158"/>
      <c r="E22" s="179" t="s">
        <v>255</v>
      </c>
      <c r="F22" s="177"/>
      <c r="G22" s="177"/>
      <c r="H22" s="177"/>
      <c r="I22" s="177"/>
      <c r="J22" s="158"/>
      <c r="K22" s="158"/>
      <c r="L22" s="172"/>
      <c r="M22" s="173">
        <v>49242</v>
      </c>
      <c r="N22" s="174"/>
      <c r="Q22" s="49">
        <v>49241564784</v>
      </c>
      <c r="S22" s="222"/>
    </row>
    <row r="23" spans="1:19" s="49" customFormat="1" x14ac:dyDescent="0.15">
      <c r="A23" s="1" t="s">
        <v>256</v>
      </c>
      <c r="B23" s="3"/>
      <c r="C23" s="175"/>
      <c r="D23" s="158"/>
      <c r="E23" s="179" t="s">
        <v>257</v>
      </c>
      <c r="F23" s="177"/>
      <c r="G23" s="177"/>
      <c r="H23" s="177"/>
      <c r="I23" s="177"/>
      <c r="J23" s="158"/>
      <c r="K23" s="158"/>
      <c r="L23" s="172"/>
      <c r="M23" s="173">
        <v>2957</v>
      </c>
      <c r="N23" s="174"/>
      <c r="Q23" s="49">
        <v>2957488500</v>
      </c>
      <c r="S23" s="222"/>
    </row>
    <row r="24" spans="1:19" s="49" customFormat="1" x14ac:dyDescent="0.15">
      <c r="A24" s="1" t="s">
        <v>258</v>
      </c>
      <c r="B24" s="3"/>
      <c r="C24" s="175"/>
      <c r="D24" s="158"/>
      <c r="E24" s="179" t="s">
        <v>259</v>
      </c>
      <c r="F24" s="177"/>
      <c r="G24" s="177"/>
      <c r="H24" s="177"/>
      <c r="I24" s="179"/>
      <c r="J24" s="158"/>
      <c r="K24" s="158"/>
      <c r="L24" s="172"/>
      <c r="M24" s="173">
        <v>2704</v>
      </c>
      <c r="N24" s="174"/>
      <c r="Q24" s="49">
        <v>2703694551</v>
      </c>
      <c r="S24" s="222"/>
    </row>
    <row r="25" spans="1:19" s="49" customFormat="1" x14ac:dyDescent="0.15">
      <c r="A25" s="1" t="s">
        <v>260</v>
      </c>
      <c r="B25" s="3"/>
      <c r="C25" s="175"/>
      <c r="D25" s="158" t="s">
        <v>261</v>
      </c>
      <c r="E25" s="179"/>
      <c r="F25" s="177"/>
      <c r="G25" s="177"/>
      <c r="H25" s="177"/>
      <c r="I25" s="179"/>
      <c r="J25" s="158"/>
      <c r="K25" s="158"/>
      <c r="L25" s="172"/>
      <c r="M25" s="173">
        <v>480</v>
      </c>
      <c r="N25" s="174"/>
      <c r="Q25" s="49">
        <f>IF(COUNTIF(Q26:Q27,"-")=COUNTA(Q26:Q27),"-",SUM(Q26:Q27))</f>
        <v>480394615</v>
      </c>
      <c r="S25" s="222"/>
    </row>
    <row r="26" spans="1:19" s="49" customFormat="1" x14ac:dyDescent="0.15">
      <c r="A26" s="1" t="s">
        <v>262</v>
      </c>
      <c r="B26" s="3"/>
      <c r="C26" s="175"/>
      <c r="D26" s="158"/>
      <c r="E26" s="179" t="s">
        <v>263</v>
      </c>
      <c r="F26" s="177"/>
      <c r="G26" s="177"/>
      <c r="H26" s="177"/>
      <c r="I26" s="177"/>
      <c r="J26" s="158"/>
      <c r="K26" s="158"/>
      <c r="L26" s="172"/>
      <c r="M26" s="173">
        <v>77</v>
      </c>
      <c r="N26" s="174"/>
      <c r="Q26" s="49">
        <v>77126260</v>
      </c>
      <c r="S26" s="222"/>
    </row>
    <row r="27" spans="1:19" s="49" customFormat="1" x14ac:dyDescent="0.15">
      <c r="A27" s="1" t="s">
        <v>264</v>
      </c>
      <c r="B27" s="3"/>
      <c r="C27" s="175"/>
      <c r="D27" s="158"/>
      <c r="E27" s="179" t="s">
        <v>240</v>
      </c>
      <c r="F27" s="177"/>
      <c r="G27" s="177"/>
      <c r="H27" s="177"/>
      <c r="I27" s="177"/>
      <c r="J27" s="158"/>
      <c r="K27" s="158"/>
      <c r="L27" s="172"/>
      <c r="M27" s="173">
        <v>403</v>
      </c>
      <c r="N27" s="174"/>
      <c r="Q27" s="49">
        <v>403268355</v>
      </c>
      <c r="S27" s="222"/>
    </row>
    <row r="28" spans="1:19" s="49" customFormat="1" x14ac:dyDescent="0.15">
      <c r="A28" s="1" t="s">
        <v>265</v>
      </c>
      <c r="B28" s="3"/>
      <c r="C28" s="175"/>
      <c r="D28" s="158" t="s">
        <v>266</v>
      </c>
      <c r="E28" s="179"/>
      <c r="F28" s="177"/>
      <c r="G28" s="177"/>
      <c r="H28" s="177"/>
      <c r="I28" s="177"/>
      <c r="J28" s="158"/>
      <c r="K28" s="158"/>
      <c r="L28" s="172"/>
      <c r="M28" s="173">
        <v>35</v>
      </c>
      <c r="N28" s="174"/>
      <c r="Q28" s="49">
        <v>35066773</v>
      </c>
      <c r="S28" s="222"/>
    </row>
    <row r="29" spans="1:19" s="49" customFormat="1" x14ac:dyDescent="0.15">
      <c r="A29" s="1" t="s">
        <v>227</v>
      </c>
      <c r="B29" s="3"/>
      <c r="C29" s="180" t="s">
        <v>228</v>
      </c>
      <c r="D29" s="181"/>
      <c r="E29" s="182"/>
      <c r="F29" s="183"/>
      <c r="G29" s="183"/>
      <c r="H29" s="183"/>
      <c r="I29" s="183"/>
      <c r="J29" s="181"/>
      <c r="K29" s="181"/>
      <c r="L29" s="184"/>
      <c r="M29" s="185">
        <v>5650</v>
      </c>
      <c r="N29" s="186"/>
      <c r="Q29" s="49">
        <f>IF(COUNTIF(Q9:Q28,"-")=COUNTA(Q9:Q28),"-",SUM(Q20,Q28)-SUM(Q9,Q25))</f>
        <v>5649880411</v>
      </c>
      <c r="S29" s="222"/>
    </row>
    <row r="30" spans="1:19" s="49" customFormat="1" x14ac:dyDescent="0.15">
      <c r="A30" s="1"/>
      <c r="B30" s="3"/>
      <c r="C30" s="175" t="s">
        <v>329</v>
      </c>
      <c r="D30" s="158"/>
      <c r="E30" s="179"/>
      <c r="F30" s="177"/>
      <c r="G30" s="177"/>
      <c r="H30" s="177"/>
      <c r="I30" s="179"/>
      <c r="J30" s="158"/>
      <c r="K30" s="158"/>
      <c r="L30" s="172"/>
      <c r="M30" s="187"/>
      <c r="N30" s="188"/>
      <c r="S30" s="222"/>
    </row>
    <row r="31" spans="1:19" s="49" customFormat="1" x14ac:dyDescent="0.15">
      <c r="A31" s="1" t="s">
        <v>269</v>
      </c>
      <c r="B31" s="3"/>
      <c r="C31" s="175"/>
      <c r="D31" s="158" t="s">
        <v>270</v>
      </c>
      <c r="E31" s="179"/>
      <c r="F31" s="177"/>
      <c r="G31" s="177"/>
      <c r="H31" s="177"/>
      <c r="I31" s="177"/>
      <c r="J31" s="158"/>
      <c r="K31" s="158"/>
      <c r="L31" s="172"/>
      <c r="M31" s="173">
        <v>19520</v>
      </c>
      <c r="N31" s="174" t="s">
        <v>338</v>
      </c>
      <c r="Q31" s="49">
        <f>IF(COUNTIF(Q32:Q36,"-")=COUNTA(Q32:Q36),"-",SUM(Q32:Q36))</f>
        <v>19520265370</v>
      </c>
      <c r="S31" s="222"/>
    </row>
    <row r="32" spans="1:19" s="49" customFormat="1" x14ac:dyDescent="0.15">
      <c r="A32" s="1" t="s">
        <v>271</v>
      </c>
      <c r="B32" s="3"/>
      <c r="C32" s="175"/>
      <c r="D32" s="158"/>
      <c r="E32" s="179" t="s">
        <v>272</v>
      </c>
      <c r="F32" s="177"/>
      <c r="G32" s="177"/>
      <c r="H32" s="177"/>
      <c r="I32" s="177"/>
      <c r="J32" s="158"/>
      <c r="K32" s="158"/>
      <c r="L32" s="172"/>
      <c r="M32" s="173">
        <v>10859</v>
      </c>
      <c r="N32" s="174"/>
      <c r="Q32" s="49">
        <v>10859332397</v>
      </c>
      <c r="S32" s="222"/>
    </row>
    <row r="33" spans="1:19" s="49" customFormat="1" x14ac:dyDescent="0.15">
      <c r="A33" s="1" t="s">
        <v>273</v>
      </c>
      <c r="B33" s="3"/>
      <c r="C33" s="175"/>
      <c r="D33" s="158"/>
      <c r="E33" s="179" t="s">
        <v>274</v>
      </c>
      <c r="F33" s="177"/>
      <c r="G33" s="177"/>
      <c r="H33" s="177"/>
      <c r="I33" s="177"/>
      <c r="J33" s="158"/>
      <c r="K33" s="158"/>
      <c r="L33" s="172"/>
      <c r="M33" s="173">
        <v>3870</v>
      </c>
      <c r="N33" s="174"/>
      <c r="Q33" s="49">
        <v>3869934456</v>
      </c>
      <c r="S33" s="222"/>
    </row>
    <row r="34" spans="1:19" s="49" customFormat="1" x14ac:dyDescent="0.15">
      <c r="A34" s="1" t="s">
        <v>275</v>
      </c>
      <c r="B34" s="3"/>
      <c r="C34" s="175"/>
      <c r="D34" s="158"/>
      <c r="E34" s="179" t="s">
        <v>276</v>
      </c>
      <c r="F34" s="177"/>
      <c r="G34" s="177"/>
      <c r="H34" s="177"/>
      <c r="I34" s="177"/>
      <c r="J34" s="158"/>
      <c r="K34" s="158"/>
      <c r="L34" s="172"/>
      <c r="M34" s="173">
        <v>2078</v>
      </c>
      <c r="N34" s="174"/>
      <c r="Q34" s="49">
        <v>2077814985</v>
      </c>
      <c r="S34" s="222"/>
    </row>
    <row r="35" spans="1:19" s="49" customFormat="1" x14ac:dyDescent="0.15">
      <c r="A35" s="1" t="s">
        <v>277</v>
      </c>
      <c r="B35" s="3"/>
      <c r="C35" s="175"/>
      <c r="D35" s="158"/>
      <c r="E35" s="179" t="s">
        <v>278</v>
      </c>
      <c r="F35" s="177"/>
      <c r="G35" s="177"/>
      <c r="H35" s="177"/>
      <c r="I35" s="177"/>
      <c r="J35" s="158"/>
      <c r="K35" s="158"/>
      <c r="L35" s="172"/>
      <c r="M35" s="173">
        <v>2713</v>
      </c>
      <c r="N35" s="174"/>
      <c r="Q35" s="49">
        <v>2712610532</v>
      </c>
      <c r="S35" s="222"/>
    </row>
    <row r="36" spans="1:19" s="49" customFormat="1" x14ac:dyDescent="0.15">
      <c r="A36" s="1" t="s">
        <v>279</v>
      </c>
      <c r="B36" s="3"/>
      <c r="C36" s="175"/>
      <c r="D36" s="158"/>
      <c r="E36" s="179" t="s">
        <v>240</v>
      </c>
      <c r="F36" s="177"/>
      <c r="G36" s="177"/>
      <c r="H36" s="177"/>
      <c r="I36" s="177"/>
      <c r="J36" s="158"/>
      <c r="K36" s="158"/>
      <c r="L36" s="172"/>
      <c r="M36" s="173">
        <v>1</v>
      </c>
      <c r="N36" s="174"/>
      <c r="Q36" s="49">
        <v>573000</v>
      </c>
      <c r="S36" s="222"/>
    </row>
    <row r="37" spans="1:19" s="49" customFormat="1" x14ac:dyDescent="0.15">
      <c r="A37" s="1" t="s">
        <v>280</v>
      </c>
      <c r="B37" s="3"/>
      <c r="C37" s="175"/>
      <c r="D37" s="158" t="s">
        <v>281</v>
      </c>
      <c r="E37" s="179"/>
      <c r="F37" s="177"/>
      <c r="G37" s="177"/>
      <c r="H37" s="177"/>
      <c r="I37" s="179"/>
      <c r="J37" s="158"/>
      <c r="K37" s="158"/>
      <c r="L37" s="172"/>
      <c r="M37" s="173">
        <v>12478</v>
      </c>
      <c r="N37" s="174"/>
      <c r="Q37" s="49">
        <f>IF(COUNTIF(Q38:Q42,"-")=COUNTA(Q38:Q42),"-",SUM(Q38:Q42))</f>
        <v>12478127777</v>
      </c>
      <c r="S37" s="222"/>
    </row>
    <row r="38" spans="1:19" s="49" customFormat="1" x14ac:dyDescent="0.15">
      <c r="A38" s="1" t="s">
        <v>282</v>
      </c>
      <c r="B38" s="3"/>
      <c r="C38" s="175"/>
      <c r="D38" s="158"/>
      <c r="E38" s="179" t="s">
        <v>255</v>
      </c>
      <c r="F38" s="177"/>
      <c r="G38" s="177"/>
      <c r="H38" s="177"/>
      <c r="I38" s="179"/>
      <c r="J38" s="158"/>
      <c r="K38" s="158"/>
      <c r="L38" s="172"/>
      <c r="M38" s="173">
        <v>3626</v>
      </c>
      <c r="N38" s="174"/>
      <c r="Q38" s="49">
        <v>3626097185</v>
      </c>
      <c r="S38" s="222"/>
    </row>
    <row r="39" spans="1:19" s="49" customFormat="1" x14ac:dyDescent="0.15">
      <c r="A39" s="1" t="s">
        <v>283</v>
      </c>
      <c r="B39" s="3"/>
      <c r="C39" s="175"/>
      <c r="D39" s="158"/>
      <c r="E39" s="179" t="s">
        <v>284</v>
      </c>
      <c r="F39" s="177"/>
      <c r="G39" s="177"/>
      <c r="H39" s="177"/>
      <c r="I39" s="179"/>
      <c r="J39" s="158"/>
      <c r="K39" s="158"/>
      <c r="L39" s="172"/>
      <c r="M39" s="173">
        <v>4958</v>
      </c>
      <c r="N39" s="174"/>
      <c r="Q39" s="49">
        <v>4958122226</v>
      </c>
      <c r="S39" s="222"/>
    </row>
    <row r="40" spans="1:19" s="49" customFormat="1" x14ac:dyDescent="0.15">
      <c r="A40" s="1" t="s">
        <v>285</v>
      </c>
      <c r="B40" s="3"/>
      <c r="C40" s="175"/>
      <c r="D40" s="158"/>
      <c r="E40" s="179" t="s">
        <v>286</v>
      </c>
      <c r="F40" s="177"/>
      <c r="G40" s="158"/>
      <c r="H40" s="177"/>
      <c r="I40" s="177"/>
      <c r="J40" s="158"/>
      <c r="K40" s="158"/>
      <c r="L40" s="172"/>
      <c r="M40" s="173">
        <v>3356</v>
      </c>
      <c r="N40" s="174"/>
      <c r="Q40" s="49">
        <v>3355869970</v>
      </c>
      <c r="S40" s="222"/>
    </row>
    <row r="41" spans="1:19" s="49" customFormat="1" x14ac:dyDescent="0.15">
      <c r="A41" s="1" t="s">
        <v>287</v>
      </c>
      <c r="B41" s="3"/>
      <c r="C41" s="175"/>
      <c r="D41" s="158"/>
      <c r="E41" s="179" t="s">
        <v>288</v>
      </c>
      <c r="F41" s="177"/>
      <c r="G41" s="158"/>
      <c r="H41" s="177"/>
      <c r="I41" s="177"/>
      <c r="J41" s="158"/>
      <c r="K41" s="158"/>
      <c r="L41" s="172"/>
      <c r="M41" s="173">
        <v>538</v>
      </c>
      <c r="N41" s="174"/>
      <c r="Q41" s="49">
        <v>538038396</v>
      </c>
      <c r="S41" s="222"/>
    </row>
    <row r="42" spans="1:19" s="49" customFormat="1" x14ac:dyDescent="0.15">
      <c r="A42" s="1" t="s">
        <v>289</v>
      </c>
      <c r="B42" s="3"/>
      <c r="C42" s="175"/>
      <c r="D42" s="158"/>
      <c r="E42" s="179" t="s">
        <v>259</v>
      </c>
      <c r="F42" s="177"/>
      <c r="G42" s="177"/>
      <c r="H42" s="177"/>
      <c r="I42" s="177"/>
      <c r="J42" s="158"/>
      <c r="K42" s="158"/>
      <c r="L42" s="172"/>
      <c r="M42" s="238" t="s">
        <v>348</v>
      </c>
      <c r="N42" s="174"/>
      <c r="Q42" s="49">
        <v>0</v>
      </c>
      <c r="S42" s="222"/>
    </row>
    <row r="43" spans="1:19" s="49" customFormat="1" x14ac:dyDescent="0.15">
      <c r="A43" s="1" t="s">
        <v>267</v>
      </c>
      <c r="B43" s="3"/>
      <c r="C43" s="180" t="s">
        <v>268</v>
      </c>
      <c r="D43" s="181"/>
      <c r="E43" s="182"/>
      <c r="F43" s="183"/>
      <c r="G43" s="183"/>
      <c r="H43" s="183"/>
      <c r="I43" s="183"/>
      <c r="J43" s="181"/>
      <c r="K43" s="181"/>
      <c r="L43" s="184"/>
      <c r="M43" s="185">
        <v>-7042</v>
      </c>
      <c r="N43" s="186"/>
      <c r="Q43" s="49">
        <f>IF(AND(Q31="-",Q37="-"),"-",SUM(Q37)-SUM(Q31))</f>
        <v>-7042137593</v>
      </c>
      <c r="S43" s="222"/>
    </row>
    <row r="44" spans="1:19" s="49" customFormat="1" x14ac:dyDescent="0.15">
      <c r="A44" s="1"/>
      <c r="B44" s="3"/>
      <c r="C44" s="175" t="s">
        <v>330</v>
      </c>
      <c r="D44" s="158"/>
      <c r="E44" s="179"/>
      <c r="F44" s="177"/>
      <c r="G44" s="177"/>
      <c r="H44" s="177"/>
      <c r="I44" s="177"/>
      <c r="J44" s="158"/>
      <c r="K44" s="158"/>
      <c r="L44" s="172"/>
      <c r="M44" s="187"/>
      <c r="N44" s="188"/>
      <c r="S44" s="222"/>
    </row>
    <row r="45" spans="1:19" s="49" customFormat="1" x14ac:dyDescent="0.15">
      <c r="A45" s="1" t="s">
        <v>292</v>
      </c>
      <c r="B45" s="3"/>
      <c r="C45" s="175"/>
      <c r="D45" s="158" t="s">
        <v>293</v>
      </c>
      <c r="E45" s="179"/>
      <c r="F45" s="177"/>
      <c r="G45" s="177"/>
      <c r="H45" s="177"/>
      <c r="I45" s="177"/>
      <c r="J45" s="158"/>
      <c r="K45" s="158"/>
      <c r="L45" s="172"/>
      <c r="M45" s="173">
        <v>14295</v>
      </c>
      <c r="N45" s="174"/>
      <c r="Q45" s="49">
        <f>IF(COUNTIF(Q46:Q47,"-")=COUNTA(Q46:Q47),"-",SUM(Q46:Q47))</f>
        <v>14294973480</v>
      </c>
      <c r="S45" s="222"/>
    </row>
    <row r="46" spans="1:19" s="49" customFormat="1" x14ac:dyDescent="0.15">
      <c r="A46" s="1" t="s">
        <v>294</v>
      </c>
      <c r="B46" s="3"/>
      <c r="C46" s="175"/>
      <c r="D46" s="158"/>
      <c r="E46" s="179" t="s">
        <v>331</v>
      </c>
      <c r="F46" s="177"/>
      <c r="G46" s="177"/>
      <c r="H46" s="177"/>
      <c r="I46" s="177"/>
      <c r="J46" s="158"/>
      <c r="K46" s="158"/>
      <c r="L46" s="172"/>
      <c r="M46" s="173">
        <v>14295</v>
      </c>
      <c r="N46" s="174"/>
      <c r="Q46" s="49">
        <v>14294973480</v>
      </c>
      <c r="S46" s="222"/>
    </row>
    <row r="47" spans="1:19" s="49" customFormat="1" x14ac:dyDescent="0.15">
      <c r="A47" s="1" t="s">
        <v>295</v>
      </c>
      <c r="B47" s="3"/>
      <c r="C47" s="175"/>
      <c r="D47" s="158"/>
      <c r="E47" s="179" t="s">
        <v>240</v>
      </c>
      <c r="F47" s="177"/>
      <c r="G47" s="177"/>
      <c r="H47" s="177"/>
      <c r="I47" s="177"/>
      <c r="J47" s="158"/>
      <c r="K47" s="158"/>
      <c r="L47" s="172"/>
      <c r="M47" s="173" t="s">
        <v>337</v>
      </c>
      <c r="N47" s="174"/>
      <c r="Q47" s="49" t="s">
        <v>11</v>
      </c>
      <c r="S47" s="222"/>
    </row>
    <row r="48" spans="1:19" s="49" customFormat="1" x14ac:dyDescent="0.15">
      <c r="A48" s="1" t="s">
        <v>296</v>
      </c>
      <c r="B48" s="3"/>
      <c r="C48" s="175"/>
      <c r="D48" s="158" t="s">
        <v>297</v>
      </c>
      <c r="E48" s="179"/>
      <c r="F48" s="177"/>
      <c r="G48" s="177"/>
      <c r="H48" s="177"/>
      <c r="I48" s="177"/>
      <c r="J48" s="158"/>
      <c r="K48" s="158"/>
      <c r="L48" s="172"/>
      <c r="M48" s="173">
        <v>14459</v>
      </c>
      <c r="N48" s="174"/>
      <c r="Q48" s="49">
        <f>IF(COUNTIF(Q49:Q50,"-")=COUNTA(Q49:Q50),"-",SUM(Q49:Q50))</f>
        <v>14458600000</v>
      </c>
      <c r="S48" s="222"/>
    </row>
    <row r="49" spans="1:19" s="49" customFormat="1" x14ac:dyDescent="0.15">
      <c r="A49" s="1" t="s">
        <v>298</v>
      </c>
      <c r="B49" s="3"/>
      <c r="C49" s="175"/>
      <c r="D49" s="158"/>
      <c r="E49" s="179" t="s">
        <v>332</v>
      </c>
      <c r="F49" s="177"/>
      <c r="G49" s="177"/>
      <c r="H49" s="177"/>
      <c r="I49" s="171"/>
      <c r="J49" s="158"/>
      <c r="K49" s="158"/>
      <c r="L49" s="172"/>
      <c r="M49" s="173">
        <v>14459</v>
      </c>
      <c r="N49" s="174"/>
      <c r="Q49" s="49">
        <v>14458600000</v>
      </c>
      <c r="S49" s="222"/>
    </row>
    <row r="50" spans="1:19" s="49" customFormat="1" x14ac:dyDescent="0.15">
      <c r="A50" s="1" t="s">
        <v>299</v>
      </c>
      <c r="B50" s="3"/>
      <c r="C50" s="175"/>
      <c r="D50" s="158"/>
      <c r="E50" s="179" t="s">
        <v>259</v>
      </c>
      <c r="F50" s="177"/>
      <c r="G50" s="177"/>
      <c r="H50" s="177"/>
      <c r="I50" s="189"/>
      <c r="J50" s="158"/>
      <c r="K50" s="158"/>
      <c r="L50" s="172"/>
      <c r="M50" s="238" t="s">
        <v>348</v>
      </c>
      <c r="N50" s="174"/>
      <c r="Q50" s="49">
        <v>0</v>
      </c>
      <c r="S50" s="222"/>
    </row>
    <row r="51" spans="1:19" s="49" customFormat="1" x14ac:dyDescent="0.15">
      <c r="A51" s="1" t="s">
        <v>290</v>
      </c>
      <c r="B51" s="3"/>
      <c r="C51" s="180" t="s">
        <v>291</v>
      </c>
      <c r="D51" s="181"/>
      <c r="E51" s="182"/>
      <c r="F51" s="183"/>
      <c r="G51" s="183"/>
      <c r="H51" s="183"/>
      <c r="I51" s="190"/>
      <c r="J51" s="181"/>
      <c r="K51" s="181"/>
      <c r="L51" s="184"/>
      <c r="M51" s="185">
        <v>164</v>
      </c>
      <c r="N51" s="186"/>
      <c r="Q51" s="49">
        <f>IF(AND(Q45="-",Q48="-"),"-",SUM(Q48)-SUM(Q45))</f>
        <v>163626520</v>
      </c>
      <c r="S51" s="222"/>
    </row>
    <row r="52" spans="1:19" s="49" customFormat="1" x14ac:dyDescent="0.15">
      <c r="A52" s="1" t="s">
        <v>300</v>
      </c>
      <c r="B52" s="3"/>
      <c r="C52" s="335" t="s">
        <v>301</v>
      </c>
      <c r="D52" s="336"/>
      <c r="E52" s="336"/>
      <c r="F52" s="336"/>
      <c r="G52" s="336"/>
      <c r="H52" s="336"/>
      <c r="I52" s="336"/>
      <c r="J52" s="336"/>
      <c r="K52" s="336"/>
      <c r="L52" s="337"/>
      <c r="M52" s="185">
        <v>-1229</v>
      </c>
      <c r="N52" s="186" t="s">
        <v>338</v>
      </c>
      <c r="Q52" s="49">
        <f>IF(AND(Q29="-",Q43="-",Q51="-"),"-",SUM(Q29,Q43,Q51))</f>
        <v>-1228630662</v>
      </c>
      <c r="S52" s="222"/>
    </row>
    <row r="53" spans="1:19" s="49" customFormat="1" ht="14.25" thickBot="1" x14ac:dyDescent="0.2">
      <c r="A53" s="1" t="s">
        <v>302</v>
      </c>
      <c r="B53" s="3"/>
      <c r="C53" s="313" t="s">
        <v>303</v>
      </c>
      <c r="D53" s="314"/>
      <c r="E53" s="314"/>
      <c r="F53" s="314"/>
      <c r="G53" s="314"/>
      <c r="H53" s="314"/>
      <c r="I53" s="314"/>
      <c r="J53" s="314"/>
      <c r="K53" s="314"/>
      <c r="L53" s="315"/>
      <c r="M53" s="185">
        <v>5931</v>
      </c>
      <c r="N53" s="186"/>
      <c r="Q53" s="49">
        <v>5930577831</v>
      </c>
      <c r="S53" s="222"/>
    </row>
    <row r="54" spans="1:19" s="49" customFormat="1" ht="14.25" hidden="1" thickBot="1" x14ac:dyDescent="0.2">
      <c r="A54" s="1">
        <v>4435000</v>
      </c>
      <c r="B54" s="3"/>
      <c r="C54" s="316" t="s">
        <v>221</v>
      </c>
      <c r="D54" s="317"/>
      <c r="E54" s="317"/>
      <c r="F54" s="317"/>
      <c r="G54" s="317"/>
      <c r="H54" s="317"/>
      <c r="I54" s="317"/>
      <c r="J54" s="317"/>
      <c r="K54" s="317"/>
      <c r="L54" s="318"/>
      <c r="M54" s="191" t="s">
        <v>344</v>
      </c>
      <c r="N54" s="186"/>
      <c r="Q54" s="49" t="s">
        <v>337</v>
      </c>
      <c r="S54" s="222"/>
    </row>
    <row r="55" spans="1:19" s="49" customFormat="1" ht="14.25" thickBot="1" x14ac:dyDescent="0.2">
      <c r="A55" s="1" t="s">
        <v>304</v>
      </c>
      <c r="B55" s="3"/>
      <c r="C55" s="319" t="s">
        <v>305</v>
      </c>
      <c r="D55" s="320"/>
      <c r="E55" s="320"/>
      <c r="F55" s="320"/>
      <c r="G55" s="320"/>
      <c r="H55" s="320"/>
      <c r="I55" s="320"/>
      <c r="J55" s="320"/>
      <c r="K55" s="320"/>
      <c r="L55" s="321"/>
      <c r="M55" s="192">
        <v>4702</v>
      </c>
      <c r="N55" s="193"/>
      <c r="Q55" s="49">
        <f>IF(COUNTIF(Q52:Q54,"-")=COUNTA(Q52:Q54),"-",SUM(Q52:Q54))</f>
        <v>4701947169</v>
      </c>
      <c r="S55" s="222"/>
    </row>
    <row r="56" spans="1:19" s="49" customFormat="1" ht="14.25" thickBot="1" x14ac:dyDescent="0.2">
      <c r="A56" s="1"/>
      <c r="B56" s="3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5"/>
      <c r="N56" s="196"/>
      <c r="S56" s="222"/>
    </row>
    <row r="57" spans="1:19" s="49" customFormat="1" x14ac:dyDescent="0.15">
      <c r="A57" s="1" t="s">
        <v>306</v>
      </c>
      <c r="B57" s="3"/>
      <c r="C57" s="197" t="s">
        <v>307</v>
      </c>
      <c r="D57" s="198"/>
      <c r="E57" s="198"/>
      <c r="F57" s="198"/>
      <c r="G57" s="198"/>
      <c r="H57" s="198"/>
      <c r="I57" s="198"/>
      <c r="J57" s="198"/>
      <c r="K57" s="198"/>
      <c r="L57" s="198"/>
      <c r="M57" s="199">
        <v>1537</v>
      </c>
      <c r="N57" s="200"/>
      <c r="Q57" s="49">
        <v>1536980062</v>
      </c>
      <c r="S57" s="222"/>
    </row>
    <row r="58" spans="1:19" s="49" customFormat="1" x14ac:dyDescent="0.15">
      <c r="A58" s="1" t="s">
        <v>308</v>
      </c>
      <c r="B58" s="3"/>
      <c r="C58" s="201" t="s">
        <v>309</v>
      </c>
      <c r="D58" s="202"/>
      <c r="E58" s="202"/>
      <c r="F58" s="202"/>
      <c r="G58" s="202"/>
      <c r="H58" s="202"/>
      <c r="I58" s="202"/>
      <c r="J58" s="202"/>
      <c r="K58" s="202"/>
      <c r="L58" s="202"/>
      <c r="M58" s="185">
        <v>-13</v>
      </c>
      <c r="N58" s="186"/>
      <c r="Q58" s="49">
        <v>-12746653</v>
      </c>
      <c r="S58" s="222"/>
    </row>
    <row r="59" spans="1:19" s="49" customFormat="1" ht="14.25" thickBot="1" x14ac:dyDescent="0.2">
      <c r="A59" s="1" t="s">
        <v>310</v>
      </c>
      <c r="B59" s="3"/>
      <c r="C59" s="203" t="s">
        <v>311</v>
      </c>
      <c r="D59" s="204"/>
      <c r="E59" s="204"/>
      <c r="F59" s="204"/>
      <c r="G59" s="204"/>
      <c r="H59" s="204"/>
      <c r="I59" s="204"/>
      <c r="J59" s="204"/>
      <c r="K59" s="204"/>
      <c r="L59" s="204"/>
      <c r="M59" s="205">
        <v>1524</v>
      </c>
      <c r="N59" s="206"/>
      <c r="Q59" s="49">
        <f>IF(COUNTIF(Q57:Q58,"-")=COUNTA(Q57:Q58),"-",SUM(Q57:Q58))</f>
        <v>1524233409</v>
      </c>
      <c r="S59" s="222"/>
    </row>
    <row r="60" spans="1:19" s="49" customFormat="1" ht="14.25" thickBot="1" x14ac:dyDescent="0.2">
      <c r="A60" s="1" t="s">
        <v>312</v>
      </c>
      <c r="B60" s="3"/>
      <c r="C60" s="207" t="s">
        <v>313</v>
      </c>
      <c r="D60" s="208"/>
      <c r="E60" s="209"/>
      <c r="F60" s="210"/>
      <c r="G60" s="210"/>
      <c r="H60" s="210"/>
      <c r="I60" s="210"/>
      <c r="J60" s="208"/>
      <c r="K60" s="208"/>
      <c r="L60" s="208"/>
      <c r="M60" s="192">
        <v>6226</v>
      </c>
      <c r="N60" s="193"/>
      <c r="Q60" s="49">
        <f>IF(AND(Q55="-",Q59="-"),"-",SUM(Q55,Q59))</f>
        <v>6226180578</v>
      </c>
      <c r="S60" s="222"/>
    </row>
    <row r="61" spans="1:19" s="49" customFormat="1" ht="6.75" customHeight="1" x14ac:dyDescent="0.15">
      <c r="A61" s="1"/>
      <c r="B61" s="3"/>
      <c r="C61" s="157"/>
      <c r="D61" s="157"/>
      <c r="E61" s="211"/>
      <c r="F61" s="212"/>
      <c r="G61" s="212"/>
      <c r="H61" s="212"/>
      <c r="I61" s="213"/>
      <c r="J61" s="214"/>
      <c r="K61" s="214"/>
      <c r="L61" s="214"/>
      <c r="M61" s="3"/>
      <c r="N61" s="3"/>
    </row>
    <row r="62" spans="1:19" s="49" customFormat="1" x14ac:dyDescent="0.15">
      <c r="A62" s="1"/>
      <c r="B62" s="3"/>
      <c r="C62" s="157"/>
      <c r="D62" s="215" t="s">
        <v>323</v>
      </c>
      <c r="E62" s="211"/>
      <c r="F62" s="212"/>
      <c r="G62" s="212"/>
      <c r="H62" s="212"/>
      <c r="I62" s="216"/>
      <c r="J62" s="214"/>
      <c r="K62" s="214"/>
      <c r="L62" s="214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L78"/>
  <sheetViews>
    <sheetView showGridLines="0" topLeftCell="C1" zoomScale="85" zoomScaleNormal="85" zoomScaleSheetLayoutView="85" workbookViewId="0">
      <selection activeCell="D2" sqref="D2:AA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8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8" ht="23.25" customHeight="1" x14ac:dyDescent="0.25">
      <c r="C2" s="8"/>
      <c r="D2" s="270" t="s">
        <v>350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</row>
    <row r="3" spans="1:38" ht="21" customHeight="1" x14ac:dyDescent="0.15">
      <c r="D3" s="271" t="s">
        <v>346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</row>
    <row r="4" spans="1:38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333</v>
      </c>
      <c r="AB4" s="13"/>
    </row>
    <row r="5" spans="1:38" s="16" customFormat="1" ht="14.25" customHeight="1" thickBot="1" x14ac:dyDescent="0.2">
      <c r="A5" s="15" t="s">
        <v>314</v>
      </c>
      <c r="B5" s="15" t="s">
        <v>315</v>
      </c>
      <c r="D5" s="266" t="s">
        <v>0</v>
      </c>
      <c r="E5" s="268"/>
      <c r="F5" s="268"/>
      <c r="G5" s="268"/>
      <c r="H5" s="268"/>
      <c r="I5" s="268"/>
      <c r="J5" s="268"/>
      <c r="K5" s="272"/>
      <c r="L5" s="272"/>
      <c r="M5" s="272"/>
      <c r="N5" s="272"/>
      <c r="O5" s="272"/>
      <c r="P5" s="273" t="s">
        <v>316</v>
      </c>
      <c r="Q5" s="274"/>
      <c r="R5" s="268" t="s">
        <v>0</v>
      </c>
      <c r="S5" s="268"/>
      <c r="T5" s="268"/>
      <c r="U5" s="268"/>
      <c r="V5" s="268"/>
      <c r="W5" s="268"/>
      <c r="X5" s="268"/>
      <c r="Y5" s="268"/>
      <c r="Z5" s="273" t="s">
        <v>316</v>
      </c>
      <c r="AA5" s="274"/>
    </row>
    <row r="6" spans="1:38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  <c r="AK6" s="241"/>
      <c r="AL6" s="241"/>
    </row>
    <row r="7" spans="1:38" ht="14.65" customHeight="1" x14ac:dyDescent="0.15">
      <c r="A7" s="7" t="s">
        <v>3</v>
      </c>
      <c r="B7" s="7" t="s">
        <v>100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1110530</v>
      </c>
      <c r="Q7" s="26" t="s">
        <v>338</v>
      </c>
      <c r="R7" s="19"/>
      <c r="S7" s="19" t="s">
        <v>101</v>
      </c>
      <c r="T7" s="19"/>
      <c r="U7" s="19"/>
      <c r="V7" s="19"/>
      <c r="W7" s="19"/>
      <c r="X7" s="19"/>
      <c r="Y7" s="18"/>
      <c r="Z7" s="25">
        <v>320212</v>
      </c>
      <c r="AA7" s="27"/>
      <c r="AD7" s="9">
        <f>IF(AND(AD8="-",AD49="-",AD52="-"),"-",SUM(AD8,AD49,AD52))</f>
        <v>1110529762196</v>
      </c>
      <c r="AE7" s="9">
        <f>IF(COUNTIF(AE8:AE12,"-")=COUNTA(AE8:AE12),"-",SUM(AE8:AE12))</f>
        <v>320212241674</v>
      </c>
      <c r="AK7" s="241"/>
      <c r="AL7" s="241"/>
    </row>
    <row r="8" spans="1:38" ht="14.65" customHeight="1" x14ac:dyDescent="0.15">
      <c r="A8" s="7" t="s">
        <v>5</v>
      </c>
      <c r="B8" s="7" t="s">
        <v>102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1061276</v>
      </c>
      <c r="Q8" s="26"/>
      <c r="R8" s="19"/>
      <c r="S8" s="19"/>
      <c r="T8" s="19" t="s">
        <v>351</v>
      </c>
      <c r="U8" s="19"/>
      <c r="V8" s="19"/>
      <c r="W8" s="19"/>
      <c r="X8" s="19"/>
      <c r="Y8" s="18"/>
      <c r="Z8" s="25">
        <v>296224</v>
      </c>
      <c r="AA8" s="27"/>
      <c r="AD8" s="9">
        <f>IF(AND(AD9="-",AD33="-",COUNTIF(AD46:AD48,"-")=COUNTA(AD46:AD48)),"-",SUM(AD9,AD33,AD46:AD48))</f>
        <v>1061276482243</v>
      </c>
      <c r="AE8" s="9">
        <v>296223793598</v>
      </c>
      <c r="AK8" s="241"/>
      <c r="AL8" s="241"/>
    </row>
    <row r="9" spans="1:38" ht="14.65" customHeight="1" x14ac:dyDescent="0.15">
      <c r="A9" s="7" t="s">
        <v>7</v>
      </c>
      <c r="B9" s="7" t="s">
        <v>103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249518</v>
      </c>
      <c r="Q9" s="26" t="s">
        <v>338</v>
      </c>
      <c r="R9" s="19"/>
      <c r="S9" s="19"/>
      <c r="T9" s="19" t="s">
        <v>104</v>
      </c>
      <c r="U9" s="19"/>
      <c r="V9" s="19"/>
      <c r="W9" s="19"/>
      <c r="X9" s="19"/>
      <c r="Y9" s="18"/>
      <c r="Z9" s="234" t="s">
        <v>352</v>
      </c>
      <c r="AA9" s="27"/>
      <c r="AD9" s="9">
        <f>IF(COUNTIF(AD10:AD32,"-")=COUNTA(AD10:AD32),"-",SUM(AD10:AD32))</f>
        <v>249518415514</v>
      </c>
      <c r="AE9" s="9">
        <v>0</v>
      </c>
      <c r="AK9" s="241"/>
      <c r="AL9" s="241"/>
    </row>
    <row r="10" spans="1:38" ht="14.65" customHeight="1" x14ac:dyDescent="0.15">
      <c r="A10" s="7" t="s">
        <v>9</v>
      </c>
      <c r="B10" s="7" t="s">
        <v>105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121076</v>
      </c>
      <c r="Q10" s="26"/>
      <c r="R10" s="19"/>
      <c r="S10" s="19"/>
      <c r="T10" s="19" t="s">
        <v>106</v>
      </c>
      <c r="U10" s="19"/>
      <c r="V10" s="19"/>
      <c r="W10" s="19"/>
      <c r="X10" s="19"/>
      <c r="Y10" s="18"/>
      <c r="Z10" s="25">
        <v>23241</v>
      </c>
      <c r="AA10" s="27"/>
      <c r="AD10" s="9">
        <v>121076194947</v>
      </c>
      <c r="AE10" s="9">
        <v>23241496168</v>
      </c>
      <c r="AK10" s="241"/>
      <c r="AL10" s="241"/>
    </row>
    <row r="11" spans="1:38" ht="14.65" customHeight="1" x14ac:dyDescent="0.15">
      <c r="A11" s="7" t="s">
        <v>353</v>
      </c>
      <c r="B11" s="7" t="s">
        <v>107</v>
      </c>
      <c r="D11" s="24"/>
      <c r="E11" s="19"/>
      <c r="F11" s="19"/>
      <c r="G11" s="19"/>
      <c r="H11" s="19" t="s">
        <v>354</v>
      </c>
      <c r="I11" s="19"/>
      <c r="J11" s="19"/>
      <c r="K11" s="18"/>
      <c r="L11" s="18"/>
      <c r="M11" s="18"/>
      <c r="N11" s="18"/>
      <c r="O11" s="18"/>
      <c r="P11" s="234" t="s">
        <v>352</v>
      </c>
      <c r="Q11" s="26"/>
      <c r="R11" s="19"/>
      <c r="S11" s="19"/>
      <c r="T11" s="19" t="s">
        <v>108</v>
      </c>
      <c r="U11" s="19"/>
      <c r="V11" s="19"/>
      <c r="W11" s="19"/>
      <c r="X11" s="19"/>
      <c r="Y11" s="18"/>
      <c r="Z11" s="25">
        <v>0</v>
      </c>
      <c r="AA11" s="27"/>
      <c r="AD11" s="9">
        <v>0</v>
      </c>
      <c r="AE11" s="9">
        <v>4000</v>
      </c>
      <c r="AK11" s="241"/>
      <c r="AL11" s="241"/>
    </row>
    <row r="12" spans="1:38" ht="14.65" customHeight="1" x14ac:dyDescent="0.15">
      <c r="A12" s="7" t="s">
        <v>12</v>
      </c>
      <c r="B12" s="7" t="s">
        <v>109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8"/>
      <c r="P12" s="25">
        <v>824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>
        <v>747</v>
      </c>
      <c r="AA12" s="27"/>
      <c r="AD12" s="9">
        <v>823652289</v>
      </c>
      <c r="AE12" s="9">
        <v>746947908</v>
      </c>
      <c r="AK12" s="241"/>
      <c r="AL12" s="241"/>
    </row>
    <row r="13" spans="1:38" ht="14.65" customHeight="1" x14ac:dyDescent="0.15">
      <c r="A13" s="7" t="s">
        <v>355</v>
      </c>
      <c r="B13" s="7" t="s">
        <v>110</v>
      </c>
      <c r="D13" s="24"/>
      <c r="E13" s="19"/>
      <c r="F13" s="19"/>
      <c r="G13" s="19"/>
      <c r="H13" s="19" t="s">
        <v>356</v>
      </c>
      <c r="I13" s="19"/>
      <c r="J13" s="19"/>
      <c r="K13" s="18"/>
      <c r="L13" s="18"/>
      <c r="M13" s="18"/>
      <c r="N13" s="18"/>
      <c r="O13" s="18"/>
      <c r="P13" s="234" t="s">
        <v>352</v>
      </c>
      <c r="Q13" s="26"/>
      <c r="R13" s="19"/>
      <c r="S13" s="19" t="s">
        <v>111</v>
      </c>
      <c r="T13" s="19"/>
      <c r="U13" s="19"/>
      <c r="V13" s="19"/>
      <c r="W13" s="19"/>
      <c r="X13" s="19"/>
      <c r="Y13" s="18"/>
      <c r="Z13" s="25">
        <v>30378</v>
      </c>
      <c r="AA13" s="27" t="s">
        <v>338</v>
      </c>
      <c r="AD13" s="9">
        <v>0</v>
      </c>
      <c r="AE13" s="9">
        <f>IF(COUNTIF(AE14:AE21,"-")=COUNTA(AE14:AE21),"-",SUM(AE14:AE21))</f>
        <v>30378400534</v>
      </c>
      <c r="AK13" s="241"/>
      <c r="AL13" s="241"/>
    </row>
    <row r="14" spans="1:38" ht="14.65" customHeight="1" x14ac:dyDescent="0.15">
      <c r="A14" s="7" t="s">
        <v>14</v>
      </c>
      <c r="B14" s="7" t="s">
        <v>112</v>
      </c>
      <c r="D14" s="24"/>
      <c r="E14" s="19"/>
      <c r="F14" s="19"/>
      <c r="G14" s="19"/>
      <c r="H14" s="19" t="s">
        <v>15</v>
      </c>
      <c r="I14" s="19"/>
      <c r="J14" s="19"/>
      <c r="K14" s="18"/>
      <c r="L14" s="18"/>
      <c r="M14" s="18"/>
      <c r="N14" s="18"/>
      <c r="O14" s="18"/>
      <c r="P14" s="25">
        <v>248086</v>
      </c>
      <c r="Q14" s="26"/>
      <c r="R14" s="19"/>
      <c r="S14" s="19"/>
      <c r="T14" s="19" t="s">
        <v>357</v>
      </c>
      <c r="U14" s="19"/>
      <c r="V14" s="19"/>
      <c r="W14" s="19"/>
      <c r="X14" s="19"/>
      <c r="Y14" s="18"/>
      <c r="Z14" s="25">
        <v>25070</v>
      </c>
      <c r="AA14" s="27"/>
      <c r="AD14" s="9">
        <v>248085791426</v>
      </c>
      <c r="AE14" s="9">
        <v>25070074230</v>
      </c>
      <c r="AK14" s="241"/>
      <c r="AL14" s="241"/>
    </row>
    <row r="15" spans="1:38" ht="14.65" customHeight="1" x14ac:dyDescent="0.15">
      <c r="A15" s="7" t="s">
        <v>16</v>
      </c>
      <c r="B15" s="7" t="s">
        <v>113</v>
      </c>
      <c r="D15" s="24"/>
      <c r="E15" s="19"/>
      <c r="F15" s="19"/>
      <c r="G15" s="19"/>
      <c r="H15" s="19" t="s">
        <v>17</v>
      </c>
      <c r="I15" s="19"/>
      <c r="J15" s="19"/>
      <c r="K15" s="18"/>
      <c r="L15" s="18"/>
      <c r="M15" s="18"/>
      <c r="N15" s="18"/>
      <c r="O15" s="18"/>
      <c r="P15" s="25">
        <v>-128880</v>
      </c>
      <c r="Q15" s="26"/>
      <c r="R15" s="19"/>
      <c r="S15" s="19"/>
      <c r="T15" s="19" t="s">
        <v>114</v>
      </c>
      <c r="U15" s="19"/>
      <c r="V15" s="19"/>
      <c r="W15" s="19"/>
      <c r="X15" s="19"/>
      <c r="Y15" s="18"/>
      <c r="Z15" s="25">
        <v>1492</v>
      </c>
      <c r="AA15" s="27"/>
      <c r="AD15" s="9">
        <v>-128879863650</v>
      </c>
      <c r="AE15" s="9">
        <v>1491584042</v>
      </c>
      <c r="AK15" s="241"/>
      <c r="AL15" s="241"/>
    </row>
    <row r="16" spans="1:38" ht="14.65" customHeight="1" x14ac:dyDescent="0.15">
      <c r="A16" s="7" t="s">
        <v>358</v>
      </c>
      <c r="B16" s="7" t="s">
        <v>115</v>
      </c>
      <c r="D16" s="24"/>
      <c r="E16" s="19"/>
      <c r="F16" s="19"/>
      <c r="G16" s="19"/>
      <c r="H16" s="19" t="s">
        <v>359</v>
      </c>
      <c r="I16" s="19"/>
      <c r="J16" s="19"/>
      <c r="K16" s="18"/>
      <c r="L16" s="18"/>
      <c r="M16" s="18"/>
      <c r="N16" s="18"/>
      <c r="O16" s="18"/>
      <c r="P16" s="234" t="s">
        <v>352</v>
      </c>
      <c r="Q16" s="26"/>
      <c r="R16" s="19"/>
      <c r="S16" s="19"/>
      <c r="T16" s="19" t="s">
        <v>116</v>
      </c>
      <c r="U16" s="19"/>
      <c r="V16" s="19"/>
      <c r="W16" s="19"/>
      <c r="X16" s="19"/>
      <c r="Y16" s="18"/>
      <c r="Z16" s="234" t="s">
        <v>352</v>
      </c>
      <c r="AA16" s="27"/>
      <c r="AD16" s="9">
        <v>0</v>
      </c>
      <c r="AE16" s="9">
        <v>0</v>
      </c>
      <c r="AK16" s="241"/>
      <c r="AL16" s="241"/>
    </row>
    <row r="17" spans="1:38" ht="14.65" customHeight="1" x14ac:dyDescent="0.15">
      <c r="A17" s="7" t="s">
        <v>18</v>
      </c>
      <c r="B17" s="7" t="s">
        <v>117</v>
      </c>
      <c r="D17" s="24"/>
      <c r="E17" s="19"/>
      <c r="F17" s="19"/>
      <c r="G17" s="19"/>
      <c r="H17" s="19" t="s">
        <v>19</v>
      </c>
      <c r="I17" s="19"/>
      <c r="J17" s="19"/>
      <c r="K17" s="18"/>
      <c r="L17" s="18"/>
      <c r="M17" s="18"/>
      <c r="N17" s="18"/>
      <c r="O17" s="18"/>
      <c r="P17" s="25">
        <v>12062</v>
      </c>
      <c r="Q17" s="26"/>
      <c r="R17" s="18"/>
      <c r="S17" s="19"/>
      <c r="T17" s="19" t="s">
        <v>118</v>
      </c>
      <c r="U17" s="19"/>
      <c r="V17" s="19"/>
      <c r="W17" s="19"/>
      <c r="X17" s="19"/>
      <c r="Y17" s="18"/>
      <c r="Z17" s="25">
        <v>21</v>
      </c>
      <c r="AA17" s="27"/>
      <c r="AD17" s="9">
        <v>12062432687</v>
      </c>
      <c r="AE17" s="9">
        <v>21043434</v>
      </c>
      <c r="AK17" s="241"/>
      <c r="AL17" s="241"/>
    </row>
    <row r="18" spans="1:38" ht="14.65" customHeight="1" x14ac:dyDescent="0.15">
      <c r="A18" s="7" t="s">
        <v>20</v>
      </c>
      <c r="B18" s="7" t="s">
        <v>119</v>
      </c>
      <c r="D18" s="24"/>
      <c r="E18" s="19"/>
      <c r="F18" s="19"/>
      <c r="G18" s="19"/>
      <c r="H18" s="19" t="s">
        <v>21</v>
      </c>
      <c r="I18" s="19"/>
      <c r="J18" s="19"/>
      <c r="K18" s="18"/>
      <c r="L18" s="18"/>
      <c r="M18" s="18"/>
      <c r="N18" s="18"/>
      <c r="O18" s="18"/>
      <c r="P18" s="25">
        <v>-6515</v>
      </c>
      <c r="Q18" s="26"/>
      <c r="R18" s="18"/>
      <c r="S18" s="19"/>
      <c r="T18" s="19" t="s">
        <v>120</v>
      </c>
      <c r="U18" s="19"/>
      <c r="V18" s="19"/>
      <c r="W18" s="19"/>
      <c r="X18" s="19"/>
      <c r="Y18" s="18"/>
      <c r="Z18" s="234" t="s">
        <v>352</v>
      </c>
      <c r="AA18" s="27"/>
      <c r="AD18" s="9">
        <v>-6515079700</v>
      </c>
      <c r="AE18" s="9">
        <v>0</v>
      </c>
      <c r="AK18" s="241"/>
      <c r="AL18" s="241"/>
    </row>
    <row r="19" spans="1:38" ht="14.65" customHeight="1" x14ac:dyDescent="0.15">
      <c r="A19" s="7" t="s">
        <v>360</v>
      </c>
      <c r="B19" s="7" t="s">
        <v>121</v>
      </c>
      <c r="D19" s="24"/>
      <c r="E19" s="19"/>
      <c r="F19" s="19"/>
      <c r="G19" s="19"/>
      <c r="H19" s="19" t="s">
        <v>361</v>
      </c>
      <c r="I19" s="19"/>
      <c r="J19" s="19"/>
      <c r="K19" s="18"/>
      <c r="L19" s="18"/>
      <c r="M19" s="18"/>
      <c r="N19" s="18"/>
      <c r="O19" s="18"/>
      <c r="P19" s="234" t="s">
        <v>352</v>
      </c>
      <c r="Q19" s="26"/>
      <c r="R19" s="19"/>
      <c r="S19" s="19"/>
      <c r="T19" s="19" t="s">
        <v>122</v>
      </c>
      <c r="U19" s="19"/>
      <c r="V19" s="19"/>
      <c r="W19" s="19"/>
      <c r="X19" s="19"/>
      <c r="Y19" s="18"/>
      <c r="Z19" s="25">
        <v>1926</v>
      </c>
      <c r="AA19" s="27"/>
      <c r="AD19" s="9">
        <v>0</v>
      </c>
      <c r="AE19" s="9">
        <v>1925806637</v>
      </c>
      <c r="AK19" s="241"/>
      <c r="AL19" s="241"/>
    </row>
    <row r="20" spans="1:38" ht="14.65" customHeight="1" x14ac:dyDescent="0.15">
      <c r="A20" s="7" t="s">
        <v>22</v>
      </c>
      <c r="B20" s="7" t="s">
        <v>123</v>
      </c>
      <c r="D20" s="24"/>
      <c r="E20" s="19"/>
      <c r="F20" s="19"/>
      <c r="G20" s="19"/>
      <c r="H20" s="19" t="s">
        <v>23</v>
      </c>
      <c r="I20" s="28"/>
      <c r="J20" s="28"/>
      <c r="K20" s="29"/>
      <c r="L20" s="29"/>
      <c r="M20" s="29"/>
      <c r="N20" s="29"/>
      <c r="O20" s="29"/>
      <c r="P20" s="25">
        <v>394</v>
      </c>
      <c r="Q20" s="26"/>
      <c r="R20" s="19"/>
      <c r="S20" s="19"/>
      <c r="T20" s="19" t="s">
        <v>124</v>
      </c>
      <c r="U20" s="19"/>
      <c r="V20" s="19"/>
      <c r="W20" s="19"/>
      <c r="X20" s="19"/>
      <c r="Y20" s="18"/>
      <c r="Z20" s="25">
        <v>1686</v>
      </c>
      <c r="AA20" s="27"/>
      <c r="AD20" s="9">
        <v>393753416</v>
      </c>
      <c r="AE20" s="9">
        <v>1686363191</v>
      </c>
      <c r="AK20" s="241"/>
      <c r="AL20" s="241"/>
    </row>
    <row r="21" spans="1:38" ht="14.65" customHeight="1" x14ac:dyDescent="0.15">
      <c r="A21" s="7" t="s">
        <v>24</v>
      </c>
      <c r="B21" s="7" t="s">
        <v>125</v>
      </c>
      <c r="D21" s="24"/>
      <c r="E21" s="19"/>
      <c r="F21" s="19"/>
      <c r="G21" s="19"/>
      <c r="H21" s="19" t="s">
        <v>25</v>
      </c>
      <c r="I21" s="28"/>
      <c r="J21" s="28"/>
      <c r="K21" s="29"/>
      <c r="L21" s="29"/>
      <c r="M21" s="29"/>
      <c r="N21" s="29"/>
      <c r="O21" s="29"/>
      <c r="P21" s="25">
        <v>-317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184</v>
      </c>
      <c r="AA21" s="27"/>
      <c r="AD21" s="9">
        <v>-316843488</v>
      </c>
      <c r="AE21" s="9">
        <v>183529000</v>
      </c>
      <c r="AK21" s="241"/>
      <c r="AL21" s="241"/>
    </row>
    <row r="22" spans="1:38" ht="14.65" customHeight="1" x14ac:dyDescent="0.15">
      <c r="A22" s="7" t="s">
        <v>362</v>
      </c>
      <c r="B22" s="7" t="s">
        <v>98</v>
      </c>
      <c r="D22" s="24"/>
      <c r="E22" s="19"/>
      <c r="F22" s="19"/>
      <c r="G22" s="19"/>
      <c r="H22" s="19" t="s">
        <v>363</v>
      </c>
      <c r="I22" s="28"/>
      <c r="J22" s="28"/>
      <c r="K22" s="29"/>
      <c r="L22" s="29"/>
      <c r="M22" s="29"/>
      <c r="N22" s="29"/>
      <c r="O22" s="29"/>
      <c r="P22" s="234" t="s">
        <v>352</v>
      </c>
      <c r="Q22" s="26"/>
      <c r="R22" s="253" t="s">
        <v>99</v>
      </c>
      <c r="S22" s="255"/>
      <c r="T22" s="255"/>
      <c r="U22" s="255"/>
      <c r="V22" s="255"/>
      <c r="W22" s="255"/>
      <c r="X22" s="255"/>
      <c r="Y22" s="255"/>
      <c r="Z22" s="30">
        <v>350591</v>
      </c>
      <c r="AA22" s="31" t="s">
        <v>338</v>
      </c>
      <c r="AD22" s="9">
        <v>0</v>
      </c>
      <c r="AE22" s="9">
        <f>IF(AND(AE7="-",AE13="-"),"-",SUM(AE7,AE13))</f>
        <v>350590642208</v>
      </c>
      <c r="AK22" s="241"/>
      <c r="AL22" s="241"/>
    </row>
    <row r="23" spans="1:38" ht="14.65" customHeight="1" x14ac:dyDescent="0.15">
      <c r="A23" s="7" t="s">
        <v>26</v>
      </c>
      <c r="D23" s="24"/>
      <c r="E23" s="19"/>
      <c r="F23" s="19"/>
      <c r="G23" s="19"/>
      <c r="H23" s="19" t="s">
        <v>27</v>
      </c>
      <c r="I23" s="28"/>
      <c r="J23" s="28"/>
      <c r="K23" s="29"/>
      <c r="L23" s="29"/>
      <c r="M23" s="29"/>
      <c r="N23" s="29"/>
      <c r="O23" s="29"/>
      <c r="P23" s="25">
        <v>5</v>
      </c>
      <c r="Q23" s="26"/>
      <c r="R23" s="19" t="s">
        <v>321</v>
      </c>
      <c r="S23" s="227"/>
      <c r="T23" s="227"/>
      <c r="U23" s="227"/>
      <c r="V23" s="227"/>
      <c r="W23" s="227"/>
      <c r="X23" s="227"/>
      <c r="Y23" s="227"/>
      <c r="Z23" s="33"/>
      <c r="AA23" s="34"/>
      <c r="AD23" s="9">
        <v>4838400</v>
      </c>
      <c r="AK23" s="241"/>
      <c r="AL23" s="241"/>
    </row>
    <row r="24" spans="1:38" ht="14.65" customHeight="1" x14ac:dyDescent="0.15">
      <c r="A24" s="7" t="s">
        <v>28</v>
      </c>
      <c r="B24" s="7" t="s">
        <v>128</v>
      </c>
      <c r="D24" s="24"/>
      <c r="E24" s="19"/>
      <c r="F24" s="19"/>
      <c r="G24" s="19"/>
      <c r="H24" s="19" t="s">
        <v>29</v>
      </c>
      <c r="I24" s="28"/>
      <c r="J24" s="28"/>
      <c r="K24" s="29"/>
      <c r="L24" s="29"/>
      <c r="M24" s="29"/>
      <c r="N24" s="29"/>
      <c r="O24" s="29"/>
      <c r="P24" s="25">
        <v>0</v>
      </c>
      <c r="Q24" s="26"/>
      <c r="R24" s="19"/>
      <c r="S24" s="19" t="s">
        <v>129</v>
      </c>
      <c r="T24" s="19"/>
      <c r="U24" s="19"/>
      <c r="V24" s="19"/>
      <c r="W24" s="19"/>
      <c r="X24" s="19"/>
      <c r="Y24" s="18"/>
      <c r="Z24" s="25">
        <v>1137219</v>
      </c>
      <c r="AA24" s="27"/>
      <c r="AD24" s="9">
        <v>-178200</v>
      </c>
      <c r="AE24" s="9">
        <f>IF(AND(AD7="-",AD68="-",AD69="-"),"-",SUM(AD7,AD68,AD69))</f>
        <v>1137219214808</v>
      </c>
      <c r="AK24" s="241"/>
      <c r="AL24" s="241"/>
    </row>
    <row r="25" spans="1:38" ht="14.65" customHeight="1" x14ac:dyDescent="0.15">
      <c r="A25" s="7" t="s">
        <v>364</v>
      </c>
      <c r="B25" s="7" t="s">
        <v>130</v>
      </c>
      <c r="D25" s="24"/>
      <c r="E25" s="19"/>
      <c r="F25" s="19"/>
      <c r="G25" s="19"/>
      <c r="H25" s="19" t="s">
        <v>365</v>
      </c>
      <c r="I25" s="28"/>
      <c r="J25" s="28"/>
      <c r="K25" s="29"/>
      <c r="L25" s="29"/>
      <c r="M25" s="29"/>
      <c r="N25" s="29"/>
      <c r="O25" s="29"/>
      <c r="P25" s="234" t="s">
        <v>352</v>
      </c>
      <c r="Q25" s="26"/>
      <c r="R25" s="19"/>
      <c r="S25" s="18" t="s">
        <v>131</v>
      </c>
      <c r="T25" s="19"/>
      <c r="U25" s="19"/>
      <c r="V25" s="19"/>
      <c r="W25" s="19"/>
      <c r="X25" s="19"/>
      <c r="Y25" s="18"/>
      <c r="Z25" s="25">
        <v>-314920</v>
      </c>
      <c r="AA25" s="27"/>
      <c r="AD25" s="9">
        <v>0</v>
      </c>
      <c r="AE25" s="9" t="e">
        <f>IF(AND(AE75="-",AE24="-",#REF!="-"),"-",SUM(AE75)-SUM(AE24,#REF!))</f>
        <v>#REF!</v>
      </c>
      <c r="AK25" s="241"/>
      <c r="AL25" s="241"/>
    </row>
    <row r="26" spans="1:38" ht="14.65" customHeight="1" x14ac:dyDescent="0.15">
      <c r="A26" s="7" t="s">
        <v>30</v>
      </c>
      <c r="D26" s="24"/>
      <c r="E26" s="19"/>
      <c r="F26" s="19"/>
      <c r="G26" s="19"/>
      <c r="H26" s="19" t="s">
        <v>31</v>
      </c>
      <c r="I26" s="28"/>
      <c r="J26" s="28"/>
      <c r="K26" s="29"/>
      <c r="L26" s="29"/>
      <c r="M26" s="29"/>
      <c r="N26" s="29"/>
      <c r="O26" s="29"/>
      <c r="P26" s="234" t="s">
        <v>366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0</v>
      </c>
      <c r="AK26" s="241"/>
      <c r="AL26" s="241"/>
    </row>
    <row r="27" spans="1:38" ht="14.65" customHeight="1" x14ac:dyDescent="0.15">
      <c r="A27" s="7" t="s">
        <v>32</v>
      </c>
      <c r="D27" s="24"/>
      <c r="E27" s="19"/>
      <c r="F27" s="19"/>
      <c r="G27" s="19"/>
      <c r="H27" s="19" t="s">
        <v>33</v>
      </c>
      <c r="I27" s="28"/>
      <c r="J27" s="28"/>
      <c r="K27" s="29"/>
      <c r="L27" s="29"/>
      <c r="M27" s="29"/>
      <c r="N27" s="29"/>
      <c r="O27" s="29"/>
      <c r="P27" s="234" t="s">
        <v>352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0</v>
      </c>
      <c r="AK27" s="241"/>
      <c r="AL27" s="241"/>
    </row>
    <row r="28" spans="1:38" ht="14.65" customHeight="1" x14ac:dyDescent="0.15">
      <c r="A28" s="7" t="s">
        <v>367</v>
      </c>
      <c r="D28" s="24"/>
      <c r="E28" s="19"/>
      <c r="F28" s="19"/>
      <c r="G28" s="19"/>
      <c r="H28" s="19" t="s">
        <v>368</v>
      </c>
      <c r="I28" s="28"/>
      <c r="J28" s="28"/>
      <c r="K28" s="29"/>
      <c r="L28" s="29"/>
      <c r="M28" s="29"/>
      <c r="N28" s="29"/>
      <c r="O28" s="29"/>
      <c r="P28" s="234" t="s">
        <v>352</v>
      </c>
      <c r="Q28" s="26"/>
      <c r="R28" s="256"/>
      <c r="S28" s="258"/>
      <c r="T28" s="258"/>
      <c r="U28" s="258"/>
      <c r="V28" s="258"/>
      <c r="W28" s="258"/>
      <c r="X28" s="258"/>
      <c r="Y28" s="258"/>
      <c r="Z28" s="25"/>
      <c r="AA28" s="27"/>
      <c r="AD28" s="9">
        <v>0</v>
      </c>
      <c r="AK28" s="241"/>
      <c r="AL28" s="241"/>
    </row>
    <row r="29" spans="1:38" ht="14.65" customHeight="1" x14ac:dyDescent="0.15">
      <c r="A29" s="7" t="s">
        <v>34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34" t="s">
        <v>352</v>
      </c>
      <c r="Q29" s="26"/>
      <c r="R29" s="24"/>
      <c r="S29" s="227"/>
      <c r="T29" s="227"/>
      <c r="U29" s="227"/>
      <c r="V29" s="227"/>
      <c r="W29" s="227"/>
      <c r="X29" s="227"/>
      <c r="Y29" s="227"/>
      <c r="Z29" s="33"/>
      <c r="AA29" s="36"/>
      <c r="AD29" s="9">
        <v>0</v>
      </c>
      <c r="AK29" s="241"/>
      <c r="AL29" s="241"/>
    </row>
    <row r="30" spans="1:38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34" t="s">
        <v>352</v>
      </c>
      <c r="Q30" s="26"/>
      <c r="R30" s="19"/>
      <c r="S30" s="227"/>
      <c r="T30" s="227"/>
      <c r="U30" s="227"/>
      <c r="V30" s="227"/>
      <c r="W30" s="227"/>
      <c r="X30" s="227"/>
      <c r="Y30" s="227"/>
      <c r="Z30" s="33"/>
      <c r="AA30" s="36"/>
      <c r="AD30" s="9">
        <v>0</v>
      </c>
      <c r="AK30" s="241"/>
      <c r="AL30" s="241"/>
    </row>
    <row r="31" spans="1:38" ht="14.65" customHeight="1" x14ac:dyDescent="0.15">
      <c r="A31" s="7" t="s">
        <v>369</v>
      </c>
      <c r="D31" s="24"/>
      <c r="E31" s="19"/>
      <c r="F31" s="19"/>
      <c r="G31" s="19"/>
      <c r="H31" s="19" t="s">
        <v>370</v>
      </c>
      <c r="I31" s="19"/>
      <c r="J31" s="19"/>
      <c r="K31" s="18"/>
      <c r="L31" s="18"/>
      <c r="M31" s="18"/>
      <c r="N31" s="18"/>
      <c r="O31" s="18"/>
      <c r="P31" s="234" t="s">
        <v>352</v>
      </c>
      <c r="Q31" s="26"/>
      <c r="R31" s="19"/>
      <c r="S31" s="19"/>
      <c r="T31" s="19"/>
      <c r="U31" s="19"/>
      <c r="V31" s="19"/>
      <c r="W31" s="19"/>
      <c r="X31" s="19"/>
      <c r="Y31" s="18"/>
      <c r="Z31" s="25"/>
      <c r="AA31" s="35"/>
      <c r="AD31" s="9">
        <v>0</v>
      </c>
      <c r="AK31" s="241"/>
      <c r="AL31" s="241"/>
    </row>
    <row r="32" spans="1:38" ht="14.65" customHeight="1" x14ac:dyDescent="0.15">
      <c r="A32" s="7" t="s">
        <v>38</v>
      </c>
      <c r="D32" s="24"/>
      <c r="E32" s="19"/>
      <c r="F32" s="19"/>
      <c r="G32" s="19"/>
      <c r="H32" s="19" t="s">
        <v>39</v>
      </c>
      <c r="I32" s="19"/>
      <c r="J32" s="19"/>
      <c r="K32" s="18"/>
      <c r="L32" s="18"/>
      <c r="M32" s="18"/>
      <c r="N32" s="18"/>
      <c r="O32" s="18"/>
      <c r="P32" s="25">
        <v>2784</v>
      </c>
      <c r="Q32" s="26"/>
      <c r="R32" s="19"/>
      <c r="S32" s="18"/>
      <c r="T32" s="19"/>
      <c r="U32" s="19"/>
      <c r="V32" s="19"/>
      <c r="W32" s="19"/>
      <c r="X32" s="19"/>
      <c r="Y32" s="18"/>
      <c r="Z32" s="25"/>
      <c r="AA32" s="35"/>
      <c r="AD32" s="9">
        <v>2783717387</v>
      </c>
      <c r="AK32" s="241"/>
      <c r="AL32" s="241"/>
    </row>
    <row r="33" spans="1:38" ht="14.65" customHeight="1" x14ac:dyDescent="0.15">
      <c r="A33" s="7" t="s">
        <v>40</v>
      </c>
      <c r="D33" s="24"/>
      <c r="E33" s="19"/>
      <c r="F33" s="19"/>
      <c r="G33" s="19" t="s">
        <v>41</v>
      </c>
      <c r="H33" s="19"/>
      <c r="I33" s="19"/>
      <c r="J33" s="19"/>
      <c r="K33" s="18"/>
      <c r="L33" s="18"/>
      <c r="M33" s="18"/>
      <c r="N33" s="18"/>
      <c r="O33" s="18"/>
      <c r="P33" s="25">
        <v>785704</v>
      </c>
      <c r="Q33" s="26" t="s">
        <v>338</v>
      </c>
      <c r="R33" s="17"/>
      <c r="S33" s="18"/>
      <c r="T33" s="18"/>
      <c r="U33" s="18"/>
      <c r="V33" s="18"/>
      <c r="W33" s="18"/>
      <c r="X33" s="18"/>
      <c r="Y33" s="37"/>
      <c r="Z33" s="25"/>
      <c r="AA33" s="35"/>
      <c r="AD33" s="9">
        <f>IF(COUNTIF(AD34:AD45,"-")=COUNTA(AD34:AD45),"-",SUM(AD34:AD45))</f>
        <v>785703741425</v>
      </c>
      <c r="AK33" s="241"/>
      <c r="AL33" s="241"/>
    </row>
    <row r="34" spans="1:38" ht="14.65" customHeight="1" x14ac:dyDescent="0.15">
      <c r="A34" s="7" t="s">
        <v>42</v>
      </c>
      <c r="D34" s="24"/>
      <c r="E34" s="19"/>
      <c r="F34" s="19"/>
      <c r="G34" s="19"/>
      <c r="H34" s="19" t="s">
        <v>10</v>
      </c>
      <c r="I34" s="19"/>
      <c r="J34" s="19"/>
      <c r="K34" s="18"/>
      <c r="L34" s="18"/>
      <c r="M34" s="18"/>
      <c r="N34" s="18"/>
      <c r="O34" s="18"/>
      <c r="P34" s="25">
        <v>414741</v>
      </c>
      <c r="Q34" s="26"/>
      <c r="R34" s="18"/>
      <c r="S34" s="18"/>
      <c r="T34" s="18"/>
      <c r="U34" s="18"/>
      <c r="V34" s="18"/>
      <c r="W34" s="18"/>
      <c r="X34" s="18"/>
      <c r="Y34" s="18"/>
      <c r="Z34" s="25"/>
      <c r="AA34" s="35"/>
      <c r="AD34" s="9">
        <v>414741473149</v>
      </c>
      <c r="AK34" s="241"/>
      <c r="AL34" s="241"/>
    </row>
    <row r="35" spans="1:38" ht="14.65" customHeight="1" x14ac:dyDescent="0.15">
      <c r="A35" s="7" t="s">
        <v>371</v>
      </c>
      <c r="D35" s="24"/>
      <c r="E35" s="19"/>
      <c r="F35" s="19"/>
      <c r="G35" s="19"/>
      <c r="H35" s="19" t="s">
        <v>354</v>
      </c>
      <c r="I35" s="19"/>
      <c r="J35" s="19"/>
      <c r="K35" s="18"/>
      <c r="L35" s="18"/>
      <c r="M35" s="18"/>
      <c r="N35" s="18"/>
      <c r="O35" s="18"/>
      <c r="P35" s="234" t="s">
        <v>372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0</v>
      </c>
      <c r="AK35" s="241"/>
      <c r="AL35" s="241"/>
    </row>
    <row r="36" spans="1:38" ht="14.65" customHeight="1" x14ac:dyDescent="0.15">
      <c r="A36" s="7" t="s">
        <v>43</v>
      </c>
      <c r="D36" s="24"/>
      <c r="E36" s="19"/>
      <c r="F36" s="19"/>
      <c r="G36" s="19"/>
      <c r="H36" s="19" t="s">
        <v>15</v>
      </c>
      <c r="I36" s="19"/>
      <c r="J36" s="19"/>
      <c r="K36" s="18"/>
      <c r="L36" s="18"/>
      <c r="M36" s="18"/>
      <c r="N36" s="18"/>
      <c r="O36" s="18"/>
      <c r="P36" s="25">
        <v>17502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17502060993</v>
      </c>
      <c r="AK36" s="241"/>
      <c r="AL36" s="241"/>
    </row>
    <row r="37" spans="1:38" ht="14.65" customHeight="1" x14ac:dyDescent="0.15">
      <c r="A37" s="7" t="s">
        <v>44</v>
      </c>
      <c r="D37" s="24"/>
      <c r="E37" s="19"/>
      <c r="F37" s="19"/>
      <c r="G37" s="19"/>
      <c r="H37" s="19" t="s">
        <v>17</v>
      </c>
      <c r="I37" s="19"/>
      <c r="J37" s="19"/>
      <c r="K37" s="18"/>
      <c r="L37" s="18"/>
      <c r="M37" s="18"/>
      <c r="N37" s="18"/>
      <c r="O37" s="18"/>
      <c r="P37" s="25">
        <v>-6474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-6473829620</v>
      </c>
      <c r="AK37" s="241"/>
      <c r="AL37" s="241"/>
    </row>
    <row r="38" spans="1:38" ht="14.65" customHeight="1" x14ac:dyDescent="0.15">
      <c r="A38" s="7" t="s">
        <v>373</v>
      </c>
      <c r="D38" s="24"/>
      <c r="E38" s="19"/>
      <c r="F38" s="19"/>
      <c r="G38" s="19"/>
      <c r="H38" s="19" t="s">
        <v>359</v>
      </c>
      <c r="I38" s="19"/>
      <c r="J38" s="19"/>
      <c r="K38" s="18"/>
      <c r="L38" s="18"/>
      <c r="M38" s="18"/>
      <c r="N38" s="18"/>
      <c r="O38" s="18"/>
      <c r="P38" s="234" t="s">
        <v>352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  <c r="AK38" s="241"/>
      <c r="AL38" s="241"/>
    </row>
    <row r="39" spans="1:38" ht="14.65" customHeight="1" x14ac:dyDescent="0.15">
      <c r="A39" s="7" t="s">
        <v>45</v>
      </c>
      <c r="D39" s="24"/>
      <c r="E39" s="19"/>
      <c r="F39" s="19"/>
      <c r="G39" s="19"/>
      <c r="H39" s="19" t="s">
        <v>19</v>
      </c>
      <c r="I39" s="19"/>
      <c r="J39" s="19"/>
      <c r="K39" s="18"/>
      <c r="L39" s="18"/>
      <c r="M39" s="18"/>
      <c r="N39" s="18"/>
      <c r="O39" s="18"/>
      <c r="P39" s="25">
        <v>556149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556148583901</v>
      </c>
      <c r="AK39" s="241"/>
      <c r="AL39" s="241"/>
    </row>
    <row r="40" spans="1:38" ht="14.65" customHeight="1" x14ac:dyDescent="0.15">
      <c r="A40" s="7" t="s">
        <v>46</v>
      </c>
      <c r="D40" s="24"/>
      <c r="E40" s="19"/>
      <c r="F40" s="19"/>
      <c r="G40" s="19"/>
      <c r="H40" s="19" t="s">
        <v>21</v>
      </c>
      <c r="I40" s="19"/>
      <c r="J40" s="19"/>
      <c r="K40" s="18"/>
      <c r="L40" s="18"/>
      <c r="M40" s="18"/>
      <c r="N40" s="18"/>
      <c r="O40" s="18"/>
      <c r="P40" s="25">
        <v>-213153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-213152813019</v>
      </c>
      <c r="AK40" s="241"/>
      <c r="AL40" s="241"/>
    </row>
    <row r="41" spans="1:38" ht="14.65" customHeight="1" x14ac:dyDescent="0.15">
      <c r="A41" s="7" t="s">
        <v>374</v>
      </c>
      <c r="D41" s="24"/>
      <c r="E41" s="19"/>
      <c r="F41" s="19"/>
      <c r="G41" s="19"/>
      <c r="H41" s="19" t="s">
        <v>361</v>
      </c>
      <c r="I41" s="19"/>
      <c r="J41" s="19"/>
      <c r="K41" s="18"/>
      <c r="L41" s="18"/>
      <c r="M41" s="18"/>
      <c r="N41" s="18"/>
      <c r="O41" s="18"/>
      <c r="P41" s="234" t="s">
        <v>372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0</v>
      </c>
      <c r="AK41" s="241"/>
      <c r="AL41" s="241"/>
    </row>
    <row r="42" spans="1:38" ht="14.65" customHeight="1" x14ac:dyDescent="0.15">
      <c r="A42" s="7" t="s">
        <v>47</v>
      </c>
      <c r="D42" s="24"/>
      <c r="E42" s="19"/>
      <c r="F42" s="19"/>
      <c r="G42" s="19"/>
      <c r="H42" s="19" t="s">
        <v>35</v>
      </c>
      <c r="I42" s="19"/>
      <c r="J42" s="19"/>
      <c r="K42" s="18"/>
      <c r="L42" s="18"/>
      <c r="M42" s="18"/>
      <c r="N42" s="18"/>
      <c r="O42" s="18"/>
      <c r="P42" s="25">
        <v>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680000</v>
      </c>
      <c r="AK42" s="241"/>
      <c r="AL42" s="241"/>
    </row>
    <row r="43" spans="1:38" ht="14.65" customHeight="1" x14ac:dyDescent="0.15">
      <c r="A43" s="7" t="s">
        <v>48</v>
      </c>
      <c r="D43" s="24"/>
      <c r="E43" s="19"/>
      <c r="F43" s="19"/>
      <c r="G43" s="19"/>
      <c r="H43" s="19" t="s">
        <v>37</v>
      </c>
      <c r="I43" s="19"/>
      <c r="J43" s="19"/>
      <c r="K43" s="18"/>
      <c r="L43" s="18"/>
      <c r="M43" s="18"/>
      <c r="N43" s="18"/>
      <c r="O43" s="18"/>
      <c r="P43" s="25">
        <v>-1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-646000</v>
      </c>
      <c r="AK43" s="241"/>
      <c r="AL43" s="241"/>
    </row>
    <row r="44" spans="1:38" ht="14.65" customHeight="1" x14ac:dyDescent="0.15">
      <c r="A44" s="7" t="s">
        <v>375</v>
      </c>
      <c r="D44" s="24"/>
      <c r="E44" s="19"/>
      <c r="F44" s="19"/>
      <c r="G44" s="19"/>
      <c r="H44" s="19" t="s">
        <v>370</v>
      </c>
      <c r="I44" s="19"/>
      <c r="J44" s="19"/>
      <c r="K44" s="18"/>
      <c r="L44" s="18"/>
      <c r="M44" s="18"/>
      <c r="N44" s="18"/>
      <c r="O44" s="18"/>
      <c r="P44" s="234" t="s">
        <v>352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  <c r="AK44" s="241"/>
      <c r="AL44" s="241"/>
    </row>
    <row r="45" spans="1:38" ht="14.65" customHeight="1" x14ac:dyDescent="0.15">
      <c r="A45" s="7" t="s">
        <v>49</v>
      </c>
      <c r="D45" s="24"/>
      <c r="E45" s="19"/>
      <c r="F45" s="19"/>
      <c r="G45" s="19"/>
      <c r="H45" s="19" t="s">
        <v>39</v>
      </c>
      <c r="I45" s="19"/>
      <c r="J45" s="19"/>
      <c r="K45" s="18"/>
      <c r="L45" s="18"/>
      <c r="M45" s="18"/>
      <c r="N45" s="18"/>
      <c r="O45" s="18"/>
      <c r="P45" s="25">
        <v>16938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16938232021</v>
      </c>
      <c r="AK45" s="241"/>
      <c r="AL45" s="241"/>
    </row>
    <row r="46" spans="1:38" ht="14.65" customHeight="1" x14ac:dyDescent="0.15">
      <c r="A46" s="7" t="s">
        <v>50</v>
      </c>
      <c r="D46" s="24"/>
      <c r="E46" s="19"/>
      <c r="F46" s="19"/>
      <c r="G46" s="19" t="s">
        <v>51</v>
      </c>
      <c r="H46" s="28"/>
      <c r="I46" s="28"/>
      <c r="J46" s="28"/>
      <c r="K46" s="29"/>
      <c r="L46" s="29"/>
      <c r="M46" s="29"/>
      <c r="N46" s="29"/>
      <c r="O46" s="29"/>
      <c r="P46" s="25">
        <v>58950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58949882098</v>
      </c>
      <c r="AK46" s="241"/>
      <c r="AL46" s="241"/>
    </row>
    <row r="47" spans="1:38" ht="14.65" customHeight="1" x14ac:dyDescent="0.15">
      <c r="A47" s="7" t="s">
        <v>52</v>
      </c>
      <c r="D47" s="24"/>
      <c r="E47" s="19"/>
      <c r="F47" s="19"/>
      <c r="G47" s="19" t="s">
        <v>53</v>
      </c>
      <c r="H47" s="28"/>
      <c r="I47" s="28"/>
      <c r="J47" s="28"/>
      <c r="K47" s="29"/>
      <c r="L47" s="29"/>
      <c r="M47" s="29"/>
      <c r="N47" s="29"/>
      <c r="O47" s="29"/>
      <c r="P47" s="25">
        <v>-32896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-32895556794</v>
      </c>
      <c r="AK47" s="241"/>
      <c r="AL47" s="241"/>
    </row>
    <row r="48" spans="1:38" ht="14.65" customHeight="1" x14ac:dyDescent="0.15">
      <c r="A48" s="7">
        <v>1305000</v>
      </c>
      <c r="D48" s="24"/>
      <c r="E48" s="19"/>
      <c r="F48" s="19"/>
      <c r="G48" s="19" t="s">
        <v>376</v>
      </c>
      <c r="H48" s="28"/>
      <c r="I48" s="28"/>
      <c r="J48" s="28"/>
      <c r="K48" s="29"/>
      <c r="L48" s="29"/>
      <c r="M48" s="29"/>
      <c r="N48" s="29"/>
      <c r="O48" s="29"/>
      <c r="P48" s="234" t="s">
        <v>352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AK48" s="241"/>
      <c r="AL48" s="241"/>
    </row>
    <row r="49" spans="1:38" ht="14.65" customHeight="1" x14ac:dyDescent="0.15">
      <c r="A49" s="7" t="s">
        <v>54</v>
      </c>
      <c r="D49" s="24"/>
      <c r="E49" s="19"/>
      <c r="F49" s="19" t="s">
        <v>55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471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IF(COUNTIF(AD50:AD51,"-")=COUNTA(AD50:AD51),"-",SUM(AD50:AD51))</f>
        <v>471082491</v>
      </c>
      <c r="AK49" s="241"/>
      <c r="AL49" s="241"/>
    </row>
    <row r="50" spans="1:38" ht="14.65" customHeight="1" x14ac:dyDescent="0.15">
      <c r="A50" s="7" t="s">
        <v>56</v>
      </c>
      <c r="D50" s="24"/>
      <c r="E50" s="19"/>
      <c r="F50" s="19"/>
      <c r="G50" s="19" t="s">
        <v>57</v>
      </c>
      <c r="H50" s="19"/>
      <c r="I50" s="19"/>
      <c r="J50" s="19"/>
      <c r="K50" s="18"/>
      <c r="L50" s="18"/>
      <c r="M50" s="18"/>
      <c r="N50" s="18"/>
      <c r="O50" s="18"/>
      <c r="P50" s="25">
        <v>181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180897862</v>
      </c>
      <c r="AK50" s="241"/>
      <c r="AL50" s="241"/>
    </row>
    <row r="51" spans="1:38" ht="14.65" customHeight="1" x14ac:dyDescent="0.15">
      <c r="A51" s="7" t="s">
        <v>58</v>
      </c>
      <c r="D51" s="24"/>
      <c r="E51" s="19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8"/>
      <c r="P51" s="25">
        <v>290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290184629</v>
      </c>
      <c r="AK51" s="241"/>
      <c r="AL51" s="241"/>
    </row>
    <row r="52" spans="1:38" ht="14.65" customHeight="1" x14ac:dyDescent="0.15">
      <c r="A52" s="7" t="s">
        <v>59</v>
      </c>
      <c r="D52" s="24"/>
      <c r="E52" s="19"/>
      <c r="F52" s="19" t="s">
        <v>60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48782</v>
      </c>
      <c r="Q52" s="26" t="s">
        <v>338</v>
      </c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IF(COUNTIF(AD53:AD64,"-")=COUNTA(AD53:AD64),"-",SUM(AD53,AD57:AD60,AD63:AD64))</f>
        <v>48782197462</v>
      </c>
      <c r="AK52" s="241"/>
      <c r="AL52" s="241"/>
    </row>
    <row r="53" spans="1:38" ht="14.65" customHeight="1" x14ac:dyDescent="0.15">
      <c r="A53" s="7" t="s">
        <v>61</v>
      </c>
      <c r="D53" s="24"/>
      <c r="E53" s="19"/>
      <c r="F53" s="19"/>
      <c r="G53" s="19" t="s">
        <v>62</v>
      </c>
      <c r="H53" s="19"/>
      <c r="I53" s="19"/>
      <c r="J53" s="19"/>
      <c r="K53" s="19"/>
      <c r="L53" s="18"/>
      <c r="M53" s="18"/>
      <c r="N53" s="18"/>
      <c r="O53" s="18"/>
      <c r="P53" s="25">
        <v>6131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IF(COUNTIF(AD54:AD56,"-")=COUNTA(AD54:AD56),"-",SUM(AD54:AD56))</f>
        <v>6131200163</v>
      </c>
      <c r="AK53" s="241"/>
      <c r="AL53" s="241"/>
    </row>
    <row r="54" spans="1:38" ht="14.65" customHeight="1" x14ac:dyDescent="0.15">
      <c r="A54" s="7" t="s">
        <v>63</v>
      </c>
      <c r="D54" s="24"/>
      <c r="E54" s="19"/>
      <c r="F54" s="19"/>
      <c r="G54" s="19"/>
      <c r="H54" s="19" t="s">
        <v>64</v>
      </c>
      <c r="I54" s="19"/>
      <c r="J54" s="19"/>
      <c r="K54" s="19"/>
      <c r="L54" s="18"/>
      <c r="M54" s="18"/>
      <c r="N54" s="18"/>
      <c r="O54" s="18"/>
      <c r="P54" s="25">
        <v>1495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1495041269</v>
      </c>
      <c r="AK54" s="241"/>
      <c r="AL54" s="241"/>
    </row>
    <row r="55" spans="1:38" ht="14.65" customHeight="1" x14ac:dyDescent="0.15">
      <c r="A55" s="7" t="s">
        <v>65</v>
      </c>
      <c r="D55" s="24"/>
      <c r="E55" s="19"/>
      <c r="F55" s="19"/>
      <c r="G55" s="19"/>
      <c r="H55" s="19" t="s">
        <v>66</v>
      </c>
      <c r="I55" s="19"/>
      <c r="J55" s="19"/>
      <c r="K55" s="19"/>
      <c r="L55" s="18"/>
      <c r="M55" s="18"/>
      <c r="N55" s="18"/>
      <c r="O55" s="18"/>
      <c r="P55" s="25">
        <v>-6631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-6631178606</v>
      </c>
      <c r="AK55" s="241"/>
      <c r="AL55" s="241"/>
    </row>
    <row r="56" spans="1:38" ht="14.65" customHeight="1" x14ac:dyDescent="0.15">
      <c r="A56" s="7" t="s">
        <v>67</v>
      </c>
      <c r="D56" s="24"/>
      <c r="E56" s="19"/>
      <c r="F56" s="19"/>
      <c r="G56" s="19"/>
      <c r="H56" s="19" t="s">
        <v>35</v>
      </c>
      <c r="I56" s="19"/>
      <c r="J56" s="19"/>
      <c r="K56" s="19"/>
      <c r="L56" s="18"/>
      <c r="M56" s="18"/>
      <c r="N56" s="18"/>
      <c r="O56" s="18"/>
      <c r="P56" s="25">
        <v>11267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11267337500</v>
      </c>
      <c r="AK56" s="241"/>
      <c r="AL56" s="241"/>
    </row>
    <row r="57" spans="1:38" ht="14.65" customHeight="1" x14ac:dyDescent="0.15">
      <c r="A57" s="7" t="s">
        <v>68</v>
      </c>
      <c r="D57" s="24"/>
      <c r="E57" s="19"/>
      <c r="F57" s="19"/>
      <c r="G57" s="19" t="s">
        <v>69</v>
      </c>
      <c r="H57" s="19"/>
      <c r="I57" s="19"/>
      <c r="J57" s="19"/>
      <c r="K57" s="19"/>
      <c r="L57" s="18"/>
      <c r="M57" s="18"/>
      <c r="N57" s="18"/>
      <c r="O57" s="18"/>
      <c r="P57" s="25">
        <v>-3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-3000000</v>
      </c>
      <c r="AK57" s="241"/>
      <c r="AL57" s="241"/>
    </row>
    <row r="58" spans="1:38" ht="14.65" customHeight="1" x14ac:dyDescent="0.15">
      <c r="A58" s="7" t="s">
        <v>70</v>
      </c>
      <c r="D58" s="24"/>
      <c r="E58" s="19"/>
      <c r="F58" s="19"/>
      <c r="G58" s="19" t="s">
        <v>71</v>
      </c>
      <c r="H58" s="19"/>
      <c r="I58" s="19"/>
      <c r="J58" s="19"/>
      <c r="K58" s="18"/>
      <c r="L58" s="18"/>
      <c r="M58" s="18"/>
      <c r="N58" s="18"/>
      <c r="O58" s="18"/>
      <c r="P58" s="25">
        <v>4404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4404394733</v>
      </c>
      <c r="AK58" s="241"/>
      <c r="AL58" s="241"/>
    </row>
    <row r="59" spans="1:38" ht="14.65" customHeight="1" x14ac:dyDescent="0.15">
      <c r="A59" s="7" t="s">
        <v>72</v>
      </c>
      <c r="D59" s="24"/>
      <c r="E59" s="19"/>
      <c r="F59" s="19"/>
      <c r="G59" s="19" t="s">
        <v>73</v>
      </c>
      <c r="H59" s="19"/>
      <c r="I59" s="19"/>
      <c r="J59" s="19"/>
      <c r="K59" s="18"/>
      <c r="L59" s="18"/>
      <c r="M59" s="18"/>
      <c r="N59" s="18"/>
      <c r="O59" s="18"/>
      <c r="P59" s="25">
        <v>5365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5365320788</v>
      </c>
      <c r="AK59" s="241"/>
      <c r="AL59" s="241"/>
    </row>
    <row r="60" spans="1:38" ht="14.65" customHeight="1" x14ac:dyDescent="0.15">
      <c r="A60" s="7" t="s">
        <v>74</v>
      </c>
      <c r="D60" s="24"/>
      <c r="E60" s="19"/>
      <c r="F60" s="19"/>
      <c r="G60" s="19" t="s">
        <v>75</v>
      </c>
      <c r="H60" s="19"/>
      <c r="I60" s="19"/>
      <c r="J60" s="19"/>
      <c r="K60" s="18"/>
      <c r="L60" s="18"/>
      <c r="M60" s="18"/>
      <c r="N60" s="18"/>
      <c r="O60" s="18"/>
      <c r="P60" s="25">
        <v>31441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f>IF(COUNTIF(AD61:AD62,"-")=COUNTA(AD61:AD62),"-",SUM(AD61:AD62))</f>
        <v>31440620347</v>
      </c>
      <c r="AK60" s="241"/>
      <c r="AL60" s="241"/>
    </row>
    <row r="61" spans="1:38" ht="14.65" customHeight="1" x14ac:dyDescent="0.15">
      <c r="A61" s="7" t="s">
        <v>76</v>
      </c>
      <c r="D61" s="24"/>
      <c r="E61" s="19"/>
      <c r="F61" s="19"/>
      <c r="G61" s="19"/>
      <c r="H61" s="19" t="s">
        <v>77</v>
      </c>
      <c r="I61" s="19"/>
      <c r="J61" s="19"/>
      <c r="K61" s="18"/>
      <c r="L61" s="18"/>
      <c r="M61" s="18"/>
      <c r="N61" s="18"/>
      <c r="O61" s="18"/>
      <c r="P61" s="25">
        <v>2140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2140000000</v>
      </c>
      <c r="AK61" s="241"/>
      <c r="AL61" s="241"/>
    </row>
    <row r="62" spans="1:38" ht="14.65" customHeight="1" x14ac:dyDescent="0.15">
      <c r="A62" s="7" t="s">
        <v>78</v>
      </c>
      <c r="D62" s="24"/>
      <c r="E62" s="18"/>
      <c r="F62" s="19"/>
      <c r="G62" s="19"/>
      <c r="H62" s="19" t="s">
        <v>35</v>
      </c>
      <c r="I62" s="19"/>
      <c r="J62" s="19"/>
      <c r="K62" s="18"/>
      <c r="L62" s="18"/>
      <c r="M62" s="18"/>
      <c r="N62" s="18"/>
      <c r="O62" s="18"/>
      <c r="P62" s="25">
        <v>29301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29300620347</v>
      </c>
      <c r="AK62" s="241"/>
      <c r="AL62" s="241"/>
    </row>
    <row r="63" spans="1:38" ht="14.65" customHeight="1" x14ac:dyDescent="0.15">
      <c r="A63" s="7" t="s">
        <v>79</v>
      </c>
      <c r="D63" s="24"/>
      <c r="E63" s="18"/>
      <c r="F63" s="19"/>
      <c r="G63" s="19" t="s">
        <v>35</v>
      </c>
      <c r="H63" s="19"/>
      <c r="I63" s="19"/>
      <c r="J63" s="19"/>
      <c r="K63" s="18"/>
      <c r="L63" s="18"/>
      <c r="M63" s="18"/>
      <c r="N63" s="18"/>
      <c r="O63" s="18"/>
      <c r="P63" s="25">
        <v>1906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1906388180</v>
      </c>
      <c r="AK63" s="241"/>
      <c r="AL63" s="241"/>
    </row>
    <row r="64" spans="1:38" ht="14.65" customHeight="1" x14ac:dyDescent="0.15">
      <c r="A64" s="7" t="s">
        <v>80</v>
      </c>
      <c r="D64" s="24"/>
      <c r="E64" s="18"/>
      <c r="F64" s="19"/>
      <c r="G64" s="19" t="s">
        <v>81</v>
      </c>
      <c r="H64" s="19"/>
      <c r="I64" s="19"/>
      <c r="J64" s="19"/>
      <c r="K64" s="18"/>
      <c r="L64" s="18"/>
      <c r="M64" s="18"/>
      <c r="N64" s="18"/>
      <c r="O64" s="18"/>
      <c r="P64" s="25">
        <v>-463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-462726749</v>
      </c>
      <c r="AK64" s="241"/>
      <c r="AL64" s="241"/>
    </row>
    <row r="65" spans="1:38" ht="14.65" customHeight="1" x14ac:dyDescent="0.15">
      <c r="A65" s="7" t="s">
        <v>82</v>
      </c>
      <c r="D65" s="24"/>
      <c r="E65" s="18" t="s">
        <v>83</v>
      </c>
      <c r="F65" s="19"/>
      <c r="G65" s="20"/>
      <c r="H65" s="20"/>
      <c r="I65" s="20"/>
      <c r="J65" s="18"/>
      <c r="K65" s="18"/>
      <c r="L65" s="18"/>
      <c r="M65" s="18"/>
      <c r="N65" s="18"/>
      <c r="O65" s="18"/>
      <c r="P65" s="25">
        <v>62360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f>IF(COUNTIF(AD66:AD74,"-")=COUNTA(AD66:AD74),"-",SUM(AD66:AD69,AD72:AD74))</f>
        <v>62359814413</v>
      </c>
      <c r="AK65" s="241"/>
      <c r="AL65" s="241"/>
    </row>
    <row r="66" spans="1:38" ht="14.65" customHeight="1" x14ac:dyDescent="0.15">
      <c r="A66" s="7" t="s">
        <v>84</v>
      </c>
      <c r="D66" s="24"/>
      <c r="E66" s="18"/>
      <c r="F66" s="19" t="s">
        <v>85</v>
      </c>
      <c r="G66" s="20"/>
      <c r="H66" s="20"/>
      <c r="I66" s="20"/>
      <c r="J66" s="18"/>
      <c r="K66" s="18"/>
      <c r="L66" s="18"/>
      <c r="M66" s="18"/>
      <c r="N66" s="18"/>
      <c r="O66" s="18"/>
      <c r="P66" s="25">
        <v>30159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30158554029</v>
      </c>
      <c r="AK66" s="241"/>
      <c r="AL66" s="241"/>
    </row>
    <row r="67" spans="1:38" ht="14.65" customHeight="1" x14ac:dyDescent="0.15">
      <c r="A67" s="7" t="s">
        <v>86</v>
      </c>
      <c r="D67" s="24"/>
      <c r="E67" s="18"/>
      <c r="F67" s="19" t="s">
        <v>87</v>
      </c>
      <c r="G67" s="19"/>
      <c r="H67" s="28"/>
      <c r="I67" s="19"/>
      <c r="J67" s="19"/>
      <c r="K67" s="18"/>
      <c r="L67" s="18"/>
      <c r="M67" s="18"/>
      <c r="N67" s="18"/>
      <c r="O67" s="18"/>
      <c r="P67" s="25">
        <v>3835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3834658766</v>
      </c>
      <c r="AK67" s="241"/>
      <c r="AL67" s="241"/>
    </row>
    <row r="68" spans="1:38" ht="14.65" customHeight="1" x14ac:dyDescent="0.15">
      <c r="A68" s="7">
        <v>1500000</v>
      </c>
      <c r="D68" s="24"/>
      <c r="E68" s="18"/>
      <c r="F68" s="19" t="s">
        <v>88</v>
      </c>
      <c r="G68" s="19"/>
      <c r="H68" s="19"/>
      <c r="I68" s="19"/>
      <c r="J68" s="19"/>
      <c r="K68" s="18"/>
      <c r="L68" s="18"/>
      <c r="M68" s="18"/>
      <c r="N68" s="18"/>
      <c r="O68" s="18"/>
      <c r="P68" s="25">
        <v>671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v>670964055</v>
      </c>
      <c r="AK68" s="241"/>
      <c r="AL68" s="241"/>
    </row>
    <row r="69" spans="1:38" ht="14.65" customHeight="1" x14ac:dyDescent="0.15">
      <c r="A69" s="7" t="s">
        <v>89</v>
      </c>
      <c r="D69" s="24"/>
      <c r="E69" s="19"/>
      <c r="F69" s="19" t="s">
        <v>75</v>
      </c>
      <c r="G69" s="19"/>
      <c r="H69" s="28"/>
      <c r="I69" s="19"/>
      <c r="J69" s="19"/>
      <c r="K69" s="18"/>
      <c r="L69" s="18"/>
      <c r="M69" s="18"/>
      <c r="N69" s="18"/>
      <c r="O69" s="18"/>
      <c r="P69" s="25">
        <v>26018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f>IF(COUNTIF(AD70:AD71,"-")=COUNTA(AD70:AD71),"-",SUM(AD70:AD71))</f>
        <v>26018488557</v>
      </c>
      <c r="AK69" s="241"/>
      <c r="AL69" s="241"/>
    </row>
    <row r="70" spans="1:38" ht="14.65" customHeight="1" x14ac:dyDescent="0.15">
      <c r="A70" s="7" t="s">
        <v>90</v>
      </c>
      <c r="D70" s="24"/>
      <c r="E70" s="19"/>
      <c r="F70" s="19"/>
      <c r="G70" s="19" t="s">
        <v>91</v>
      </c>
      <c r="H70" s="19"/>
      <c r="I70" s="19"/>
      <c r="J70" s="19"/>
      <c r="K70" s="18"/>
      <c r="L70" s="18"/>
      <c r="M70" s="18"/>
      <c r="N70" s="18"/>
      <c r="O70" s="18"/>
      <c r="P70" s="25">
        <v>17803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17803025400</v>
      </c>
      <c r="AK70" s="241"/>
      <c r="AL70" s="241"/>
    </row>
    <row r="71" spans="1:38" ht="14.65" customHeight="1" x14ac:dyDescent="0.15">
      <c r="A71" s="7" t="s">
        <v>92</v>
      </c>
      <c r="D71" s="24"/>
      <c r="E71" s="19"/>
      <c r="F71" s="19"/>
      <c r="G71" s="19" t="s">
        <v>77</v>
      </c>
      <c r="H71" s="19"/>
      <c r="I71" s="19"/>
      <c r="J71" s="19"/>
      <c r="K71" s="18"/>
      <c r="L71" s="18"/>
      <c r="M71" s="18"/>
      <c r="N71" s="18"/>
      <c r="O71" s="18"/>
      <c r="P71" s="25">
        <v>8215</v>
      </c>
      <c r="Q71" s="26"/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v>8215463157</v>
      </c>
      <c r="AK71" s="241"/>
      <c r="AL71" s="241"/>
    </row>
    <row r="72" spans="1:38" ht="14.65" customHeight="1" x14ac:dyDescent="0.15">
      <c r="A72" s="7" t="s">
        <v>93</v>
      </c>
      <c r="D72" s="24"/>
      <c r="E72" s="19"/>
      <c r="F72" s="19" t="s">
        <v>94</v>
      </c>
      <c r="G72" s="19"/>
      <c r="H72" s="19"/>
      <c r="I72" s="19"/>
      <c r="J72" s="19"/>
      <c r="K72" s="18"/>
      <c r="L72" s="18"/>
      <c r="M72" s="18"/>
      <c r="N72" s="18"/>
      <c r="O72" s="18"/>
      <c r="P72" s="25">
        <v>32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32311307</v>
      </c>
      <c r="AK72" s="241"/>
      <c r="AL72" s="241"/>
    </row>
    <row r="73" spans="1:38" ht="14.65" customHeight="1" x14ac:dyDescent="0.15">
      <c r="A73" s="7" t="s">
        <v>95</v>
      </c>
      <c r="D73" s="24"/>
      <c r="E73" s="19"/>
      <c r="F73" s="19" t="s">
        <v>35</v>
      </c>
      <c r="G73" s="19"/>
      <c r="H73" s="28"/>
      <c r="I73" s="19"/>
      <c r="J73" s="19"/>
      <c r="K73" s="18"/>
      <c r="L73" s="18"/>
      <c r="M73" s="18"/>
      <c r="N73" s="18"/>
      <c r="O73" s="18"/>
      <c r="P73" s="25">
        <v>2020</v>
      </c>
      <c r="Q73" s="26"/>
      <c r="R73" s="38"/>
      <c r="S73" s="38"/>
      <c r="T73" s="38"/>
      <c r="U73" s="38"/>
      <c r="V73" s="38"/>
      <c r="W73" s="38"/>
      <c r="X73" s="38"/>
      <c r="Y73" s="38"/>
      <c r="Z73" s="21"/>
      <c r="AA73" s="39"/>
      <c r="AD73" s="9">
        <v>2020279510</v>
      </c>
      <c r="AK73" s="241"/>
      <c r="AL73" s="241"/>
    </row>
    <row r="74" spans="1:38" ht="14.65" customHeight="1" x14ac:dyDescent="0.15">
      <c r="A74" s="7" t="s">
        <v>96</v>
      </c>
      <c r="D74" s="24"/>
      <c r="E74" s="19"/>
      <c r="F74" s="38" t="s">
        <v>81</v>
      </c>
      <c r="G74" s="19"/>
      <c r="H74" s="19"/>
      <c r="I74" s="19"/>
      <c r="J74" s="19"/>
      <c r="K74" s="18"/>
      <c r="L74" s="18"/>
      <c r="M74" s="18"/>
      <c r="N74" s="18"/>
      <c r="O74" s="18"/>
      <c r="P74" s="25">
        <v>-375</v>
      </c>
      <c r="Q74" s="26"/>
      <c r="R74" s="338"/>
      <c r="S74" s="339"/>
      <c r="T74" s="339"/>
      <c r="U74" s="339"/>
      <c r="V74" s="339"/>
      <c r="W74" s="339"/>
      <c r="X74" s="339"/>
      <c r="Y74" s="340"/>
      <c r="Z74" s="242"/>
      <c r="AA74" s="243"/>
      <c r="AD74" s="9">
        <v>-375441811</v>
      </c>
      <c r="AK74" s="241"/>
      <c r="AL74" s="241"/>
    </row>
    <row r="75" spans="1:38" ht="16.5" customHeight="1" thickBot="1" x14ac:dyDescent="0.2">
      <c r="A75" s="7">
        <v>1565000</v>
      </c>
      <c r="B75" s="7" t="s">
        <v>126</v>
      </c>
      <c r="D75" s="24"/>
      <c r="E75" s="19" t="s">
        <v>377</v>
      </c>
      <c r="F75" s="19"/>
      <c r="G75" s="19"/>
      <c r="H75" s="19"/>
      <c r="I75" s="19"/>
      <c r="J75" s="19"/>
      <c r="K75" s="18"/>
      <c r="L75" s="18"/>
      <c r="M75" s="18"/>
      <c r="N75" s="18"/>
      <c r="O75" s="18"/>
      <c r="P75" s="234" t="s">
        <v>352</v>
      </c>
      <c r="Q75" s="26"/>
      <c r="R75" s="259" t="s">
        <v>127</v>
      </c>
      <c r="S75" s="261"/>
      <c r="T75" s="261"/>
      <c r="U75" s="261"/>
      <c r="V75" s="261"/>
      <c r="W75" s="261"/>
      <c r="X75" s="261"/>
      <c r="Y75" s="262"/>
      <c r="Z75" s="40">
        <v>822299</v>
      </c>
      <c r="AA75" s="41"/>
      <c r="AD75" s="9">
        <v>0</v>
      </c>
      <c r="AE75" s="9">
        <f>IF(AND(AD76="-",AE22="-"),"-",SUM(AD76)-SUM(AE22))</f>
        <v>822298934401</v>
      </c>
      <c r="AK75" s="241"/>
      <c r="AL75" s="241"/>
    </row>
    <row r="76" spans="1:38" ht="14.65" customHeight="1" thickBot="1" x14ac:dyDescent="0.2">
      <c r="A76" s="7" t="s">
        <v>1</v>
      </c>
      <c r="B76" s="7" t="s">
        <v>97</v>
      </c>
      <c r="D76" s="263" t="s">
        <v>2</v>
      </c>
      <c r="E76" s="264"/>
      <c r="F76" s="264"/>
      <c r="G76" s="264"/>
      <c r="H76" s="264"/>
      <c r="I76" s="264"/>
      <c r="J76" s="264"/>
      <c r="K76" s="264"/>
      <c r="L76" s="264"/>
      <c r="M76" s="264"/>
      <c r="N76" s="264"/>
      <c r="O76" s="265"/>
      <c r="P76" s="42">
        <v>1172890</v>
      </c>
      <c r="Q76" s="43"/>
      <c r="R76" s="266" t="s">
        <v>322</v>
      </c>
      <c r="S76" s="268"/>
      <c r="T76" s="268"/>
      <c r="U76" s="268"/>
      <c r="V76" s="268"/>
      <c r="W76" s="268"/>
      <c r="X76" s="268"/>
      <c r="Y76" s="269"/>
      <c r="Z76" s="42">
        <v>1172890</v>
      </c>
      <c r="AA76" s="44"/>
      <c r="AD76" s="9">
        <f>IF(AND(AD7="-",AD65="-",AD75="-"),"-",SUM(AD7,AD65,AD75))</f>
        <v>1172889576609</v>
      </c>
      <c r="AE76" s="9">
        <f>IF(AND(AE22="-",AE75="-"),"-",SUM(AE22,AE75))</f>
        <v>1172889576609</v>
      </c>
      <c r="AK76" s="241"/>
      <c r="AL76" s="241"/>
    </row>
    <row r="77" spans="1:38" ht="9.75" customHeight="1" x14ac:dyDescent="0.15"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Z77" s="18"/>
      <c r="AA77" s="18"/>
    </row>
    <row r="78" spans="1:38" ht="14.65" customHeight="1" x14ac:dyDescent="0.15">
      <c r="D78" s="46"/>
      <c r="E78" s="47" t="s">
        <v>323</v>
      </c>
      <c r="F78" s="4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Z78" s="45"/>
      <c r="AA78" s="45"/>
    </row>
  </sheetData>
  <mergeCells count="12">
    <mergeCell ref="R22:Y22"/>
    <mergeCell ref="R28:Y28"/>
    <mergeCell ref="R74:Y74"/>
    <mergeCell ref="R75:Y75"/>
    <mergeCell ref="D76:O76"/>
    <mergeCell ref="R76:Y76"/>
    <mergeCell ref="D2:AA2"/>
    <mergeCell ref="D3:AA3"/>
    <mergeCell ref="D5:O5"/>
    <mergeCell ref="P5:Q5"/>
    <mergeCell ref="R5:Y5"/>
    <mergeCell ref="Z5:AA5"/>
  </mergeCells>
  <phoneticPr fontId="11"/>
  <pageMargins left="0.70866141732283472" right="0.70866141732283472" top="0.39370078740157477" bottom="0.39370078740157477" header="0.51181102362204722" footer="0.51181102362204722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K43"/>
  <sheetViews>
    <sheetView topLeftCell="B1" zoomScale="85" zoomScaleNormal="85" zoomScaleSheetLayoutView="100" workbookViewId="0">
      <selection activeCell="D1" sqref="D1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37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37" ht="24" x14ac:dyDescent="0.2">
      <c r="C2" s="275" t="s">
        <v>378</v>
      </c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51"/>
    </row>
    <row r="3" spans="1:37" ht="17.25" x14ac:dyDescent="0.2">
      <c r="C3" s="276" t="s">
        <v>379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51"/>
    </row>
    <row r="4" spans="1:37" ht="17.25" x14ac:dyDescent="0.2">
      <c r="C4" s="276" t="s">
        <v>380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51"/>
    </row>
    <row r="5" spans="1:37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333</v>
      </c>
      <c r="P5" s="51"/>
    </row>
    <row r="6" spans="1:37" ht="18" thickBot="1" x14ac:dyDescent="0.25">
      <c r="A6" s="50" t="s">
        <v>314</v>
      </c>
      <c r="C6" s="277" t="s">
        <v>0</v>
      </c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9" t="s">
        <v>316</v>
      </c>
      <c r="O6" s="280"/>
      <c r="P6" s="51"/>
    </row>
    <row r="7" spans="1:37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291786</v>
      </c>
      <c r="O7" s="58" t="s">
        <v>338</v>
      </c>
      <c r="P7" s="59"/>
      <c r="R7" s="6">
        <f>IF(AND(R8="-",R23="-"),"-",SUM(R8,R23))</f>
        <v>291785712311</v>
      </c>
      <c r="AK7" s="217"/>
    </row>
    <row r="8" spans="1:37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110804</v>
      </c>
      <c r="O8" s="60" t="s">
        <v>338</v>
      </c>
      <c r="P8" s="59"/>
      <c r="R8" s="6">
        <f>IF(COUNTIF(R9:R22,"-")=COUNTA(R9:R22),"-",SUM(R9,R14,R19))</f>
        <v>110804046498</v>
      </c>
      <c r="AK8" s="217"/>
    </row>
    <row r="9" spans="1:37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29379</v>
      </c>
      <c r="O9" s="60"/>
      <c r="P9" s="59"/>
      <c r="R9" s="6">
        <f>IF(COUNTIF(R10:R13,"-")=COUNTA(R10:R13),"-",SUM(R10:R13))</f>
        <v>29379105941</v>
      </c>
      <c r="AK9" s="217"/>
    </row>
    <row r="10" spans="1:37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23636</v>
      </c>
      <c r="O10" s="60"/>
      <c r="P10" s="59"/>
      <c r="R10" s="6">
        <v>23636073146</v>
      </c>
      <c r="AK10" s="217"/>
    </row>
    <row r="11" spans="1:37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1870</v>
      </c>
      <c r="O11" s="60"/>
      <c r="P11" s="59"/>
      <c r="R11" s="6">
        <v>1870389246</v>
      </c>
      <c r="AK11" s="217"/>
    </row>
    <row r="12" spans="1:37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2205</v>
      </c>
      <c r="O12" s="60"/>
      <c r="P12" s="59"/>
      <c r="R12" s="6">
        <v>2205136961</v>
      </c>
      <c r="AK12" s="217"/>
    </row>
    <row r="13" spans="1:37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1668</v>
      </c>
      <c r="O13" s="60"/>
      <c r="P13" s="59"/>
      <c r="R13" s="6">
        <v>1667506588</v>
      </c>
      <c r="AK13" s="217"/>
    </row>
    <row r="14" spans="1:37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62749</v>
      </c>
      <c r="O14" s="60" t="s">
        <v>338</v>
      </c>
      <c r="P14" s="59"/>
      <c r="R14" s="6">
        <f>IF(COUNTIF(R15:R18,"-")=COUNTA(R15:R18),"-",SUM(R15:R18))</f>
        <v>62748666750</v>
      </c>
      <c r="AK14" s="217"/>
    </row>
    <row r="15" spans="1:37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37080</v>
      </c>
      <c r="O15" s="60"/>
      <c r="P15" s="59"/>
      <c r="R15" s="6">
        <v>37080470822</v>
      </c>
      <c r="AK15" s="217"/>
    </row>
    <row r="16" spans="1:37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4549</v>
      </c>
      <c r="O16" s="60"/>
      <c r="P16" s="59"/>
      <c r="R16" s="6">
        <v>4548679782</v>
      </c>
      <c r="AK16" s="217"/>
    </row>
    <row r="17" spans="1:37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20605</v>
      </c>
      <c r="O17" s="60"/>
      <c r="P17" s="59"/>
      <c r="R17" s="6">
        <v>20605148362</v>
      </c>
      <c r="AK17" s="217"/>
    </row>
    <row r="18" spans="1:37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>
        <v>514</v>
      </c>
      <c r="O18" s="60"/>
      <c r="P18" s="59"/>
      <c r="R18" s="6">
        <v>514367784</v>
      </c>
      <c r="AK18" s="217"/>
    </row>
    <row r="19" spans="1:37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18676</v>
      </c>
      <c r="O19" s="60"/>
      <c r="P19" s="59"/>
      <c r="R19" s="6">
        <f>IF(COUNTIF(R20:R22,"-")=COUNTA(R20:R22),"-",SUM(R20:R22))</f>
        <v>18676273807</v>
      </c>
      <c r="AK19" s="217"/>
    </row>
    <row r="20" spans="1:37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4462</v>
      </c>
      <c r="O20" s="60"/>
      <c r="P20" s="59"/>
      <c r="R20" s="6">
        <v>4461961355</v>
      </c>
      <c r="AK20" s="217"/>
    </row>
    <row r="21" spans="1:37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32</v>
      </c>
      <c r="O21" s="60"/>
      <c r="P21" s="59"/>
      <c r="R21" s="6">
        <v>32325890</v>
      </c>
      <c r="AK21" s="217"/>
    </row>
    <row r="22" spans="1:37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14182</v>
      </c>
      <c r="O22" s="60"/>
      <c r="P22" s="59"/>
      <c r="R22" s="6">
        <v>14181986562</v>
      </c>
      <c r="AK22" s="217"/>
    </row>
    <row r="23" spans="1:37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180982</v>
      </c>
      <c r="O23" s="60"/>
      <c r="P23" s="59"/>
      <c r="R23" s="6">
        <f>IF(COUNTIF(R24:R27,"-")=COUNTA(R24:R27),"-",SUM(R24:R27))</f>
        <v>180981665813</v>
      </c>
      <c r="AK23" s="217"/>
    </row>
    <row r="24" spans="1:37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130167</v>
      </c>
      <c r="O24" s="60"/>
      <c r="P24" s="59"/>
      <c r="R24" s="6">
        <v>130166725277</v>
      </c>
      <c r="AK24" s="217"/>
    </row>
    <row r="25" spans="1:37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49961</v>
      </c>
      <c r="O25" s="60"/>
      <c r="P25" s="59"/>
      <c r="R25" s="6">
        <v>49960981964</v>
      </c>
      <c r="AK25" s="217"/>
    </row>
    <row r="26" spans="1:37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244" t="s">
        <v>381</v>
      </c>
      <c r="O26" s="60"/>
      <c r="P26" s="59"/>
      <c r="R26" s="6">
        <v>0</v>
      </c>
      <c r="AK26" s="217"/>
    </row>
    <row r="27" spans="1:37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854</v>
      </c>
      <c r="O27" s="60"/>
      <c r="P27" s="59"/>
      <c r="R27" s="6">
        <v>853958572</v>
      </c>
      <c r="AK27" s="217"/>
    </row>
    <row r="28" spans="1:37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42416</v>
      </c>
      <c r="O28" s="60"/>
      <c r="P28" s="59"/>
      <c r="R28" s="6">
        <f>IF(COUNTIF(R29:R30,"-")=COUNTA(R29:R30),"-",SUM(R29:R30))</f>
        <v>42415886988</v>
      </c>
      <c r="AK28" s="217"/>
    </row>
    <row r="29" spans="1:37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61"/>
      <c r="L29" s="61"/>
      <c r="M29" s="61"/>
      <c r="N29" s="57">
        <v>18835</v>
      </c>
      <c r="O29" s="60"/>
      <c r="P29" s="59"/>
      <c r="R29" s="6">
        <v>18835352141</v>
      </c>
      <c r="AK29" s="217"/>
    </row>
    <row r="30" spans="1:37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61"/>
      <c r="L30" s="61"/>
      <c r="M30" s="61"/>
      <c r="N30" s="57">
        <v>23581</v>
      </c>
      <c r="O30" s="60"/>
      <c r="P30" s="59"/>
      <c r="R30" s="6">
        <v>23580534847</v>
      </c>
      <c r="AK30" s="217"/>
    </row>
    <row r="31" spans="1:37" x14ac:dyDescent="0.15">
      <c r="A31" s="50" t="s">
        <v>133</v>
      </c>
      <c r="C31" s="62" t="s">
        <v>134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-249370</v>
      </c>
      <c r="O31" s="66"/>
      <c r="P31" s="59"/>
      <c r="R31" s="6">
        <f>IF(COUNTIF(R7:R28,"-")=COUNTA(R7:R28),"-",SUM(R28)-SUM(R7))</f>
        <v>-249369825323</v>
      </c>
      <c r="AK31" s="217"/>
    </row>
    <row r="32" spans="1:37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1051</v>
      </c>
      <c r="O32" s="58"/>
      <c r="P32" s="59"/>
      <c r="R32" s="6">
        <f>IF(COUNTIF(R33:R37,"-")=COUNTA(R33:R37),"-",SUM(R33:R37))</f>
        <v>1051093615</v>
      </c>
      <c r="AK32" s="217"/>
    </row>
    <row r="33" spans="1:37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>
        <v>77</v>
      </c>
      <c r="O33" s="60"/>
      <c r="P33" s="59"/>
      <c r="R33" s="6">
        <v>77126260</v>
      </c>
      <c r="AK33" s="217"/>
    </row>
    <row r="34" spans="1:37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954</v>
      </c>
      <c r="O34" s="60"/>
      <c r="P34" s="59"/>
      <c r="R34" s="6">
        <v>954286613</v>
      </c>
      <c r="AK34" s="217"/>
    </row>
    <row r="35" spans="1:37" x14ac:dyDescent="0.15">
      <c r="A35" s="50" t="s">
        <v>186</v>
      </c>
      <c r="C35" s="54"/>
      <c r="D35" s="55"/>
      <c r="E35" s="56" t="s">
        <v>187</v>
      </c>
      <c r="F35" s="56"/>
      <c r="G35" s="55"/>
      <c r="H35" s="56"/>
      <c r="I35" s="55"/>
      <c r="J35" s="55"/>
      <c r="K35" s="56"/>
      <c r="L35" s="56"/>
      <c r="M35" s="56"/>
      <c r="N35" s="244" t="s">
        <v>381</v>
      </c>
      <c r="O35" s="60"/>
      <c r="P35" s="59"/>
      <c r="R35" s="6">
        <v>0</v>
      </c>
      <c r="AK35" s="217"/>
    </row>
    <row r="36" spans="1:37" x14ac:dyDescent="0.15">
      <c r="A36" s="50" t="s">
        <v>188</v>
      </c>
      <c r="C36" s="54"/>
      <c r="D36" s="55"/>
      <c r="E36" s="55" t="s">
        <v>189</v>
      </c>
      <c r="F36" s="55"/>
      <c r="G36" s="55"/>
      <c r="H36" s="55"/>
      <c r="I36" s="55"/>
      <c r="J36" s="55"/>
      <c r="K36" s="56"/>
      <c r="L36" s="56"/>
      <c r="M36" s="56"/>
      <c r="N36" s="244" t="s">
        <v>382</v>
      </c>
      <c r="O36" s="60"/>
      <c r="P36" s="59"/>
      <c r="R36" s="6">
        <v>0</v>
      </c>
      <c r="AK36" s="217"/>
    </row>
    <row r="37" spans="1:37" x14ac:dyDescent="0.15">
      <c r="A37" s="50" t="s">
        <v>190</v>
      </c>
      <c r="C37" s="54"/>
      <c r="D37" s="55"/>
      <c r="E37" s="55" t="s">
        <v>35</v>
      </c>
      <c r="F37" s="55"/>
      <c r="G37" s="55"/>
      <c r="H37" s="55"/>
      <c r="I37" s="55"/>
      <c r="J37" s="55"/>
      <c r="K37" s="56"/>
      <c r="L37" s="56"/>
      <c r="M37" s="56"/>
      <c r="N37" s="57">
        <v>20</v>
      </c>
      <c r="O37" s="60"/>
      <c r="P37" s="59"/>
      <c r="R37" s="6">
        <v>19680742</v>
      </c>
      <c r="AK37" s="217"/>
    </row>
    <row r="38" spans="1:37" x14ac:dyDescent="0.15">
      <c r="A38" s="50" t="s">
        <v>191</v>
      </c>
      <c r="C38" s="54"/>
      <c r="D38" s="55" t="s">
        <v>192</v>
      </c>
      <c r="E38" s="55"/>
      <c r="F38" s="55"/>
      <c r="G38" s="55"/>
      <c r="H38" s="55"/>
      <c r="I38" s="55"/>
      <c r="J38" s="55"/>
      <c r="K38" s="61"/>
      <c r="L38" s="61"/>
      <c r="M38" s="61"/>
      <c r="N38" s="57">
        <v>281</v>
      </c>
      <c r="O38" s="58"/>
      <c r="P38" s="59"/>
      <c r="R38" s="6">
        <f>IF(COUNTIF(R39:R40,"-")=COUNTA(R39:R40),"-",SUM(R39:R40))</f>
        <v>281134479</v>
      </c>
      <c r="AK38" s="217"/>
    </row>
    <row r="39" spans="1:37" x14ac:dyDescent="0.15">
      <c r="A39" s="50" t="s">
        <v>193</v>
      </c>
      <c r="C39" s="54"/>
      <c r="D39" s="55"/>
      <c r="E39" s="55" t="s">
        <v>194</v>
      </c>
      <c r="F39" s="55"/>
      <c r="G39" s="55"/>
      <c r="H39" s="55"/>
      <c r="I39" s="55"/>
      <c r="J39" s="55"/>
      <c r="K39" s="61"/>
      <c r="L39" s="61"/>
      <c r="M39" s="61"/>
      <c r="N39" s="57">
        <v>278</v>
      </c>
      <c r="O39" s="60"/>
      <c r="P39" s="59"/>
      <c r="R39" s="6">
        <v>277990137</v>
      </c>
      <c r="AK39" s="217"/>
    </row>
    <row r="40" spans="1:37" ht="14.25" thickBot="1" x14ac:dyDescent="0.2">
      <c r="A40" s="50" t="s">
        <v>195</v>
      </c>
      <c r="C40" s="54"/>
      <c r="D40" s="55"/>
      <c r="E40" s="55" t="s">
        <v>35</v>
      </c>
      <c r="F40" s="55"/>
      <c r="G40" s="55"/>
      <c r="H40" s="55"/>
      <c r="I40" s="55"/>
      <c r="J40" s="55"/>
      <c r="K40" s="61"/>
      <c r="L40" s="61"/>
      <c r="M40" s="61"/>
      <c r="N40" s="57">
        <v>3</v>
      </c>
      <c r="O40" s="60"/>
      <c r="P40" s="59"/>
      <c r="R40" s="6">
        <v>3144342</v>
      </c>
      <c r="AK40" s="217"/>
    </row>
    <row r="41" spans="1:37" ht="14.25" thickBot="1" x14ac:dyDescent="0.2">
      <c r="A41" s="50" t="s">
        <v>178</v>
      </c>
      <c r="C41" s="67" t="s">
        <v>179</v>
      </c>
      <c r="D41" s="68"/>
      <c r="E41" s="68"/>
      <c r="F41" s="68"/>
      <c r="G41" s="68"/>
      <c r="H41" s="68"/>
      <c r="I41" s="68"/>
      <c r="J41" s="68"/>
      <c r="K41" s="69"/>
      <c r="L41" s="69"/>
      <c r="M41" s="69"/>
      <c r="N41" s="70">
        <v>-250140</v>
      </c>
      <c r="O41" s="71"/>
      <c r="P41" s="59"/>
      <c r="R41" s="6">
        <f>IF(COUNTIF(R31:R40,"-")=COUNTA(R31:R40),"-",SUM(R31,R38)-SUM(R32))</f>
        <v>-250139784459</v>
      </c>
      <c r="AK41" s="217"/>
    </row>
    <row r="42" spans="1:37" s="73" customFormat="1" ht="3.75" customHeight="1" x14ac:dyDescent="0.15">
      <c r="A42" s="72"/>
      <c r="C42" s="74"/>
      <c r="D42" s="74"/>
      <c r="E42" s="75"/>
      <c r="F42" s="75"/>
      <c r="G42" s="75"/>
      <c r="H42" s="75"/>
      <c r="I42" s="75"/>
      <c r="J42" s="76"/>
      <c r="K42" s="76"/>
      <c r="L42" s="76"/>
    </row>
    <row r="43" spans="1:37" s="73" customFormat="1" ht="15.6" customHeight="1" x14ac:dyDescent="0.15">
      <c r="A43" s="72"/>
      <c r="C43" s="77"/>
      <c r="D43" s="77" t="s">
        <v>323</v>
      </c>
      <c r="E43" s="78"/>
      <c r="F43" s="78"/>
      <c r="G43" s="78"/>
      <c r="H43" s="78"/>
      <c r="I43" s="78"/>
      <c r="J43" s="79"/>
      <c r="K43" s="79"/>
      <c r="L43" s="7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2:X25"/>
  <sheetViews>
    <sheetView showGridLines="0" topLeftCell="B1" zoomScale="85" zoomScaleNormal="85" zoomScaleSheetLayoutView="100" workbookViewId="0">
      <selection activeCell="C2" sqref="C2:R2"/>
    </sheetView>
  </sheetViews>
  <sheetFormatPr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2" spans="1:24" ht="24" x14ac:dyDescent="0.25">
      <c r="B2" s="82"/>
      <c r="C2" s="299" t="s">
        <v>383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</row>
    <row r="3" spans="1:24" ht="17.25" x14ac:dyDescent="0.2">
      <c r="B3" s="84"/>
      <c r="C3" s="300" t="s">
        <v>384</v>
      </c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</row>
    <row r="4" spans="1:24" ht="17.25" x14ac:dyDescent="0.2">
      <c r="B4" s="84"/>
      <c r="C4" s="300" t="s">
        <v>380</v>
      </c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</row>
    <row r="5" spans="1:24" ht="15.75" customHeight="1" thickBot="1" x14ac:dyDescent="0.2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218" t="s">
        <v>333</v>
      </c>
      <c r="Q5" s="86"/>
      <c r="R5" s="87"/>
    </row>
    <row r="6" spans="1:24" ht="12.75" customHeight="1" x14ac:dyDescent="0.15">
      <c r="B6" s="88"/>
      <c r="C6" s="301" t="s">
        <v>0</v>
      </c>
      <c r="D6" s="302"/>
      <c r="E6" s="302"/>
      <c r="F6" s="302"/>
      <c r="G6" s="302"/>
      <c r="H6" s="302"/>
      <c r="I6" s="302"/>
      <c r="J6" s="303"/>
      <c r="K6" s="307" t="s">
        <v>324</v>
      </c>
      <c r="L6" s="302"/>
      <c r="M6" s="89"/>
      <c r="N6" s="89"/>
      <c r="O6" s="89"/>
      <c r="P6" s="90"/>
      <c r="Q6" s="89"/>
      <c r="R6" s="90"/>
    </row>
    <row r="7" spans="1:24" ht="29.25" customHeight="1" thickBot="1" x14ac:dyDescent="0.2">
      <c r="A7" s="81" t="s">
        <v>314</v>
      </c>
      <c r="B7" s="88"/>
      <c r="C7" s="304"/>
      <c r="D7" s="305"/>
      <c r="E7" s="305"/>
      <c r="F7" s="305"/>
      <c r="G7" s="305"/>
      <c r="H7" s="305"/>
      <c r="I7" s="305"/>
      <c r="J7" s="306"/>
      <c r="K7" s="308"/>
      <c r="L7" s="305"/>
      <c r="M7" s="309" t="s">
        <v>325</v>
      </c>
      <c r="N7" s="310"/>
      <c r="O7" s="309" t="s">
        <v>326</v>
      </c>
      <c r="P7" s="311"/>
      <c r="Q7" s="312" t="s">
        <v>132</v>
      </c>
      <c r="R7" s="311"/>
    </row>
    <row r="8" spans="1:24" ht="15.95" customHeight="1" x14ac:dyDescent="0.15">
      <c r="A8" s="81" t="s">
        <v>196</v>
      </c>
      <c r="B8" s="91"/>
      <c r="C8" s="92" t="s">
        <v>197</v>
      </c>
      <c r="D8" s="93"/>
      <c r="E8" s="93"/>
      <c r="F8" s="93"/>
      <c r="G8" s="93"/>
      <c r="H8" s="93"/>
      <c r="I8" s="93"/>
      <c r="J8" s="94"/>
      <c r="K8" s="95">
        <v>814946</v>
      </c>
      <c r="L8" s="96" t="s">
        <v>385</v>
      </c>
      <c r="M8" s="95">
        <v>1134821</v>
      </c>
      <c r="N8" s="97"/>
      <c r="O8" s="95">
        <v>-319874</v>
      </c>
      <c r="P8" s="99"/>
      <c r="Q8" s="98" t="s">
        <v>381</v>
      </c>
      <c r="R8" s="99"/>
      <c r="U8" s="221">
        <f t="shared" ref="U8:U13" si="0">IF(COUNTIF(V8:X8,"-")=COUNTA(V8:X8),"-",SUM(V8:X8))</f>
        <v>814946257147</v>
      </c>
      <c r="V8" s="221">
        <v>1134820675969</v>
      </c>
      <c r="W8" s="221">
        <v>-319874418822</v>
      </c>
      <c r="X8" s="221" t="s">
        <v>11</v>
      </c>
    </row>
    <row r="9" spans="1:24" ht="15.95" customHeight="1" x14ac:dyDescent="0.15">
      <c r="A9" s="81" t="s">
        <v>198</v>
      </c>
      <c r="B9" s="91"/>
      <c r="C9" s="24"/>
      <c r="D9" s="19" t="s">
        <v>199</v>
      </c>
      <c r="E9" s="19"/>
      <c r="F9" s="19"/>
      <c r="G9" s="19"/>
      <c r="H9" s="19"/>
      <c r="I9" s="19"/>
      <c r="J9" s="100"/>
      <c r="K9" s="101">
        <v>-250140</v>
      </c>
      <c r="L9" s="102"/>
      <c r="M9" s="290"/>
      <c r="N9" s="291"/>
      <c r="O9" s="101">
        <v>-250140</v>
      </c>
      <c r="P9" s="107"/>
      <c r="Q9" s="104" t="s">
        <v>381</v>
      </c>
      <c r="R9" s="105"/>
      <c r="U9" s="221">
        <f t="shared" si="0"/>
        <v>-250139784459</v>
      </c>
      <c r="V9" s="221" t="s">
        <v>11</v>
      </c>
      <c r="W9" s="221">
        <v>-250139784459</v>
      </c>
      <c r="X9" s="221" t="s">
        <v>11</v>
      </c>
    </row>
    <row r="10" spans="1:24" ht="15.95" customHeight="1" x14ac:dyDescent="0.15">
      <c r="A10" s="81" t="s">
        <v>200</v>
      </c>
      <c r="B10" s="88"/>
      <c r="C10" s="106"/>
      <c r="D10" s="100" t="s">
        <v>201</v>
      </c>
      <c r="E10" s="100"/>
      <c r="F10" s="100"/>
      <c r="G10" s="100"/>
      <c r="H10" s="100"/>
      <c r="I10" s="100"/>
      <c r="J10" s="100"/>
      <c r="K10" s="101">
        <v>255796</v>
      </c>
      <c r="L10" s="102"/>
      <c r="M10" s="287"/>
      <c r="N10" s="292"/>
      <c r="O10" s="101">
        <v>255796</v>
      </c>
      <c r="P10" s="107"/>
      <c r="Q10" s="104" t="s">
        <v>11</v>
      </c>
      <c r="R10" s="107"/>
      <c r="U10" s="221">
        <f t="shared" si="0"/>
        <v>255796166739</v>
      </c>
      <c r="V10" s="221" t="s">
        <v>11</v>
      </c>
      <c r="W10" s="221">
        <f>IF(COUNTIF(W11:W12,"-")=COUNTA(W11:W12),"-",SUM(W11:W12))</f>
        <v>255796166739</v>
      </c>
      <c r="X10" s="221" t="s">
        <v>11</v>
      </c>
    </row>
    <row r="11" spans="1:24" ht="15.95" customHeight="1" x14ac:dyDescent="0.15">
      <c r="A11" s="81" t="s">
        <v>202</v>
      </c>
      <c r="B11" s="88"/>
      <c r="C11" s="108"/>
      <c r="D11" s="100"/>
      <c r="E11" s="109" t="s">
        <v>203</v>
      </c>
      <c r="F11" s="109"/>
      <c r="G11" s="109"/>
      <c r="H11" s="109"/>
      <c r="I11" s="109"/>
      <c r="J11" s="100"/>
      <c r="K11" s="101">
        <v>165911</v>
      </c>
      <c r="L11" s="102"/>
      <c r="M11" s="287"/>
      <c r="N11" s="292"/>
      <c r="O11" s="101">
        <v>165911</v>
      </c>
      <c r="P11" s="107"/>
      <c r="Q11" s="104" t="s">
        <v>381</v>
      </c>
      <c r="R11" s="107"/>
      <c r="U11" s="221">
        <f t="shared" si="0"/>
        <v>165910874518</v>
      </c>
      <c r="V11" s="221" t="s">
        <v>11</v>
      </c>
      <c r="W11" s="221">
        <v>165910874518</v>
      </c>
      <c r="X11" s="221" t="s">
        <v>11</v>
      </c>
    </row>
    <row r="12" spans="1:24" ht="15.95" customHeight="1" x14ac:dyDescent="0.15">
      <c r="A12" s="81" t="s">
        <v>204</v>
      </c>
      <c r="B12" s="88"/>
      <c r="C12" s="110"/>
      <c r="D12" s="111"/>
      <c r="E12" s="111" t="s">
        <v>205</v>
      </c>
      <c r="F12" s="111"/>
      <c r="G12" s="111"/>
      <c r="H12" s="111"/>
      <c r="I12" s="111"/>
      <c r="J12" s="112"/>
      <c r="K12" s="113">
        <v>89885</v>
      </c>
      <c r="L12" s="114"/>
      <c r="M12" s="293"/>
      <c r="N12" s="294"/>
      <c r="O12" s="113">
        <v>89885</v>
      </c>
      <c r="P12" s="117"/>
      <c r="Q12" s="116" t="s">
        <v>381</v>
      </c>
      <c r="R12" s="117"/>
      <c r="U12" s="221">
        <f t="shared" si="0"/>
        <v>89885292221</v>
      </c>
      <c r="V12" s="221" t="s">
        <v>11</v>
      </c>
      <c r="W12" s="221">
        <v>89885292221</v>
      </c>
      <c r="X12" s="221" t="s">
        <v>11</v>
      </c>
    </row>
    <row r="13" spans="1:24" ht="15.95" customHeight="1" x14ac:dyDescent="0.15">
      <c r="A13" s="81" t="s">
        <v>206</v>
      </c>
      <c r="B13" s="88"/>
      <c r="C13" s="118"/>
      <c r="D13" s="119" t="s">
        <v>207</v>
      </c>
      <c r="E13" s="120"/>
      <c r="F13" s="119"/>
      <c r="G13" s="119"/>
      <c r="H13" s="119"/>
      <c r="I13" s="119"/>
      <c r="J13" s="121"/>
      <c r="K13" s="122">
        <v>5656</v>
      </c>
      <c r="L13" s="123"/>
      <c r="M13" s="295"/>
      <c r="N13" s="296"/>
      <c r="O13" s="122">
        <v>5656</v>
      </c>
      <c r="P13" s="125"/>
      <c r="Q13" s="124" t="s">
        <v>11</v>
      </c>
      <c r="R13" s="125"/>
      <c r="U13" s="221">
        <f t="shared" si="0"/>
        <v>5656382280</v>
      </c>
      <c r="V13" s="221" t="s">
        <v>11</v>
      </c>
      <c r="W13" s="221">
        <f>IF(COUNTIF(W9:W10,"-")=COUNTA(W9:W10),"-",SUM(W9:W10))</f>
        <v>5656382280</v>
      </c>
      <c r="X13" s="221" t="s">
        <v>11</v>
      </c>
    </row>
    <row r="14" spans="1:24" ht="15.95" customHeight="1" x14ac:dyDescent="0.15">
      <c r="A14" s="81" t="s">
        <v>208</v>
      </c>
      <c r="B14" s="88"/>
      <c r="C14" s="24"/>
      <c r="D14" s="126" t="s">
        <v>327</v>
      </c>
      <c r="E14" s="126"/>
      <c r="F14" s="126"/>
      <c r="G14" s="109"/>
      <c r="H14" s="109"/>
      <c r="I14" s="109"/>
      <c r="J14" s="100"/>
      <c r="K14" s="283"/>
      <c r="L14" s="284"/>
      <c r="M14" s="101" t="s">
        <v>11</v>
      </c>
      <c r="N14" s="103"/>
      <c r="O14" s="101" t="s">
        <v>11</v>
      </c>
      <c r="P14" s="107"/>
      <c r="Q14" s="297" t="s">
        <v>11</v>
      </c>
      <c r="R14" s="298"/>
      <c r="U14" s="221">
        <v>0</v>
      </c>
      <c r="V14" s="221">
        <f>IF(COUNTA(V15:V18)=COUNTIF(V15:V18,"-"),"-",SUM(V15,V17,V16,V18))</f>
        <v>2587859441</v>
      </c>
      <c r="W14" s="221">
        <f>IF(COUNTA(W15:W18)=COUNTIF(W15:W18,"-"),"-",SUM(W15,W17,W16,W18))</f>
        <v>-2587859441</v>
      </c>
      <c r="X14" s="221" t="s">
        <v>11</v>
      </c>
    </row>
    <row r="15" spans="1:24" ht="15.95" customHeight="1" x14ac:dyDescent="0.15">
      <c r="A15" s="81" t="s">
        <v>209</v>
      </c>
      <c r="B15" s="88"/>
      <c r="C15" s="24"/>
      <c r="D15" s="126"/>
      <c r="E15" s="126" t="s">
        <v>210</v>
      </c>
      <c r="F15" s="109"/>
      <c r="G15" s="109"/>
      <c r="H15" s="109"/>
      <c r="I15" s="109"/>
      <c r="J15" s="100"/>
      <c r="K15" s="283"/>
      <c r="L15" s="284"/>
      <c r="M15" s="101" t="s">
        <v>11</v>
      </c>
      <c r="N15" s="103"/>
      <c r="O15" s="101" t="s">
        <v>11</v>
      </c>
      <c r="P15" s="107"/>
      <c r="Q15" s="285" t="s">
        <v>11</v>
      </c>
      <c r="R15" s="286"/>
      <c r="U15" s="221">
        <v>0</v>
      </c>
      <c r="V15" s="221">
        <v>11199726643</v>
      </c>
      <c r="W15" s="221">
        <v>-11199726643</v>
      </c>
      <c r="X15" s="221" t="s">
        <v>11</v>
      </c>
    </row>
    <row r="16" spans="1:24" ht="15.95" customHeight="1" x14ac:dyDescent="0.15">
      <c r="A16" s="81" t="s">
        <v>211</v>
      </c>
      <c r="B16" s="88"/>
      <c r="C16" s="24"/>
      <c r="D16" s="126"/>
      <c r="E16" s="126" t="s">
        <v>212</v>
      </c>
      <c r="F16" s="126"/>
      <c r="G16" s="109"/>
      <c r="H16" s="109"/>
      <c r="I16" s="109"/>
      <c r="J16" s="100"/>
      <c r="K16" s="283"/>
      <c r="L16" s="284"/>
      <c r="M16" s="101" t="s">
        <v>11</v>
      </c>
      <c r="N16" s="103"/>
      <c r="O16" s="101" t="s">
        <v>11</v>
      </c>
      <c r="P16" s="107"/>
      <c r="Q16" s="285" t="s">
        <v>11</v>
      </c>
      <c r="R16" s="286"/>
      <c r="U16" s="221">
        <v>0</v>
      </c>
      <c r="V16" s="221">
        <v>-8917726199</v>
      </c>
      <c r="W16" s="221">
        <v>8917726199</v>
      </c>
      <c r="X16" s="221" t="s">
        <v>11</v>
      </c>
    </row>
    <row r="17" spans="1:24" ht="15.95" customHeight="1" x14ac:dyDescent="0.15">
      <c r="A17" s="81" t="s">
        <v>213</v>
      </c>
      <c r="B17" s="88"/>
      <c r="C17" s="24"/>
      <c r="D17" s="126"/>
      <c r="E17" s="126" t="s">
        <v>214</v>
      </c>
      <c r="F17" s="126"/>
      <c r="G17" s="109"/>
      <c r="H17" s="109"/>
      <c r="I17" s="109"/>
      <c r="J17" s="100"/>
      <c r="K17" s="283"/>
      <c r="L17" s="284"/>
      <c r="M17" s="101" t="s">
        <v>11</v>
      </c>
      <c r="N17" s="103"/>
      <c r="O17" s="101" t="s">
        <v>11</v>
      </c>
      <c r="P17" s="107"/>
      <c r="Q17" s="285" t="s">
        <v>11</v>
      </c>
      <c r="R17" s="286"/>
      <c r="U17" s="221">
        <v>0</v>
      </c>
      <c r="V17" s="221">
        <v>9674800152</v>
      </c>
      <c r="W17" s="221">
        <v>-9674800152</v>
      </c>
      <c r="X17" s="221" t="s">
        <v>11</v>
      </c>
    </row>
    <row r="18" spans="1:24" ht="15.95" customHeight="1" x14ac:dyDescent="0.15">
      <c r="A18" s="81" t="s">
        <v>215</v>
      </c>
      <c r="B18" s="88"/>
      <c r="C18" s="24"/>
      <c r="D18" s="126"/>
      <c r="E18" s="126" t="s">
        <v>216</v>
      </c>
      <c r="F18" s="126"/>
      <c r="G18" s="109"/>
      <c r="H18" s="20"/>
      <c r="I18" s="109"/>
      <c r="J18" s="100"/>
      <c r="K18" s="283"/>
      <c r="L18" s="284"/>
      <c r="M18" s="101" t="s">
        <v>11</v>
      </c>
      <c r="N18" s="103"/>
      <c r="O18" s="101" t="s">
        <v>11</v>
      </c>
      <c r="P18" s="107"/>
      <c r="Q18" s="285" t="s">
        <v>11</v>
      </c>
      <c r="R18" s="286"/>
      <c r="U18" s="221">
        <v>0</v>
      </c>
      <c r="V18" s="221">
        <v>-9368941155</v>
      </c>
      <c r="W18" s="221">
        <v>9368941155</v>
      </c>
      <c r="X18" s="221" t="s">
        <v>11</v>
      </c>
    </row>
    <row r="19" spans="1:24" ht="15.95" customHeight="1" x14ac:dyDescent="0.15">
      <c r="A19" s="81" t="s">
        <v>217</v>
      </c>
      <c r="B19" s="88"/>
      <c r="C19" s="24"/>
      <c r="D19" s="126" t="s">
        <v>218</v>
      </c>
      <c r="E19" s="109"/>
      <c r="F19" s="109"/>
      <c r="G19" s="109"/>
      <c r="H19" s="109"/>
      <c r="I19" s="109"/>
      <c r="J19" s="100"/>
      <c r="K19" s="101">
        <v>0</v>
      </c>
      <c r="L19" s="102"/>
      <c r="M19" s="101" t="s">
        <v>11</v>
      </c>
      <c r="N19" s="103"/>
      <c r="O19" s="287"/>
      <c r="P19" s="288"/>
      <c r="Q19" s="289" t="s">
        <v>11</v>
      </c>
      <c r="R19" s="288"/>
      <c r="U19" s="221">
        <f>IF(COUNTIF(V19:X19,"-")=COUNTA(V19:X19),"-",SUM(V19:X19))</f>
        <v>36000</v>
      </c>
      <c r="V19" s="221">
        <v>36000</v>
      </c>
      <c r="W19" s="221" t="s">
        <v>11</v>
      </c>
      <c r="X19" s="221" t="s">
        <v>11</v>
      </c>
    </row>
    <row r="20" spans="1:24" ht="15.95" customHeight="1" x14ac:dyDescent="0.15">
      <c r="A20" s="81" t="s">
        <v>219</v>
      </c>
      <c r="B20" s="88"/>
      <c r="C20" s="24"/>
      <c r="D20" s="126" t="s">
        <v>220</v>
      </c>
      <c r="E20" s="126"/>
      <c r="F20" s="109"/>
      <c r="G20" s="109"/>
      <c r="H20" s="109"/>
      <c r="I20" s="109"/>
      <c r="J20" s="100"/>
      <c r="K20" s="101">
        <v>1689</v>
      </c>
      <c r="L20" s="102"/>
      <c r="M20" s="101" t="s">
        <v>11</v>
      </c>
      <c r="N20" s="103"/>
      <c r="O20" s="287"/>
      <c r="P20" s="288"/>
      <c r="Q20" s="289" t="s">
        <v>11</v>
      </c>
      <c r="R20" s="288"/>
      <c r="U20" s="221">
        <f>IF(COUNTIF(V20:X20,"-")=COUNTA(V20:X20),"-",SUM(V20:X20))</f>
        <v>1688523793</v>
      </c>
      <c r="V20" s="221">
        <v>1688523793</v>
      </c>
      <c r="W20" s="221" t="s">
        <v>11</v>
      </c>
      <c r="X20" s="221" t="s">
        <v>11</v>
      </c>
    </row>
    <row r="21" spans="1:24" ht="15.95" customHeight="1" x14ac:dyDescent="0.15">
      <c r="A21" s="81" t="s">
        <v>222</v>
      </c>
      <c r="B21" s="88"/>
      <c r="C21" s="110"/>
      <c r="D21" s="111" t="s">
        <v>35</v>
      </c>
      <c r="E21" s="111"/>
      <c r="F21" s="111"/>
      <c r="G21" s="127"/>
      <c r="H21" s="127"/>
      <c r="I21" s="127"/>
      <c r="J21" s="112"/>
      <c r="K21" s="113">
        <v>8</v>
      </c>
      <c r="L21" s="114"/>
      <c r="M21" s="113" t="s">
        <v>11</v>
      </c>
      <c r="N21" s="115"/>
      <c r="O21" s="113" t="s">
        <v>386</v>
      </c>
      <c r="P21" s="117"/>
      <c r="Q21" s="281" t="s">
        <v>11</v>
      </c>
      <c r="R21" s="282"/>
      <c r="S21" s="128"/>
      <c r="U21" s="221">
        <f>IF(COUNTIF(V21:X21,"-")=COUNTA(V21:X21),"-",SUM(V21:X21))</f>
        <v>7735181</v>
      </c>
      <c r="V21" s="221">
        <v>7735181</v>
      </c>
      <c r="W21" s="221" t="s">
        <v>387</v>
      </c>
      <c r="X21" s="221" t="s">
        <v>11</v>
      </c>
    </row>
    <row r="22" spans="1:24" ht="15.95" customHeight="1" thickBot="1" x14ac:dyDescent="0.2">
      <c r="A22" s="81" t="s">
        <v>223</v>
      </c>
      <c r="B22" s="88"/>
      <c r="C22" s="129"/>
      <c r="D22" s="130" t="s">
        <v>224</v>
      </c>
      <c r="E22" s="130"/>
      <c r="F22" s="131"/>
      <c r="G22" s="131"/>
      <c r="H22" s="132"/>
      <c r="I22" s="131"/>
      <c r="J22" s="133"/>
      <c r="K22" s="134">
        <v>7353</v>
      </c>
      <c r="L22" s="135"/>
      <c r="M22" s="134">
        <v>2398</v>
      </c>
      <c r="N22" s="136" t="s">
        <v>338</v>
      </c>
      <c r="O22" s="134">
        <v>4954</v>
      </c>
      <c r="P22" s="219" t="s">
        <v>338</v>
      </c>
      <c r="Q22" s="137" t="s">
        <v>11</v>
      </c>
      <c r="R22" s="138"/>
      <c r="S22" s="128"/>
      <c r="U22" s="221">
        <f>IF(COUNTIF(V22:X22,"-")=COUNTA(V22:X22),"-",SUM(V22:X22))</f>
        <v>7352677254</v>
      </c>
      <c r="V22" s="221">
        <f>IF(AND(V14="-",COUNTIF(V19:V20,"-")=COUNTA(V19:V20),V21="-"),"-",SUM(V14,V19:V20,V21))</f>
        <v>4284154415</v>
      </c>
      <c r="W22" s="221">
        <f>IF(AND(W13="-",W14="-",COUNTIF(W19:W20,"-")=COUNTA(W19:W20),W21="-"),"-",SUM(W13,W14,W19:W20,W21))</f>
        <v>3068522839</v>
      </c>
      <c r="X22" s="221" t="s">
        <v>11</v>
      </c>
    </row>
    <row r="23" spans="1:24" ht="15.95" customHeight="1" thickBot="1" x14ac:dyDescent="0.2">
      <c r="A23" s="81" t="s">
        <v>225</v>
      </c>
      <c r="B23" s="88"/>
      <c r="C23" s="139" t="s">
        <v>226</v>
      </c>
      <c r="D23" s="140"/>
      <c r="E23" s="140"/>
      <c r="F23" s="140"/>
      <c r="G23" s="141"/>
      <c r="H23" s="141"/>
      <c r="I23" s="141"/>
      <c r="J23" s="142"/>
      <c r="K23" s="143">
        <v>822299</v>
      </c>
      <c r="L23" s="144"/>
      <c r="M23" s="143">
        <v>1137219</v>
      </c>
      <c r="N23" s="145"/>
      <c r="O23" s="143">
        <f>O8+O22</f>
        <v>-314920</v>
      </c>
      <c r="P23" s="220"/>
      <c r="Q23" s="146" t="s">
        <v>11</v>
      </c>
      <c r="R23" s="147"/>
      <c r="S23" s="128"/>
      <c r="U23" s="221">
        <f>IF(COUNTIF(V23:X23,"-")=COUNTA(V23:X23),"-",SUM(V23:X23))</f>
        <v>822298934401</v>
      </c>
      <c r="V23" s="221">
        <v>1139104830384</v>
      </c>
      <c r="W23" s="221">
        <v>-316805895983</v>
      </c>
      <c r="X23" s="221" t="s">
        <v>11</v>
      </c>
    </row>
    <row r="24" spans="1:24" ht="6.75" customHeight="1" x14ac:dyDescent="0.15">
      <c r="B24" s="88"/>
      <c r="C24" s="148"/>
      <c r="D24" s="149"/>
      <c r="E24" s="149"/>
      <c r="F24" s="149"/>
      <c r="G24" s="149"/>
      <c r="H24" s="149"/>
      <c r="I24" s="149"/>
      <c r="J24" s="149"/>
      <c r="K24" s="88"/>
      <c r="L24" s="88"/>
      <c r="M24" s="88"/>
      <c r="N24" s="88"/>
      <c r="O24" s="88"/>
      <c r="P24" s="88"/>
      <c r="Q24" s="88"/>
      <c r="R24" s="19"/>
      <c r="S24" s="128"/>
    </row>
    <row r="25" spans="1:24" ht="15.6" customHeight="1" x14ac:dyDescent="0.15">
      <c r="B25" s="88"/>
      <c r="C25" s="150"/>
      <c r="D25" s="239" t="s">
        <v>323</v>
      </c>
      <c r="F25" s="91"/>
      <c r="G25" s="240"/>
      <c r="H25" s="91"/>
      <c r="I25" s="91"/>
      <c r="J25" s="150"/>
      <c r="K25" s="88"/>
      <c r="L25" s="88"/>
      <c r="M25" s="88"/>
      <c r="N25" s="88"/>
      <c r="O25" s="88"/>
      <c r="P25" s="88"/>
      <c r="Q25" s="88"/>
      <c r="R25" s="19"/>
      <c r="S25" s="128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K62"/>
  <sheetViews>
    <sheetView topLeftCell="B1" zoomScale="85" zoomScaleNormal="85" workbookViewId="0">
      <selection activeCell="C1" sqref="C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37" s="49" customFormat="1" x14ac:dyDescent="0.15">
      <c r="A1" s="1"/>
      <c r="B1" s="154"/>
      <c r="C1" s="154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37" s="49" customFormat="1" ht="24" x14ac:dyDescent="0.15">
      <c r="A2" s="1"/>
      <c r="B2" s="155"/>
      <c r="C2" s="322" t="s">
        <v>388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1:37" s="49" customFormat="1" ht="14.25" x14ac:dyDescent="0.15">
      <c r="A3" s="156"/>
      <c r="B3" s="157"/>
      <c r="C3" s="323" t="s">
        <v>389</v>
      </c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1:37" s="49" customFormat="1" ht="14.25" x14ac:dyDescent="0.15">
      <c r="A4" s="156"/>
      <c r="B4" s="157"/>
      <c r="C4" s="323" t="s">
        <v>390</v>
      </c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</row>
    <row r="5" spans="1:37" s="49" customFormat="1" ht="14.25" thickBot="1" x14ac:dyDescent="0.2">
      <c r="A5" s="15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 t="s">
        <v>333</v>
      </c>
    </row>
    <row r="6" spans="1:37" s="49" customFormat="1" x14ac:dyDescent="0.15">
      <c r="A6" s="156"/>
      <c r="B6" s="157"/>
      <c r="C6" s="324" t="s">
        <v>0</v>
      </c>
      <c r="D6" s="325"/>
      <c r="E6" s="325"/>
      <c r="F6" s="325"/>
      <c r="G6" s="325"/>
      <c r="H6" s="325"/>
      <c r="I6" s="325"/>
      <c r="J6" s="326"/>
      <c r="K6" s="326"/>
      <c r="L6" s="327"/>
      <c r="M6" s="331" t="s">
        <v>316</v>
      </c>
      <c r="N6" s="332"/>
    </row>
    <row r="7" spans="1:37" s="49" customFormat="1" ht="14.25" thickBot="1" x14ac:dyDescent="0.2">
      <c r="A7" s="156" t="s">
        <v>314</v>
      </c>
      <c r="B7" s="157"/>
      <c r="C7" s="328"/>
      <c r="D7" s="329"/>
      <c r="E7" s="329"/>
      <c r="F7" s="329"/>
      <c r="G7" s="329"/>
      <c r="H7" s="329"/>
      <c r="I7" s="329"/>
      <c r="J7" s="329"/>
      <c r="K7" s="329"/>
      <c r="L7" s="330"/>
      <c r="M7" s="333"/>
      <c r="N7" s="334"/>
    </row>
    <row r="8" spans="1:37" s="49" customFormat="1" x14ac:dyDescent="0.15">
      <c r="A8" s="160"/>
      <c r="B8" s="161"/>
      <c r="C8" s="162" t="s">
        <v>328</v>
      </c>
      <c r="D8" s="163"/>
      <c r="E8" s="163"/>
      <c r="F8" s="164"/>
      <c r="G8" s="164"/>
      <c r="H8" s="230"/>
      <c r="I8" s="164"/>
      <c r="J8" s="230"/>
      <c r="K8" s="230"/>
      <c r="L8" s="231"/>
      <c r="M8" s="167"/>
      <c r="N8" s="168"/>
      <c r="AK8" s="222"/>
    </row>
    <row r="9" spans="1:37" s="49" customFormat="1" x14ac:dyDescent="0.15">
      <c r="A9" s="1" t="s">
        <v>229</v>
      </c>
      <c r="B9" s="3"/>
      <c r="C9" s="169"/>
      <c r="D9" s="170" t="s">
        <v>230</v>
      </c>
      <c r="E9" s="170"/>
      <c r="F9" s="171"/>
      <c r="G9" s="171"/>
      <c r="H9" s="158"/>
      <c r="I9" s="171"/>
      <c r="J9" s="158"/>
      <c r="K9" s="158"/>
      <c r="L9" s="172"/>
      <c r="M9" s="173">
        <v>275667</v>
      </c>
      <c r="N9" s="174"/>
      <c r="Q9" s="49">
        <f>IF(AND(Q10="-",Q15="-"),"-",SUM(Q10,Q15))</f>
        <v>275666563310</v>
      </c>
      <c r="AK9" s="222"/>
    </row>
    <row r="10" spans="1:37" s="49" customFormat="1" x14ac:dyDescent="0.15">
      <c r="A10" s="1" t="s">
        <v>231</v>
      </c>
      <c r="B10" s="3"/>
      <c r="C10" s="169"/>
      <c r="D10" s="170"/>
      <c r="E10" s="170" t="s">
        <v>232</v>
      </c>
      <c r="F10" s="171"/>
      <c r="G10" s="171"/>
      <c r="H10" s="171"/>
      <c r="I10" s="171"/>
      <c r="J10" s="158"/>
      <c r="K10" s="158"/>
      <c r="L10" s="172"/>
      <c r="M10" s="173">
        <v>89968</v>
      </c>
      <c r="N10" s="174"/>
      <c r="Q10" s="49">
        <f>IF(COUNTIF(Q11:Q14,"-")=COUNTA(Q11:Q14),"-",SUM(Q11:Q14))</f>
        <v>89967764968</v>
      </c>
      <c r="AK10" s="222"/>
    </row>
    <row r="11" spans="1:37" s="49" customFormat="1" x14ac:dyDescent="0.15">
      <c r="A11" s="1" t="s">
        <v>233</v>
      </c>
      <c r="B11" s="3"/>
      <c r="C11" s="169"/>
      <c r="D11" s="170"/>
      <c r="E11" s="170"/>
      <c r="F11" s="171" t="s">
        <v>234</v>
      </c>
      <c r="G11" s="171"/>
      <c r="H11" s="171"/>
      <c r="I11" s="171"/>
      <c r="J11" s="158"/>
      <c r="K11" s="158"/>
      <c r="L11" s="172"/>
      <c r="M11" s="173">
        <v>29504</v>
      </c>
      <c r="N11" s="174"/>
      <c r="Q11" s="49">
        <v>29504463225</v>
      </c>
      <c r="AK11" s="222"/>
    </row>
    <row r="12" spans="1:37" s="49" customFormat="1" x14ac:dyDescent="0.15">
      <c r="A12" s="1" t="s">
        <v>235</v>
      </c>
      <c r="B12" s="3"/>
      <c r="C12" s="169"/>
      <c r="D12" s="170"/>
      <c r="E12" s="170"/>
      <c r="F12" s="171" t="s">
        <v>236</v>
      </c>
      <c r="G12" s="171"/>
      <c r="H12" s="171"/>
      <c r="I12" s="171"/>
      <c r="J12" s="158"/>
      <c r="K12" s="158"/>
      <c r="L12" s="172"/>
      <c r="M12" s="173">
        <v>42079</v>
      </c>
      <c r="N12" s="174"/>
      <c r="Q12" s="49">
        <v>42078635774</v>
      </c>
      <c r="AK12" s="222"/>
    </row>
    <row r="13" spans="1:37" s="49" customFormat="1" x14ac:dyDescent="0.15">
      <c r="A13" s="1" t="s">
        <v>237</v>
      </c>
      <c r="B13" s="3"/>
      <c r="C13" s="175"/>
      <c r="D13" s="158"/>
      <c r="E13" s="158"/>
      <c r="F13" s="158" t="s">
        <v>238</v>
      </c>
      <c r="G13" s="158"/>
      <c r="H13" s="158"/>
      <c r="I13" s="158"/>
      <c r="J13" s="158"/>
      <c r="K13" s="158"/>
      <c r="L13" s="172"/>
      <c r="M13" s="173">
        <v>4462</v>
      </c>
      <c r="N13" s="174"/>
      <c r="Q13" s="49">
        <v>4461961355</v>
      </c>
      <c r="AK13" s="222"/>
    </row>
    <row r="14" spans="1:37" s="49" customFormat="1" x14ac:dyDescent="0.15">
      <c r="A14" s="1" t="s">
        <v>239</v>
      </c>
      <c r="B14" s="3"/>
      <c r="C14" s="176"/>
      <c r="D14" s="177"/>
      <c r="E14" s="158"/>
      <c r="F14" s="177" t="s">
        <v>240</v>
      </c>
      <c r="G14" s="177"/>
      <c r="H14" s="177"/>
      <c r="I14" s="177"/>
      <c r="J14" s="158"/>
      <c r="K14" s="158"/>
      <c r="L14" s="172"/>
      <c r="M14" s="173">
        <v>13923</v>
      </c>
      <c r="N14" s="174"/>
      <c r="Q14" s="49">
        <v>13922704614</v>
      </c>
      <c r="AK14" s="222"/>
    </row>
    <row r="15" spans="1:37" s="49" customFormat="1" x14ac:dyDescent="0.15">
      <c r="A15" s="1" t="s">
        <v>241</v>
      </c>
      <c r="B15" s="3"/>
      <c r="C15" s="175"/>
      <c r="D15" s="177"/>
      <c r="E15" s="158" t="s">
        <v>242</v>
      </c>
      <c r="F15" s="177"/>
      <c r="G15" s="177"/>
      <c r="H15" s="177"/>
      <c r="I15" s="177"/>
      <c r="J15" s="158"/>
      <c r="K15" s="158"/>
      <c r="L15" s="172"/>
      <c r="M15" s="173">
        <v>185699</v>
      </c>
      <c r="N15" s="174"/>
      <c r="Q15" s="49">
        <f>IF(COUNTIF(Q16:Q19,"-")=COUNTA(Q16:Q19),"-",SUM(Q16:Q19))</f>
        <v>185698798342</v>
      </c>
      <c r="AK15" s="222"/>
    </row>
    <row r="16" spans="1:37" s="49" customFormat="1" x14ac:dyDescent="0.15">
      <c r="A16" s="1" t="s">
        <v>243</v>
      </c>
      <c r="B16" s="3"/>
      <c r="C16" s="175"/>
      <c r="D16" s="177"/>
      <c r="E16" s="177"/>
      <c r="F16" s="158" t="s">
        <v>244</v>
      </c>
      <c r="G16" s="177"/>
      <c r="H16" s="177"/>
      <c r="I16" s="177"/>
      <c r="J16" s="158"/>
      <c r="K16" s="158"/>
      <c r="L16" s="172"/>
      <c r="M16" s="173">
        <v>134884</v>
      </c>
      <c r="N16" s="174"/>
      <c r="Q16" s="49">
        <v>134883580093</v>
      </c>
      <c r="AK16" s="222"/>
    </row>
    <row r="17" spans="1:37" s="49" customFormat="1" x14ac:dyDescent="0.15">
      <c r="A17" s="1" t="s">
        <v>245</v>
      </c>
      <c r="B17" s="3"/>
      <c r="C17" s="175"/>
      <c r="D17" s="177"/>
      <c r="E17" s="177"/>
      <c r="F17" s="158" t="s">
        <v>246</v>
      </c>
      <c r="G17" s="177"/>
      <c r="H17" s="177"/>
      <c r="I17" s="177"/>
      <c r="J17" s="158"/>
      <c r="K17" s="158"/>
      <c r="L17" s="172"/>
      <c r="M17" s="173">
        <v>49961</v>
      </c>
      <c r="N17" s="174"/>
      <c r="Q17" s="49">
        <v>49960981964</v>
      </c>
      <c r="AK17" s="222"/>
    </row>
    <row r="18" spans="1:37" s="49" customFormat="1" x14ac:dyDescent="0.15">
      <c r="A18" s="1" t="s">
        <v>247</v>
      </c>
      <c r="B18" s="3"/>
      <c r="C18" s="175"/>
      <c r="D18" s="158"/>
      <c r="E18" s="177"/>
      <c r="F18" s="158" t="s">
        <v>248</v>
      </c>
      <c r="G18" s="177"/>
      <c r="H18" s="177"/>
      <c r="I18" s="177"/>
      <c r="J18" s="158"/>
      <c r="K18" s="158"/>
      <c r="L18" s="172"/>
      <c r="M18" s="173">
        <v>0</v>
      </c>
      <c r="N18" s="178"/>
      <c r="Q18" s="49">
        <v>277713</v>
      </c>
      <c r="AK18" s="222"/>
    </row>
    <row r="19" spans="1:37" s="49" customFormat="1" x14ac:dyDescent="0.15">
      <c r="A19" s="1" t="s">
        <v>249</v>
      </c>
      <c r="B19" s="3"/>
      <c r="C19" s="175"/>
      <c r="D19" s="158"/>
      <c r="E19" s="179"/>
      <c r="F19" s="177" t="s">
        <v>240</v>
      </c>
      <c r="G19" s="158"/>
      <c r="H19" s="177"/>
      <c r="I19" s="177"/>
      <c r="J19" s="158"/>
      <c r="K19" s="158"/>
      <c r="L19" s="172"/>
      <c r="M19" s="173">
        <v>854</v>
      </c>
      <c r="N19" s="174"/>
      <c r="Q19" s="49">
        <v>853958572</v>
      </c>
      <c r="AK19" s="222"/>
    </row>
    <row r="20" spans="1:37" s="49" customFormat="1" x14ac:dyDescent="0.15">
      <c r="A20" s="1" t="s">
        <v>250</v>
      </c>
      <c r="B20" s="3"/>
      <c r="C20" s="175"/>
      <c r="D20" s="158" t="s">
        <v>251</v>
      </c>
      <c r="E20" s="179"/>
      <c r="F20" s="177"/>
      <c r="G20" s="177"/>
      <c r="H20" s="177"/>
      <c r="I20" s="177"/>
      <c r="J20" s="158"/>
      <c r="K20" s="158"/>
      <c r="L20" s="172"/>
      <c r="M20" s="173">
        <v>294836</v>
      </c>
      <c r="N20" s="174" t="s">
        <v>338</v>
      </c>
      <c r="Q20" s="49">
        <f>IF(COUNTIF(Q21:Q24,"-")=COUNTA(Q21:Q24),"-",SUM(Q21:Q24))</f>
        <v>294836454025</v>
      </c>
      <c r="AK20" s="222"/>
    </row>
    <row r="21" spans="1:37" s="49" customFormat="1" x14ac:dyDescent="0.15">
      <c r="A21" s="1" t="s">
        <v>252</v>
      </c>
      <c r="B21" s="3"/>
      <c r="C21" s="175"/>
      <c r="D21" s="158"/>
      <c r="E21" s="179" t="s">
        <v>253</v>
      </c>
      <c r="F21" s="177"/>
      <c r="G21" s="177"/>
      <c r="H21" s="177"/>
      <c r="I21" s="177"/>
      <c r="J21" s="158"/>
      <c r="K21" s="158"/>
      <c r="L21" s="172"/>
      <c r="M21" s="173">
        <v>170563</v>
      </c>
      <c r="N21" s="174"/>
      <c r="Q21" s="49">
        <v>170562905076</v>
      </c>
      <c r="AK21" s="222"/>
    </row>
    <row r="22" spans="1:37" s="49" customFormat="1" x14ac:dyDescent="0.15">
      <c r="A22" s="1" t="s">
        <v>254</v>
      </c>
      <c r="B22" s="3"/>
      <c r="C22" s="175"/>
      <c r="D22" s="158"/>
      <c r="E22" s="179" t="s">
        <v>255</v>
      </c>
      <c r="F22" s="177"/>
      <c r="G22" s="177"/>
      <c r="H22" s="177"/>
      <c r="I22" s="177"/>
      <c r="J22" s="158"/>
      <c r="K22" s="158"/>
      <c r="L22" s="172"/>
      <c r="M22" s="173">
        <v>83416</v>
      </c>
      <c r="N22" s="174"/>
      <c r="Q22" s="49">
        <v>83415558072</v>
      </c>
      <c r="AK22" s="222"/>
    </row>
    <row r="23" spans="1:37" s="49" customFormat="1" x14ac:dyDescent="0.15">
      <c r="A23" s="1" t="s">
        <v>256</v>
      </c>
      <c r="B23" s="3"/>
      <c r="C23" s="175"/>
      <c r="D23" s="158"/>
      <c r="E23" s="179" t="s">
        <v>257</v>
      </c>
      <c r="F23" s="177"/>
      <c r="G23" s="177"/>
      <c r="H23" s="177"/>
      <c r="I23" s="177"/>
      <c r="J23" s="158"/>
      <c r="K23" s="158"/>
      <c r="L23" s="172"/>
      <c r="M23" s="173">
        <v>18270</v>
      </c>
      <c r="N23" s="174"/>
      <c r="Q23" s="49">
        <v>18270260335</v>
      </c>
      <c r="AK23" s="222"/>
    </row>
    <row r="24" spans="1:37" s="49" customFormat="1" x14ac:dyDescent="0.15">
      <c r="A24" s="1" t="s">
        <v>258</v>
      </c>
      <c r="B24" s="3"/>
      <c r="C24" s="175"/>
      <c r="D24" s="158"/>
      <c r="E24" s="179" t="s">
        <v>259</v>
      </c>
      <c r="F24" s="177"/>
      <c r="G24" s="177"/>
      <c r="H24" s="177"/>
      <c r="I24" s="179"/>
      <c r="J24" s="158"/>
      <c r="K24" s="158"/>
      <c r="L24" s="172"/>
      <c r="M24" s="173">
        <v>22588</v>
      </c>
      <c r="N24" s="174"/>
      <c r="Q24" s="49">
        <v>22587730542</v>
      </c>
      <c r="AK24" s="222"/>
    </row>
    <row r="25" spans="1:37" s="49" customFormat="1" x14ac:dyDescent="0.15">
      <c r="A25" s="1" t="s">
        <v>260</v>
      </c>
      <c r="B25" s="3"/>
      <c r="C25" s="175"/>
      <c r="D25" s="158" t="s">
        <v>261</v>
      </c>
      <c r="E25" s="179"/>
      <c r="F25" s="177"/>
      <c r="G25" s="177"/>
      <c r="H25" s="177"/>
      <c r="I25" s="179"/>
      <c r="J25" s="158"/>
      <c r="K25" s="158"/>
      <c r="L25" s="172"/>
      <c r="M25" s="173">
        <v>552</v>
      </c>
      <c r="N25" s="174"/>
      <c r="Q25" s="49">
        <f>IF(COUNTIF(Q26:Q27,"-")=COUNTA(Q26:Q27),"-",SUM(Q26:Q27))</f>
        <v>552492971</v>
      </c>
      <c r="AK25" s="222"/>
    </row>
    <row r="26" spans="1:37" s="49" customFormat="1" x14ac:dyDescent="0.15">
      <c r="A26" s="1" t="s">
        <v>262</v>
      </c>
      <c r="B26" s="3"/>
      <c r="C26" s="175"/>
      <c r="D26" s="158"/>
      <c r="E26" s="179" t="s">
        <v>263</v>
      </c>
      <c r="F26" s="177"/>
      <c r="G26" s="177"/>
      <c r="H26" s="177"/>
      <c r="I26" s="177"/>
      <c r="J26" s="158"/>
      <c r="K26" s="158"/>
      <c r="L26" s="172"/>
      <c r="M26" s="173">
        <v>77</v>
      </c>
      <c r="N26" s="174"/>
      <c r="Q26" s="49">
        <v>77126260</v>
      </c>
      <c r="AK26" s="222"/>
    </row>
    <row r="27" spans="1:37" s="49" customFormat="1" x14ac:dyDescent="0.15">
      <c r="A27" s="1" t="s">
        <v>264</v>
      </c>
      <c r="B27" s="3"/>
      <c r="C27" s="175"/>
      <c r="D27" s="158"/>
      <c r="E27" s="179" t="s">
        <v>240</v>
      </c>
      <c r="F27" s="177"/>
      <c r="G27" s="177"/>
      <c r="H27" s="177"/>
      <c r="I27" s="177"/>
      <c r="J27" s="158"/>
      <c r="K27" s="158"/>
      <c r="L27" s="172"/>
      <c r="M27" s="173">
        <v>475</v>
      </c>
      <c r="N27" s="174"/>
      <c r="Q27" s="49">
        <v>475366711</v>
      </c>
      <c r="AK27" s="222"/>
    </row>
    <row r="28" spans="1:37" s="49" customFormat="1" x14ac:dyDescent="0.15">
      <c r="A28" s="1" t="s">
        <v>265</v>
      </c>
      <c r="B28" s="3"/>
      <c r="C28" s="175"/>
      <c r="D28" s="158" t="s">
        <v>266</v>
      </c>
      <c r="E28" s="179"/>
      <c r="F28" s="177"/>
      <c r="G28" s="177"/>
      <c r="H28" s="177"/>
      <c r="I28" s="177"/>
      <c r="J28" s="158"/>
      <c r="K28" s="158"/>
      <c r="L28" s="172"/>
      <c r="M28" s="173">
        <v>43</v>
      </c>
      <c r="N28" s="174"/>
      <c r="Q28" s="49">
        <v>42516115</v>
      </c>
      <c r="AK28" s="222"/>
    </row>
    <row r="29" spans="1:37" s="49" customFormat="1" x14ac:dyDescent="0.15">
      <c r="A29" s="1" t="s">
        <v>227</v>
      </c>
      <c r="B29" s="3"/>
      <c r="C29" s="180" t="s">
        <v>228</v>
      </c>
      <c r="D29" s="181"/>
      <c r="E29" s="182"/>
      <c r="F29" s="183"/>
      <c r="G29" s="183"/>
      <c r="H29" s="183"/>
      <c r="I29" s="183"/>
      <c r="J29" s="181"/>
      <c r="K29" s="181"/>
      <c r="L29" s="184"/>
      <c r="M29" s="185">
        <v>18660</v>
      </c>
      <c r="N29" s="186"/>
      <c r="Q29" s="49">
        <f>IF(COUNTIF(Q9:Q28,"-")=COUNTA(Q9:Q28),"-",SUM(Q20,Q28)-SUM(Q9,Q25))</f>
        <v>18659913859</v>
      </c>
      <c r="AK29" s="222"/>
    </row>
    <row r="30" spans="1:37" s="49" customFormat="1" x14ac:dyDescent="0.15">
      <c r="A30" s="1"/>
      <c r="B30" s="3"/>
      <c r="C30" s="175" t="s">
        <v>329</v>
      </c>
      <c r="D30" s="158"/>
      <c r="E30" s="179"/>
      <c r="F30" s="177"/>
      <c r="G30" s="177"/>
      <c r="H30" s="177"/>
      <c r="I30" s="179"/>
      <c r="J30" s="158"/>
      <c r="K30" s="158"/>
      <c r="L30" s="172"/>
      <c r="M30" s="187"/>
      <c r="N30" s="188"/>
      <c r="AK30" s="222"/>
    </row>
    <row r="31" spans="1:37" s="49" customFormat="1" x14ac:dyDescent="0.15">
      <c r="A31" s="1" t="s">
        <v>269</v>
      </c>
      <c r="B31" s="3"/>
      <c r="C31" s="175"/>
      <c r="D31" s="158" t="s">
        <v>270</v>
      </c>
      <c r="E31" s="179"/>
      <c r="F31" s="177"/>
      <c r="G31" s="177"/>
      <c r="H31" s="177"/>
      <c r="I31" s="177"/>
      <c r="J31" s="158"/>
      <c r="K31" s="158"/>
      <c r="L31" s="172"/>
      <c r="M31" s="173">
        <v>32424</v>
      </c>
      <c r="N31" s="174"/>
      <c r="Q31" s="49">
        <f>IF(COUNTIF(Q32:Q36,"-")=COUNTA(Q32:Q36),"-",SUM(Q32:Q36))</f>
        <v>32423538812</v>
      </c>
      <c r="AK31" s="222"/>
    </row>
    <row r="32" spans="1:37" s="49" customFormat="1" x14ac:dyDescent="0.15">
      <c r="A32" s="1" t="s">
        <v>271</v>
      </c>
      <c r="B32" s="3"/>
      <c r="C32" s="175"/>
      <c r="D32" s="158"/>
      <c r="E32" s="179" t="s">
        <v>272</v>
      </c>
      <c r="F32" s="177"/>
      <c r="G32" s="177"/>
      <c r="H32" s="177"/>
      <c r="I32" s="177"/>
      <c r="J32" s="158"/>
      <c r="K32" s="158"/>
      <c r="L32" s="172"/>
      <c r="M32" s="173">
        <v>22984</v>
      </c>
      <c r="N32" s="174"/>
      <c r="Q32" s="49">
        <v>22984017671</v>
      </c>
      <c r="AK32" s="222"/>
    </row>
    <row r="33" spans="1:37" s="49" customFormat="1" x14ac:dyDescent="0.15">
      <c r="A33" s="1" t="s">
        <v>273</v>
      </c>
      <c r="B33" s="3"/>
      <c r="C33" s="175"/>
      <c r="D33" s="158"/>
      <c r="E33" s="179" t="s">
        <v>274</v>
      </c>
      <c r="F33" s="177"/>
      <c r="G33" s="177"/>
      <c r="H33" s="177"/>
      <c r="I33" s="177"/>
      <c r="J33" s="158"/>
      <c r="K33" s="158"/>
      <c r="L33" s="172"/>
      <c r="M33" s="173">
        <v>4963</v>
      </c>
      <c r="N33" s="174"/>
      <c r="Q33" s="49">
        <v>4962862092</v>
      </c>
      <c r="AK33" s="222"/>
    </row>
    <row r="34" spans="1:37" s="49" customFormat="1" x14ac:dyDescent="0.15">
      <c r="A34" s="1" t="s">
        <v>275</v>
      </c>
      <c r="B34" s="3"/>
      <c r="C34" s="175"/>
      <c r="D34" s="158"/>
      <c r="E34" s="179" t="s">
        <v>276</v>
      </c>
      <c r="F34" s="177"/>
      <c r="G34" s="177"/>
      <c r="H34" s="177"/>
      <c r="I34" s="177"/>
      <c r="J34" s="158"/>
      <c r="K34" s="158"/>
      <c r="L34" s="172"/>
      <c r="M34" s="173">
        <v>1748</v>
      </c>
      <c r="N34" s="174"/>
      <c r="Q34" s="49">
        <v>1747872517</v>
      </c>
      <c r="AK34" s="222"/>
    </row>
    <row r="35" spans="1:37" s="49" customFormat="1" x14ac:dyDescent="0.15">
      <c r="A35" s="1" t="s">
        <v>277</v>
      </c>
      <c r="B35" s="3"/>
      <c r="C35" s="175"/>
      <c r="D35" s="158"/>
      <c r="E35" s="179" t="s">
        <v>278</v>
      </c>
      <c r="F35" s="177"/>
      <c r="G35" s="177"/>
      <c r="H35" s="177"/>
      <c r="I35" s="177"/>
      <c r="J35" s="158"/>
      <c r="K35" s="158"/>
      <c r="L35" s="172"/>
      <c r="M35" s="173">
        <v>2726</v>
      </c>
      <c r="N35" s="174"/>
      <c r="Q35" s="49">
        <v>2725713532</v>
      </c>
      <c r="AK35" s="222"/>
    </row>
    <row r="36" spans="1:37" s="49" customFormat="1" x14ac:dyDescent="0.15">
      <c r="A36" s="1" t="s">
        <v>279</v>
      </c>
      <c r="B36" s="3"/>
      <c r="C36" s="175"/>
      <c r="D36" s="158"/>
      <c r="E36" s="179" t="s">
        <v>240</v>
      </c>
      <c r="F36" s="177"/>
      <c r="G36" s="177"/>
      <c r="H36" s="177"/>
      <c r="I36" s="177"/>
      <c r="J36" s="158"/>
      <c r="K36" s="158"/>
      <c r="L36" s="172"/>
      <c r="M36" s="173">
        <v>3</v>
      </c>
      <c r="N36" s="174"/>
      <c r="Q36" s="49">
        <v>3073000</v>
      </c>
      <c r="AK36" s="222"/>
    </row>
    <row r="37" spans="1:37" s="49" customFormat="1" x14ac:dyDescent="0.15">
      <c r="A37" s="1" t="s">
        <v>280</v>
      </c>
      <c r="B37" s="3"/>
      <c r="C37" s="175"/>
      <c r="D37" s="158" t="s">
        <v>281</v>
      </c>
      <c r="E37" s="179"/>
      <c r="F37" s="177"/>
      <c r="G37" s="177"/>
      <c r="H37" s="177"/>
      <c r="I37" s="179"/>
      <c r="J37" s="158"/>
      <c r="K37" s="158"/>
      <c r="L37" s="172"/>
      <c r="M37" s="173">
        <v>15750</v>
      </c>
      <c r="N37" s="174"/>
      <c r="Q37" s="49">
        <f>IF(COUNTIF(Q38:Q42,"-")=COUNTA(Q38:Q42),"-",SUM(Q38:Q42))</f>
        <v>15749843876</v>
      </c>
      <c r="AK37" s="222"/>
    </row>
    <row r="38" spans="1:37" s="49" customFormat="1" x14ac:dyDescent="0.15">
      <c r="A38" s="1" t="s">
        <v>282</v>
      </c>
      <c r="B38" s="3"/>
      <c r="C38" s="175"/>
      <c r="D38" s="158"/>
      <c r="E38" s="179" t="s">
        <v>255</v>
      </c>
      <c r="F38" s="177"/>
      <c r="G38" s="177"/>
      <c r="H38" s="177"/>
      <c r="I38" s="179"/>
      <c r="J38" s="158"/>
      <c r="K38" s="158"/>
      <c r="L38" s="172"/>
      <c r="M38" s="173">
        <v>5808</v>
      </c>
      <c r="N38" s="174"/>
      <c r="Q38" s="49">
        <v>5808126858</v>
      </c>
      <c r="AK38" s="222"/>
    </row>
    <row r="39" spans="1:37" s="49" customFormat="1" x14ac:dyDescent="0.15">
      <c r="A39" s="1" t="s">
        <v>283</v>
      </c>
      <c r="B39" s="3"/>
      <c r="C39" s="175"/>
      <c r="D39" s="158"/>
      <c r="E39" s="179" t="s">
        <v>284</v>
      </c>
      <c r="F39" s="177"/>
      <c r="G39" s="177"/>
      <c r="H39" s="177"/>
      <c r="I39" s="179"/>
      <c r="J39" s="158"/>
      <c r="K39" s="158"/>
      <c r="L39" s="172"/>
      <c r="M39" s="173">
        <v>5440</v>
      </c>
      <c r="N39" s="174"/>
      <c r="Q39" s="49">
        <v>5439722226</v>
      </c>
      <c r="AK39" s="222"/>
    </row>
    <row r="40" spans="1:37" s="49" customFormat="1" x14ac:dyDescent="0.15">
      <c r="A40" s="1" t="s">
        <v>285</v>
      </c>
      <c r="B40" s="3"/>
      <c r="C40" s="175"/>
      <c r="D40" s="158"/>
      <c r="E40" s="179" t="s">
        <v>286</v>
      </c>
      <c r="F40" s="177"/>
      <c r="G40" s="158"/>
      <c r="H40" s="177"/>
      <c r="I40" s="177"/>
      <c r="J40" s="158"/>
      <c r="K40" s="158"/>
      <c r="L40" s="172"/>
      <c r="M40" s="173">
        <v>3373</v>
      </c>
      <c r="N40" s="174"/>
      <c r="Q40" s="49">
        <v>3373275970</v>
      </c>
      <c r="AK40" s="222"/>
    </row>
    <row r="41" spans="1:37" s="49" customFormat="1" x14ac:dyDescent="0.15">
      <c r="A41" s="1" t="s">
        <v>287</v>
      </c>
      <c r="B41" s="3"/>
      <c r="C41" s="175"/>
      <c r="D41" s="158"/>
      <c r="E41" s="179" t="s">
        <v>288</v>
      </c>
      <c r="F41" s="177"/>
      <c r="G41" s="158"/>
      <c r="H41" s="177"/>
      <c r="I41" s="177"/>
      <c r="J41" s="158"/>
      <c r="K41" s="158"/>
      <c r="L41" s="172"/>
      <c r="M41" s="173">
        <v>538</v>
      </c>
      <c r="N41" s="174"/>
      <c r="Q41" s="49">
        <v>538151306</v>
      </c>
      <c r="AK41" s="222"/>
    </row>
    <row r="42" spans="1:37" s="49" customFormat="1" x14ac:dyDescent="0.15">
      <c r="A42" s="1" t="s">
        <v>289</v>
      </c>
      <c r="B42" s="3"/>
      <c r="C42" s="175"/>
      <c r="D42" s="158"/>
      <c r="E42" s="179" t="s">
        <v>259</v>
      </c>
      <c r="F42" s="177"/>
      <c r="G42" s="177"/>
      <c r="H42" s="177"/>
      <c r="I42" s="177"/>
      <c r="J42" s="158"/>
      <c r="K42" s="158"/>
      <c r="L42" s="172"/>
      <c r="M42" s="173">
        <v>591</v>
      </c>
      <c r="N42" s="174"/>
      <c r="Q42" s="49">
        <v>590567516</v>
      </c>
      <c r="AK42" s="222"/>
    </row>
    <row r="43" spans="1:37" s="49" customFormat="1" x14ac:dyDescent="0.15">
      <c r="A43" s="1" t="s">
        <v>267</v>
      </c>
      <c r="B43" s="3"/>
      <c r="C43" s="180" t="s">
        <v>268</v>
      </c>
      <c r="D43" s="181"/>
      <c r="E43" s="182"/>
      <c r="F43" s="183"/>
      <c r="G43" s="183"/>
      <c r="H43" s="183"/>
      <c r="I43" s="183"/>
      <c r="J43" s="181"/>
      <c r="K43" s="181"/>
      <c r="L43" s="184"/>
      <c r="M43" s="185">
        <v>-16674</v>
      </c>
      <c r="N43" s="186"/>
      <c r="Q43" s="49">
        <f>IF(AND(Q31="-",Q37="-"),"-",SUM(Q37)-SUM(Q31))</f>
        <v>-16673694936</v>
      </c>
      <c r="AK43" s="222"/>
    </row>
    <row r="44" spans="1:37" s="49" customFormat="1" x14ac:dyDescent="0.15">
      <c r="A44" s="1"/>
      <c r="B44" s="3"/>
      <c r="C44" s="175" t="s">
        <v>330</v>
      </c>
      <c r="D44" s="158"/>
      <c r="E44" s="179"/>
      <c r="F44" s="177"/>
      <c r="G44" s="177"/>
      <c r="H44" s="177"/>
      <c r="I44" s="177"/>
      <c r="J44" s="158"/>
      <c r="K44" s="158"/>
      <c r="L44" s="172"/>
      <c r="M44" s="187"/>
      <c r="N44" s="188"/>
      <c r="AK44" s="222"/>
    </row>
    <row r="45" spans="1:37" s="49" customFormat="1" x14ac:dyDescent="0.15">
      <c r="A45" s="1" t="s">
        <v>292</v>
      </c>
      <c r="B45" s="3"/>
      <c r="C45" s="175"/>
      <c r="D45" s="158" t="s">
        <v>293</v>
      </c>
      <c r="E45" s="179"/>
      <c r="F45" s="177"/>
      <c r="G45" s="177"/>
      <c r="H45" s="177"/>
      <c r="I45" s="177"/>
      <c r="J45" s="158"/>
      <c r="K45" s="158"/>
      <c r="L45" s="172"/>
      <c r="M45" s="173">
        <v>26907</v>
      </c>
      <c r="N45" s="174" t="s">
        <v>338</v>
      </c>
      <c r="Q45" s="49">
        <f>IF(COUNTIF(Q46:Q47,"-")=COUNTA(Q46:Q47),"-",SUM(Q46:Q47))</f>
        <v>26907455443</v>
      </c>
      <c r="AK45" s="222"/>
    </row>
    <row r="46" spans="1:37" s="49" customFormat="1" x14ac:dyDescent="0.15">
      <c r="A46" s="1" t="s">
        <v>294</v>
      </c>
      <c r="B46" s="3"/>
      <c r="C46" s="175"/>
      <c r="D46" s="158"/>
      <c r="E46" s="179" t="s">
        <v>331</v>
      </c>
      <c r="F46" s="177"/>
      <c r="G46" s="177"/>
      <c r="H46" s="177"/>
      <c r="I46" s="177"/>
      <c r="J46" s="158"/>
      <c r="K46" s="158"/>
      <c r="L46" s="172"/>
      <c r="M46" s="173">
        <v>26774</v>
      </c>
      <c r="N46" s="174"/>
      <c r="Q46" s="49">
        <v>26773926443</v>
      </c>
      <c r="AK46" s="222"/>
    </row>
    <row r="47" spans="1:37" s="49" customFormat="1" x14ac:dyDescent="0.15">
      <c r="A47" s="1" t="s">
        <v>295</v>
      </c>
      <c r="B47" s="3"/>
      <c r="C47" s="175"/>
      <c r="D47" s="158"/>
      <c r="E47" s="179" t="s">
        <v>240</v>
      </c>
      <c r="F47" s="177"/>
      <c r="G47" s="177"/>
      <c r="H47" s="177"/>
      <c r="I47" s="177"/>
      <c r="J47" s="158"/>
      <c r="K47" s="158"/>
      <c r="L47" s="172"/>
      <c r="M47" s="173">
        <v>134</v>
      </c>
      <c r="N47" s="174"/>
      <c r="Q47" s="49">
        <v>133529000</v>
      </c>
      <c r="AK47" s="222"/>
    </row>
    <row r="48" spans="1:37" s="49" customFormat="1" x14ac:dyDescent="0.15">
      <c r="A48" s="1" t="s">
        <v>296</v>
      </c>
      <c r="B48" s="3"/>
      <c r="C48" s="175"/>
      <c r="D48" s="158" t="s">
        <v>297</v>
      </c>
      <c r="E48" s="179"/>
      <c r="F48" s="177"/>
      <c r="G48" s="177"/>
      <c r="H48" s="177"/>
      <c r="I48" s="177"/>
      <c r="J48" s="158"/>
      <c r="K48" s="158"/>
      <c r="L48" s="172"/>
      <c r="M48" s="173">
        <v>25591</v>
      </c>
      <c r="N48" s="174"/>
      <c r="Q48" s="49">
        <f>IF(COUNTIF(Q49:Q50,"-")=COUNTA(Q49:Q50),"-",SUM(Q49:Q50))</f>
        <v>25590972517</v>
      </c>
      <c r="AK48" s="222"/>
    </row>
    <row r="49" spans="1:37" s="49" customFormat="1" x14ac:dyDescent="0.15">
      <c r="A49" s="1" t="s">
        <v>298</v>
      </c>
      <c r="B49" s="3"/>
      <c r="C49" s="175"/>
      <c r="D49" s="158"/>
      <c r="E49" s="179" t="s">
        <v>332</v>
      </c>
      <c r="F49" s="177"/>
      <c r="G49" s="177"/>
      <c r="H49" s="177"/>
      <c r="I49" s="171"/>
      <c r="J49" s="158"/>
      <c r="K49" s="158"/>
      <c r="L49" s="172"/>
      <c r="M49" s="173">
        <v>23843</v>
      </c>
      <c r="N49" s="174"/>
      <c r="Q49" s="49">
        <v>23843100000</v>
      </c>
      <c r="AK49" s="222"/>
    </row>
    <row r="50" spans="1:37" s="49" customFormat="1" x14ac:dyDescent="0.15">
      <c r="A50" s="1" t="s">
        <v>299</v>
      </c>
      <c r="B50" s="3"/>
      <c r="C50" s="175"/>
      <c r="D50" s="158"/>
      <c r="E50" s="179" t="s">
        <v>259</v>
      </c>
      <c r="F50" s="177"/>
      <c r="G50" s="177"/>
      <c r="H50" s="177"/>
      <c r="I50" s="229"/>
      <c r="J50" s="158"/>
      <c r="K50" s="158"/>
      <c r="L50" s="172"/>
      <c r="M50" s="173">
        <v>1748</v>
      </c>
      <c r="N50" s="174"/>
      <c r="Q50" s="49">
        <v>1747872517</v>
      </c>
      <c r="AK50" s="222"/>
    </row>
    <row r="51" spans="1:37" s="49" customFormat="1" x14ac:dyDescent="0.15">
      <c r="A51" s="1" t="s">
        <v>290</v>
      </c>
      <c r="B51" s="3"/>
      <c r="C51" s="180" t="s">
        <v>291</v>
      </c>
      <c r="D51" s="181"/>
      <c r="E51" s="182"/>
      <c r="F51" s="183"/>
      <c r="G51" s="183"/>
      <c r="H51" s="183"/>
      <c r="I51" s="228"/>
      <c r="J51" s="181"/>
      <c r="K51" s="181"/>
      <c r="L51" s="184"/>
      <c r="M51" s="185">
        <v>-1316</v>
      </c>
      <c r="N51" s="186"/>
      <c r="Q51" s="49">
        <f>IF(AND(Q45="-",Q48="-"),"-",SUM(Q48)-SUM(Q45))</f>
        <v>-1316482926</v>
      </c>
      <c r="AK51" s="222"/>
    </row>
    <row r="52" spans="1:37" s="49" customFormat="1" x14ac:dyDescent="0.15">
      <c r="A52" s="1" t="s">
        <v>300</v>
      </c>
      <c r="B52" s="3"/>
      <c r="C52" s="335" t="s">
        <v>301</v>
      </c>
      <c r="D52" s="336"/>
      <c r="E52" s="336"/>
      <c r="F52" s="336"/>
      <c r="G52" s="336"/>
      <c r="H52" s="336"/>
      <c r="I52" s="336"/>
      <c r="J52" s="336"/>
      <c r="K52" s="336"/>
      <c r="L52" s="337"/>
      <c r="M52" s="185">
        <v>670</v>
      </c>
      <c r="N52" s="186"/>
      <c r="Q52" s="49">
        <f>IF(AND(Q29="-",Q43="-",Q51="-"),"-",SUM(Q29,Q43,Q51))</f>
        <v>669735997</v>
      </c>
      <c r="AK52" s="222"/>
    </row>
    <row r="53" spans="1:37" s="49" customFormat="1" ht="14.25" thickBot="1" x14ac:dyDescent="0.2">
      <c r="A53" s="1" t="s">
        <v>302</v>
      </c>
      <c r="B53" s="3"/>
      <c r="C53" s="313" t="s">
        <v>303</v>
      </c>
      <c r="D53" s="314"/>
      <c r="E53" s="314"/>
      <c r="F53" s="314"/>
      <c r="G53" s="314"/>
      <c r="H53" s="314"/>
      <c r="I53" s="314"/>
      <c r="J53" s="314"/>
      <c r="K53" s="314"/>
      <c r="L53" s="315"/>
      <c r="M53" s="185">
        <v>27940</v>
      </c>
      <c r="N53" s="186"/>
      <c r="Q53" s="49">
        <v>27939770917</v>
      </c>
      <c r="AK53" s="222"/>
    </row>
    <row r="54" spans="1:37" s="49" customFormat="1" ht="14.25" hidden="1" thickBot="1" x14ac:dyDescent="0.2">
      <c r="A54" s="1">
        <v>4435000</v>
      </c>
      <c r="B54" s="3"/>
      <c r="C54" s="316" t="s">
        <v>221</v>
      </c>
      <c r="D54" s="317"/>
      <c r="E54" s="317"/>
      <c r="F54" s="317"/>
      <c r="G54" s="317"/>
      <c r="H54" s="317"/>
      <c r="I54" s="317"/>
      <c r="J54" s="317"/>
      <c r="K54" s="317"/>
      <c r="L54" s="318"/>
      <c r="M54" s="191" t="s">
        <v>11</v>
      </c>
      <c r="N54" s="186"/>
      <c r="Q54" s="49" t="s">
        <v>11</v>
      </c>
      <c r="AK54" s="222"/>
    </row>
    <row r="55" spans="1:37" s="49" customFormat="1" ht="14.25" thickBot="1" x14ac:dyDescent="0.2">
      <c r="A55" s="1" t="s">
        <v>304</v>
      </c>
      <c r="B55" s="3"/>
      <c r="C55" s="319" t="s">
        <v>305</v>
      </c>
      <c r="D55" s="320"/>
      <c r="E55" s="320"/>
      <c r="F55" s="320"/>
      <c r="G55" s="320"/>
      <c r="H55" s="320"/>
      <c r="I55" s="320"/>
      <c r="J55" s="320"/>
      <c r="K55" s="320"/>
      <c r="L55" s="321"/>
      <c r="M55" s="192">
        <v>28610</v>
      </c>
      <c r="N55" s="193"/>
      <c r="Q55" s="49">
        <f>IF(COUNTIF(Q52:Q54,"-")=COUNTA(Q52:Q54),"-",SUM(Q52:Q54))</f>
        <v>28609506914</v>
      </c>
      <c r="AK55" s="222"/>
    </row>
    <row r="56" spans="1:37" s="49" customFormat="1" ht="14.25" thickBot="1" x14ac:dyDescent="0.2">
      <c r="A56" s="1"/>
      <c r="B56" s="3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5"/>
      <c r="N56" s="196"/>
      <c r="AK56" s="222"/>
    </row>
    <row r="57" spans="1:37" s="49" customFormat="1" x14ac:dyDescent="0.15">
      <c r="A57" s="1" t="s">
        <v>306</v>
      </c>
      <c r="B57" s="3"/>
      <c r="C57" s="197" t="s">
        <v>307</v>
      </c>
      <c r="D57" s="198"/>
      <c r="E57" s="198"/>
      <c r="F57" s="198"/>
      <c r="G57" s="198"/>
      <c r="H57" s="198"/>
      <c r="I57" s="198"/>
      <c r="J57" s="198"/>
      <c r="K57" s="198"/>
      <c r="L57" s="198"/>
      <c r="M57" s="199">
        <v>1569</v>
      </c>
      <c r="N57" s="200"/>
      <c r="Q57" s="49">
        <v>1569431765</v>
      </c>
      <c r="AK57" s="222"/>
    </row>
    <row r="58" spans="1:37" s="49" customFormat="1" x14ac:dyDescent="0.15">
      <c r="A58" s="1" t="s">
        <v>308</v>
      </c>
      <c r="B58" s="3"/>
      <c r="C58" s="232" t="s">
        <v>309</v>
      </c>
      <c r="D58" s="233"/>
      <c r="E58" s="233"/>
      <c r="F58" s="233"/>
      <c r="G58" s="233"/>
      <c r="H58" s="233"/>
      <c r="I58" s="233"/>
      <c r="J58" s="233"/>
      <c r="K58" s="233"/>
      <c r="L58" s="233"/>
      <c r="M58" s="185">
        <v>-20</v>
      </c>
      <c r="N58" s="186"/>
      <c r="Q58" s="49">
        <v>-20384650</v>
      </c>
      <c r="AK58" s="222"/>
    </row>
    <row r="59" spans="1:37" s="49" customFormat="1" ht="14.25" thickBot="1" x14ac:dyDescent="0.2">
      <c r="A59" s="1" t="s">
        <v>310</v>
      </c>
      <c r="B59" s="3"/>
      <c r="C59" s="203" t="s">
        <v>311</v>
      </c>
      <c r="D59" s="204"/>
      <c r="E59" s="204"/>
      <c r="F59" s="204"/>
      <c r="G59" s="204"/>
      <c r="H59" s="204"/>
      <c r="I59" s="204"/>
      <c r="J59" s="204"/>
      <c r="K59" s="204"/>
      <c r="L59" s="204"/>
      <c r="M59" s="205">
        <v>1549</v>
      </c>
      <c r="N59" s="206"/>
      <c r="Q59" s="49">
        <f>IF(COUNTIF(Q57:Q58,"-")=COUNTA(Q57:Q58),"-",SUM(Q57:Q58))</f>
        <v>1549047115</v>
      </c>
      <c r="AK59" s="222"/>
    </row>
    <row r="60" spans="1:37" s="49" customFormat="1" ht="14.25" thickBot="1" x14ac:dyDescent="0.2">
      <c r="A60" s="1" t="s">
        <v>312</v>
      </c>
      <c r="B60" s="3"/>
      <c r="C60" s="207" t="s">
        <v>313</v>
      </c>
      <c r="D60" s="208"/>
      <c r="E60" s="209"/>
      <c r="F60" s="210"/>
      <c r="G60" s="210"/>
      <c r="H60" s="210"/>
      <c r="I60" s="210"/>
      <c r="J60" s="208"/>
      <c r="K60" s="208"/>
      <c r="L60" s="208"/>
      <c r="M60" s="192">
        <v>30159</v>
      </c>
      <c r="N60" s="193"/>
      <c r="Q60" s="49">
        <f>IF(AND(Q55="-",Q59="-"),"-",SUM(Q55,Q59))</f>
        <v>30158554029</v>
      </c>
      <c r="AK60" s="222"/>
    </row>
    <row r="61" spans="1:37" s="49" customFormat="1" ht="6.75" customHeight="1" x14ac:dyDescent="0.15">
      <c r="A61" s="1"/>
      <c r="B61" s="3"/>
      <c r="C61" s="157"/>
      <c r="D61" s="157"/>
      <c r="E61" s="211"/>
      <c r="F61" s="212"/>
      <c r="G61" s="212"/>
      <c r="H61" s="212"/>
      <c r="I61" s="213"/>
      <c r="J61" s="214"/>
      <c r="K61" s="214"/>
      <c r="L61" s="214"/>
      <c r="M61" s="3"/>
      <c r="N61" s="3"/>
    </row>
    <row r="62" spans="1:37" s="49" customFormat="1" x14ac:dyDescent="0.15">
      <c r="A62" s="1"/>
      <c r="B62" s="3"/>
      <c r="C62" s="157"/>
      <c r="D62" s="215" t="s">
        <v>323</v>
      </c>
      <c r="E62" s="211"/>
      <c r="F62" s="212"/>
      <c r="G62" s="212"/>
      <c r="H62" s="212"/>
      <c r="I62" s="216"/>
      <c r="J62" s="214"/>
      <c r="K62" s="214"/>
      <c r="L62" s="214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BG77"/>
  <sheetViews>
    <sheetView showGridLines="0" topLeftCell="C1" zoomScale="85" zoomScaleNormal="85" zoomScaleSheetLayoutView="85" workbookViewId="0">
      <selection activeCell="D2" sqref="D2:AA2"/>
    </sheetView>
  </sheetViews>
  <sheetFormatPr defaultRowHeight="12.75" x14ac:dyDescent="0.15"/>
  <cols>
    <col min="1" max="1" width="0" style="7" hidden="1" customWidth="1"/>
    <col min="2" max="2" width="9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0" width="0" style="9" hidden="1" customWidth="1"/>
    <col min="31" max="31" width="9" style="9" hidden="1" customWidth="1"/>
    <col min="32" max="16384" width="9" style="9"/>
  </cols>
  <sheetData>
    <row r="1" spans="1:59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59" ht="23.25" customHeight="1" x14ac:dyDescent="0.25">
      <c r="C2" s="8"/>
      <c r="D2" s="270" t="s">
        <v>391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</row>
    <row r="3" spans="1:59" ht="21" customHeight="1" x14ac:dyDescent="0.15">
      <c r="D3" s="271" t="s">
        <v>346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</row>
    <row r="4" spans="1:59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333</v>
      </c>
      <c r="AB4" s="13"/>
    </row>
    <row r="5" spans="1:59" s="16" customFormat="1" ht="14.25" customHeight="1" thickBot="1" x14ac:dyDescent="0.2">
      <c r="A5" s="15" t="s">
        <v>314</v>
      </c>
      <c r="B5" s="15" t="s">
        <v>315</v>
      </c>
      <c r="D5" s="266" t="s">
        <v>0</v>
      </c>
      <c r="E5" s="268"/>
      <c r="F5" s="268"/>
      <c r="G5" s="268"/>
      <c r="H5" s="268"/>
      <c r="I5" s="268"/>
      <c r="J5" s="268"/>
      <c r="K5" s="272"/>
      <c r="L5" s="272"/>
      <c r="M5" s="272"/>
      <c r="N5" s="272"/>
      <c r="O5" s="272"/>
      <c r="P5" s="273" t="s">
        <v>316</v>
      </c>
      <c r="Q5" s="274"/>
      <c r="R5" s="268" t="s">
        <v>0</v>
      </c>
      <c r="S5" s="268"/>
      <c r="T5" s="268"/>
      <c r="U5" s="268"/>
      <c r="V5" s="268"/>
      <c r="W5" s="268"/>
      <c r="X5" s="268"/>
      <c r="Y5" s="268"/>
      <c r="Z5" s="273" t="s">
        <v>316</v>
      </c>
      <c r="AA5" s="274"/>
    </row>
    <row r="6" spans="1:59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  <c r="BF6" s="241"/>
      <c r="BG6" s="241"/>
    </row>
    <row r="7" spans="1:59" ht="14.65" customHeight="1" x14ac:dyDescent="0.15">
      <c r="A7" s="7" t="s">
        <v>3</v>
      </c>
      <c r="B7" s="7" t="s">
        <v>100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1115876</v>
      </c>
      <c r="Q7" s="26"/>
      <c r="R7" s="19"/>
      <c r="S7" s="19" t="s">
        <v>101</v>
      </c>
      <c r="T7" s="19"/>
      <c r="U7" s="19"/>
      <c r="V7" s="19"/>
      <c r="W7" s="19"/>
      <c r="X7" s="19"/>
      <c r="Y7" s="18"/>
      <c r="Z7" s="25">
        <v>321779</v>
      </c>
      <c r="AA7" s="27" t="s">
        <v>338</v>
      </c>
      <c r="AD7" s="9">
        <f>IF(AND(AD8="-",AD49="-",AD52="-"),"-",SUM(AD8,AD49,AD52))</f>
        <v>1115875901498</v>
      </c>
      <c r="AE7" s="9">
        <f>IF(COUNTIF(AE8:AE12,"-")=COUNTA(AE8:AE12),"-",SUM(AE8:AE12))</f>
        <v>321779219635</v>
      </c>
      <c r="BF7" s="241"/>
      <c r="BG7" s="241"/>
    </row>
    <row r="8" spans="1:59" ht="14.65" customHeight="1" x14ac:dyDescent="0.15">
      <c r="A8" s="7" t="s">
        <v>5</v>
      </c>
      <c r="B8" s="7" t="s">
        <v>102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1063493</v>
      </c>
      <c r="Q8" s="26" t="s">
        <v>338</v>
      </c>
      <c r="R8" s="19"/>
      <c r="S8" s="19"/>
      <c r="T8" s="19" t="s">
        <v>351</v>
      </c>
      <c r="U8" s="19"/>
      <c r="V8" s="19"/>
      <c r="W8" s="19"/>
      <c r="X8" s="19"/>
      <c r="Y8" s="18"/>
      <c r="Z8" s="25">
        <v>296224</v>
      </c>
      <c r="AA8" s="27"/>
      <c r="AD8" s="9">
        <f>IF(AND(AD9="-",AD33="-",COUNTIF(AD46:AD48,"-")=COUNTA(AD46:AD48)),"-",SUM(AD9,AD33,AD46:AD48))</f>
        <v>1063492993086</v>
      </c>
      <c r="AE8" s="9">
        <v>296223793598</v>
      </c>
      <c r="BF8" s="241"/>
      <c r="BG8" s="241"/>
    </row>
    <row r="9" spans="1:59" ht="14.65" customHeight="1" x14ac:dyDescent="0.15">
      <c r="A9" s="7" t="s">
        <v>7</v>
      </c>
      <c r="B9" s="7" t="s">
        <v>103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251721</v>
      </c>
      <c r="Q9" s="26" t="s">
        <v>338</v>
      </c>
      <c r="R9" s="19"/>
      <c r="S9" s="19"/>
      <c r="T9" s="19" t="s">
        <v>104</v>
      </c>
      <c r="U9" s="19"/>
      <c r="V9" s="19"/>
      <c r="W9" s="19"/>
      <c r="X9" s="19"/>
      <c r="Y9" s="18"/>
      <c r="Z9" s="234" t="s">
        <v>352</v>
      </c>
      <c r="AA9" s="27"/>
      <c r="AD9" s="9">
        <f>IF(COUNTIF(AD10:AD32,"-")=COUNTA(AD10:AD32),"-",SUM(AD10:AD32))</f>
        <v>251721160979</v>
      </c>
      <c r="AE9" s="9">
        <v>0</v>
      </c>
      <c r="BF9" s="241"/>
      <c r="BG9" s="241"/>
    </row>
    <row r="10" spans="1:59" ht="14.65" customHeight="1" x14ac:dyDescent="0.15">
      <c r="A10" s="7" t="s">
        <v>9</v>
      </c>
      <c r="B10" s="7" t="s">
        <v>105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122107</v>
      </c>
      <c r="Q10" s="26"/>
      <c r="R10" s="19"/>
      <c r="S10" s="19"/>
      <c r="T10" s="19" t="s">
        <v>106</v>
      </c>
      <c r="U10" s="19"/>
      <c r="V10" s="19"/>
      <c r="W10" s="19"/>
      <c r="X10" s="19"/>
      <c r="Y10" s="18"/>
      <c r="Z10" s="25">
        <v>24798</v>
      </c>
      <c r="AA10" s="27"/>
      <c r="AD10" s="9">
        <v>122107336013</v>
      </c>
      <c r="AE10" s="9">
        <v>24797730720</v>
      </c>
      <c r="BF10" s="241"/>
      <c r="BG10" s="241"/>
    </row>
    <row r="11" spans="1:59" ht="14.65" customHeight="1" x14ac:dyDescent="0.15">
      <c r="A11" s="7" t="s">
        <v>353</v>
      </c>
      <c r="B11" s="7" t="s">
        <v>107</v>
      </c>
      <c r="D11" s="24"/>
      <c r="E11" s="19"/>
      <c r="F11" s="19"/>
      <c r="G11" s="19"/>
      <c r="H11" s="19" t="s">
        <v>354</v>
      </c>
      <c r="I11" s="19"/>
      <c r="J11" s="19"/>
      <c r="K11" s="18"/>
      <c r="L11" s="18"/>
      <c r="M11" s="18"/>
      <c r="N11" s="18"/>
      <c r="O11" s="18"/>
      <c r="P11" s="234" t="s">
        <v>352</v>
      </c>
      <c r="Q11" s="26"/>
      <c r="R11" s="19"/>
      <c r="S11" s="19"/>
      <c r="T11" s="19" t="s">
        <v>108</v>
      </c>
      <c r="U11" s="19"/>
      <c r="V11" s="19"/>
      <c r="W11" s="19"/>
      <c r="X11" s="19"/>
      <c r="Y11" s="18"/>
      <c r="Z11" s="25">
        <v>0</v>
      </c>
      <c r="AA11" s="27"/>
      <c r="AD11" s="9">
        <v>0</v>
      </c>
      <c r="AE11" s="9">
        <v>4000</v>
      </c>
      <c r="BF11" s="241"/>
      <c r="BG11" s="241"/>
    </row>
    <row r="12" spans="1:59" ht="14.65" customHeight="1" x14ac:dyDescent="0.15">
      <c r="A12" s="7" t="s">
        <v>12</v>
      </c>
      <c r="B12" s="7" t="s">
        <v>109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8"/>
      <c r="P12" s="25">
        <v>824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>
        <v>758</v>
      </c>
      <c r="AA12" s="27"/>
      <c r="AD12" s="9">
        <v>823652289</v>
      </c>
      <c r="AE12" s="9">
        <v>757691317</v>
      </c>
      <c r="BF12" s="241"/>
      <c r="BG12" s="241"/>
    </row>
    <row r="13" spans="1:59" ht="14.65" customHeight="1" x14ac:dyDescent="0.15">
      <c r="A13" s="7" t="s">
        <v>355</v>
      </c>
      <c r="B13" s="7" t="s">
        <v>110</v>
      </c>
      <c r="D13" s="24"/>
      <c r="E13" s="19"/>
      <c r="F13" s="19"/>
      <c r="G13" s="19"/>
      <c r="H13" s="19" t="s">
        <v>356</v>
      </c>
      <c r="I13" s="19"/>
      <c r="J13" s="19"/>
      <c r="K13" s="18"/>
      <c r="L13" s="18"/>
      <c r="M13" s="18"/>
      <c r="N13" s="18"/>
      <c r="O13" s="18"/>
      <c r="P13" s="234" t="s">
        <v>352</v>
      </c>
      <c r="Q13" s="26"/>
      <c r="R13" s="19"/>
      <c r="S13" s="19" t="s">
        <v>111</v>
      </c>
      <c r="T13" s="19"/>
      <c r="U13" s="19"/>
      <c r="V13" s="19"/>
      <c r="W13" s="19"/>
      <c r="X13" s="19"/>
      <c r="Y13" s="18"/>
      <c r="Z13" s="25">
        <v>30872</v>
      </c>
      <c r="AA13" s="27" t="s">
        <v>338</v>
      </c>
      <c r="AD13" s="9">
        <v>0</v>
      </c>
      <c r="AE13" s="9">
        <f>IF(COUNTIF(AE14:AE21,"-")=COUNTA(AE14:AE21),"-",SUM(AE14:AE21))</f>
        <v>30871925128</v>
      </c>
      <c r="BF13" s="241"/>
      <c r="BG13" s="241"/>
    </row>
    <row r="14" spans="1:59" ht="14.65" customHeight="1" x14ac:dyDescent="0.15">
      <c r="A14" s="7" t="s">
        <v>14</v>
      </c>
      <c r="B14" s="7" t="s">
        <v>112</v>
      </c>
      <c r="D14" s="24"/>
      <c r="E14" s="19"/>
      <c r="F14" s="19"/>
      <c r="G14" s="19"/>
      <c r="H14" s="19" t="s">
        <v>15</v>
      </c>
      <c r="I14" s="19"/>
      <c r="J14" s="19"/>
      <c r="K14" s="18"/>
      <c r="L14" s="18"/>
      <c r="M14" s="18"/>
      <c r="N14" s="18"/>
      <c r="O14" s="18"/>
      <c r="P14" s="25">
        <v>251100</v>
      </c>
      <c r="Q14" s="26"/>
      <c r="R14" s="19"/>
      <c r="S14" s="19"/>
      <c r="T14" s="19" t="s">
        <v>357</v>
      </c>
      <c r="U14" s="19"/>
      <c r="V14" s="19"/>
      <c r="W14" s="19"/>
      <c r="X14" s="19"/>
      <c r="Y14" s="18"/>
      <c r="Z14" s="25">
        <v>25070</v>
      </c>
      <c r="AA14" s="27"/>
      <c r="AD14" s="9">
        <v>251100029029</v>
      </c>
      <c r="AE14" s="9">
        <v>25070074230</v>
      </c>
      <c r="BF14" s="241"/>
      <c r="BG14" s="241"/>
    </row>
    <row r="15" spans="1:59" ht="14.65" customHeight="1" x14ac:dyDescent="0.15">
      <c r="A15" s="7" t="s">
        <v>16</v>
      </c>
      <c r="B15" s="7" t="s">
        <v>113</v>
      </c>
      <c r="D15" s="24"/>
      <c r="E15" s="19"/>
      <c r="F15" s="19"/>
      <c r="G15" s="19"/>
      <c r="H15" s="19" t="s">
        <v>17</v>
      </c>
      <c r="I15" s="19"/>
      <c r="J15" s="19"/>
      <c r="K15" s="18"/>
      <c r="L15" s="18"/>
      <c r="M15" s="18"/>
      <c r="N15" s="18"/>
      <c r="O15" s="18"/>
      <c r="P15" s="25">
        <v>-131086</v>
      </c>
      <c r="Q15" s="26"/>
      <c r="R15" s="19"/>
      <c r="S15" s="19"/>
      <c r="T15" s="19" t="s">
        <v>114</v>
      </c>
      <c r="U15" s="19"/>
      <c r="V15" s="19"/>
      <c r="W15" s="19"/>
      <c r="X15" s="19"/>
      <c r="Y15" s="18"/>
      <c r="Z15" s="25">
        <v>1707</v>
      </c>
      <c r="AA15" s="27"/>
      <c r="AD15" s="9">
        <v>-131086328526</v>
      </c>
      <c r="AE15" s="9">
        <v>1706773297</v>
      </c>
      <c r="BF15" s="241"/>
      <c r="BG15" s="241"/>
    </row>
    <row r="16" spans="1:59" ht="14.65" customHeight="1" x14ac:dyDescent="0.15">
      <c r="A16" s="7" t="s">
        <v>358</v>
      </c>
      <c r="B16" s="7" t="s">
        <v>115</v>
      </c>
      <c r="D16" s="24"/>
      <c r="E16" s="19"/>
      <c r="F16" s="19"/>
      <c r="G16" s="19"/>
      <c r="H16" s="19" t="s">
        <v>359</v>
      </c>
      <c r="I16" s="19"/>
      <c r="J16" s="19"/>
      <c r="K16" s="18"/>
      <c r="L16" s="18"/>
      <c r="M16" s="18"/>
      <c r="N16" s="18"/>
      <c r="O16" s="18"/>
      <c r="P16" s="234" t="s">
        <v>352</v>
      </c>
      <c r="Q16" s="26"/>
      <c r="R16" s="19"/>
      <c r="S16" s="19"/>
      <c r="T16" s="19" t="s">
        <v>116</v>
      </c>
      <c r="U16" s="19"/>
      <c r="V16" s="19"/>
      <c r="W16" s="19"/>
      <c r="X16" s="19"/>
      <c r="Y16" s="18"/>
      <c r="Z16" s="234" t="s">
        <v>352</v>
      </c>
      <c r="AA16" s="27"/>
      <c r="AD16" s="9">
        <v>0</v>
      </c>
      <c r="AE16" s="9">
        <v>0</v>
      </c>
      <c r="BF16" s="241"/>
      <c r="BG16" s="241"/>
    </row>
    <row r="17" spans="1:59" ht="14.65" customHeight="1" x14ac:dyDescent="0.15">
      <c r="A17" s="7" t="s">
        <v>18</v>
      </c>
      <c r="B17" s="7" t="s">
        <v>117</v>
      </c>
      <c r="D17" s="24"/>
      <c r="E17" s="19"/>
      <c r="F17" s="19"/>
      <c r="G17" s="19"/>
      <c r="H17" s="19" t="s">
        <v>19</v>
      </c>
      <c r="I17" s="19"/>
      <c r="J17" s="19"/>
      <c r="K17" s="18"/>
      <c r="L17" s="18"/>
      <c r="M17" s="18"/>
      <c r="N17" s="18"/>
      <c r="O17" s="18"/>
      <c r="P17" s="25">
        <v>15038</v>
      </c>
      <c r="Q17" s="26"/>
      <c r="R17" s="18"/>
      <c r="S17" s="19"/>
      <c r="T17" s="19" t="s">
        <v>118</v>
      </c>
      <c r="U17" s="19"/>
      <c r="V17" s="19"/>
      <c r="W17" s="19"/>
      <c r="X17" s="19"/>
      <c r="Y17" s="18"/>
      <c r="Z17" s="25">
        <v>34</v>
      </c>
      <c r="AA17" s="27"/>
      <c r="AD17" s="9">
        <v>15037654432</v>
      </c>
      <c r="AE17" s="9">
        <v>34311894</v>
      </c>
      <c r="BF17" s="241"/>
      <c r="BG17" s="241"/>
    </row>
    <row r="18" spans="1:59" ht="14.65" customHeight="1" x14ac:dyDescent="0.15">
      <c r="A18" s="7" t="s">
        <v>20</v>
      </c>
      <c r="B18" s="7" t="s">
        <v>119</v>
      </c>
      <c r="D18" s="24"/>
      <c r="E18" s="19"/>
      <c r="F18" s="19"/>
      <c r="G18" s="19"/>
      <c r="H18" s="19" t="s">
        <v>21</v>
      </c>
      <c r="I18" s="19"/>
      <c r="J18" s="19"/>
      <c r="K18" s="18"/>
      <c r="L18" s="18"/>
      <c r="M18" s="18"/>
      <c r="N18" s="18"/>
      <c r="O18" s="18"/>
      <c r="P18" s="25">
        <v>-9148</v>
      </c>
      <c r="Q18" s="26"/>
      <c r="R18" s="18"/>
      <c r="S18" s="19"/>
      <c r="T18" s="19" t="s">
        <v>120</v>
      </c>
      <c r="U18" s="19"/>
      <c r="V18" s="19"/>
      <c r="W18" s="19"/>
      <c r="X18" s="19"/>
      <c r="Y18" s="18"/>
      <c r="Z18" s="234" t="s">
        <v>352</v>
      </c>
      <c r="AA18" s="27"/>
      <c r="AD18" s="9">
        <v>-9148442800</v>
      </c>
      <c r="AE18" s="9">
        <v>0</v>
      </c>
      <c r="BF18" s="241"/>
      <c r="BG18" s="241"/>
    </row>
    <row r="19" spans="1:59" ht="14.65" customHeight="1" x14ac:dyDescent="0.15">
      <c r="A19" s="7" t="s">
        <v>360</v>
      </c>
      <c r="B19" s="7" t="s">
        <v>121</v>
      </c>
      <c r="D19" s="24"/>
      <c r="E19" s="19"/>
      <c r="F19" s="19"/>
      <c r="G19" s="19"/>
      <c r="H19" s="19" t="s">
        <v>361</v>
      </c>
      <c r="I19" s="19"/>
      <c r="J19" s="19"/>
      <c r="K19" s="18"/>
      <c r="L19" s="18"/>
      <c r="M19" s="18"/>
      <c r="N19" s="18"/>
      <c r="O19" s="18"/>
      <c r="P19" s="234" t="s">
        <v>352</v>
      </c>
      <c r="Q19" s="26"/>
      <c r="R19" s="19"/>
      <c r="S19" s="19"/>
      <c r="T19" s="19" t="s">
        <v>122</v>
      </c>
      <c r="U19" s="19"/>
      <c r="V19" s="19"/>
      <c r="W19" s="19"/>
      <c r="X19" s="19"/>
      <c r="Y19" s="18"/>
      <c r="Z19" s="25">
        <v>2027</v>
      </c>
      <c r="AA19" s="27"/>
      <c r="AD19" s="9">
        <v>0</v>
      </c>
      <c r="AE19" s="9">
        <v>2027449915</v>
      </c>
      <c r="BF19" s="241"/>
      <c r="BG19" s="241"/>
    </row>
    <row r="20" spans="1:59" ht="14.65" customHeight="1" x14ac:dyDescent="0.15">
      <c r="A20" s="7" t="s">
        <v>22</v>
      </c>
      <c r="B20" s="7" t="s">
        <v>123</v>
      </c>
      <c r="D20" s="24"/>
      <c r="E20" s="19"/>
      <c r="F20" s="19"/>
      <c r="G20" s="19"/>
      <c r="H20" s="19" t="s">
        <v>23</v>
      </c>
      <c r="I20" s="28"/>
      <c r="J20" s="28"/>
      <c r="K20" s="29"/>
      <c r="L20" s="29"/>
      <c r="M20" s="29"/>
      <c r="N20" s="29"/>
      <c r="O20" s="29"/>
      <c r="P20" s="25">
        <v>394</v>
      </c>
      <c r="Q20" s="26"/>
      <c r="R20" s="19"/>
      <c r="S20" s="19"/>
      <c r="T20" s="19" t="s">
        <v>124</v>
      </c>
      <c r="U20" s="19"/>
      <c r="V20" s="19"/>
      <c r="W20" s="19"/>
      <c r="X20" s="19"/>
      <c r="Y20" s="18"/>
      <c r="Z20" s="25">
        <v>1709</v>
      </c>
      <c r="AA20" s="27"/>
      <c r="AD20" s="9">
        <v>393753416</v>
      </c>
      <c r="AE20" s="9">
        <v>1708953477</v>
      </c>
      <c r="BF20" s="241"/>
      <c r="BG20" s="241"/>
    </row>
    <row r="21" spans="1:59" ht="14.65" customHeight="1" x14ac:dyDescent="0.15">
      <c r="A21" s="7" t="s">
        <v>24</v>
      </c>
      <c r="B21" s="7" t="s">
        <v>125</v>
      </c>
      <c r="D21" s="24"/>
      <c r="E21" s="19"/>
      <c r="F21" s="19"/>
      <c r="G21" s="19"/>
      <c r="H21" s="19" t="s">
        <v>25</v>
      </c>
      <c r="I21" s="28"/>
      <c r="J21" s="28"/>
      <c r="K21" s="29"/>
      <c r="L21" s="29"/>
      <c r="M21" s="29"/>
      <c r="N21" s="29"/>
      <c r="O21" s="29"/>
      <c r="P21" s="25">
        <v>-317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324</v>
      </c>
      <c r="AA21" s="27"/>
      <c r="AD21" s="9">
        <v>-316843488</v>
      </c>
      <c r="AE21" s="9">
        <v>324362315</v>
      </c>
      <c r="BF21" s="241"/>
      <c r="BG21" s="241"/>
    </row>
    <row r="22" spans="1:59" ht="14.65" customHeight="1" x14ac:dyDescent="0.15">
      <c r="A22" s="7" t="s">
        <v>362</v>
      </c>
      <c r="B22" s="7" t="s">
        <v>98</v>
      </c>
      <c r="D22" s="24"/>
      <c r="E22" s="19"/>
      <c r="F22" s="19"/>
      <c r="G22" s="19"/>
      <c r="H22" s="19" t="s">
        <v>363</v>
      </c>
      <c r="I22" s="28"/>
      <c r="J22" s="28"/>
      <c r="K22" s="29"/>
      <c r="L22" s="29"/>
      <c r="M22" s="29"/>
      <c r="N22" s="29"/>
      <c r="O22" s="29"/>
      <c r="P22" s="234" t="s">
        <v>352</v>
      </c>
      <c r="Q22" s="26"/>
      <c r="R22" s="253" t="s">
        <v>99</v>
      </c>
      <c r="S22" s="255"/>
      <c r="T22" s="255"/>
      <c r="U22" s="255"/>
      <c r="V22" s="255"/>
      <c r="W22" s="255"/>
      <c r="X22" s="255"/>
      <c r="Y22" s="255"/>
      <c r="Z22" s="30">
        <v>352651</v>
      </c>
      <c r="AA22" s="31"/>
      <c r="AD22" s="9">
        <v>0</v>
      </c>
      <c r="AE22" s="9">
        <f>IF(AND(AE7="-",AE13="-"),"-",SUM(AE7,AE13))</f>
        <v>352651144763</v>
      </c>
      <c r="BF22" s="241"/>
      <c r="BG22" s="241"/>
    </row>
    <row r="23" spans="1:59" ht="14.65" customHeight="1" x14ac:dyDescent="0.15">
      <c r="A23" s="7" t="s">
        <v>26</v>
      </c>
      <c r="D23" s="24"/>
      <c r="E23" s="19"/>
      <c r="F23" s="19"/>
      <c r="G23" s="19"/>
      <c r="H23" s="19" t="s">
        <v>27</v>
      </c>
      <c r="I23" s="28"/>
      <c r="J23" s="28"/>
      <c r="K23" s="29"/>
      <c r="L23" s="29"/>
      <c r="M23" s="29"/>
      <c r="N23" s="29"/>
      <c r="O23" s="29"/>
      <c r="P23" s="25">
        <v>5</v>
      </c>
      <c r="Q23" s="26"/>
      <c r="R23" s="19" t="s">
        <v>321</v>
      </c>
      <c r="S23" s="227"/>
      <c r="T23" s="227"/>
      <c r="U23" s="227"/>
      <c r="V23" s="227"/>
      <c r="W23" s="227"/>
      <c r="X23" s="227"/>
      <c r="Y23" s="227"/>
      <c r="Z23" s="33"/>
      <c r="AA23" s="34"/>
      <c r="AD23" s="9">
        <v>4838400</v>
      </c>
      <c r="BF23" s="241"/>
      <c r="BG23" s="241"/>
    </row>
    <row r="24" spans="1:59" ht="14.65" customHeight="1" x14ac:dyDescent="0.15">
      <c r="A24" s="7" t="s">
        <v>28</v>
      </c>
      <c r="B24" s="7" t="s">
        <v>128</v>
      </c>
      <c r="D24" s="24"/>
      <c r="E24" s="19"/>
      <c r="F24" s="19"/>
      <c r="G24" s="19"/>
      <c r="H24" s="19" t="s">
        <v>29</v>
      </c>
      <c r="I24" s="28"/>
      <c r="J24" s="28"/>
      <c r="K24" s="29"/>
      <c r="L24" s="29"/>
      <c r="M24" s="29"/>
      <c r="N24" s="29"/>
      <c r="O24" s="29"/>
      <c r="P24" s="25">
        <v>0</v>
      </c>
      <c r="Q24" s="26"/>
      <c r="R24" s="19"/>
      <c r="S24" s="19" t="s">
        <v>129</v>
      </c>
      <c r="T24" s="19"/>
      <c r="U24" s="19"/>
      <c r="V24" s="19"/>
      <c r="W24" s="19"/>
      <c r="X24" s="19"/>
      <c r="Y24" s="18"/>
      <c r="Z24" s="25">
        <v>1142565</v>
      </c>
      <c r="AA24" s="27"/>
      <c r="AD24" s="9">
        <v>-178200</v>
      </c>
      <c r="AE24" s="9">
        <f>IF(AND(AD7="-",AD67="-",AD68="-"),"-",SUM(AD7,AD67,AD68))</f>
        <v>1142565354110</v>
      </c>
      <c r="BF24" s="241"/>
      <c r="BG24" s="241"/>
    </row>
    <row r="25" spans="1:59" ht="14.65" customHeight="1" x14ac:dyDescent="0.15">
      <c r="A25" s="7" t="s">
        <v>364</v>
      </c>
      <c r="B25" s="7" t="s">
        <v>130</v>
      </c>
      <c r="D25" s="24"/>
      <c r="E25" s="19"/>
      <c r="F25" s="19"/>
      <c r="G25" s="19"/>
      <c r="H25" s="19" t="s">
        <v>365</v>
      </c>
      <c r="I25" s="28"/>
      <c r="J25" s="28"/>
      <c r="K25" s="29"/>
      <c r="L25" s="29"/>
      <c r="M25" s="29"/>
      <c r="N25" s="29"/>
      <c r="O25" s="29"/>
      <c r="P25" s="234" t="s">
        <v>352</v>
      </c>
      <c r="Q25" s="26"/>
      <c r="R25" s="19"/>
      <c r="S25" s="18" t="s">
        <v>131</v>
      </c>
      <c r="T25" s="19"/>
      <c r="U25" s="19"/>
      <c r="V25" s="19"/>
      <c r="W25" s="19"/>
      <c r="X25" s="19"/>
      <c r="Y25" s="18"/>
      <c r="Z25" s="25">
        <v>-313766</v>
      </c>
      <c r="AA25" s="27"/>
      <c r="AD25" s="9">
        <v>0</v>
      </c>
      <c r="AE25" s="9">
        <f>IF(AND(AE74="-",AE24="-",AE26="-"),"-",SUM(AE74)-SUM(AE24,AE26))</f>
        <v>-313766276603</v>
      </c>
      <c r="BF25" s="241"/>
      <c r="BG25" s="241"/>
    </row>
    <row r="26" spans="1:59" ht="14.65" customHeight="1" x14ac:dyDescent="0.15">
      <c r="A26" s="7" t="s">
        <v>30</v>
      </c>
      <c r="B26" s="7" t="s">
        <v>392</v>
      </c>
      <c r="D26" s="24"/>
      <c r="E26" s="19"/>
      <c r="F26" s="19"/>
      <c r="G26" s="19"/>
      <c r="H26" s="19" t="s">
        <v>31</v>
      </c>
      <c r="I26" s="28"/>
      <c r="J26" s="28"/>
      <c r="K26" s="29"/>
      <c r="L26" s="29"/>
      <c r="M26" s="29"/>
      <c r="N26" s="29"/>
      <c r="O26" s="29"/>
      <c r="P26" s="234" t="s">
        <v>352</v>
      </c>
      <c r="Q26" s="26"/>
      <c r="R26" s="19"/>
      <c r="S26" s="19" t="s">
        <v>132</v>
      </c>
      <c r="T26" s="19"/>
      <c r="U26" s="19"/>
      <c r="V26" s="19"/>
      <c r="W26" s="19"/>
      <c r="X26" s="19"/>
      <c r="Y26" s="18"/>
      <c r="Z26" s="25">
        <v>273</v>
      </c>
      <c r="AA26" s="27"/>
      <c r="AD26" s="9">
        <v>0</v>
      </c>
      <c r="AE26" s="9">
        <v>272990416</v>
      </c>
      <c r="BF26" s="241"/>
      <c r="BG26" s="241"/>
    </row>
    <row r="27" spans="1:59" ht="14.65" customHeight="1" x14ac:dyDescent="0.15">
      <c r="A27" s="7" t="s">
        <v>32</v>
      </c>
      <c r="D27" s="24"/>
      <c r="E27" s="19"/>
      <c r="F27" s="19"/>
      <c r="G27" s="19"/>
      <c r="H27" s="19" t="s">
        <v>33</v>
      </c>
      <c r="I27" s="28"/>
      <c r="J27" s="28"/>
      <c r="K27" s="29"/>
      <c r="L27" s="29"/>
      <c r="M27" s="29"/>
      <c r="N27" s="29"/>
      <c r="O27" s="29"/>
      <c r="P27" s="234" t="s">
        <v>352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0</v>
      </c>
      <c r="BF27" s="241"/>
      <c r="BG27" s="241"/>
    </row>
    <row r="28" spans="1:59" ht="14.65" customHeight="1" x14ac:dyDescent="0.15">
      <c r="A28" s="7" t="s">
        <v>367</v>
      </c>
      <c r="D28" s="24"/>
      <c r="E28" s="19"/>
      <c r="F28" s="19"/>
      <c r="G28" s="19"/>
      <c r="H28" s="19" t="s">
        <v>368</v>
      </c>
      <c r="I28" s="28"/>
      <c r="J28" s="28"/>
      <c r="K28" s="29"/>
      <c r="L28" s="29"/>
      <c r="M28" s="29"/>
      <c r="N28" s="29"/>
      <c r="O28" s="29"/>
      <c r="P28" s="234" t="s">
        <v>352</v>
      </c>
      <c r="Q28" s="26"/>
      <c r="R28" s="24"/>
      <c r="S28" s="19"/>
      <c r="T28" s="19"/>
      <c r="U28" s="19"/>
      <c r="V28" s="19"/>
      <c r="W28" s="19"/>
      <c r="X28" s="19"/>
      <c r="Y28" s="18"/>
      <c r="Z28" s="25"/>
      <c r="AA28" s="35"/>
      <c r="AD28" s="9">
        <v>0</v>
      </c>
      <c r="BF28" s="241"/>
      <c r="BG28" s="241"/>
    </row>
    <row r="29" spans="1:59" ht="14.65" customHeight="1" x14ac:dyDescent="0.15">
      <c r="A29" s="7" t="s">
        <v>34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5">
        <v>26</v>
      </c>
      <c r="Q29" s="26"/>
      <c r="R29" s="256"/>
      <c r="S29" s="258"/>
      <c r="T29" s="258"/>
      <c r="U29" s="258"/>
      <c r="V29" s="258"/>
      <c r="W29" s="258"/>
      <c r="X29" s="258"/>
      <c r="Y29" s="258"/>
      <c r="Z29" s="25"/>
      <c r="AA29" s="27"/>
      <c r="AD29" s="9">
        <v>26233933</v>
      </c>
      <c r="BF29" s="241"/>
      <c r="BG29" s="241"/>
    </row>
    <row r="30" spans="1:59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5">
        <v>-11</v>
      </c>
      <c r="Q30" s="26"/>
      <c r="R30" s="24"/>
      <c r="S30" s="227"/>
      <c r="T30" s="227"/>
      <c r="U30" s="227"/>
      <c r="V30" s="227"/>
      <c r="W30" s="227"/>
      <c r="X30" s="227"/>
      <c r="Y30" s="227"/>
      <c r="Z30" s="33"/>
      <c r="AA30" s="36"/>
      <c r="AD30" s="9">
        <v>-11215157</v>
      </c>
      <c r="BF30" s="241"/>
      <c r="BG30" s="241"/>
    </row>
    <row r="31" spans="1:59" ht="14.65" customHeight="1" x14ac:dyDescent="0.15">
      <c r="A31" s="7" t="s">
        <v>369</v>
      </c>
      <c r="D31" s="24"/>
      <c r="E31" s="19"/>
      <c r="F31" s="19"/>
      <c r="G31" s="19"/>
      <c r="H31" s="19" t="s">
        <v>370</v>
      </c>
      <c r="I31" s="19"/>
      <c r="J31" s="19"/>
      <c r="K31" s="18"/>
      <c r="L31" s="18"/>
      <c r="M31" s="18"/>
      <c r="N31" s="18"/>
      <c r="O31" s="18"/>
      <c r="P31" s="234" t="s">
        <v>352</v>
      </c>
      <c r="Q31" s="26"/>
      <c r="R31" s="19"/>
      <c r="S31" s="227"/>
      <c r="T31" s="227"/>
      <c r="U31" s="227"/>
      <c r="V31" s="227"/>
      <c r="W31" s="227"/>
      <c r="X31" s="227"/>
      <c r="Y31" s="227"/>
      <c r="Z31" s="33"/>
      <c r="AA31" s="36"/>
      <c r="AD31" s="9">
        <v>0</v>
      </c>
      <c r="BF31" s="241"/>
      <c r="BG31" s="241"/>
    </row>
    <row r="32" spans="1:59" ht="14.65" customHeight="1" x14ac:dyDescent="0.15">
      <c r="A32" s="7" t="s">
        <v>38</v>
      </c>
      <c r="D32" s="24"/>
      <c r="E32" s="19"/>
      <c r="F32" s="19"/>
      <c r="G32" s="19"/>
      <c r="H32" s="19" t="s">
        <v>39</v>
      </c>
      <c r="I32" s="19"/>
      <c r="J32" s="19"/>
      <c r="K32" s="18"/>
      <c r="L32" s="18"/>
      <c r="M32" s="18"/>
      <c r="N32" s="18"/>
      <c r="O32" s="18"/>
      <c r="P32" s="25">
        <v>2791</v>
      </c>
      <c r="Q32" s="26"/>
      <c r="R32" s="19"/>
      <c r="S32" s="19"/>
      <c r="T32" s="19"/>
      <c r="U32" s="19"/>
      <c r="V32" s="19"/>
      <c r="W32" s="19"/>
      <c r="X32" s="19"/>
      <c r="Y32" s="18"/>
      <c r="Z32" s="25"/>
      <c r="AA32" s="35"/>
      <c r="AD32" s="9">
        <v>2790671638</v>
      </c>
      <c r="BF32" s="241"/>
      <c r="BG32" s="241"/>
    </row>
    <row r="33" spans="1:59" ht="14.65" customHeight="1" x14ac:dyDescent="0.15">
      <c r="A33" s="7" t="s">
        <v>40</v>
      </c>
      <c r="D33" s="24"/>
      <c r="E33" s="19"/>
      <c r="F33" s="19"/>
      <c r="G33" s="19" t="s">
        <v>41</v>
      </c>
      <c r="H33" s="19"/>
      <c r="I33" s="19"/>
      <c r="J33" s="19"/>
      <c r="K33" s="18"/>
      <c r="L33" s="18"/>
      <c r="M33" s="18"/>
      <c r="N33" s="18"/>
      <c r="O33" s="18"/>
      <c r="P33" s="25">
        <v>785704</v>
      </c>
      <c r="Q33" s="26" t="s">
        <v>338</v>
      </c>
      <c r="R33" s="19"/>
      <c r="S33" s="18"/>
      <c r="T33" s="19"/>
      <c r="U33" s="19"/>
      <c r="V33" s="19"/>
      <c r="W33" s="19"/>
      <c r="X33" s="19"/>
      <c r="Y33" s="18"/>
      <c r="Z33" s="25"/>
      <c r="AA33" s="35"/>
      <c r="AD33" s="9">
        <f>IF(COUNTIF(AD34:AD45,"-")=COUNTA(AD34:AD45),"-",SUM(AD34:AD45))</f>
        <v>785703741425</v>
      </c>
      <c r="BF33" s="241"/>
      <c r="BG33" s="241"/>
    </row>
    <row r="34" spans="1:59" ht="14.65" customHeight="1" x14ac:dyDescent="0.15">
      <c r="A34" s="7" t="s">
        <v>42</v>
      </c>
      <c r="D34" s="24"/>
      <c r="E34" s="19"/>
      <c r="F34" s="19"/>
      <c r="G34" s="19"/>
      <c r="H34" s="19" t="s">
        <v>10</v>
      </c>
      <c r="I34" s="19"/>
      <c r="J34" s="19"/>
      <c r="K34" s="18"/>
      <c r="L34" s="18"/>
      <c r="M34" s="18"/>
      <c r="N34" s="18"/>
      <c r="O34" s="18"/>
      <c r="P34" s="25">
        <v>414741</v>
      </c>
      <c r="Q34" s="26"/>
      <c r="R34" s="17"/>
      <c r="S34" s="18"/>
      <c r="T34" s="18"/>
      <c r="U34" s="18"/>
      <c r="V34" s="18"/>
      <c r="W34" s="18"/>
      <c r="X34" s="18"/>
      <c r="Y34" s="37"/>
      <c r="Z34" s="25"/>
      <c r="AA34" s="35"/>
      <c r="AD34" s="9">
        <v>414741473149</v>
      </c>
      <c r="BF34" s="241"/>
      <c r="BG34" s="241"/>
    </row>
    <row r="35" spans="1:59" ht="14.65" customHeight="1" x14ac:dyDescent="0.15">
      <c r="A35" s="7" t="s">
        <v>371</v>
      </c>
      <c r="D35" s="24"/>
      <c r="E35" s="19"/>
      <c r="F35" s="19"/>
      <c r="G35" s="19"/>
      <c r="H35" s="19" t="s">
        <v>354</v>
      </c>
      <c r="I35" s="19"/>
      <c r="J35" s="19"/>
      <c r="K35" s="18"/>
      <c r="L35" s="18"/>
      <c r="M35" s="18"/>
      <c r="N35" s="18"/>
      <c r="O35" s="18"/>
      <c r="P35" s="234" t="s">
        <v>352</v>
      </c>
      <c r="Q35" s="26"/>
      <c r="R35" s="18"/>
      <c r="S35" s="18"/>
      <c r="T35" s="18"/>
      <c r="U35" s="18"/>
      <c r="V35" s="18"/>
      <c r="W35" s="18"/>
      <c r="X35" s="18"/>
      <c r="Y35" s="18"/>
      <c r="Z35" s="25"/>
      <c r="AA35" s="35"/>
      <c r="AD35" s="9">
        <v>0</v>
      </c>
      <c r="BF35" s="241"/>
      <c r="BG35" s="241"/>
    </row>
    <row r="36" spans="1:59" ht="14.65" customHeight="1" x14ac:dyDescent="0.15">
      <c r="A36" s="7" t="s">
        <v>43</v>
      </c>
      <c r="D36" s="24"/>
      <c r="E36" s="19"/>
      <c r="F36" s="19"/>
      <c r="G36" s="19"/>
      <c r="H36" s="19" t="s">
        <v>15</v>
      </c>
      <c r="I36" s="19"/>
      <c r="J36" s="19"/>
      <c r="K36" s="18"/>
      <c r="L36" s="18"/>
      <c r="M36" s="18"/>
      <c r="N36" s="18"/>
      <c r="O36" s="18"/>
      <c r="P36" s="25">
        <v>17502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17502060993</v>
      </c>
      <c r="BF36" s="241"/>
      <c r="BG36" s="241"/>
    </row>
    <row r="37" spans="1:59" ht="14.65" customHeight="1" x14ac:dyDescent="0.15">
      <c r="A37" s="7" t="s">
        <v>44</v>
      </c>
      <c r="D37" s="24"/>
      <c r="E37" s="19"/>
      <c r="F37" s="19"/>
      <c r="G37" s="19"/>
      <c r="H37" s="19" t="s">
        <v>17</v>
      </c>
      <c r="I37" s="19"/>
      <c r="J37" s="19"/>
      <c r="K37" s="18"/>
      <c r="L37" s="18"/>
      <c r="M37" s="18"/>
      <c r="N37" s="18"/>
      <c r="O37" s="18"/>
      <c r="P37" s="25">
        <v>-6474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-6473829620</v>
      </c>
      <c r="BF37" s="241"/>
      <c r="BG37" s="241"/>
    </row>
    <row r="38" spans="1:59" ht="14.65" customHeight="1" x14ac:dyDescent="0.15">
      <c r="A38" s="7" t="s">
        <v>373</v>
      </c>
      <c r="D38" s="24"/>
      <c r="E38" s="19"/>
      <c r="F38" s="19"/>
      <c r="G38" s="19"/>
      <c r="H38" s="19" t="s">
        <v>359</v>
      </c>
      <c r="I38" s="19"/>
      <c r="J38" s="19"/>
      <c r="K38" s="18"/>
      <c r="L38" s="18"/>
      <c r="M38" s="18"/>
      <c r="N38" s="18"/>
      <c r="O38" s="18"/>
      <c r="P38" s="234" t="s">
        <v>352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  <c r="BF38" s="241"/>
      <c r="BG38" s="241"/>
    </row>
    <row r="39" spans="1:59" ht="14.65" customHeight="1" x14ac:dyDescent="0.15">
      <c r="A39" s="7" t="s">
        <v>45</v>
      </c>
      <c r="D39" s="24"/>
      <c r="E39" s="19"/>
      <c r="F39" s="19"/>
      <c r="G39" s="19"/>
      <c r="H39" s="19" t="s">
        <v>19</v>
      </c>
      <c r="I39" s="19"/>
      <c r="J39" s="19"/>
      <c r="K39" s="18"/>
      <c r="L39" s="18"/>
      <c r="M39" s="18"/>
      <c r="N39" s="18"/>
      <c r="O39" s="18"/>
      <c r="P39" s="25">
        <v>556149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556148583901</v>
      </c>
      <c r="BF39" s="241"/>
      <c r="BG39" s="241"/>
    </row>
    <row r="40" spans="1:59" ht="14.65" customHeight="1" x14ac:dyDescent="0.15">
      <c r="A40" s="7" t="s">
        <v>46</v>
      </c>
      <c r="D40" s="24"/>
      <c r="E40" s="19"/>
      <c r="F40" s="19"/>
      <c r="G40" s="19"/>
      <c r="H40" s="19" t="s">
        <v>21</v>
      </c>
      <c r="I40" s="19"/>
      <c r="J40" s="19"/>
      <c r="K40" s="18"/>
      <c r="L40" s="18"/>
      <c r="M40" s="18"/>
      <c r="N40" s="18"/>
      <c r="O40" s="18"/>
      <c r="P40" s="25">
        <v>-213153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-213152813019</v>
      </c>
      <c r="BF40" s="241"/>
      <c r="BG40" s="241"/>
    </row>
    <row r="41" spans="1:59" ht="14.65" customHeight="1" x14ac:dyDescent="0.15">
      <c r="A41" s="7" t="s">
        <v>374</v>
      </c>
      <c r="D41" s="24"/>
      <c r="E41" s="19"/>
      <c r="F41" s="19"/>
      <c r="G41" s="19"/>
      <c r="H41" s="19" t="s">
        <v>361</v>
      </c>
      <c r="I41" s="19"/>
      <c r="J41" s="19"/>
      <c r="K41" s="18"/>
      <c r="L41" s="18"/>
      <c r="M41" s="18"/>
      <c r="N41" s="18"/>
      <c r="O41" s="18"/>
      <c r="P41" s="234" t="s">
        <v>352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0</v>
      </c>
      <c r="BF41" s="241"/>
      <c r="BG41" s="241"/>
    </row>
    <row r="42" spans="1:59" ht="14.65" customHeight="1" x14ac:dyDescent="0.15">
      <c r="A42" s="7" t="s">
        <v>47</v>
      </c>
      <c r="D42" s="24"/>
      <c r="E42" s="19"/>
      <c r="F42" s="19"/>
      <c r="G42" s="19"/>
      <c r="H42" s="19" t="s">
        <v>35</v>
      </c>
      <c r="I42" s="19"/>
      <c r="J42" s="19"/>
      <c r="K42" s="18"/>
      <c r="L42" s="18"/>
      <c r="M42" s="18"/>
      <c r="N42" s="18"/>
      <c r="O42" s="18"/>
      <c r="P42" s="25">
        <v>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680000</v>
      </c>
      <c r="BF42" s="241"/>
      <c r="BG42" s="241"/>
    </row>
    <row r="43" spans="1:59" ht="14.65" customHeight="1" x14ac:dyDescent="0.15">
      <c r="A43" s="7" t="s">
        <v>48</v>
      </c>
      <c r="D43" s="24"/>
      <c r="E43" s="19"/>
      <c r="F43" s="19"/>
      <c r="G43" s="19"/>
      <c r="H43" s="19" t="s">
        <v>37</v>
      </c>
      <c r="I43" s="19"/>
      <c r="J43" s="19"/>
      <c r="K43" s="18"/>
      <c r="L43" s="18"/>
      <c r="M43" s="18"/>
      <c r="N43" s="18"/>
      <c r="O43" s="18"/>
      <c r="P43" s="25">
        <v>-1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-646000</v>
      </c>
      <c r="BF43" s="241"/>
      <c r="BG43" s="241"/>
    </row>
    <row r="44" spans="1:59" ht="14.65" customHeight="1" x14ac:dyDescent="0.15">
      <c r="A44" s="7" t="s">
        <v>375</v>
      </c>
      <c r="D44" s="24"/>
      <c r="E44" s="19"/>
      <c r="F44" s="19"/>
      <c r="G44" s="19"/>
      <c r="H44" s="19" t="s">
        <v>370</v>
      </c>
      <c r="I44" s="19"/>
      <c r="J44" s="19"/>
      <c r="K44" s="18"/>
      <c r="L44" s="18"/>
      <c r="M44" s="18"/>
      <c r="N44" s="18"/>
      <c r="O44" s="18"/>
      <c r="P44" s="234" t="s">
        <v>393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  <c r="BF44" s="241"/>
      <c r="BG44" s="241"/>
    </row>
    <row r="45" spans="1:59" ht="14.65" customHeight="1" x14ac:dyDescent="0.15">
      <c r="A45" s="7" t="s">
        <v>49</v>
      </c>
      <c r="D45" s="24"/>
      <c r="E45" s="19"/>
      <c r="F45" s="19"/>
      <c r="G45" s="19"/>
      <c r="H45" s="19" t="s">
        <v>39</v>
      </c>
      <c r="I45" s="19"/>
      <c r="J45" s="19"/>
      <c r="K45" s="18"/>
      <c r="L45" s="18"/>
      <c r="M45" s="18"/>
      <c r="N45" s="18"/>
      <c r="O45" s="18"/>
      <c r="P45" s="25">
        <v>16938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16938232021</v>
      </c>
      <c r="BF45" s="241"/>
      <c r="BG45" s="241"/>
    </row>
    <row r="46" spans="1:59" ht="14.65" customHeight="1" x14ac:dyDescent="0.15">
      <c r="A46" s="7" t="s">
        <v>50</v>
      </c>
      <c r="D46" s="24"/>
      <c r="E46" s="19"/>
      <c r="F46" s="19"/>
      <c r="G46" s="19" t="s">
        <v>51</v>
      </c>
      <c r="H46" s="28"/>
      <c r="I46" s="28"/>
      <c r="J46" s="28"/>
      <c r="K46" s="29"/>
      <c r="L46" s="29"/>
      <c r="M46" s="29"/>
      <c r="N46" s="29"/>
      <c r="O46" s="29"/>
      <c r="P46" s="25">
        <v>59017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59017369918</v>
      </c>
      <c r="BF46" s="241"/>
      <c r="BG46" s="241"/>
    </row>
    <row r="47" spans="1:59" ht="14.65" customHeight="1" x14ac:dyDescent="0.15">
      <c r="A47" s="7" t="s">
        <v>52</v>
      </c>
      <c r="D47" s="24"/>
      <c r="E47" s="19"/>
      <c r="F47" s="19"/>
      <c r="G47" s="19" t="s">
        <v>53</v>
      </c>
      <c r="H47" s="28"/>
      <c r="I47" s="28"/>
      <c r="J47" s="28"/>
      <c r="K47" s="29"/>
      <c r="L47" s="29"/>
      <c r="M47" s="29"/>
      <c r="N47" s="29"/>
      <c r="O47" s="29"/>
      <c r="P47" s="25">
        <v>-32949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-32949279236</v>
      </c>
      <c r="BF47" s="241"/>
      <c r="BG47" s="241"/>
    </row>
    <row r="48" spans="1:59" ht="14.65" customHeight="1" x14ac:dyDescent="0.15">
      <c r="A48" s="7">
        <v>1305000</v>
      </c>
      <c r="D48" s="24"/>
      <c r="E48" s="19"/>
      <c r="F48" s="19"/>
      <c r="G48" s="19" t="s">
        <v>376</v>
      </c>
      <c r="H48" s="28"/>
      <c r="I48" s="28"/>
      <c r="J48" s="28"/>
      <c r="K48" s="29"/>
      <c r="L48" s="29"/>
      <c r="M48" s="29"/>
      <c r="N48" s="29"/>
      <c r="O48" s="29"/>
      <c r="P48" s="234" t="s">
        <v>352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BF48" s="241"/>
      <c r="BG48" s="241"/>
    </row>
    <row r="49" spans="1:59" ht="14.65" customHeight="1" x14ac:dyDescent="0.15">
      <c r="A49" s="7" t="s">
        <v>54</v>
      </c>
      <c r="D49" s="24"/>
      <c r="E49" s="19"/>
      <c r="F49" s="19" t="s">
        <v>55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472</v>
      </c>
      <c r="Q49" s="26" t="s">
        <v>338</v>
      </c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IF(COUNTIF(AD50:AD51,"-")=COUNTA(AD50:AD51),"-",SUM(AD50:AD51))</f>
        <v>471690271</v>
      </c>
      <c r="BF49" s="241"/>
      <c r="BG49" s="241"/>
    </row>
    <row r="50" spans="1:59" ht="14.65" customHeight="1" x14ac:dyDescent="0.15">
      <c r="A50" s="7" t="s">
        <v>56</v>
      </c>
      <c r="D50" s="24"/>
      <c r="E50" s="19"/>
      <c r="F50" s="19"/>
      <c r="G50" s="19" t="s">
        <v>57</v>
      </c>
      <c r="H50" s="19"/>
      <c r="I50" s="19"/>
      <c r="J50" s="19"/>
      <c r="K50" s="18"/>
      <c r="L50" s="18"/>
      <c r="M50" s="18"/>
      <c r="N50" s="18"/>
      <c r="O50" s="18"/>
      <c r="P50" s="25">
        <v>181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181355674</v>
      </c>
      <c r="BF50" s="241"/>
      <c r="BG50" s="241"/>
    </row>
    <row r="51" spans="1:59" ht="14.65" customHeight="1" x14ac:dyDescent="0.15">
      <c r="A51" s="7" t="s">
        <v>58</v>
      </c>
      <c r="D51" s="24"/>
      <c r="E51" s="19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8"/>
      <c r="P51" s="25">
        <v>290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290334597</v>
      </c>
      <c r="BF51" s="241"/>
      <c r="BG51" s="241"/>
    </row>
    <row r="52" spans="1:59" ht="14.65" customHeight="1" x14ac:dyDescent="0.15">
      <c r="A52" s="7" t="s">
        <v>59</v>
      </c>
      <c r="D52" s="24"/>
      <c r="E52" s="19"/>
      <c r="F52" s="19" t="s">
        <v>60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51911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IF(COUNTIF(AD53:AD63,"-")=COUNTA(AD53:AD63),"-",SUM(AD53,AD57:AD59,AD62:AD63))</f>
        <v>51911218141</v>
      </c>
      <c r="BF52" s="241"/>
      <c r="BG52" s="241"/>
    </row>
    <row r="53" spans="1:59" ht="14.65" customHeight="1" x14ac:dyDescent="0.15">
      <c r="A53" s="7" t="s">
        <v>61</v>
      </c>
      <c r="D53" s="24"/>
      <c r="E53" s="19"/>
      <c r="F53" s="19"/>
      <c r="G53" s="19" t="s">
        <v>62</v>
      </c>
      <c r="H53" s="19"/>
      <c r="I53" s="19"/>
      <c r="J53" s="19"/>
      <c r="K53" s="19"/>
      <c r="L53" s="18"/>
      <c r="M53" s="18"/>
      <c r="N53" s="18"/>
      <c r="O53" s="18"/>
      <c r="P53" s="25">
        <v>2683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IF(COUNTIF(AD54:AD56,"-")=COUNTA(AD54:AD56),"-",SUM(AD54:AD56))</f>
        <v>2683270539</v>
      </c>
      <c r="BF53" s="241"/>
      <c r="BG53" s="241"/>
    </row>
    <row r="54" spans="1:59" ht="14.65" customHeight="1" x14ac:dyDescent="0.15">
      <c r="A54" s="7" t="s">
        <v>63</v>
      </c>
      <c r="D54" s="24"/>
      <c r="E54" s="19"/>
      <c r="F54" s="19"/>
      <c r="G54" s="19"/>
      <c r="H54" s="19" t="s">
        <v>64</v>
      </c>
      <c r="I54" s="19"/>
      <c r="J54" s="19"/>
      <c r="K54" s="19"/>
      <c r="L54" s="18"/>
      <c r="M54" s="18"/>
      <c r="N54" s="18"/>
      <c r="O54" s="18"/>
      <c r="P54" s="25">
        <v>1495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1495041269</v>
      </c>
      <c r="BF54" s="241"/>
      <c r="BG54" s="241"/>
    </row>
    <row r="55" spans="1:59" ht="14.65" customHeight="1" x14ac:dyDescent="0.15">
      <c r="A55" s="7" t="s">
        <v>65</v>
      </c>
      <c r="D55" s="24"/>
      <c r="E55" s="19"/>
      <c r="F55" s="19"/>
      <c r="G55" s="19"/>
      <c r="H55" s="19" t="s">
        <v>66</v>
      </c>
      <c r="I55" s="19"/>
      <c r="J55" s="19"/>
      <c r="K55" s="19"/>
      <c r="L55" s="18"/>
      <c r="M55" s="18"/>
      <c r="N55" s="18"/>
      <c r="O55" s="18"/>
      <c r="P55" s="25">
        <v>-10079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-10079108230</v>
      </c>
      <c r="BF55" s="241"/>
      <c r="BG55" s="241"/>
    </row>
    <row r="56" spans="1:59" ht="14.65" customHeight="1" x14ac:dyDescent="0.15">
      <c r="A56" s="7" t="s">
        <v>67</v>
      </c>
      <c r="D56" s="24"/>
      <c r="E56" s="19"/>
      <c r="F56" s="19"/>
      <c r="G56" s="19"/>
      <c r="H56" s="19" t="s">
        <v>35</v>
      </c>
      <c r="I56" s="19"/>
      <c r="J56" s="19"/>
      <c r="K56" s="19"/>
      <c r="L56" s="18"/>
      <c r="M56" s="18"/>
      <c r="N56" s="18"/>
      <c r="O56" s="18"/>
      <c r="P56" s="25">
        <v>11267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11267337500</v>
      </c>
      <c r="BF56" s="241"/>
      <c r="BG56" s="241"/>
    </row>
    <row r="57" spans="1:59" ht="14.65" customHeight="1" x14ac:dyDescent="0.15">
      <c r="A57" s="7" t="s">
        <v>70</v>
      </c>
      <c r="D57" s="24"/>
      <c r="E57" s="19"/>
      <c r="F57" s="19"/>
      <c r="G57" s="19" t="s">
        <v>71</v>
      </c>
      <c r="H57" s="19"/>
      <c r="I57" s="19"/>
      <c r="J57" s="19"/>
      <c r="K57" s="18"/>
      <c r="L57" s="18"/>
      <c r="M57" s="18"/>
      <c r="N57" s="18"/>
      <c r="O57" s="18"/>
      <c r="P57" s="25">
        <v>4405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4404950737</v>
      </c>
      <c r="BF57" s="241"/>
      <c r="BG57" s="241"/>
    </row>
    <row r="58" spans="1:59" ht="14.65" customHeight="1" x14ac:dyDescent="0.15">
      <c r="A58" s="7" t="s">
        <v>72</v>
      </c>
      <c r="D58" s="24"/>
      <c r="E58" s="19"/>
      <c r="F58" s="19"/>
      <c r="G58" s="19" t="s">
        <v>73</v>
      </c>
      <c r="H58" s="19"/>
      <c r="I58" s="19"/>
      <c r="J58" s="19"/>
      <c r="K58" s="18"/>
      <c r="L58" s="18"/>
      <c r="M58" s="18"/>
      <c r="N58" s="18"/>
      <c r="O58" s="18"/>
      <c r="P58" s="25">
        <v>5365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5365320788</v>
      </c>
      <c r="BF58" s="241"/>
      <c r="BG58" s="241"/>
    </row>
    <row r="59" spans="1:59" ht="14.65" customHeight="1" x14ac:dyDescent="0.15">
      <c r="A59" s="7" t="s">
        <v>74</v>
      </c>
      <c r="D59" s="24"/>
      <c r="E59" s="19"/>
      <c r="F59" s="19"/>
      <c r="G59" s="19" t="s">
        <v>75</v>
      </c>
      <c r="H59" s="19"/>
      <c r="I59" s="19"/>
      <c r="J59" s="19"/>
      <c r="K59" s="18"/>
      <c r="L59" s="18"/>
      <c r="M59" s="18"/>
      <c r="N59" s="18"/>
      <c r="O59" s="18"/>
      <c r="P59" s="25">
        <v>35248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IF(COUNTIF(AD60:AD61,"-")=COUNTA(AD60:AD61),"-",SUM(AD60:AD61))</f>
        <v>35247882619</v>
      </c>
      <c r="BF59" s="241"/>
      <c r="BG59" s="241"/>
    </row>
    <row r="60" spans="1:59" ht="14.65" customHeight="1" x14ac:dyDescent="0.15">
      <c r="A60" s="7" t="s">
        <v>76</v>
      </c>
      <c r="D60" s="24"/>
      <c r="E60" s="19"/>
      <c r="F60" s="19"/>
      <c r="G60" s="19"/>
      <c r="H60" s="19" t="s">
        <v>77</v>
      </c>
      <c r="I60" s="19"/>
      <c r="J60" s="19"/>
      <c r="K60" s="18"/>
      <c r="L60" s="18"/>
      <c r="M60" s="18"/>
      <c r="N60" s="18"/>
      <c r="O60" s="18"/>
      <c r="P60" s="25">
        <v>2140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2140000000</v>
      </c>
      <c r="BF60" s="241"/>
      <c r="BG60" s="241"/>
    </row>
    <row r="61" spans="1:59" ht="14.65" customHeight="1" x14ac:dyDescent="0.15">
      <c r="A61" s="7" t="s">
        <v>78</v>
      </c>
      <c r="D61" s="24"/>
      <c r="E61" s="18"/>
      <c r="F61" s="19"/>
      <c r="G61" s="19"/>
      <c r="H61" s="19" t="s">
        <v>35</v>
      </c>
      <c r="I61" s="19"/>
      <c r="J61" s="19"/>
      <c r="K61" s="18"/>
      <c r="L61" s="18"/>
      <c r="M61" s="18"/>
      <c r="N61" s="18"/>
      <c r="O61" s="18"/>
      <c r="P61" s="25">
        <v>33108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33107882619</v>
      </c>
      <c r="BF61" s="241"/>
      <c r="BG61" s="241"/>
    </row>
    <row r="62" spans="1:59" ht="14.65" customHeight="1" x14ac:dyDescent="0.15">
      <c r="A62" s="7" t="s">
        <v>79</v>
      </c>
      <c r="D62" s="24"/>
      <c r="E62" s="18"/>
      <c r="F62" s="19"/>
      <c r="G62" s="19" t="s">
        <v>35</v>
      </c>
      <c r="H62" s="19"/>
      <c r="I62" s="19"/>
      <c r="J62" s="19"/>
      <c r="K62" s="18"/>
      <c r="L62" s="18"/>
      <c r="M62" s="18"/>
      <c r="N62" s="18"/>
      <c r="O62" s="18"/>
      <c r="P62" s="25">
        <v>4673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4672531817</v>
      </c>
      <c r="BF62" s="241"/>
      <c r="BG62" s="241"/>
    </row>
    <row r="63" spans="1:59" ht="14.65" customHeight="1" x14ac:dyDescent="0.15">
      <c r="A63" s="7" t="s">
        <v>80</v>
      </c>
      <c r="D63" s="24"/>
      <c r="E63" s="18"/>
      <c r="F63" s="19"/>
      <c r="G63" s="19" t="s">
        <v>81</v>
      </c>
      <c r="H63" s="19"/>
      <c r="I63" s="19"/>
      <c r="J63" s="19"/>
      <c r="K63" s="18"/>
      <c r="L63" s="18"/>
      <c r="M63" s="18"/>
      <c r="N63" s="18"/>
      <c r="O63" s="18"/>
      <c r="P63" s="25">
        <v>-463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-462738359</v>
      </c>
      <c r="BF63" s="241"/>
      <c r="BG63" s="241"/>
    </row>
    <row r="64" spans="1:59" ht="14.65" customHeight="1" x14ac:dyDescent="0.15">
      <c r="A64" s="7" t="s">
        <v>82</v>
      </c>
      <c r="D64" s="24"/>
      <c r="E64" s="18" t="s">
        <v>83</v>
      </c>
      <c r="F64" s="19"/>
      <c r="G64" s="20"/>
      <c r="H64" s="20"/>
      <c r="I64" s="20"/>
      <c r="J64" s="18"/>
      <c r="K64" s="18"/>
      <c r="L64" s="18"/>
      <c r="M64" s="18"/>
      <c r="N64" s="18"/>
      <c r="O64" s="18"/>
      <c r="P64" s="25">
        <v>65847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f>IF(COUNTIF(AD65:AD73,"-")=COUNTA(AD65:AD73),"-",SUM(AD65:AD68,AD71:AD73))</f>
        <v>65847311188</v>
      </c>
      <c r="BF64" s="241"/>
      <c r="BG64" s="241"/>
    </row>
    <row r="65" spans="1:59" ht="14.65" customHeight="1" x14ac:dyDescent="0.15">
      <c r="A65" s="7" t="s">
        <v>84</v>
      </c>
      <c r="D65" s="24"/>
      <c r="E65" s="18"/>
      <c r="F65" s="19" t="s">
        <v>85</v>
      </c>
      <c r="G65" s="20"/>
      <c r="H65" s="20"/>
      <c r="I65" s="20"/>
      <c r="J65" s="18"/>
      <c r="K65" s="18"/>
      <c r="L65" s="18"/>
      <c r="M65" s="18"/>
      <c r="N65" s="18"/>
      <c r="O65" s="18"/>
      <c r="P65" s="25">
        <v>33527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33526700349</v>
      </c>
      <c r="BF65" s="241"/>
      <c r="BG65" s="241"/>
    </row>
    <row r="66" spans="1:59" ht="14.65" customHeight="1" x14ac:dyDescent="0.15">
      <c r="A66" s="7" t="s">
        <v>86</v>
      </c>
      <c r="D66" s="24"/>
      <c r="E66" s="18"/>
      <c r="F66" s="19" t="s">
        <v>87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3949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3949102160</v>
      </c>
      <c r="BF66" s="241"/>
      <c r="BG66" s="241"/>
    </row>
    <row r="67" spans="1:59" ht="14.65" customHeight="1" x14ac:dyDescent="0.15">
      <c r="A67" s="7">
        <v>1500000</v>
      </c>
      <c r="D67" s="24"/>
      <c r="E67" s="18"/>
      <c r="F67" s="19" t="s">
        <v>88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671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670964055</v>
      </c>
      <c r="BF67" s="241"/>
      <c r="BG67" s="241"/>
    </row>
    <row r="68" spans="1:59" ht="14.65" customHeight="1" x14ac:dyDescent="0.15">
      <c r="A68" s="7" t="s">
        <v>89</v>
      </c>
      <c r="D68" s="24"/>
      <c r="E68" s="19"/>
      <c r="F68" s="19" t="s">
        <v>75</v>
      </c>
      <c r="G68" s="19"/>
      <c r="H68" s="28"/>
      <c r="I68" s="19"/>
      <c r="J68" s="19"/>
      <c r="K68" s="18"/>
      <c r="L68" s="18"/>
      <c r="M68" s="18"/>
      <c r="N68" s="18"/>
      <c r="O68" s="18"/>
      <c r="P68" s="25">
        <v>26018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f>IF(COUNTIF(AD69:AD70,"-")=COUNTA(AD69:AD70),"-",SUM(AD69:AD70))</f>
        <v>26018488557</v>
      </c>
      <c r="BF68" s="241"/>
      <c r="BG68" s="241"/>
    </row>
    <row r="69" spans="1:59" ht="14.65" customHeight="1" x14ac:dyDescent="0.15">
      <c r="A69" s="7" t="s">
        <v>90</v>
      </c>
      <c r="D69" s="24"/>
      <c r="E69" s="19"/>
      <c r="F69" s="19"/>
      <c r="G69" s="19" t="s">
        <v>91</v>
      </c>
      <c r="H69" s="19"/>
      <c r="I69" s="19"/>
      <c r="J69" s="19"/>
      <c r="K69" s="18"/>
      <c r="L69" s="18"/>
      <c r="M69" s="18"/>
      <c r="N69" s="18"/>
      <c r="O69" s="18"/>
      <c r="P69" s="25">
        <v>17803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v>17803025400</v>
      </c>
      <c r="BF69" s="241"/>
      <c r="BG69" s="241"/>
    </row>
    <row r="70" spans="1:59" ht="14.65" customHeight="1" x14ac:dyDescent="0.15">
      <c r="A70" s="7" t="s">
        <v>92</v>
      </c>
      <c r="D70" s="24"/>
      <c r="E70" s="19"/>
      <c r="F70" s="19"/>
      <c r="G70" s="19" t="s">
        <v>77</v>
      </c>
      <c r="H70" s="19"/>
      <c r="I70" s="19"/>
      <c r="J70" s="19"/>
      <c r="K70" s="18"/>
      <c r="L70" s="18"/>
      <c r="M70" s="18"/>
      <c r="N70" s="18"/>
      <c r="O70" s="18"/>
      <c r="P70" s="25">
        <v>8215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8215463157</v>
      </c>
      <c r="BF70" s="241"/>
      <c r="BG70" s="241"/>
    </row>
    <row r="71" spans="1:59" ht="14.65" customHeight="1" x14ac:dyDescent="0.15">
      <c r="A71" s="7" t="s">
        <v>93</v>
      </c>
      <c r="D71" s="24"/>
      <c r="E71" s="19"/>
      <c r="F71" s="19" t="s">
        <v>94</v>
      </c>
      <c r="G71" s="19"/>
      <c r="H71" s="19"/>
      <c r="I71" s="19"/>
      <c r="J71" s="19"/>
      <c r="K71" s="18"/>
      <c r="L71" s="18"/>
      <c r="M71" s="18"/>
      <c r="N71" s="18"/>
      <c r="O71" s="18"/>
      <c r="P71" s="25">
        <v>35</v>
      </c>
      <c r="Q71" s="26"/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v>34964113</v>
      </c>
      <c r="BF71" s="241"/>
      <c r="BG71" s="241"/>
    </row>
    <row r="72" spans="1:59" ht="14.65" customHeight="1" x14ac:dyDescent="0.15">
      <c r="A72" s="7" t="s">
        <v>95</v>
      </c>
      <c r="D72" s="24"/>
      <c r="E72" s="19"/>
      <c r="F72" s="19" t="s">
        <v>35</v>
      </c>
      <c r="G72" s="19"/>
      <c r="H72" s="28"/>
      <c r="I72" s="19"/>
      <c r="J72" s="19"/>
      <c r="K72" s="18"/>
      <c r="L72" s="18"/>
      <c r="M72" s="18"/>
      <c r="N72" s="18"/>
      <c r="O72" s="18"/>
      <c r="P72" s="25">
        <v>2023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2022637674</v>
      </c>
      <c r="BF72" s="241"/>
      <c r="BG72" s="241"/>
    </row>
    <row r="73" spans="1:59" ht="14.65" customHeight="1" x14ac:dyDescent="0.15">
      <c r="A73" s="7" t="s">
        <v>96</v>
      </c>
      <c r="D73" s="24"/>
      <c r="E73" s="19"/>
      <c r="F73" s="38" t="s">
        <v>81</v>
      </c>
      <c r="G73" s="19"/>
      <c r="H73" s="19"/>
      <c r="I73" s="19"/>
      <c r="J73" s="19"/>
      <c r="K73" s="18"/>
      <c r="L73" s="18"/>
      <c r="M73" s="18"/>
      <c r="N73" s="18"/>
      <c r="O73" s="18"/>
      <c r="P73" s="25">
        <v>-376</v>
      </c>
      <c r="Q73" s="26"/>
      <c r="R73" s="338"/>
      <c r="S73" s="339"/>
      <c r="T73" s="339"/>
      <c r="U73" s="339"/>
      <c r="V73" s="339"/>
      <c r="W73" s="339"/>
      <c r="X73" s="339"/>
      <c r="Y73" s="340"/>
      <c r="Z73" s="242"/>
      <c r="AA73" s="243"/>
      <c r="AD73" s="9">
        <v>-375545720</v>
      </c>
      <c r="BF73" s="241"/>
      <c r="BG73" s="241"/>
    </row>
    <row r="74" spans="1:59" ht="16.5" customHeight="1" thickBot="1" x14ac:dyDescent="0.2">
      <c r="A74" s="7">
        <v>1565000</v>
      </c>
      <c r="B74" s="7" t="s">
        <v>126</v>
      </c>
      <c r="D74" s="24"/>
      <c r="E74" s="19" t="s">
        <v>377</v>
      </c>
      <c r="F74" s="19"/>
      <c r="G74" s="19"/>
      <c r="H74" s="19"/>
      <c r="I74" s="19"/>
      <c r="J74" s="19"/>
      <c r="K74" s="18"/>
      <c r="L74" s="18"/>
      <c r="M74" s="18"/>
      <c r="N74" s="18"/>
      <c r="O74" s="18"/>
      <c r="P74" s="234" t="s">
        <v>352</v>
      </c>
      <c r="Q74" s="26"/>
      <c r="R74" s="259" t="s">
        <v>127</v>
      </c>
      <c r="S74" s="261"/>
      <c r="T74" s="261"/>
      <c r="U74" s="261"/>
      <c r="V74" s="261"/>
      <c r="W74" s="261"/>
      <c r="X74" s="261"/>
      <c r="Y74" s="262"/>
      <c r="Z74" s="40">
        <v>829072</v>
      </c>
      <c r="AA74" s="41"/>
      <c r="AD74" s="9">
        <v>0</v>
      </c>
      <c r="AE74" s="9">
        <f>IF(AND(AD75="-",AE22="-"),"-",SUM(AD75)-SUM(AE22))</f>
        <v>829072067923</v>
      </c>
      <c r="BF74" s="241"/>
      <c r="BG74" s="241"/>
    </row>
    <row r="75" spans="1:59" ht="14.65" customHeight="1" thickBot="1" x14ac:dyDescent="0.2">
      <c r="A75" s="7" t="s">
        <v>1</v>
      </c>
      <c r="B75" s="7" t="s">
        <v>97</v>
      </c>
      <c r="D75" s="263" t="s">
        <v>2</v>
      </c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5"/>
      <c r="P75" s="42">
        <v>1181723</v>
      </c>
      <c r="Q75" s="43"/>
      <c r="R75" s="266" t="s">
        <v>322</v>
      </c>
      <c r="S75" s="268"/>
      <c r="T75" s="268"/>
      <c r="U75" s="268"/>
      <c r="V75" s="268"/>
      <c r="W75" s="268"/>
      <c r="X75" s="268"/>
      <c r="Y75" s="269"/>
      <c r="Z75" s="42">
        <v>1181723</v>
      </c>
      <c r="AA75" s="44"/>
      <c r="AD75" s="9">
        <f>IF(AND(AD7="-",AD64="-",AD74="-"),"-",SUM(AD7,AD64,AD74))</f>
        <v>1181723212686</v>
      </c>
      <c r="AE75" s="9">
        <f>IF(AND(AE22="-",AE74="-"),"-",SUM(AE22,AE74))</f>
        <v>1181723212686</v>
      </c>
      <c r="BF75" s="241"/>
      <c r="BG75" s="241"/>
    </row>
    <row r="76" spans="1:59" ht="9.75" customHeight="1" x14ac:dyDescent="0.15"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Z76" s="18"/>
      <c r="AA76" s="18"/>
    </row>
    <row r="77" spans="1:59" ht="14.65" customHeight="1" x14ac:dyDescent="0.15">
      <c r="D77" s="46"/>
      <c r="E77" s="47" t="s">
        <v>323</v>
      </c>
      <c r="F77" s="4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Z77" s="45"/>
      <c r="AA77" s="45"/>
    </row>
  </sheetData>
  <mergeCells count="12">
    <mergeCell ref="R22:Y22"/>
    <mergeCell ref="R29:Y29"/>
    <mergeCell ref="R73:Y73"/>
    <mergeCell ref="R74:Y74"/>
    <mergeCell ref="D75:O75"/>
    <mergeCell ref="R75:Y75"/>
    <mergeCell ref="D2:AA2"/>
    <mergeCell ref="D3:AA3"/>
    <mergeCell ref="D5:O5"/>
    <mergeCell ref="P5:Q5"/>
    <mergeCell ref="R5:Y5"/>
    <mergeCell ref="Z5:AA5"/>
  </mergeCells>
  <phoneticPr fontId="11"/>
  <pageMargins left="0.70866141732283472" right="0.70866141732283472" top="0.39370078740157477" bottom="0.39370078740157477" header="0.51181102362204722" footer="0.5118110236220472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一般会計等貸借対照表</vt:lpstr>
      <vt:lpstr>一般会計等行政コスト計算書</vt:lpstr>
      <vt:lpstr>一般会計等純資産変動計算書</vt:lpstr>
      <vt:lpstr>一般会計等資金収支計算書</vt:lpstr>
      <vt:lpstr>全体貸借対照表</vt:lpstr>
      <vt:lpstr>全体行政コスト計算書</vt:lpstr>
      <vt:lpstr>全体純資産変動計算書</vt:lpstr>
      <vt:lpstr>全体資金収支計算書</vt:lpstr>
      <vt:lpstr>連結貸借対照表</vt:lpstr>
      <vt:lpstr>連結行政コスト計算書</vt:lpstr>
      <vt:lpstr>連結純資産変動計算書</vt:lpstr>
      <vt:lpstr>連結資金収支計算書</vt:lpstr>
      <vt:lpstr>一般会計等行政コスト計算書!Print_Area</vt:lpstr>
      <vt:lpstr>一般会計等資金収支計算書!Print_Area</vt:lpstr>
      <vt:lpstr>一般会計等純資産変動計算書!Print_Area</vt:lpstr>
      <vt:lpstr>一般会計等貸借対照表!Print_Area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nt025107</dc:creator>
  <cp:lastModifiedBy> </cp:lastModifiedBy>
  <cp:lastPrinted>2018-03-20T04:56:32Z</cp:lastPrinted>
  <dcterms:created xsi:type="dcterms:W3CDTF">2018-03-19T04:02:53Z</dcterms:created>
  <dcterms:modified xsi:type="dcterms:W3CDTF">2018-03-22T06:52:33Z</dcterms:modified>
</cp:coreProperties>
</file>