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c-177-013\共有\★学籍\y_各種データ\ホームページ\オープンデータ\小学校　アップロード\"/>
    </mc:Choice>
  </mc:AlternateContent>
  <xr:revisionPtr revIDLastSave="0" documentId="13_ncr:1_{34180469-B47F-46BE-9A9E-ED7F0233EA65}" xr6:coauthVersionLast="47" xr6:coauthVersionMax="47" xr10:uidLastSave="{00000000-0000-0000-0000-000000000000}"/>
  <bookViews>
    <workbookView xWindow="-120" yWindow="-120" windowWidth="20640" windowHeight="11040" xr2:uid="{C5731A6C-48E2-422D-A5B7-FDF4D0D691D9}"/>
  </bookViews>
  <sheets>
    <sheet name="【小学校】（HP）" sheetId="1" r:id="rId1"/>
  </sheets>
  <externalReferences>
    <externalReference r:id="rId2"/>
  </externalReferences>
  <definedNames>
    <definedName name="_xlnm.Print_Area" localSheetId="0">'【小学校】（HP）'!$A$1:$AA$314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2" i="1" l="1"/>
  <c r="R312" i="1"/>
  <c r="O312" i="1"/>
  <c r="L312" i="1"/>
  <c r="I312" i="1"/>
  <c r="F312" i="1"/>
  <c r="U310" i="1"/>
  <c r="R310" i="1"/>
  <c r="O310" i="1"/>
  <c r="L310" i="1"/>
  <c r="I310" i="1"/>
  <c r="F310" i="1"/>
  <c r="X306" i="1"/>
  <c r="Z306" i="1" s="1"/>
  <c r="X305" i="1"/>
  <c r="Z305" i="1" s="1"/>
  <c r="V304" i="1"/>
  <c r="S304" i="1"/>
  <c r="P304" i="1"/>
  <c r="M304" i="1"/>
  <c r="J304" i="1"/>
  <c r="G304" i="1"/>
  <c r="V302" i="1"/>
  <c r="S302" i="1"/>
  <c r="P302" i="1"/>
  <c r="M302" i="1"/>
  <c r="J302" i="1"/>
  <c r="G302" i="1"/>
  <c r="Z301" i="1"/>
  <c r="Z300" i="1"/>
  <c r="Z298" i="1"/>
  <c r="Z296" i="1"/>
  <c r="Z295" i="1"/>
  <c r="Z293" i="1"/>
  <c r="Z291" i="1"/>
  <c r="Z290" i="1"/>
  <c r="Z288" i="1"/>
  <c r="Z286" i="1"/>
  <c r="Z285" i="1"/>
  <c r="Z283" i="1"/>
  <c r="Z281" i="1"/>
  <c r="Z280" i="1"/>
  <c r="Z278" i="1"/>
  <c r="X276" i="1"/>
  <c r="S276" i="1"/>
  <c r="P276" i="1"/>
  <c r="M276" i="1"/>
  <c r="G276" i="1"/>
  <c r="X275" i="1"/>
  <c r="V275" i="1"/>
  <c r="S275" i="1"/>
  <c r="P275" i="1"/>
  <c r="M275" i="1"/>
  <c r="J275" i="1"/>
  <c r="G275" i="1"/>
  <c r="V274" i="1"/>
  <c r="S274" i="1"/>
  <c r="P274" i="1"/>
  <c r="M274" i="1"/>
  <c r="J274" i="1"/>
  <c r="G274" i="1"/>
  <c r="V272" i="1"/>
  <c r="V276" i="1" s="1"/>
  <c r="S272" i="1"/>
  <c r="P272" i="1"/>
  <c r="M272" i="1"/>
  <c r="J272" i="1"/>
  <c r="J276" i="1" s="1"/>
  <c r="G272" i="1"/>
  <c r="X271" i="1"/>
  <c r="J271" i="1"/>
  <c r="X270" i="1"/>
  <c r="V270" i="1"/>
  <c r="S270" i="1"/>
  <c r="P270" i="1"/>
  <c r="M270" i="1"/>
  <c r="J270" i="1"/>
  <c r="G270" i="1"/>
  <c r="V269" i="1"/>
  <c r="S269" i="1"/>
  <c r="P269" i="1"/>
  <c r="M269" i="1"/>
  <c r="J269" i="1"/>
  <c r="G269" i="1"/>
  <c r="X269" i="1" s="1"/>
  <c r="V267" i="1"/>
  <c r="V271" i="1" s="1"/>
  <c r="S267" i="1"/>
  <c r="S271" i="1" s="1"/>
  <c r="P267" i="1"/>
  <c r="P271" i="1" s="1"/>
  <c r="M267" i="1"/>
  <c r="M271" i="1" s="1"/>
  <c r="J267" i="1"/>
  <c r="G267" i="1"/>
  <c r="G271" i="1" s="1"/>
  <c r="X266" i="1"/>
  <c r="X265" i="1"/>
  <c r="V265" i="1"/>
  <c r="S265" i="1"/>
  <c r="P265" i="1"/>
  <c r="M265" i="1"/>
  <c r="J265" i="1"/>
  <c r="G265" i="1"/>
  <c r="V264" i="1"/>
  <c r="S264" i="1"/>
  <c r="P264" i="1"/>
  <c r="M264" i="1"/>
  <c r="J264" i="1"/>
  <c r="G264" i="1"/>
  <c r="V262" i="1"/>
  <c r="V266" i="1" s="1"/>
  <c r="S262" i="1"/>
  <c r="S266" i="1" s="1"/>
  <c r="P262" i="1"/>
  <c r="P266" i="1" s="1"/>
  <c r="M262" i="1"/>
  <c r="M266" i="1" s="1"/>
  <c r="J262" i="1"/>
  <c r="J266" i="1" s="1"/>
  <c r="G262" i="1"/>
  <c r="G266" i="1" s="1"/>
  <c r="X261" i="1"/>
  <c r="X260" i="1"/>
  <c r="G260" i="1"/>
  <c r="V259" i="1"/>
  <c r="S259" i="1"/>
  <c r="P259" i="1"/>
  <c r="M259" i="1"/>
  <c r="J259" i="1"/>
  <c r="G259" i="1"/>
  <c r="V257" i="1"/>
  <c r="S257" i="1"/>
  <c r="P257" i="1"/>
  <c r="M257" i="1"/>
  <c r="J257" i="1"/>
  <c r="G257" i="1"/>
  <c r="G261" i="1" s="1"/>
  <c r="Z261" i="1" s="1"/>
  <c r="X256" i="1"/>
  <c r="Z256" i="1" s="1"/>
  <c r="X255" i="1"/>
  <c r="Z255" i="1" s="1"/>
  <c r="V254" i="1"/>
  <c r="S254" i="1"/>
  <c r="P254" i="1"/>
  <c r="M254" i="1"/>
  <c r="J254" i="1"/>
  <c r="G254" i="1"/>
  <c r="V252" i="1"/>
  <c r="S252" i="1"/>
  <c r="P252" i="1"/>
  <c r="M252" i="1"/>
  <c r="J252" i="1"/>
  <c r="G252" i="1"/>
  <c r="X251" i="1"/>
  <c r="Z251" i="1" s="1"/>
  <c r="X250" i="1"/>
  <c r="G250" i="1"/>
  <c r="Z250" i="1" s="1"/>
  <c r="V249" i="1"/>
  <c r="S249" i="1"/>
  <c r="P249" i="1"/>
  <c r="M249" i="1"/>
  <c r="J249" i="1"/>
  <c r="G249" i="1"/>
  <c r="V247" i="1"/>
  <c r="S247" i="1"/>
  <c r="P247" i="1"/>
  <c r="M247" i="1"/>
  <c r="J247" i="1"/>
  <c r="G247" i="1"/>
  <c r="X246" i="1"/>
  <c r="Z246" i="1" s="1"/>
  <c r="X245" i="1"/>
  <c r="Z245" i="1" s="1"/>
  <c r="V244" i="1"/>
  <c r="S244" i="1"/>
  <c r="P244" i="1"/>
  <c r="M244" i="1"/>
  <c r="J244" i="1"/>
  <c r="G244" i="1"/>
  <c r="V242" i="1"/>
  <c r="S242" i="1"/>
  <c r="P242" i="1"/>
  <c r="M242" i="1"/>
  <c r="J242" i="1"/>
  <c r="G242" i="1"/>
  <c r="X241" i="1"/>
  <c r="S241" i="1"/>
  <c r="X240" i="1"/>
  <c r="V240" i="1"/>
  <c r="S240" i="1"/>
  <c r="P240" i="1"/>
  <c r="M240" i="1"/>
  <c r="J240" i="1"/>
  <c r="G240" i="1"/>
  <c r="V239" i="1"/>
  <c r="S239" i="1"/>
  <c r="P239" i="1"/>
  <c r="M239" i="1"/>
  <c r="J239" i="1"/>
  <c r="G239" i="1"/>
  <c r="V237" i="1"/>
  <c r="V241" i="1" s="1"/>
  <c r="S237" i="1"/>
  <c r="P237" i="1"/>
  <c r="P241" i="1" s="1"/>
  <c r="M237" i="1"/>
  <c r="M241" i="1" s="1"/>
  <c r="J237" i="1"/>
  <c r="J241" i="1" s="1"/>
  <c r="G237" i="1"/>
  <c r="G241" i="1" s="1"/>
  <c r="X236" i="1"/>
  <c r="V236" i="1"/>
  <c r="S236" i="1"/>
  <c r="X235" i="1"/>
  <c r="V235" i="1"/>
  <c r="S235" i="1"/>
  <c r="P235" i="1"/>
  <c r="M235" i="1"/>
  <c r="J235" i="1"/>
  <c r="G235" i="1"/>
  <c r="V234" i="1"/>
  <c r="S234" i="1"/>
  <c r="P234" i="1"/>
  <c r="M234" i="1"/>
  <c r="J234" i="1"/>
  <c r="G234" i="1"/>
  <c r="V232" i="1"/>
  <c r="S232" i="1"/>
  <c r="P232" i="1"/>
  <c r="P236" i="1" s="1"/>
  <c r="M232" i="1"/>
  <c r="M236" i="1" s="1"/>
  <c r="J232" i="1"/>
  <c r="J236" i="1" s="1"/>
  <c r="G232" i="1"/>
  <c r="G236" i="1" s="1"/>
  <c r="X231" i="1"/>
  <c r="S231" i="1"/>
  <c r="J231" i="1"/>
  <c r="X230" i="1"/>
  <c r="V230" i="1"/>
  <c r="S230" i="1"/>
  <c r="P230" i="1"/>
  <c r="M230" i="1"/>
  <c r="J230" i="1"/>
  <c r="G230" i="1"/>
  <c r="Z230" i="1" s="1"/>
  <c r="V229" i="1"/>
  <c r="S229" i="1"/>
  <c r="P229" i="1"/>
  <c r="M229" i="1"/>
  <c r="J229" i="1"/>
  <c r="G229" i="1"/>
  <c r="V227" i="1"/>
  <c r="V231" i="1" s="1"/>
  <c r="S227" i="1"/>
  <c r="P227" i="1"/>
  <c r="P231" i="1" s="1"/>
  <c r="M227" i="1"/>
  <c r="M231" i="1" s="1"/>
  <c r="J227" i="1"/>
  <c r="G227" i="1"/>
  <c r="G231" i="1" s="1"/>
  <c r="Z231" i="1" s="1"/>
  <c r="X226" i="1"/>
  <c r="V226" i="1"/>
  <c r="S226" i="1"/>
  <c r="X225" i="1"/>
  <c r="V225" i="1"/>
  <c r="S225" i="1"/>
  <c r="P225" i="1"/>
  <c r="M225" i="1"/>
  <c r="J225" i="1"/>
  <c r="G225" i="1"/>
  <c r="V224" i="1"/>
  <c r="S224" i="1"/>
  <c r="P224" i="1"/>
  <c r="M224" i="1"/>
  <c r="J224" i="1"/>
  <c r="G224" i="1"/>
  <c r="V222" i="1"/>
  <c r="S222" i="1"/>
  <c r="P222" i="1"/>
  <c r="P226" i="1" s="1"/>
  <c r="M222" i="1"/>
  <c r="M226" i="1" s="1"/>
  <c r="J222" i="1"/>
  <c r="J226" i="1" s="1"/>
  <c r="G222" i="1"/>
  <c r="G226" i="1" s="1"/>
  <c r="X221" i="1"/>
  <c r="S221" i="1"/>
  <c r="J221" i="1"/>
  <c r="G221" i="1"/>
  <c r="X220" i="1"/>
  <c r="V220" i="1"/>
  <c r="S220" i="1"/>
  <c r="P220" i="1"/>
  <c r="M220" i="1"/>
  <c r="J220" i="1"/>
  <c r="G220" i="1"/>
  <c r="V219" i="1"/>
  <c r="S219" i="1"/>
  <c r="P219" i="1"/>
  <c r="M219" i="1"/>
  <c r="J219" i="1"/>
  <c r="G219" i="1"/>
  <c r="V217" i="1"/>
  <c r="V221" i="1" s="1"/>
  <c r="S217" i="1"/>
  <c r="P217" i="1"/>
  <c r="P221" i="1" s="1"/>
  <c r="M217" i="1"/>
  <c r="M221" i="1" s="1"/>
  <c r="J217" i="1"/>
  <c r="G217" i="1"/>
  <c r="X216" i="1"/>
  <c r="X215" i="1"/>
  <c r="V215" i="1"/>
  <c r="S215" i="1"/>
  <c r="P215" i="1"/>
  <c r="M215" i="1"/>
  <c r="J215" i="1"/>
  <c r="G215" i="1"/>
  <c r="V214" i="1"/>
  <c r="S214" i="1"/>
  <c r="P214" i="1"/>
  <c r="M214" i="1"/>
  <c r="J214" i="1"/>
  <c r="G214" i="1"/>
  <c r="V212" i="1"/>
  <c r="V216" i="1" s="1"/>
  <c r="S212" i="1"/>
  <c r="S216" i="1" s="1"/>
  <c r="P212" i="1"/>
  <c r="P216" i="1" s="1"/>
  <c r="M212" i="1"/>
  <c r="M216" i="1" s="1"/>
  <c r="J212" i="1"/>
  <c r="J216" i="1" s="1"/>
  <c r="Z216" i="1" s="1"/>
  <c r="G212" i="1"/>
  <c r="G216" i="1" s="1"/>
  <c r="X211" i="1"/>
  <c r="X210" i="1"/>
  <c r="V210" i="1"/>
  <c r="S210" i="1"/>
  <c r="P210" i="1"/>
  <c r="M210" i="1"/>
  <c r="J210" i="1"/>
  <c r="G210" i="1"/>
  <c r="V209" i="1"/>
  <c r="S209" i="1"/>
  <c r="P209" i="1"/>
  <c r="M209" i="1"/>
  <c r="J209" i="1"/>
  <c r="G209" i="1"/>
  <c r="V207" i="1"/>
  <c r="V211" i="1" s="1"/>
  <c r="S207" i="1"/>
  <c r="S211" i="1" s="1"/>
  <c r="P207" i="1"/>
  <c r="P211" i="1" s="1"/>
  <c r="M207" i="1"/>
  <c r="M211" i="1" s="1"/>
  <c r="J207" i="1"/>
  <c r="J211" i="1" s="1"/>
  <c r="G207" i="1"/>
  <c r="G211" i="1" s="1"/>
  <c r="X206" i="1"/>
  <c r="P206" i="1"/>
  <c r="X205" i="1"/>
  <c r="V205" i="1"/>
  <c r="S205" i="1"/>
  <c r="P205" i="1"/>
  <c r="M205" i="1"/>
  <c r="J205" i="1"/>
  <c r="G205" i="1"/>
  <c r="V204" i="1"/>
  <c r="S204" i="1"/>
  <c r="P204" i="1"/>
  <c r="M204" i="1"/>
  <c r="J204" i="1"/>
  <c r="G204" i="1"/>
  <c r="V202" i="1"/>
  <c r="V206" i="1" s="1"/>
  <c r="S202" i="1"/>
  <c r="S206" i="1" s="1"/>
  <c r="P202" i="1"/>
  <c r="M202" i="1"/>
  <c r="M206" i="1" s="1"/>
  <c r="J202" i="1"/>
  <c r="J206" i="1" s="1"/>
  <c r="G202" i="1"/>
  <c r="G206" i="1" s="1"/>
  <c r="X201" i="1"/>
  <c r="X200" i="1"/>
  <c r="V200" i="1"/>
  <c r="S200" i="1"/>
  <c r="P200" i="1"/>
  <c r="M200" i="1"/>
  <c r="J200" i="1"/>
  <c r="G200" i="1"/>
  <c r="V199" i="1"/>
  <c r="S199" i="1"/>
  <c r="P199" i="1"/>
  <c r="M199" i="1"/>
  <c r="J199" i="1"/>
  <c r="G199" i="1"/>
  <c r="V197" i="1"/>
  <c r="V201" i="1" s="1"/>
  <c r="S197" i="1"/>
  <c r="S201" i="1" s="1"/>
  <c r="P197" i="1"/>
  <c r="P201" i="1" s="1"/>
  <c r="M197" i="1"/>
  <c r="M201" i="1" s="1"/>
  <c r="J197" i="1"/>
  <c r="J201" i="1" s="1"/>
  <c r="G197" i="1"/>
  <c r="G201" i="1" s="1"/>
  <c r="X196" i="1"/>
  <c r="X195" i="1"/>
  <c r="V195" i="1"/>
  <c r="S195" i="1"/>
  <c r="P195" i="1"/>
  <c r="M195" i="1"/>
  <c r="J195" i="1"/>
  <c r="G195" i="1"/>
  <c r="V194" i="1"/>
  <c r="S194" i="1"/>
  <c r="P194" i="1"/>
  <c r="M194" i="1"/>
  <c r="J194" i="1"/>
  <c r="G194" i="1"/>
  <c r="V192" i="1"/>
  <c r="V196" i="1" s="1"/>
  <c r="S192" i="1"/>
  <c r="S196" i="1" s="1"/>
  <c r="P192" i="1"/>
  <c r="P196" i="1" s="1"/>
  <c r="M192" i="1"/>
  <c r="M196" i="1" s="1"/>
  <c r="J192" i="1"/>
  <c r="J196" i="1" s="1"/>
  <c r="G192" i="1"/>
  <c r="G196" i="1" s="1"/>
  <c r="X191" i="1"/>
  <c r="X190" i="1"/>
  <c r="V190" i="1"/>
  <c r="S190" i="1"/>
  <c r="P190" i="1"/>
  <c r="M190" i="1"/>
  <c r="J190" i="1"/>
  <c r="G190" i="1"/>
  <c r="Z190" i="1" s="1"/>
  <c r="V189" i="1"/>
  <c r="S189" i="1"/>
  <c r="P189" i="1"/>
  <c r="M189" i="1"/>
  <c r="J189" i="1"/>
  <c r="G189" i="1"/>
  <c r="V187" i="1"/>
  <c r="V191" i="1" s="1"/>
  <c r="S187" i="1"/>
  <c r="S191" i="1" s="1"/>
  <c r="P187" i="1"/>
  <c r="P191" i="1" s="1"/>
  <c r="M187" i="1"/>
  <c r="M191" i="1" s="1"/>
  <c r="J187" i="1"/>
  <c r="J191" i="1" s="1"/>
  <c r="G187" i="1"/>
  <c r="G191" i="1" s="1"/>
  <c r="X186" i="1"/>
  <c r="V186" i="1"/>
  <c r="X185" i="1"/>
  <c r="V185" i="1"/>
  <c r="S185" i="1"/>
  <c r="P185" i="1"/>
  <c r="M185" i="1"/>
  <c r="J185" i="1"/>
  <c r="G185" i="1"/>
  <c r="V184" i="1"/>
  <c r="S184" i="1"/>
  <c r="P184" i="1"/>
  <c r="M184" i="1"/>
  <c r="J184" i="1"/>
  <c r="G184" i="1"/>
  <c r="V182" i="1"/>
  <c r="S182" i="1"/>
  <c r="S186" i="1" s="1"/>
  <c r="P182" i="1"/>
  <c r="P186" i="1" s="1"/>
  <c r="M182" i="1"/>
  <c r="M186" i="1" s="1"/>
  <c r="J182" i="1"/>
  <c r="J186" i="1" s="1"/>
  <c r="G182" i="1"/>
  <c r="G186" i="1" s="1"/>
  <c r="X181" i="1"/>
  <c r="Z181" i="1" s="1"/>
  <c r="X180" i="1"/>
  <c r="Z180" i="1" s="1"/>
  <c r="V179" i="1"/>
  <c r="S179" i="1"/>
  <c r="P179" i="1"/>
  <c r="M179" i="1"/>
  <c r="J179" i="1"/>
  <c r="G179" i="1"/>
  <c r="V177" i="1"/>
  <c r="S177" i="1"/>
  <c r="P177" i="1"/>
  <c r="M177" i="1"/>
  <c r="J177" i="1"/>
  <c r="G177" i="1"/>
  <c r="X176" i="1"/>
  <c r="M176" i="1"/>
  <c r="X175" i="1"/>
  <c r="V175" i="1"/>
  <c r="S175" i="1"/>
  <c r="P175" i="1"/>
  <c r="M175" i="1"/>
  <c r="J175" i="1"/>
  <c r="G175" i="1"/>
  <c r="V174" i="1"/>
  <c r="S174" i="1"/>
  <c r="P174" i="1"/>
  <c r="M174" i="1"/>
  <c r="J174" i="1"/>
  <c r="G174" i="1"/>
  <c r="V172" i="1"/>
  <c r="V176" i="1" s="1"/>
  <c r="S172" i="1"/>
  <c r="S176" i="1" s="1"/>
  <c r="P172" i="1"/>
  <c r="P176" i="1" s="1"/>
  <c r="M172" i="1"/>
  <c r="J172" i="1"/>
  <c r="J176" i="1" s="1"/>
  <c r="G172" i="1"/>
  <c r="G176" i="1" s="1"/>
  <c r="X171" i="1"/>
  <c r="S171" i="1"/>
  <c r="J171" i="1"/>
  <c r="G171" i="1"/>
  <c r="X170" i="1"/>
  <c r="V170" i="1"/>
  <c r="S170" i="1"/>
  <c r="P170" i="1"/>
  <c r="M170" i="1"/>
  <c r="J170" i="1"/>
  <c r="G170" i="1"/>
  <c r="V169" i="1"/>
  <c r="S169" i="1"/>
  <c r="P169" i="1"/>
  <c r="M169" i="1"/>
  <c r="J169" i="1"/>
  <c r="G169" i="1"/>
  <c r="X169" i="1" s="1"/>
  <c r="V167" i="1"/>
  <c r="V171" i="1" s="1"/>
  <c r="S167" i="1"/>
  <c r="P167" i="1"/>
  <c r="P171" i="1" s="1"/>
  <c r="M167" i="1"/>
  <c r="M171" i="1" s="1"/>
  <c r="J167" i="1"/>
  <c r="G167" i="1"/>
  <c r="X166" i="1"/>
  <c r="S166" i="1"/>
  <c r="M166" i="1"/>
  <c r="X165" i="1"/>
  <c r="V165" i="1"/>
  <c r="S165" i="1"/>
  <c r="P165" i="1"/>
  <c r="M165" i="1"/>
  <c r="J165" i="1"/>
  <c r="G165" i="1"/>
  <c r="V164" i="1"/>
  <c r="S164" i="1"/>
  <c r="P164" i="1"/>
  <c r="M164" i="1"/>
  <c r="J164" i="1"/>
  <c r="G164" i="1"/>
  <c r="V162" i="1"/>
  <c r="V166" i="1" s="1"/>
  <c r="S162" i="1"/>
  <c r="P162" i="1"/>
  <c r="P166" i="1" s="1"/>
  <c r="M162" i="1"/>
  <c r="J162" i="1"/>
  <c r="J166" i="1" s="1"/>
  <c r="G162" i="1"/>
  <c r="G166" i="1" s="1"/>
  <c r="X161" i="1"/>
  <c r="J161" i="1"/>
  <c r="G161" i="1"/>
  <c r="X160" i="1"/>
  <c r="V160" i="1"/>
  <c r="S160" i="1"/>
  <c r="P160" i="1"/>
  <c r="M160" i="1"/>
  <c r="J160" i="1"/>
  <c r="G160" i="1"/>
  <c r="V159" i="1"/>
  <c r="S159" i="1"/>
  <c r="P159" i="1"/>
  <c r="M159" i="1"/>
  <c r="J159" i="1"/>
  <c r="G159" i="1"/>
  <c r="X159" i="1" s="1"/>
  <c r="V157" i="1"/>
  <c r="V161" i="1" s="1"/>
  <c r="S157" i="1"/>
  <c r="S161" i="1" s="1"/>
  <c r="P157" i="1"/>
  <c r="P161" i="1" s="1"/>
  <c r="M157" i="1"/>
  <c r="M161" i="1" s="1"/>
  <c r="J157" i="1"/>
  <c r="G157" i="1"/>
  <c r="X156" i="1"/>
  <c r="X155" i="1"/>
  <c r="V155" i="1"/>
  <c r="S155" i="1"/>
  <c r="P155" i="1"/>
  <c r="M155" i="1"/>
  <c r="J155" i="1"/>
  <c r="G155" i="1"/>
  <c r="V154" i="1"/>
  <c r="S154" i="1"/>
  <c r="P154" i="1"/>
  <c r="M154" i="1"/>
  <c r="J154" i="1"/>
  <c r="G154" i="1"/>
  <c r="V152" i="1"/>
  <c r="V156" i="1" s="1"/>
  <c r="S152" i="1"/>
  <c r="S156" i="1" s="1"/>
  <c r="P152" i="1"/>
  <c r="P156" i="1" s="1"/>
  <c r="M152" i="1"/>
  <c r="M156" i="1" s="1"/>
  <c r="J152" i="1"/>
  <c r="J156" i="1" s="1"/>
  <c r="G152" i="1"/>
  <c r="G156" i="1" s="1"/>
  <c r="X151" i="1"/>
  <c r="Z151" i="1" s="1"/>
  <c r="X150" i="1"/>
  <c r="Z150" i="1" s="1"/>
  <c r="V149" i="1"/>
  <c r="S149" i="1"/>
  <c r="P149" i="1"/>
  <c r="M149" i="1"/>
  <c r="J149" i="1"/>
  <c r="G149" i="1"/>
  <c r="V147" i="1"/>
  <c r="S147" i="1"/>
  <c r="P147" i="1"/>
  <c r="M147" i="1"/>
  <c r="J147" i="1"/>
  <c r="G147" i="1"/>
  <c r="X146" i="1"/>
  <c r="G146" i="1"/>
  <c r="X145" i="1"/>
  <c r="V145" i="1"/>
  <c r="S145" i="1"/>
  <c r="P145" i="1"/>
  <c r="M145" i="1"/>
  <c r="J145" i="1"/>
  <c r="G145" i="1"/>
  <c r="V144" i="1"/>
  <c r="S144" i="1"/>
  <c r="P144" i="1"/>
  <c r="M144" i="1"/>
  <c r="J144" i="1"/>
  <c r="G144" i="1"/>
  <c r="V142" i="1"/>
  <c r="V146" i="1" s="1"/>
  <c r="S142" i="1"/>
  <c r="S146" i="1" s="1"/>
  <c r="P142" i="1"/>
  <c r="P146" i="1" s="1"/>
  <c r="M142" i="1"/>
  <c r="M146" i="1" s="1"/>
  <c r="J142" i="1"/>
  <c r="J146" i="1" s="1"/>
  <c r="G142" i="1"/>
  <c r="X141" i="1"/>
  <c r="Z141" i="1" s="1"/>
  <c r="X140" i="1"/>
  <c r="G140" i="1"/>
  <c r="V139" i="1"/>
  <c r="S139" i="1"/>
  <c r="P139" i="1"/>
  <c r="M139" i="1"/>
  <c r="J139" i="1"/>
  <c r="G139" i="1"/>
  <c r="V137" i="1"/>
  <c r="S137" i="1"/>
  <c r="P137" i="1"/>
  <c r="M137" i="1"/>
  <c r="J137" i="1"/>
  <c r="G137" i="1"/>
  <c r="X136" i="1"/>
  <c r="S136" i="1"/>
  <c r="P136" i="1"/>
  <c r="X135" i="1"/>
  <c r="V135" i="1"/>
  <c r="S135" i="1"/>
  <c r="P135" i="1"/>
  <c r="M135" i="1"/>
  <c r="J135" i="1"/>
  <c r="G135" i="1"/>
  <c r="V134" i="1"/>
  <c r="S134" i="1"/>
  <c r="P134" i="1"/>
  <c r="M134" i="1"/>
  <c r="J134" i="1"/>
  <c r="G134" i="1"/>
  <c r="V132" i="1"/>
  <c r="V136" i="1" s="1"/>
  <c r="S132" i="1"/>
  <c r="P132" i="1"/>
  <c r="M132" i="1"/>
  <c r="M136" i="1" s="1"/>
  <c r="J132" i="1"/>
  <c r="J136" i="1" s="1"/>
  <c r="G132" i="1"/>
  <c r="G136" i="1" s="1"/>
  <c r="X131" i="1"/>
  <c r="X130" i="1"/>
  <c r="V130" i="1"/>
  <c r="S130" i="1"/>
  <c r="P130" i="1"/>
  <c r="M130" i="1"/>
  <c r="J130" i="1"/>
  <c r="G130" i="1"/>
  <c r="V129" i="1"/>
  <c r="S129" i="1"/>
  <c r="P129" i="1"/>
  <c r="M129" i="1"/>
  <c r="J129" i="1"/>
  <c r="G129" i="1"/>
  <c r="X129" i="1" s="1"/>
  <c r="V127" i="1"/>
  <c r="V131" i="1" s="1"/>
  <c r="S127" i="1"/>
  <c r="S131" i="1" s="1"/>
  <c r="P127" i="1"/>
  <c r="P131" i="1" s="1"/>
  <c r="M127" i="1"/>
  <c r="M131" i="1" s="1"/>
  <c r="J127" i="1"/>
  <c r="J131" i="1" s="1"/>
  <c r="G127" i="1"/>
  <c r="G131" i="1" s="1"/>
  <c r="X121" i="1"/>
  <c r="Z121" i="1" s="1"/>
  <c r="X120" i="1"/>
  <c r="V120" i="1"/>
  <c r="Z120" i="1" s="1"/>
  <c r="V119" i="1"/>
  <c r="S119" i="1"/>
  <c r="P119" i="1"/>
  <c r="M119" i="1"/>
  <c r="J119" i="1"/>
  <c r="G119" i="1"/>
  <c r="V117" i="1"/>
  <c r="S117" i="1"/>
  <c r="P117" i="1"/>
  <c r="M117" i="1"/>
  <c r="J117" i="1"/>
  <c r="G117" i="1"/>
  <c r="X116" i="1"/>
  <c r="X115" i="1"/>
  <c r="V115" i="1"/>
  <c r="S115" i="1"/>
  <c r="P115" i="1"/>
  <c r="M115" i="1"/>
  <c r="J115" i="1"/>
  <c r="G115" i="1"/>
  <c r="V114" i="1"/>
  <c r="S114" i="1"/>
  <c r="P114" i="1"/>
  <c r="M114" i="1"/>
  <c r="J114" i="1"/>
  <c r="G114" i="1"/>
  <c r="V112" i="1"/>
  <c r="V116" i="1" s="1"/>
  <c r="S112" i="1"/>
  <c r="S116" i="1" s="1"/>
  <c r="P112" i="1"/>
  <c r="P116" i="1" s="1"/>
  <c r="M112" i="1"/>
  <c r="M116" i="1" s="1"/>
  <c r="J112" i="1"/>
  <c r="J116" i="1" s="1"/>
  <c r="G112" i="1"/>
  <c r="G116" i="1" s="1"/>
  <c r="X111" i="1"/>
  <c r="X110" i="1"/>
  <c r="V110" i="1"/>
  <c r="S110" i="1"/>
  <c r="P110" i="1"/>
  <c r="M110" i="1"/>
  <c r="J110" i="1"/>
  <c r="G110" i="1"/>
  <c r="V109" i="1"/>
  <c r="S109" i="1"/>
  <c r="P109" i="1"/>
  <c r="M109" i="1"/>
  <c r="J109" i="1"/>
  <c r="G109" i="1"/>
  <c r="V107" i="1"/>
  <c r="V111" i="1" s="1"/>
  <c r="S107" i="1"/>
  <c r="S111" i="1" s="1"/>
  <c r="P107" i="1"/>
  <c r="P111" i="1" s="1"/>
  <c r="M107" i="1"/>
  <c r="M111" i="1" s="1"/>
  <c r="J107" i="1"/>
  <c r="J111" i="1" s="1"/>
  <c r="G107" i="1"/>
  <c r="G111" i="1" s="1"/>
  <c r="X106" i="1"/>
  <c r="X105" i="1"/>
  <c r="V105" i="1"/>
  <c r="S105" i="1"/>
  <c r="P105" i="1"/>
  <c r="M105" i="1"/>
  <c r="J105" i="1"/>
  <c r="G105" i="1"/>
  <c r="V104" i="1"/>
  <c r="S104" i="1"/>
  <c r="P104" i="1"/>
  <c r="M104" i="1"/>
  <c r="J104" i="1"/>
  <c r="G104" i="1"/>
  <c r="V102" i="1"/>
  <c r="V106" i="1" s="1"/>
  <c r="S102" i="1"/>
  <c r="S106" i="1" s="1"/>
  <c r="P102" i="1"/>
  <c r="P106" i="1" s="1"/>
  <c r="M102" i="1"/>
  <c r="M106" i="1" s="1"/>
  <c r="J102" i="1"/>
  <c r="J106" i="1" s="1"/>
  <c r="G102" i="1"/>
  <c r="G106" i="1" s="1"/>
  <c r="X101" i="1"/>
  <c r="X100" i="1"/>
  <c r="V100" i="1"/>
  <c r="S100" i="1"/>
  <c r="P100" i="1"/>
  <c r="M100" i="1"/>
  <c r="J100" i="1"/>
  <c r="G100" i="1"/>
  <c r="V99" i="1"/>
  <c r="S99" i="1"/>
  <c r="P99" i="1"/>
  <c r="M99" i="1"/>
  <c r="J99" i="1"/>
  <c r="G99" i="1"/>
  <c r="V97" i="1"/>
  <c r="V101" i="1" s="1"/>
  <c r="S97" i="1"/>
  <c r="S101" i="1" s="1"/>
  <c r="P97" i="1"/>
  <c r="P101" i="1" s="1"/>
  <c r="M97" i="1"/>
  <c r="M101" i="1" s="1"/>
  <c r="J97" i="1"/>
  <c r="J101" i="1" s="1"/>
  <c r="G97" i="1"/>
  <c r="G101" i="1" s="1"/>
  <c r="X96" i="1"/>
  <c r="P96" i="1"/>
  <c r="X95" i="1"/>
  <c r="V95" i="1"/>
  <c r="S95" i="1"/>
  <c r="P95" i="1"/>
  <c r="M95" i="1"/>
  <c r="J95" i="1"/>
  <c r="G95" i="1"/>
  <c r="V94" i="1"/>
  <c r="S94" i="1"/>
  <c r="P94" i="1"/>
  <c r="M94" i="1"/>
  <c r="J94" i="1"/>
  <c r="G94" i="1"/>
  <c r="V92" i="1"/>
  <c r="V96" i="1" s="1"/>
  <c r="S92" i="1"/>
  <c r="S96" i="1" s="1"/>
  <c r="P92" i="1"/>
  <c r="M92" i="1"/>
  <c r="M96" i="1" s="1"/>
  <c r="J92" i="1"/>
  <c r="J96" i="1" s="1"/>
  <c r="G92" i="1"/>
  <c r="G96" i="1" s="1"/>
  <c r="X91" i="1"/>
  <c r="V91" i="1"/>
  <c r="S91" i="1"/>
  <c r="X90" i="1"/>
  <c r="V90" i="1"/>
  <c r="S90" i="1"/>
  <c r="P90" i="1"/>
  <c r="M90" i="1"/>
  <c r="J90" i="1"/>
  <c r="G90" i="1"/>
  <c r="V89" i="1"/>
  <c r="S89" i="1"/>
  <c r="P89" i="1"/>
  <c r="M89" i="1"/>
  <c r="J89" i="1"/>
  <c r="G89" i="1"/>
  <c r="V87" i="1"/>
  <c r="S87" i="1"/>
  <c r="P87" i="1"/>
  <c r="P91" i="1" s="1"/>
  <c r="M87" i="1"/>
  <c r="M91" i="1" s="1"/>
  <c r="J87" i="1"/>
  <c r="J91" i="1" s="1"/>
  <c r="G87" i="1"/>
  <c r="G91" i="1" s="1"/>
  <c r="X86" i="1"/>
  <c r="P86" i="1"/>
  <c r="X85" i="1"/>
  <c r="V85" i="1"/>
  <c r="S85" i="1"/>
  <c r="P85" i="1"/>
  <c r="M85" i="1"/>
  <c r="J85" i="1"/>
  <c r="G85" i="1"/>
  <c r="V84" i="1"/>
  <c r="S84" i="1"/>
  <c r="P84" i="1"/>
  <c r="M84" i="1"/>
  <c r="J84" i="1"/>
  <c r="G84" i="1"/>
  <c r="V82" i="1"/>
  <c r="V86" i="1" s="1"/>
  <c r="S82" i="1"/>
  <c r="S86" i="1" s="1"/>
  <c r="P82" i="1"/>
  <c r="M82" i="1"/>
  <c r="M86" i="1" s="1"/>
  <c r="J82" i="1"/>
  <c r="J86" i="1" s="1"/>
  <c r="G82" i="1"/>
  <c r="G86" i="1" s="1"/>
  <c r="X81" i="1"/>
  <c r="P81" i="1"/>
  <c r="X80" i="1"/>
  <c r="V80" i="1"/>
  <c r="S80" i="1"/>
  <c r="P80" i="1"/>
  <c r="M80" i="1"/>
  <c r="J80" i="1"/>
  <c r="G80" i="1"/>
  <c r="V79" i="1"/>
  <c r="S79" i="1"/>
  <c r="P79" i="1"/>
  <c r="M79" i="1"/>
  <c r="J79" i="1"/>
  <c r="G79" i="1"/>
  <c r="V77" i="1"/>
  <c r="V81" i="1" s="1"/>
  <c r="S77" i="1"/>
  <c r="S81" i="1" s="1"/>
  <c r="P77" i="1"/>
  <c r="M77" i="1"/>
  <c r="M81" i="1" s="1"/>
  <c r="J77" i="1"/>
  <c r="J81" i="1" s="1"/>
  <c r="G77" i="1"/>
  <c r="G81" i="1" s="1"/>
  <c r="Z81" i="1" s="1"/>
  <c r="X76" i="1"/>
  <c r="P76" i="1"/>
  <c r="X75" i="1"/>
  <c r="V75" i="1"/>
  <c r="S75" i="1"/>
  <c r="P75" i="1"/>
  <c r="M75" i="1"/>
  <c r="J75" i="1"/>
  <c r="G75" i="1"/>
  <c r="V74" i="1"/>
  <c r="S74" i="1"/>
  <c r="P74" i="1"/>
  <c r="M74" i="1"/>
  <c r="J74" i="1"/>
  <c r="G74" i="1"/>
  <c r="V72" i="1"/>
  <c r="V76" i="1" s="1"/>
  <c r="S72" i="1"/>
  <c r="S76" i="1" s="1"/>
  <c r="P72" i="1"/>
  <c r="M72" i="1"/>
  <c r="M76" i="1" s="1"/>
  <c r="J72" i="1"/>
  <c r="J76" i="1" s="1"/>
  <c r="G72" i="1"/>
  <c r="G76" i="1" s="1"/>
  <c r="X71" i="1"/>
  <c r="P71" i="1"/>
  <c r="G71" i="1"/>
  <c r="X70" i="1"/>
  <c r="V70" i="1"/>
  <c r="S70" i="1"/>
  <c r="P70" i="1"/>
  <c r="M70" i="1"/>
  <c r="J70" i="1"/>
  <c r="G70" i="1"/>
  <c r="V69" i="1"/>
  <c r="S69" i="1"/>
  <c r="P69" i="1"/>
  <c r="M69" i="1"/>
  <c r="J69" i="1"/>
  <c r="G69" i="1"/>
  <c r="V67" i="1"/>
  <c r="V71" i="1" s="1"/>
  <c r="S67" i="1"/>
  <c r="S71" i="1" s="1"/>
  <c r="P67" i="1"/>
  <c r="M67" i="1"/>
  <c r="M71" i="1" s="1"/>
  <c r="J67" i="1"/>
  <c r="J71" i="1" s="1"/>
  <c r="G67" i="1"/>
  <c r="X66" i="1"/>
  <c r="P66" i="1"/>
  <c r="J66" i="1"/>
  <c r="X65" i="1"/>
  <c r="V65" i="1"/>
  <c r="S65" i="1"/>
  <c r="P65" i="1"/>
  <c r="M65" i="1"/>
  <c r="J65" i="1"/>
  <c r="G65" i="1"/>
  <c r="V64" i="1"/>
  <c r="S64" i="1"/>
  <c r="P64" i="1"/>
  <c r="M64" i="1"/>
  <c r="J64" i="1"/>
  <c r="G64" i="1"/>
  <c r="V62" i="1"/>
  <c r="V66" i="1" s="1"/>
  <c r="S62" i="1"/>
  <c r="S66" i="1" s="1"/>
  <c r="P62" i="1"/>
  <c r="M62" i="1"/>
  <c r="M66" i="1" s="1"/>
  <c r="J62" i="1"/>
  <c r="G62" i="1"/>
  <c r="G66" i="1" s="1"/>
  <c r="X61" i="1"/>
  <c r="G61" i="1"/>
  <c r="X60" i="1"/>
  <c r="V60" i="1"/>
  <c r="S60" i="1"/>
  <c r="P60" i="1"/>
  <c r="M60" i="1"/>
  <c r="J60" i="1"/>
  <c r="G60" i="1"/>
  <c r="V59" i="1"/>
  <c r="S59" i="1"/>
  <c r="P59" i="1"/>
  <c r="M59" i="1"/>
  <c r="J59" i="1"/>
  <c r="G59" i="1"/>
  <c r="X59" i="1" s="1"/>
  <c r="V57" i="1"/>
  <c r="V61" i="1" s="1"/>
  <c r="S57" i="1"/>
  <c r="S61" i="1" s="1"/>
  <c r="P57" i="1"/>
  <c r="P61" i="1" s="1"/>
  <c r="M57" i="1"/>
  <c r="M61" i="1" s="1"/>
  <c r="J57" i="1"/>
  <c r="J61" i="1" s="1"/>
  <c r="G57" i="1"/>
  <c r="X56" i="1"/>
  <c r="X55" i="1"/>
  <c r="V55" i="1"/>
  <c r="S55" i="1"/>
  <c r="P55" i="1"/>
  <c r="M55" i="1"/>
  <c r="J55" i="1"/>
  <c r="G55" i="1"/>
  <c r="V54" i="1"/>
  <c r="S54" i="1"/>
  <c r="P54" i="1"/>
  <c r="M54" i="1"/>
  <c r="J54" i="1"/>
  <c r="G54" i="1"/>
  <c r="V52" i="1"/>
  <c r="V56" i="1" s="1"/>
  <c r="S52" i="1"/>
  <c r="S56" i="1" s="1"/>
  <c r="P52" i="1"/>
  <c r="P56" i="1" s="1"/>
  <c r="M52" i="1"/>
  <c r="M56" i="1" s="1"/>
  <c r="J52" i="1"/>
  <c r="J56" i="1" s="1"/>
  <c r="G52" i="1"/>
  <c r="G56" i="1" s="1"/>
  <c r="X51" i="1"/>
  <c r="X50" i="1"/>
  <c r="V50" i="1"/>
  <c r="S50" i="1"/>
  <c r="P50" i="1"/>
  <c r="M50" i="1"/>
  <c r="J50" i="1"/>
  <c r="G50" i="1"/>
  <c r="V49" i="1"/>
  <c r="S49" i="1"/>
  <c r="P49" i="1"/>
  <c r="M49" i="1"/>
  <c r="J49" i="1"/>
  <c r="G49" i="1"/>
  <c r="V47" i="1"/>
  <c r="V51" i="1" s="1"/>
  <c r="S47" i="1"/>
  <c r="S51" i="1" s="1"/>
  <c r="P47" i="1"/>
  <c r="P51" i="1" s="1"/>
  <c r="M47" i="1"/>
  <c r="M51" i="1" s="1"/>
  <c r="J47" i="1"/>
  <c r="J51" i="1" s="1"/>
  <c r="G47" i="1"/>
  <c r="G51" i="1" s="1"/>
  <c r="X46" i="1"/>
  <c r="J46" i="1"/>
  <c r="X45" i="1"/>
  <c r="V45" i="1"/>
  <c r="S45" i="1"/>
  <c r="P45" i="1"/>
  <c r="M45" i="1"/>
  <c r="J45" i="1"/>
  <c r="G45" i="1"/>
  <c r="V44" i="1"/>
  <c r="S44" i="1"/>
  <c r="P44" i="1"/>
  <c r="M44" i="1"/>
  <c r="J44" i="1"/>
  <c r="G44" i="1"/>
  <c r="V42" i="1"/>
  <c r="V46" i="1" s="1"/>
  <c r="S42" i="1"/>
  <c r="S46" i="1" s="1"/>
  <c r="P42" i="1"/>
  <c r="P46" i="1" s="1"/>
  <c r="M42" i="1"/>
  <c r="M46" i="1" s="1"/>
  <c r="J42" i="1"/>
  <c r="G42" i="1"/>
  <c r="G46" i="1" s="1"/>
  <c r="X41" i="1"/>
  <c r="M41" i="1"/>
  <c r="G41" i="1"/>
  <c r="X40" i="1"/>
  <c r="V40" i="1"/>
  <c r="S40" i="1"/>
  <c r="P40" i="1"/>
  <c r="M40" i="1"/>
  <c r="J40" i="1"/>
  <c r="G40" i="1"/>
  <c r="V39" i="1"/>
  <c r="S39" i="1"/>
  <c r="P39" i="1"/>
  <c r="M39" i="1"/>
  <c r="J39" i="1"/>
  <c r="G39" i="1"/>
  <c r="V37" i="1"/>
  <c r="V41" i="1" s="1"/>
  <c r="S37" i="1"/>
  <c r="S41" i="1" s="1"/>
  <c r="P37" i="1"/>
  <c r="P41" i="1" s="1"/>
  <c r="M37" i="1"/>
  <c r="J37" i="1"/>
  <c r="J41" i="1" s="1"/>
  <c r="G37" i="1"/>
  <c r="X36" i="1"/>
  <c r="G36" i="1"/>
  <c r="X35" i="1"/>
  <c r="V35" i="1"/>
  <c r="S35" i="1"/>
  <c r="P35" i="1"/>
  <c r="M35" i="1"/>
  <c r="J35" i="1"/>
  <c r="G35" i="1"/>
  <c r="V34" i="1"/>
  <c r="S34" i="1"/>
  <c r="P34" i="1"/>
  <c r="M34" i="1"/>
  <c r="J34" i="1"/>
  <c r="G34" i="1"/>
  <c r="X34" i="1" s="1"/>
  <c r="V32" i="1"/>
  <c r="V36" i="1" s="1"/>
  <c r="S32" i="1"/>
  <c r="S36" i="1" s="1"/>
  <c r="P32" i="1"/>
  <c r="P36" i="1" s="1"/>
  <c r="M32" i="1"/>
  <c r="M36" i="1" s="1"/>
  <c r="J32" i="1"/>
  <c r="J36" i="1" s="1"/>
  <c r="G32" i="1"/>
  <c r="X31" i="1"/>
  <c r="X30" i="1"/>
  <c r="V30" i="1"/>
  <c r="S30" i="1"/>
  <c r="P30" i="1"/>
  <c r="M30" i="1"/>
  <c r="J30" i="1"/>
  <c r="G30" i="1"/>
  <c r="V29" i="1"/>
  <c r="S29" i="1"/>
  <c r="P29" i="1"/>
  <c r="M29" i="1"/>
  <c r="J29" i="1"/>
  <c r="G29" i="1"/>
  <c r="V27" i="1"/>
  <c r="V31" i="1" s="1"/>
  <c r="S27" i="1"/>
  <c r="S31" i="1" s="1"/>
  <c r="P27" i="1"/>
  <c r="P31" i="1" s="1"/>
  <c r="M27" i="1"/>
  <c r="M31" i="1" s="1"/>
  <c r="J27" i="1"/>
  <c r="J31" i="1" s="1"/>
  <c r="G27" i="1"/>
  <c r="G31" i="1" s="1"/>
  <c r="X26" i="1"/>
  <c r="X25" i="1"/>
  <c r="V25" i="1"/>
  <c r="S25" i="1"/>
  <c r="P25" i="1"/>
  <c r="M25" i="1"/>
  <c r="J25" i="1"/>
  <c r="G25" i="1"/>
  <c r="V24" i="1"/>
  <c r="S24" i="1"/>
  <c r="P24" i="1"/>
  <c r="M24" i="1"/>
  <c r="J24" i="1"/>
  <c r="G24" i="1"/>
  <c r="V22" i="1"/>
  <c r="V26" i="1" s="1"/>
  <c r="S22" i="1"/>
  <c r="S26" i="1" s="1"/>
  <c r="P22" i="1"/>
  <c r="P26" i="1" s="1"/>
  <c r="M22" i="1"/>
  <c r="M26" i="1" s="1"/>
  <c r="J22" i="1"/>
  <c r="J26" i="1" s="1"/>
  <c r="G22" i="1"/>
  <c r="G26" i="1" s="1"/>
  <c r="X21" i="1"/>
  <c r="G21" i="1"/>
  <c r="X20" i="1"/>
  <c r="V20" i="1"/>
  <c r="S20" i="1"/>
  <c r="P20" i="1"/>
  <c r="M20" i="1"/>
  <c r="J20" i="1"/>
  <c r="G20" i="1"/>
  <c r="V19" i="1"/>
  <c r="S19" i="1"/>
  <c r="P19" i="1"/>
  <c r="M19" i="1"/>
  <c r="J19" i="1"/>
  <c r="G19" i="1"/>
  <c r="V17" i="1"/>
  <c r="V21" i="1" s="1"/>
  <c r="S17" i="1"/>
  <c r="S21" i="1" s="1"/>
  <c r="P17" i="1"/>
  <c r="P21" i="1" s="1"/>
  <c r="M17" i="1"/>
  <c r="M21" i="1" s="1"/>
  <c r="J17" i="1"/>
  <c r="J21" i="1" s="1"/>
  <c r="G17" i="1"/>
  <c r="X16" i="1"/>
  <c r="G16" i="1"/>
  <c r="X15" i="1"/>
  <c r="V15" i="1"/>
  <c r="S15" i="1"/>
  <c r="P15" i="1"/>
  <c r="M15" i="1"/>
  <c r="J15" i="1"/>
  <c r="G15" i="1"/>
  <c r="V14" i="1"/>
  <c r="S14" i="1"/>
  <c r="P14" i="1"/>
  <c r="M14" i="1"/>
  <c r="J14" i="1"/>
  <c r="G14" i="1"/>
  <c r="V12" i="1"/>
  <c r="S12" i="1"/>
  <c r="S16" i="1" s="1"/>
  <c r="P12" i="1"/>
  <c r="P16" i="1" s="1"/>
  <c r="M12" i="1"/>
  <c r="M16" i="1" s="1"/>
  <c r="J12" i="1"/>
  <c r="J16" i="1" s="1"/>
  <c r="G12" i="1"/>
  <c r="Z106" i="1" l="1"/>
  <c r="Z96" i="1"/>
  <c r="Z168" i="1"/>
  <c r="X174" i="1"/>
  <c r="Z173" i="1" s="1"/>
  <c r="Z271" i="1"/>
  <c r="Z158" i="1"/>
  <c r="Z161" i="1"/>
  <c r="X29" i="1"/>
  <c r="Z58" i="1"/>
  <c r="Z160" i="1"/>
  <c r="Z33" i="1"/>
  <c r="Z265" i="1"/>
  <c r="X54" i="1"/>
  <c r="Z185" i="1"/>
  <c r="Z45" i="1"/>
  <c r="Z135" i="1"/>
  <c r="X164" i="1"/>
  <c r="Z163" i="1" s="1"/>
  <c r="Z191" i="1"/>
  <c r="Z146" i="1"/>
  <c r="X104" i="1"/>
  <c r="Z103" i="1" s="1"/>
  <c r="X94" i="1"/>
  <c r="Z93" i="1" s="1"/>
  <c r="X99" i="1"/>
  <c r="Z98" i="1" s="1"/>
  <c r="X69" i="1"/>
  <c r="Z68" i="1" s="1"/>
  <c r="Z15" i="1"/>
  <c r="X44" i="1"/>
  <c r="X114" i="1"/>
  <c r="Z113" i="1" s="1"/>
  <c r="X144" i="1"/>
  <c r="Z143" i="1" s="1"/>
  <c r="V311" i="1"/>
  <c r="Z65" i="1"/>
  <c r="X134" i="1"/>
  <c r="Z133" i="1" s="1"/>
  <c r="Z206" i="1"/>
  <c r="X274" i="1"/>
  <c r="Z273" i="1" s="1"/>
  <c r="X64" i="1"/>
  <c r="Z63" i="1" s="1"/>
  <c r="Z66" i="1"/>
  <c r="X264" i="1"/>
  <c r="Z263" i="1" s="1"/>
  <c r="Z266" i="1"/>
  <c r="Z43" i="1"/>
  <c r="X74" i="1"/>
  <c r="Z73" i="1" s="1"/>
  <c r="Z136" i="1"/>
  <c r="Z140" i="1"/>
  <c r="Z186" i="1"/>
  <c r="Z210" i="1"/>
  <c r="Z236" i="1"/>
  <c r="Z260" i="1"/>
  <c r="X14" i="1"/>
  <c r="Z13" i="1" s="1"/>
  <c r="X19" i="1"/>
  <c r="Z18" i="1" s="1"/>
  <c r="Z91" i="1"/>
  <c r="Z90" i="1"/>
  <c r="Z115" i="1"/>
  <c r="Z166" i="1"/>
  <c r="X224" i="1"/>
  <c r="Z223" i="1" s="1"/>
  <c r="P309" i="1"/>
  <c r="X49" i="1"/>
  <c r="Z48" i="1" s="1"/>
  <c r="Z76" i="1"/>
  <c r="Z100" i="1"/>
  <c r="Z131" i="1"/>
  <c r="X154" i="1"/>
  <c r="Z153" i="1" s="1"/>
  <c r="X209" i="1"/>
  <c r="Z208" i="1" s="1"/>
  <c r="X214" i="1"/>
  <c r="Z213" i="1" s="1"/>
  <c r="Z225" i="1"/>
  <c r="X254" i="1"/>
  <c r="Z253" i="1" s="1"/>
  <c r="S309" i="1"/>
  <c r="X24" i="1"/>
  <c r="Z23" i="1" s="1"/>
  <c r="Z85" i="1"/>
  <c r="Z130" i="1"/>
  <c r="Z155" i="1"/>
  <c r="Z200" i="1"/>
  <c r="Z220" i="1"/>
  <c r="Z276" i="1"/>
  <c r="Z86" i="1"/>
  <c r="X119" i="1"/>
  <c r="Z118" i="1" s="1"/>
  <c r="X304" i="1"/>
  <c r="Z303" i="1" s="1"/>
  <c r="G311" i="1"/>
  <c r="Z26" i="1"/>
  <c r="Z25" i="1"/>
  <c r="Z51" i="1"/>
  <c r="Z50" i="1"/>
  <c r="Z61" i="1"/>
  <c r="Z60" i="1"/>
  <c r="Z95" i="1"/>
  <c r="X194" i="1"/>
  <c r="Z193" i="1" s="1"/>
  <c r="X199" i="1"/>
  <c r="Z198" i="1" s="1"/>
  <c r="X204" i="1"/>
  <c r="Z203" i="1" s="1"/>
  <c r="Z240" i="1"/>
  <c r="X259" i="1"/>
  <c r="Z258" i="1" s="1"/>
  <c r="Z275" i="1"/>
  <c r="Z21" i="1"/>
  <c r="X89" i="1"/>
  <c r="Z88" i="1" s="1"/>
  <c r="G309" i="1"/>
  <c r="X39" i="1"/>
  <c r="Z38" i="1" s="1"/>
  <c r="Z35" i="1"/>
  <c r="M311" i="1"/>
  <c r="Z55" i="1"/>
  <c r="Z196" i="1"/>
  <c r="Z28" i="1"/>
  <c r="Z116" i="1"/>
  <c r="X184" i="1"/>
  <c r="Z183" i="1" s="1"/>
  <c r="Z53" i="1"/>
  <c r="Z75" i="1"/>
  <c r="Z36" i="1"/>
  <c r="Z170" i="1"/>
  <c r="M307" i="1"/>
  <c r="X79" i="1"/>
  <c r="Z78" i="1" s="1"/>
  <c r="X84" i="1"/>
  <c r="Z83" i="1" s="1"/>
  <c r="Z105" i="1"/>
  <c r="X109" i="1"/>
  <c r="Z108" i="1" s="1"/>
  <c r="Z215" i="1"/>
  <c r="X234" i="1"/>
  <c r="Z233" i="1" s="1"/>
  <c r="X239" i="1"/>
  <c r="Z238" i="1" s="1"/>
  <c r="X244" i="1"/>
  <c r="Z243" i="1" s="1"/>
  <c r="Z31" i="1"/>
  <c r="Z41" i="1"/>
  <c r="G313" i="1"/>
  <c r="Z56" i="1"/>
  <c r="Z176" i="1"/>
  <c r="Z101" i="1"/>
  <c r="Z111" i="1"/>
  <c r="Z226" i="1"/>
  <c r="Z156" i="1"/>
  <c r="P313" i="1"/>
  <c r="Z71" i="1"/>
  <c r="Z46" i="1"/>
  <c r="J309" i="1"/>
  <c r="M309" i="1"/>
  <c r="J313" i="1"/>
  <c r="M313" i="1"/>
  <c r="J311" i="1"/>
  <c r="G307" i="1"/>
  <c r="J307" i="1"/>
  <c r="Z201" i="1"/>
  <c r="Z241" i="1"/>
  <c r="S313" i="1"/>
  <c r="Z128" i="1"/>
  <c r="Z171" i="1"/>
  <c r="P307" i="1"/>
  <c r="X313" i="1"/>
  <c r="Z40" i="1"/>
  <c r="X149" i="1"/>
  <c r="Z148" i="1" s="1"/>
  <c r="X179" i="1"/>
  <c r="Z178" i="1" s="1"/>
  <c r="Z195" i="1"/>
  <c r="Z235" i="1"/>
  <c r="S307" i="1"/>
  <c r="Z80" i="1"/>
  <c r="Z165" i="1"/>
  <c r="Z211" i="1"/>
  <c r="V309" i="1"/>
  <c r="Z268" i="1"/>
  <c r="V307" i="1"/>
  <c r="V16" i="1"/>
  <c r="V313" i="1" s="1"/>
  <c r="Z30" i="1"/>
  <c r="S311" i="1"/>
  <c r="Z145" i="1"/>
  <c r="Z205" i="1"/>
  <c r="X219" i="1"/>
  <c r="Z218" i="1" s="1"/>
  <c r="X249" i="1"/>
  <c r="Z248" i="1" s="1"/>
  <c r="Z20" i="1"/>
  <c r="Z70" i="1"/>
  <c r="Z110" i="1"/>
  <c r="Z175" i="1"/>
  <c r="Z221" i="1"/>
  <c r="P311" i="1"/>
  <c r="X311" i="1"/>
  <c r="X139" i="1"/>
  <c r="Z138" i="1" s="1"/>
  <c r="X189" i="1"/>
  <c r="Z188" i="1" s="1"/>
  <c r="X229" i="1"/>
  <c r="Z228" i="1" s="1"/>
  <c r="Z270" i="1"/>
  <c r="X309" i="1" l="1"/>
  <c r="Z310" i="1"/>
  <c r="Z312" i="1"/>
  <c r="Z16" i="1"/>
  <c r="Z308" i="1"/>
</calcChain>
</file>

<file path=xl/sharedStrings.xml><?xml version="1.0" encoding="utf-8"?>
<sst xmlns="http://schemas.openxmlformats.org/spreadsheetml/2006/main" count="989" uniqueCount="95">
  <si>
    <t>令和８年５月１日現在児童生徒数・学級数調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0" eb="12">
      <t>ジドウ</t>
    </rPh>
    <rPh sb="12" eb="14">
      <t>セイト</t>
    </rPh>
    <rPh sb="14" eb="15">
      <t>スウ</t>
    </rPh>
    <rPh sb="16" eb="18">
      <t>ガッキュウ</t>
    </rPh>
    <rPh sb="18" eb="19">
      <t>スウ</t>
    </rPh>
    <rPh sb="19" eb="20">
      <t>シラベ</t>
    </rPh>
    <phoneticPr fontId="4"/>
  </si>
  <si>
    <t>（１）　小学校（8.5.1）</t>
    <phoneticPr fontId="4"/>
  </si>
  <si>
    <t>設</t>
    <rPh sb="0" eb="1">
      <t>セツ</t>
    </rPh>
    <phoneticPr fontId="4"/>
  </si>
  <si>
    <t>学</t>
    <rPh sb="0" eb="1">
      <t>ガク</t>
    </rPh>
    <phoneticPr fontId="4"/>
  </si>
  <si>
    <t>学</t>
    <phoneticPr fontId="4"/>
  </si>
  <si>
    <t>１</t>
  </si>
  <si>
    <t>２</t>
  </si>
  <si>
    <t>３</t>
  </si>
  <si>
    <t>４</t>
  </si>
  <si>
    <t>５</t>
  </si>
  <si>
    <t>６</t>
  </si>
  <si>
    <t>特別支援学級</t>
    <rPh sb="0" eb="2">
      <t>トクベツ</t>
    </rPh>
    <rPh sb="2" eb="4">
      <t>シエン</t>
    </rPh>
    <rPh sb="4" eb="6">
      <t>ガッキュウ</t>
    </rPh>
    <phoneticPr fontId="4"/>
  </si>
  <si>
    <t xml:space="preserve"> 調査事項</t>
  </si>
  <si>
    <t>置</t>
    <rPh sb="0" eb="1">
      <t>チ</t>
    </rPh>
    <phoneticPr fontId="4"/>
  </si>
  <si>
    <t>校</t>
    <rPh sb="0" eb="1">
      <t>コウ</t>
    </rPh>
    <phoneticPr fontId="4"/>
  </si>
  <si>
    <t>校</t>
  </si>
  <si>
    <t>学</t>
  </si>
  <si>
    <t>計</t>
    <phoneticPr fontId="4"/>
  </si>
  <si>
    <t>者</t>
    <rPh sb="0" eb="1">
      <t>モノ</t>
    </rPh>
    <phoneticPr fontId="4"/>
  </si>
  <si>
    <t>番</t>
  </si>
  <si>
    <t xml:space="preserve"> 区　　分</t>
  </si>
  <si>
    <t>名</t>
  </si>
  <si>
    <t>号</t>
  </si>
  <si>
    <t>年</t>
  </si>
  <si>
    <t>松山市</t>
    <rPh sb="0" eb="3">
      <t>マツヤマシ</t>
    </rPh>
    <phoneticPr fontId="4"/>
  </si>
  <si>
    <t>番町小</t>
    <rPh sb="0" eb="1">
      <t>バン</t>
    </rPh>
    <rPh sb="1" eb="2">
      <t>マチ</t>
    </rPh>
    <rPh sb="2" eb="3">
      <t>コ</t>
    </rPh>
    <phoneticPr fontId="4"/>
  </si>
  <si>
    <t>児　童　数</t>
  </si>
  <si>
    <t>(</t>
    <phoneticPr fontId="4"/>
  </si>
  <si>
    <t>)</t>
    <phoneticPr fontId="4"/>
  </si>
  <si>
    <t>(</t>
  </si>
  <si>
    <t>実 学級 数</t>
  </si>
  <si>
    <t>標準学級数</t>
  </si>
  <si>
    <t>味酒小</t>
    <rPh sb="0" eb="1">
      <t>アジ</t>
    </rPh>
    <rPh sb="1" eb="2">
      <t>サケ</t>
    </rPh>
    <rPh sb="2" eb="3">
      <t>コ</t>
    </rPh>
    <phoneticPr fontId="4"/>
  </si>
  <si>
    <t>八坂小</t>
    <rPh sb="0" eb="2">
      <t>ヤサカ</t>
    </rPh>
    <rPh sb="2" eb="3">
      <t>コ</t>
    </rPh>
    <phoneticPr fontId="4"/>
  </si>
  <si>
    <t>東雲小</t>
    <rPh sb="0" eb="2">
      <t>シノノメ</t>
    </rPh>
    <rPh sb="2" eb="3">
      <t>コ</t>
    </rPh>
    <phoneticPr fontId="4"/>
  </si>
  <si>
    <t>新玉小</t>
    <rPh sb="0" eb="1">
      <t>シン</t>
    </rPh>
    <rPh sb="1" eb="2">
      <t>タマ</t>
    </rPh>
    <rPh sb="2" eb="3">
      <t>コ</t>
    </rPh>
    <phoneticPr fontId="4"/>
  </si>
  <si>
    <t>清水小</t>
    <rPh sb="0" eb="2">
      <t>シミズ</t>
    </rPh>
    <rPh sb="2" eb="3">
      <t>コ</t>
    </rPh>
    <phoneticPr fontId="4"/>
  </si>
  <si>
    <t>雄郡小</t>
    <rPh sb="0" eb="1">
      <t>ユウ</t>
    </rPh>
    <rPh sb="1" eb="2">
      <t>グン</t>
    </rPh>
    <rPh sb="2" eb="3">
      <t>コ</t>
    </rPh>
    <phoneticPr fontId="4"/>
  </si>
  <si>
    <t>素鵞小</t>
    <rPh sb="0" eb="1">
      <t>ソ</t>
    </rPh>
    <rPh sb="1" eb="2">
      <t>ガ</t>
    </rPh>
    <rPh sb="2" eb="3">
      <t>コ</t>
    </rPh>
    <phoneticPr fontId="4"/>
  </si>
  <si>
    <t>堀江小</t>
    <rPh sb="0" eb="2">
      <t>ホリエ</t>
    </rPh>
    <rPh sb="2" eb="3">
      <t>コ</t>
    </rPh>
    <phoneticPr fontId="4"/>
  </si>
  <si>
    <t>潮見小</t>
    <rPh sb="0" eb="1">
      <t>ウシオ</t>
    </rPh>
    <rPh sb="1" eb="2">
      <t>ミ</t>
    </rPh>
    <rPh sb="2" eb="3">
      <t>コ</t>
    </rPh>
    <phoneticPr fontId="4"/>
  </si>
  <si>
    <t>久枝小</t>
    <rPh sb="0" eb="2">
      <t>ヒサエ</t>
    </rPh>
    <rPh sb="2" eb="3">
      <t>ショウ</t>
    </rPh>
    <phoneticPr fontId="4"/>
  </si>
  <si>
    <t>和気小</t>
    <rPh sb="0" eb="2">
      <t>ワケ</t>
    </rPh>
    <rPh sb="2" eb="3">
      <t>コ</t>
    </rPh>
    <phoneticPr fontId="4"/>
  </si>
  <si>
    <t>三津浜小</t>
    <rPh sb="0" eb="3">
      <t>ミツハマ</t>
    </rPh>
    <rPh sb="3" eb="4">
      <t>コ</t>
    </rPh>
    <phoneticPr fontId="4"/>
  </si>
  <si>
    <t>宮前小</t>
    <rPh sb="0" eb="2">
      <t>ミヤマエ</t>
    </rPh>
    <rPh sb="2" eb="3">
      <t>コ</t>
    </rPh>
    <phoneticPr fontId="4"/>
  </si>
  <si>
    <t>高浜小</t>
    <rPh sb="0" eb="2">
      <t>タカハマ</t>
    </rPh>
    <rPh sb="2" eb="3">
      <t>コ</t>
    </rPh>
    <phoneticPr fontId="4"/>
  </si>
  <si>
    <t>味生小</t>
    <rPh sb="0" eb="1">
      <t>アジ</t>
    </rPh>
    <rPh sb="1" eb="2">
      <t>ナマ</t>
    </rPh>
    <rPh sb="2" eb="3">
      <t>コ</t>
    </rPh>
    <phoneticPr fontId="4"/>
  </si>
  <si>
    <t>桑原小</t>
    <rPh sb="0" eb="2">
      <t>クワバラ</t>
    </rPh>
    <rPh sb="2" eb="3">
      <t>コ</t>
    </rPh>
    <phoneticPr fontId="4"/>
  </si>
  <si>
    <t>生石小</t>
    <rPh sb="0" eb="1">
      <t>ナマ</t>
    </rPh>
    <rPh sb="1" eb="2">
      <t>イシ</t>
    </rPh>
    <rPh sb="2" eb="3">
      <t>コ</t>
    </rPh>
    <phoneticPr fontId="4"/>
  </si>
  <si>
    <t>垣生小</t>
    <rPh sb="0" eb="1">
      <t>カキ</t>
    </rPh>
    <rPh sb="1" eb="2">
      <t>ナマ</t>
    </rPh>
    <rPh sb="2" eb="3">
      <t>コ</t>
    </rPh>
    <phoneticPr fontId="4"/>
  </si>
  <si>
    <t>道後小</t>
    <rPh sb="0" eb="2">
      <t>ドウゴ</t>
    </rPh>
    <rPh sb="2" eb="3">
      <t>ショウ</t>
    </rPh>
    <phoneticPr fontId="4"/>
  </si>
  <si>
    <t>湯築小</t>
    <rPh sb="0" eb="1">
      <t>ユ</t>
    </rPh>
    <rPh sb="1" eb="2">
      <t>チク</t>
    </rPh>
    <rPh sb="2" eb="3">
      <t>コ</t>
    </rPh>
    <phoneticPr fontId="4"/>
  </si>
  <si>
    <t>興居島小</t>
    <rPh sb="0" eb="1">
      <t>キョウ</t>
    </rPh>
    <rPh sb="1" eb="3">
      <t>イジマ</t>
    </rPh>
    <rPh sb="3" eb="4">
      <t>コ</t>
    </rPh>
    <phoneticPr fontId="4"/>
  </si>
  <si>
    <t>釣島分校</t>
    <rPh sb="0" eb="2">
      <t>ツルシマ</t>
    </rPh>
    <rPh sb="2" eb="4">
      <t>ブンコウ</t>
    </rPh>
    <phoneticPr fontId="4"/>
  </si>
  <si>
    <t>余土小</t>
    <rPh sb="0" eb="1">
      <t>ヨ</t>
    </rPh>
    <rPh sb="1" eb="2">
      <t>ツチ</t>
    </rPh>
    <rPh sb="2" eb="3">
      <t>コ</t>
    </rPh>
    <phoneticPr fontId="4"/>
  </si>
  <si>
    <t>湯山小</t>
    <rPh sb="0" eb="2">
      <t>ユヤマ</t>
    </rPh>
    <rPh sb="2" eb="3">
      <t>コ</t>
    </rPh>
    <phoneticPr fontId="4"/>
  </si>
  <si>
    <t>日浦小</t>
    <rPh sb="0" eb="2">
      <t>ヒウラ</t>
    </rPh>
    <rPh sb="2" eb="3">
      <t>コ</t>
    </rPh>
    <phoneticPr fontId="4"/>
  </si>
  <si>
    <t>伊台小</t>
    <rPh sb="0" eb="2">
      <t>イダイ</t>
    </rPh>
    <rPh sb="2" eb="3">
      <t>ショウ</t>
    </rPh>
    <phoneticPr fontId="4"/>
  </si>
  <si>
    <t>五明小</t>
    <rPh sb="0" eb="1">
      <t>ゴ</t>
    </rPh>
    <rPh sb="1" eb="2">
      <t>ア</t>
    </rPh>
    <rPh sb="2" eb="3">
      <t>コ</t>
    </rPh>
    <phoneticPr fontId="4"/>
  </si>
  <si>
    <t>久米小</t>
    <rPh sb="0" eb="2">
      <t>クメ</t>
    </rPh>
    <rPh sb="2" eb="3">
      <t>コ</t>
    </rPh>
    <phoneticPr fontId="4"/>
  </si>
  <si>
    <t>浮穴小</t>
    <rPh sb="0" eb="1">
      <t>ウ</t>
    </rPh>
    <rPh sb="1" eb="2">
      <t>アナ</t>
    </rPh>
    <rPh sb="2" eb="3">
      <t>コ</t>
    </rPh>
    <phoneticPr fontId="4"/>
  </si>
  <si>
    <t>小野小</t>
    <rPh sb="0" eb="2">
      <t>オノ</t>
    </rPh>
    <rPh sb="2" eb="3">
      <t>コ</t>
    </rPh>
    <phoneticPr fontId="4"/>
  </si>
  <si>
    <t>石井小</t>
    <rPh sb="0" eb="2">
      <t>イシイ</t>
    </rPh>
    <rPh sb="2" eb="3">
      <t>コ</t>
    </rPh>
    <phoneticPr fontId="4"/>
  </si>
  <si>
    <t>荏原小</t>
    <rPh sb="0" eb="2">
      <t>エバラ</t>
    </rPh>
    <rPh sb="2" eb="3">
      <t>コ</t>
    </rPh>
    <phoneticPr fontId="4"/>
  </si>
  <si>
    <t>坂本小</t>
    <rPh sb="0" eb="2">
      <t>サカモト</t>
    </rPh>
    <rPh sb="2" eb="3">
      <t>コ</t>
    </rPh>
    <phoneticPr fontId="4"/>
  </si>
  <si>
    <t>たちばな小</t>
    <rPh sb="4" eb="5">
      <t>コ</t>
    </rPh>
    <phoneticPr fontId="4"/>
  </si>
  <si>
    <t>椿小</t>
    <rPh sb="0" eb="1">
      <t>ツバキ</t>
    </rPh>
    <rPh sb="1" eb="2">
      <t>コ</t>
    </rPh>
    <phoneticPr fontId="4"/>
  </si>
  <si>
    <t>石井東小</t>
    <rPh sb="0" eb="2">
      <t>イシイ</t>
    </rPh>
    <rPh sb="2" eb="3">
      <t>ヒガシ</t>
    </rPh>
    <rPh sb="3" eb="4">
      <t>コ</t>
    </rPh>
    <phoneticPr fontId="4"/>
  </si>
  <si>
    <t>北久米小</t>
    <rPh sb="0" eb="1">
      <t>キタ</t>
    </rPh>
    <rPh sb="1" eb="2">
      <t>ク</t>
    </rPh>
    <rPh sb="2" eb="3">
      <t>コメ</t>
    </rPh>
    <rPh sb="3" eb="4">
      <t>コ</t>
    </rPh>
    <phoneticPr fontId="4"/>
  </si>
  <si>
    <t>味生第二小</t>
    <rPh sb="0" eb="1">
      <t>アジ</t>
    </rPh>
    <rPh sb="1" eb="2">
      <t>ナマ</t>
    </rPh>
    <rPh sb="2" eb="4">
      <t>ダイニ</t>
    </rPh>
    <rPh sb="4" eb="5">
      <t>コ</t>
    </rPh>
    <phoneticPr fontId="4"/>
  </si>
  <si>
    <t>石井北小</t>
    <rPh sb="0" eb="2">
      <t>イシイ</t>
    </rPh>
    <rPh sb="2" eb="3">
      <t>キタ</t>
    </rPh>
    <rPh sb="3" eb="4">
      <t>コ</t>
    </rPh>
    <phoneticPr fontId="4"/>
  </si>
  <si>
    <t>さくら小</t>
    <rPh sb="3" eb="4">
      <t>コ</t>
    </rPh>
    <phoneticPr fontId="4"/>
  </si>
  <si>
    <t>みどり小</t>
    <rPh sb="3" eb="4">
      <t>コ</t>
    </rPh>
    <phoneticPr fontId="4"/>
  </si>
  <si>
    <t>福音小</t>
    <rPh sb="0" eb="1">
      <t>フク</t>
    </rPh>
    <rPh sb="1" eb="2">
      <t>オト</t>
    </rPh>
    <rPh sb="2" eb="3">
      <t>コ</t>
    </rPh>
    <phoneticPr fontId="4"/>
  </si>
  <si>
    <t>双葉小</t>
    <rPh sb="0" eb="2">
      <t>フタバ</t>
    </rPh>
    <rPh sb="2" eb="3">
      <t>コ</t>
    </rPh>
    <phoneticPr fontId="4"/>
  </si>
  <si>
    <t>窪田小</t>
    <rPh sb="0" eb="2">
      <t>クボタ</t>
    </rPh>
    <rPh sb="2" eb="3">
      <t>コ</t>
    </rPh>
    <phoneticPr fontId="4"/>
  </si>
  <si>
    <t>姫山小</t>
    <rPh sb="0" eb="1">
      <t>ヒメ</t>
    </rPh>
    <rPh sb="1" eb="2">
      <t>ヤマ</t>
    </rPh>
    <rPh sb="2" eb="3">
      <t>コ</t>
    </rPh>
    <phoneticPr fontId="4"/>
  </si>
  <si>
    <t>浅海小</t>
    <rPh sb="0" eb="2">
      <t>アサミ</t>
    </rPh>
    <rPh sb="2" eb="3">
      <t>コ</t>
    </rPh>
    <phoneticPr fontId="4"/>
  </si>
  <si>
    <t>難波小</t>
    <rPh sb="0" eb="2">
      <t>ナンバ</t>
    </rPh>
    <rPh sb="2" eb="3">
      <t>コ</t>
    </rPh>
    <phoneticPr fontId="4"/>
  </si>
  <si>
    <t>立岩小</t>
    <rPh sb="0" eb="2">
      <t>タテイワ</t>
    </rPh>
    <rPh sb="2" eb="3">
      <t>コ</t>
    </rPh>
    <phoneticPr fontId="4"/>
  </si>
  <si>
    <t>正岡小</t>
    <rPh sb="0" eb="2">
      <t>マサオカ</t>
    </rPh>
    <rPh sb="2" eb="3">
      <t>コ</t>
    </rPh>
    <phoneticPr fontId="4"/>
  </si>
  <si>
    <t>北条小</t>
    <rPh sb="0" eb="2">
      <t>ホウジョウ</t>
    </rPh>
    <rPh sb="2" eb="3">
      <t>コ</t>
    </rPh>
    <phoneticPr fontId="4"/>
  </si>
  <si>
    <t>河野小</t>
    <rPh sb="0" eb="2">
      <t>コウノ</t>
    </rPh>
    <rPh sb="2" eb="3">
      <t>コ</t>
    </rPh>
    <phoneticPr fontId="4"/>
  </si>
  <si>
    <t>粟井小</t>
    <rPh sb="0" eb="2">
      <t>アワイ</t>
    </rPh>
    <rPh sb="2" eb="3">
      <t>コ</t>
    </rPh>
    <phoneticPr fontId="4"/>
  </si>
  <si>
    <t>睦月小</t>
    <rPh sb="0" eb="1">
      <t>ムツ</t>
    </rPh>
    <rPh sb="1" eb="2">
      <t>ツキ</t>
    </rPh>
    <rPh sb="2" eb="3">
      <t>コ</t>
    </rPh>
    <phoneticPr fontId="4"/>
  </si>
  <si>
    <t>野忽那小</t>
    <rPh sb="0" eb="1">
      <t>ノ</t>
    </rPh>
    <rPh sb="1" eb="2">
      <t>コツ</t>
    </rPh>
    <rPh sb="2" eb="3">
      <t>ナ</t>
    </rPh>
    <rPh sb="3" eb="4">
      <t>コ</t>
    </rPh>
    <phoneticPr fontId="4"/>
  </si>
  <si>
    <t>怒和小</t>
    <rPh sb="0" eb="2">
      <t>ヌワ</t>
    </rPh>
    <rPh sb="2" eb="3">
      <t>コ</t>
    </rPh>
    <phoneticPr fontId="4"/>
  </si>
  <si>
    <t>津和地小</t>
    <rPh sb="0" eb="1">
      <t>ツ</t>
    </rPh>
    <rPh sb="1" eb="2">
      <t>ワ</t>
    </rPh>
    <rPh sb="2" eb="3">
      <t>チ</t>
    </rPh>
    <rPh sb="3" eb="4">
      <t>コ</t>
    </rPh>
    <phoneticPr fontId="4"/>
  </si>
  <si>
    <t>二神小</t>
    <rPh sb="0" eb="2">
      <t>フタガミ</t>
    </rPh>
    <rPh sb="2" eb="3">
      <t>コ</t>
    </rPh>
    <phoneticPr fontId="4"/>
  </si>
  <si>
    <t>中島小</t>
    <rPh sb="0" eb="2">
      <t>ナカジマ</t>
    </rPh>
    <rPh sb="2" eb="3">
      <t>コ</t>
    </rPh>
    <phoneticPr fontId="4"/>
  </si>
  <si>
    <t>合計
(小計)</t>
    <rPh sb="0" eb="2">
      <t>ゴウケイ</t>
    </rPh>
    <rPh sb="4" eb="6">
      <t>ショウケイ</t>
    </rPh>
    <phoneticPr fontId="4"/>
  </si>
  <si>
    <t>)</t>
  </si>
  <si>
    <t>複式</t>
    <rPh sb="0" eb="2">
      <t>フクシキ</t>
    </rPh>
    <phoneticPr fontId="4"/>
  </si>
  <si>
    <t>実学級数</t>
    <phoneticPr fontId="4"/>
  </si>
  <si>
    <t>標準学級数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</si>
</sst>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Continuous" shrinkToFit="1"/>
    </xf>
    <xf numFmtId="0" fontId="6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shrinkToFit="1"/>
    </xf>
    <xf numFmtId="0" fontId="5" fillId="0" borderId="1" xfId="0" applyFont="1" applyBorder="1" applyAlignment="1"/>
    <xf numFmtId="0" fontId="3" fillId="0" borderId="1" xfId="0" applyFont="1" applyBorder="1" applyAlignment="1">
      <alignment horizontal="right"/>
    </xf>
    <xf numFmtId="0" fontId="1" fillId="0" borderId="1" xfId="0" applyFont="1" applyBorder="1" applyAlignment="1"/>
    <xf numFmtId="0" fontId="5" fillId="0" borderId="1" xfId="0" applyFont="1" applyBorder="1" applyAlignment="1">
      <alignment shrinkToFit="1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/>
    <xf numFmtId="0" fontId="5" fillId="0" borderId="2" xfId="0" applyFont="1" applyBorder="1" applyAlignment="1"/>
    <xf numFmtId="0" fontId="5" fillId="0" borderId="4" xfId="0" applyFont="1" applyBorder="1" applyAlignment="1">
      <alignment horizont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/>
    <xf numFmtId="0" fontId="5" fillId="0" borderId="2" xfId="0" applyFont="1" applyBorder="1" applyAlignment="1">
      <alignment shrinkToFit="1"/>
    </xf>
    <xf numFmtId="0" fontId="5" fillId="0" borderId="6" xfId="0" applyFont="1" applyBorder="1" applyAlignment="1">
      <alignment shrinkToFit="1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shrinkToFit="1"/>
    </xf>
    <xf numFmtId="0" fontId="1" fillId="0" borderId="8" xfId="0" applyFont="1" applyBorder="1" applyAlignment="1"/>
    <xf numFmtId="0" fontId="1" fillId="0" borderId="8" xfId="0" applyFont="1" applyBorder="1" applyAlignment="1">
      <alignment horizontal="right"/>
    </xf>
    <xf numFmtId="0" fontId="5" fillId="0" borderId="8" xfId="0" applyFont="1" applyBorder="1" applyAlignment="1"/>
    <xf numFmtId="0" fontId="5" fillId="0" borderId="8" xfId="0" applyFont="1" applyBorder="1" applyAlignment="1">
      <alignment shrinkToFit="1"/>
    </xf>
    <xf numFmtId="0" fontId="1" fillId="0" borderId="6" xfId="0" applyFont="1" applyBorder="1" applyAlignment="1">
      <alignment shrinkToFit="1"/>
    </xf>
    <xf numFmtId="176" fontId="5" fillId="0" borderId="6" xfId="0" applyNumberFormat="1" applyFont="1" applyBorder="1" applyAlignment="1"/>
    <xf numFmtId="176" fontId="5" fillId="0" borderId="0" xfId="0" applyNumberFormat="1" applyFont="1" applyAlignment="1" applyProtection="1">
      <alignment shrinkToFit="1"/>
      <protection locked="0"/>
    </xf>
    <xf numFmtId="176" fontId="5" fillId="0" borderId="0" xfId="0" applyNumberFormat="1" applyFont="1" applyAlignment="1"/>
    <xf numFmtId="176" fontId="5" fillId="2" borderId="6" xfId="0" applyNumberFormat="1" applyFont="1" applyFill="1" applyBorder="1" applyAlignment="1">
      <alignment shrinkToFit="1"/>
    </xf>
    <xf numFmtId="176" fontId="5" fillId="0" borderId="6" xfId="0" applyNumberFormat="1" applyFont="1" applyBorder="1" applyAlignment="1">
      <alignment shrinkToFit="1"/>
    </xf>
    <xf numFmtId="176" fontId="5" fillId="2" borderId="6" xfId="0" applyNumberFormat="1" applyFont="1" applyFill="1" applyBorder="1" applyAlignment="1"/>
    <xf numFmtId="176" fontId="5" fillId="2" borderId="0" xfId="0" applyNumberFormat="1" applyFont="1" applyFill="1" applyAlignment="1">
      <alignment shrinkToFit="1"/>
    </xf>
    <xf numFmtId="176" fontId="5" fillId="2" borderId="0" xfId="0" applyNumberFormat="1" applyFont="1" applyFill="1" applyAlignment="1"/>
    <xf numFmtId="0" fontId="1" fillId="0" borderId="8" xfId="0" applyFont="1" applyBorder="1" applyAlignment="1">
      <alignment shrinkToFit="1"/>
    </xf>
    <xf numFmtId="176" fontId="5" fillId="0" borderId="8" xfId="0" applyNumberFormat="1" applyFont="1" applyBorder="1" applyAlignment="1"/>
    <xf numFmtId="176" fontId="5" fillId="0" borderId="1" xfId="0" applyNumberFormat="1" applyFont="1" applyBorder="1" applyAlignment="1" applyProtection="1">
      <alignment shrinkToFit="1"/>
      <protection locked="0"/>
    </xf>
    <xf numFmtId="176" fontId="5" fillId="0" borderId="1" xfId="0" applyNumberFormat="1" applyFont="1" applyBorder="1" applyAlignment="1"/>
    <xf numFmtId="176" fontId="5" fillId="2" borderId="8" xfId="0" applyNumberFormat="1" applyFont="1" applyFill="1" applyBorder="1" applyAlignment="1">
      <alignment shrinkToFit="1"/>
    </xf>
    <xf numFmtId="176" fontId="5" fillId="0" borderId="8" xfId="0" applyNumberFormat="1" applyFont="1" applyBorder="1" applyAlignment="1">
      <alignment shrinkToFit="1"/>
    </xf>
    <xf numFmtId="0" fontId="1" fillId="0" borderId="8" xfId="0" applyFont="1" applyBorder="1" applyAlignment="1" applyProtection="1">
      <alignment shrinkToFit="1"/>
      <protection locked="0"/>
    </xf>
    <xf numFmtId="176" fontId="5" fillId="0" borderId="8" xfId="0" applyNumberFormat="1" applyFont="1" applyBorder="1" applyAlignment="1" applyProtection="1">
      <protection locked="0"/>
    </xf>
    <xf numFmtId="176" fontId="5" fillId="0" borderId="1" xfId="0" applyNumberFormat="1" applyFont="1" applyBorder="1" applyAlignment="1" applyProtection="1">
      <protection locked="0"/>
    </xf>
    <xf numFmtId="176" fontId="5" fillId="0" borderId="2" xfId="0" applyNumberFormat="1" applyFont="1" applyBorder="1" applyAlignment="1"/>
    <xf numFmtId="176" fontId="5" fillId="0" borderId="4" xfId="0" applyNumberFormat="1" applyFont="1" applyBorder="1" applyAlignment="1" applyProtection="1">
      <alignment shrinkToFit="1"/>
      <protection locked="0"/>
    </xf>
    <xf numFmtId="176" fontId="5" fillId="0" borderId="4" xfId="0" applyNumberFormat="1" applyFont="1" applyBorder="1" applyAlignment="1"/>
    <xf numFmtId="176" fontId="5" fillId="2" borderId="2" xfId="0" applyNumberFormat="1" applyFont="1" applyFill="1" applyBorder="1" applyAlignment="1">
      <alignment shrinkToFit="1"/>
    </xf>
    <xf numFmtId="0" fontId="7" fillId="0" borderId="0" xfId="0" applyFont="1" applyAlignment="1"/>
    <xf numFmtId="0" fontId="1" fillId="0" borderId="18" xfId="0" applyFont="1" applyBorder="1" applyAlignment="1">
      <alignment shrinkToFit="1"/>
    </xf>
    <xf numFmtId="176" fontId="5" fillId="0" borderId="18" xfId="0" applyNumberFormat="1" applyFont="1" applyBorder="1" applyAlignment="1"/>
    <xf numFmtId="176" fontId="5" fillId="0" borderId="16" xfId="0" applyNumberFormat="1" applyFont="1" applyBorder="1" applyAlignment="1" applyProtection="1">
      <alignment shrinkToFit="1"/>
      <protection locked="0"/>
    </xf>
    <xf numFmtId="176" fontId="5" fillId="0" borderId="16" xfId="0" applyNumberFormat="1" applyFont="1" applyBorder="1" applyAlignment="1"/>
    <xf numFmtId="176" fontId="5" fillId="2" borderId="19" xfId="0" applyNumberFormat="1" applyFont="1" applyFill="1" applyBorder="1" applyAlignment="1">
      <alignment shrinkToFit="1"/>
    </xf>
    <xf numFmtId="176" fontId="5" fillId="0" borderId="0" xfId="0" applyNumberFormat="1" applyFont="1" applyAlignment="1">
      <alignment shrinkToFit="1"/>
    </xf>
    <xf numFmtId="176" fontId="5" fillId="2" borderId="7" xfId="0" applyNumberFormat="1" applyFont="1" applyFill="1" applyBorder="1" applyAlignment="1"/>
    <xf numFmtId="176" fontId="5" fillId="0" borderId="21" xfId="0" applyNumberFormat="1" applyFont="1" applyBorder="1" applyAlignment="1" applyProtection="1">
      <alignment shrinkToFit="1"/>
      <protection locked="0"/>
    </xf>
    <xf numFmtId="176" fontId="5" fillId="2" borderId="22" xfId="0" applyNumberFormat="1" applyFont="1" applyFill="1" applyBorder="1" applyAlignment="1">
      <alignment shrinkToFit="1"/>
    </xf>
    <xf numFmtId="0" fontId="8" fillId="0" borderId="3" xfId="0" applyFont="1" applyBorder="1" applyAlignment="1" applyProtection="1">
      <alignment horizontal="right" vertical="top" shrinkToFit="1"/>
      <protection locked="0"/>
    </xf>
    <xf numFmtId="176" fontId="5" fillId="0" borderId="2" xfId="0" applyNumberFormat="1" applyFont="1" applyBorder="1" applyAlignment="1" applyProtection="1">
      <alignment shrinkToFit="1"/>
      <protection locked="0"/>
    </xf>
    <xf numFmtId="176" fontId="5" fillId="0" borderId="2" xfId="0" applyNumberFormat="1" applyFont="1" applyBorder="1" applyAlignment="1">
      <alignment horizontal="center" shrinkToFit="1"/>
    </xf>
    <xf numFmtId="176" fontId="5" fillId="0" borderId="5" xfId="0" applyNumberFormat="1" applyFont="1" applyBorder="1" applyAlignment="1">
      <alignment horizontal="center" shrinkToFit="1"/>
    </xf>
    <xf numFmtId="176" fontId="5" fillId="0" borderId="0" xfId="0" applyNumberFormat="1" applyFont="1" applyAlignment="1">
      <alignment horizontal="center" shrinkToFit="1"/>
    </xf>
    <xf numFmtId="0" fontId="1" fillId="0" borderId="13" xfId="0" applyFont="1" applyBorder="1" applyAlignment="1">
      <alignment vertical="top" shrinkToFit="1"/>
    </xf>
    <xf numFmtId="0" fontId="1" fillId="0" borderId="27" xfId="0" applyFont="1" applyBorder="1" applyAlignment="1" applyProtection="1">
      <alignment vertical="top" shrinkToFit="1"/>
      <protection locked="0"/>
    </xf>
    <xf numFmtId="176" fontId="5" fillId="0" borderId="27" xfId="0" applyNumberFormat="1" applyFont="1" applyBorder="1" applyAlignment="1"/>
    <xf numFmtId="176" fontId="5" fillId="0" borderId="25" xfId="0" applyNumberFormat="1" applyFont="1" applyBorder="1" applyAlignment="1" applyProtection="1">
      <alignment shrinkToFit="1"/>
      <protection locked="0"/>
    </xf>
    <xf numFmtId="176" fontId="5" fillId="0" borderId="25" xfId="0" applyNumberFormat="1" applyFont="1" applyBorder="1" applyAlignment="1"/>
    <xf numFmtId="0" fontId="6" fillId="0" borderId="0" xfId="0" applyFont="1" applyAlignment="1"/>
    <xf numFmtId="0" fontId="1" fillId="0" borderId="3" xfId="0" applyFont="1" applyBorder="1" applyAlignment="1" applyProtection="1">
      <alignment horizontal="center" vertical="center" textRotation="255" shrinkToFit="1"/>
      <protection locked="0"/>
    </xf>
    <xf numFmtId="0" fontId="1" fillId="0" borderId="10" xfId="0" applyFont="1" applyBorder="1" applyAlignment="1" applyProtection="1">
      <alignment horizontal="center" vertical="center" textRotation="255" shrinkToFit="1"/>
      <protection locked="0"/>
    </xf>
    <xf numFmtId="0" fontId="1" fillId="0" borderId="13" xfId="0" applyFont="1" applyBorder="1" applyAlignment="1" applyProtection="1">
      <alignment horizontal="center" vertical="center" textRotation="255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>
      <alignment horizontal="center" shrinkToFit="1"/>
    </xf>
    <xf numFmtId="176" fontId="5" fillId="2" borderId="5" xfId="0" applyNumberFormat="1" applyFont="1" applyFill="1" applyBorder="1" applyAlignment="1">
      <alignment horizontal="center" shrinkToFit="1"/>
    </xf>
    <xf numFmtId="176" fontId="5" fillId="0" borderId="8" xfId="0" applyNumberFormat="1" applyFont="1" applyBorder="1" applyAlignment="1">
      <alignment horizontal="center" shrinkToFit="1"/>
    </xf>
    <xf numFmtId="176" fontId="5" fillId="0" borderId="9" xfId="0" applyNumberFormat="1" applyFont="1" applyBorder="1" applyAlignment="1">
      <alignment horizontal="center" shrinkToFit="1"/>
    </xf>
    <xf numFmtId="176" fontId="5" fillId="0" borderId="11" xfId="0" applyNumberFormat="1" applyFont="1" applyBorder="1" applyAlignment="1" applyProtection="1">
      <alignment horizontal="center" shrinkToFit="1"/>
      <protection locked="0"/>
    </xf>
    <xf numFmtId="176" fontId="5" fillId="0" borderId="12" xfId="0" applyNumberFormat="1" applyFont="1" applyBorder="1" applyAlignment="1" applyProtection="1">
      <alignment horizontal="center" shrinkToFit="1"/>
      <protection locked="0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textRotation="255" shrinkToFit="1"/>
      <protection locked="0"/>
    </xf>
    <xf numFmtId="0" fontId="1" fillId="3" borderId="10" xfId="0" applyFont="1" applyFill="1" applyBorder="1" applyAlignment="1" applyProtection="1">
      <alignment horizontal="center" vertical="center" textRotation="255" shrinkToFit="1"/>
      <protection locked="0"/>
    </xf>
    <xf numFmtId="0" fontId="1" fillId="3" borderId="13" xfId="0" applyFont="1" applyFill="1" applyBorder="1" applyAlignment="1" applyProtection="1">
      <alignment horizontal="center" vertical="center" textRotation="255" shrinkToFit="1"/>
      <protection locked="0"/>
    </xf>
    <xf numFmtId="0" fontId="1" fillId="0" borderId="15" xfId="0" applyFont="1" applyBorder="1" applyAlignment="1" applyProtection="1">
      <alignment horizontal="center" vertical="center" wrapText="1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176" fontId="5" fillId="2" borderId="18" xfId="0" applyNumberFormat="1" applyFont="1" applyFill="1" applyBorder="1" applyAlignment="1">
      <alignment horizontal="center" shrinkToFit="1"/>
    </xf>
    <xf numFmtId="176" fontId="5" fillId="2" borderId="17" xfId="0" applyNumberFormat="1" applyFont="1" applyFill="1" applyBorder="1" applyAlignment="1">
      <alignment horizontal="center" shrinkToFit="1"/>
    </xf>
    <xf numFmtId="176" fontId="5" fillId="0" borderId="8" xfId="0" applyNumberFormat="1" applyFont="1" applyBorder="1" applyAlignment="1" applyProtection="1">
      <alignment horizontal="center" shrinkToFit="1"/>
      <protection locked="0"/>
    </xf>
    <xf numFmtId="176" fontId="5" fillId="0" borderId="9" xfId="0" applyNumberFormat="1" applyFont="1" applyBorder="1" applyAlignment="1" applyProtection="1">
      <alignment horizontal="center" shrinkToFit="1"/>
      <protection locked="0"/>
    </xf>
    <xf numFmtId="176" fontId="5" fillId="0" borderId="23" xfId="0" applyNumberFormat="1" applyFont="1" applyBorder="1" applyAlignment="1">
      <alignment horizontal="center" shrinkToFit="1"/>
    </xf>
    <xf numFmtId="176" fontId="5" fillId="0" borderId="22" xfId="0" applyNumberFormat="1" applyFont="1" applyBorder="1" applyAlignment="1">
      <alignment horizontal="center" shrinkToFit="1"/>
    </xf>
    <xf numFmtId="176" fontId="5" fillId="0" borderId="28" xfId="0" applyNumberFormat="1" applyFont="1" applyBorder="1" applyAlignment="1">
      <alignment horizontal="center" shrinkToFit="1"/>
    </xf>
    <xf numFmtId="176" fontId="5" fillId="0" borderId="27" xfId="0" applyNumberFormat="1" applyFont="1" applyBorder="1" applyAlignment="1" applyProtection="1">
      <alignment horizontal="center" shrinkToFit="1"/>
      <protection locked="0"/>
    </xf>
    <xf numFmtId="176" fontId="5" fillId="0" borderId="26" xfId="0" applyNumberFormat="1" applyFont="1" applyBorder="1" applyAlignment="1" applyProtection="1">
      <alignment horizontal="center" shrinkToFit="1"/>
      <protection locked="0"/>
    </xf>
    <xf numFmtId="0" fontId="1" fillId="0" borderId="14" xfId="0" applyFont="1" applyBorder="1" applyAlignment="1" applyProtection="1">
      <alignment horizontal="center" vertical="center" textRotation="255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212090</xdr:colOff>
      <xdr:row>276</xdr:row>
      <xdr:rowOff>0</xdr:rowOff>
    </xdr:from>
    <xdr:ext cx="4603859" cy="1043976"/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54DEDAAB-631B-4817-B67F-4AE80B5CC78E}"/>
            </a:ext>
          </a:extLst>
        </xdr:cNvPr>
        <xdr:cNvSpPr/>
      </xdr:nvSpPr>
      <xdr:spPr>
        <a:xfrm>
          <a:off x="1221740" y="57683400"/>
          <a:ext cx="4603859" cy="1043976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chemeClr val="bg1"/>
          </a:out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r>
            <a:rPr lang="ja-JP" altLang="en-U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　休　校　</a:t>
          </a:r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endParaRPr lang="ja-JP" alt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212090</xdr:colOff>
      <xdr:row>281</xdr:row>
      <xdr:rowOff>0</xdr:rowOff>
    </xdr:from>
    <xdr:ext cx="4603859" cy="1043976"/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59349520-3521-4D5A-89DA-28074139A6C3}"/>
            </a:ext>
          </a:extLst>
        </xdr:cNvPr>
        <xdr:cNvSpPr/>
      </xdr:nvSpPr>
      <xdr:spPr>
        <a:xfrm>
          <a:off x="1221740" y="58731150"/>
          <a:ext cx="4603859" cy="1043976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chemeClr val="bg1"/>
          </a:out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r>
            <a:rPr lang="ja-JP" altLang="en-U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　休　校　</a:t>
          </a:r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endParaRPr lang="ja-JP" alt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212090</xdr:colOff>
      <xdr:row>296</xdr:row>
      <xdr:rowOff>0</xdr:rowOff>
    </xdr:from>
    <xdr:ext cx="4603859" cy="1043976"/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7BE6D23B-FD76-4263-A9C8-94A8BF1252C7}"/>
            </a:ext>
          </a:extLst>
        </xdr:cNvPr>
        <xdr:cNvSpPr/>
      </xdr:nvSpPr>
      <xdr:spPr>
        <a:xfrm>
          <a:off x="1221740" y="61874400"/>
          <a:ext cx="4603859" cy="1043976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chemeClr val="bg1"/>
          </a:out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r>
            <a:rPr lang="ja-JP" altLang="en-U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　休　校　</a:t>
          </a:r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endParaRPr lang="ja-JP" alt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212090</xdr:colOff>
      <xdr:row>291</xdr:row>
      <xdr:rowOff>0</xdr:rowOff>
    </xdr:from>
    <xdr:ext cx="4603859" cy="1043976"/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85F8DD92-F599-4F22-9F51-00D1FF706B3B}"/>
            </a:ext>
          </a:extLst>
        </xdr:cNvPr>
        <xdr:cNvSpPr/>
      </xdr:nvSpPr>
      <xdr:spPr>
        <a:xfrm>
          <a:off x="1221740" y="60826650"/>
          <a:ext cx="4603859" cy="1043976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chemeClr val="bg1"/>
          </a:out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r>
            <a:rPr lang="ja-JP" altLang="en-U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　休　校　</a:t>
          </a:r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endParaRPr lang="ja-JP" alt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454025</xdr:colOff>
      <xdr:row>121</xdr:row>
      <xdr:rowOff>45720</xdr:rowOff>
    </xdr:from>
    <xdr:ext cx="4606502" cy="1051709"/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BEC21E78-E209-4CBE-B309-EF42E2E2399C}"/>
            </a:ext>
          </a:extLst>
        </xdr:cNvPr>
        <xdr:cNvSpPr/>
      </xdr:nvSpPr>
      <xdr:spPr>
        <a:xfrm>
          <a:off x="1463675" y="25248870"/>
          <a:ext cx="4606502" cy="1051709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chemeClr val="bg1"/>
          </a:out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r>
            <a:rPr lang="ja-JP" altLang="en-U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　休　校　</a:t>
          </a:r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endParaRPr lang="ja-JP" alt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212090</xdr:colOff>
      <xdr:row>285</xdr:row>
      <xdr:rowOff>198755</xdr:rowOff>
    </xdr:from>
    <xdr:ext cx="4603859" cy="1043976"/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7366E219-BE09-4DE1-B2B8-3534326C1151}"/>
            </a:ext>
          </a:extLst>
        </xdr:cNvPr>
        <xdr:cNvSpPr/>
      </xdr:nvSpPr>
      <xdr:spPr>
        <a:xfrm>
          <a:off x="1221740" y="59768105"/>
          <a:ext cx="4603859" cy="1043976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chemeClr val="bg1"/>
          </a:out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r>
            <a:rPr lang="ja-JP" altLang="en-U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　休　校　</a:t>
          </a:r>
          <a:r>
            <a:rPr lang="en-US" altLang="ja-JP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</a:t>
          </a:r>
          <a:endParaRPr lang="ja-JP" alt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6</xdr:col>
      <xdr:colOff>17279</xdr:colOff>
      <xdr:row>120</xdr:row>
      <xdr:rowOff>103949</xdr:rowOff>
    </xdr:from>
    <xdr:to>
      <xdr:col>10</xdr:col>
      <xdr:colOff>63296</xdr:colOff>
      <xdr:row>120</xdr:row>
      <xdr:rowOff>177101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A7B286B1-9E45-4491-94B7-2802ABE437B2}"/>
            </a:ext>
          </a:extLst>
        </xdr:cNvPr>
        <xdr:cNvSpPr/>
      </xdr:nvSpPr>
      <xdr:spPr bwMode="auto">
        <a:xfrm rot="16200000">
          <a:off x="2370674" y="27573329"/>
          <a:ext cx="73152" cy="912792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19753</xdr:colOff>
      <xdr:row>119</xdr:row>
      <xdr:rowOff>106423</xdr:rowOff>
    </xdr:from>
    <xdr:to>
      <xdr:col>13</xdr:col>
      <xdr:colOff>55874</xdr:colOff>
      <xdr:row>119</xdr:row>
      <xdr:rowOff>179575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058BA7CC-6095-4330-B8FC-FA939823473A}"/>
            </a:ext>
          </a:extLst>
        </xdr:cNvPr>
        <xdr:cNvSpPr/>
      </xdr:nvSpPr>
      <xdr:spPr bwMode="auto">
        <a:xfrm rot="16200000">
          <a:off x="2925413" y="24470838"/>
          <a:ext cx="73152" cy="912421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17279</xdr:colOff>
      <xdr:row>120</xdr:row>
      <xdr:rowOff>103949</xdr:rowOff>
    </xdr:from>
    <xdr:to>
      <xdr:col>16</xdr:col>
      <xdr:colOff>53400</xdr:colOff>
      <xdr:row>120</xdr:row>
      <xdr:rowOff>177101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BB22CCAA-9DA5-49DF-AFCF-EE96F0B4EDF7}"/>
            </a:ext>
          </a:extLst>
        </xdr:cNvPr>
        <xdr:cNvSpPr/>
      </xdr:nvSpPr>
      <xdr:spPr bwMode="auto">
        <a:xfrm rot="16200000">
          <a:off x="3484914" y="24677914"/>
          <a:ext cx="73152" cy="912421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17278</xdr:colOff>
      <xdr:row>120</xdr:row>
      <xdr:rowOff>103949</xdr:rowOff>
    </xdr:from>
    <xdr:to>
      <xdr:col>22</xdr:col>
      <xdr:colOff>53399</xdr:colOff>
      <xdr:row>120</xdr:row>
      <xdr:rowOff>177101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C4AF4A28-32ED-4485-9E8F-BC249DF41396}"/>
            </a:ext>
          </a:extLst>
        </xdr:cNvPr>
        <xdr:cNvSpPr/>
      </xdr:nvSpPr>
      <xdr:spPr bwMode="auto">
        <a:xfrm rot="16200000">
          <a:off x="4608863" y="24677914"/>
          <a:ext cx="73152" cy="912421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18784</xdr:colOff>
      <xdr:row>140</xdr:row>
      <xdr:rowOff>108809</xdr:rowOff>
    </xdr:from>
    <xdr:to>
      <xdr:col>10</xdr:col>
      <xdr:colOff>64801</xdr:colOff>
      <xdr:row>140</xdr:row>
      <xdr:rowOff>181961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B7D49CB5-3E38-4BE5-8357-2950452D2ADA}"/>
            </a:ext>
          </a:extLst>
        </xdr:cNvPr>
        <xdr:cNvSpPr/>
      </xdr:nvSpPr>
      <xdr:spPr bwMode="auto">
        <a:xfrm rot="16200000">
          <a:off x="2372179" y="28873589"/>
          <a:ext cx="73152" cy="912792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21715</xdr:colOff>
      <xdr:row>140</xdr:row>
      <xdr:rowOff>108809</xdr:rowOff>
    </xdr:from>
    <xdr:to>
      <xdr:col>16</xdr:col>
      <xdr:colOff>56009</xdr:colOff>
      <xdr:row>140</xdr:row>
      <xdr:rowOff>181961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1D5225BE-3265-44A0-80B1-D91278E6165E}"/>
            </a:ext>
          </a:extLst>
        </xdr:cNvPr>
        <xdr:cNvSpPr/>
      </xdr:nvSpPr>
      <xdr:spPr bwMode="auto">
        <a:xfrm rot="16200000">
          <a:off x="3488436" y="28874688"/>
          <a:ext cx="73152" cy="910594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21715</xdr:colOff>
      <xdr:row>140</xdr:row>
      <xdr:rowOff>108809</xdr:rowOff>
    </xdr:from>
    <xdr:to>
      <xdr:col>22</xdr:col>
      <xdr:colOff>56009</xdr:colOff>
      <xdr:row>140</xdr:row>
      <xdr:rowOff>181961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D5FA94BE-DCCC-4AC3-8638-4DF7E36129D0}"/>
            </a:ext>
          </a:extLst>
        </xdr:cNvPr>
        <xdr:cNvSpPr/>
      </xdr:nvSpPr>
      <xdr:spPr bwMode="auto">
        <a:xfrm rot="16200000">
          <a:off x="4612386" y="28874688"/>
          <a:ext cx="73152" cy="910594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11043</xdr:colOff>
      <xdr:row>149</xdr:row>
      <xdr:rowOff>104383</xdr:rowOff>
    </xdr:from>
    <xdr:to>
      <xdr:col>10</xdr:col>
      <xdr:colOff>57060</xdr:colOff>
      <xdr:row>149</xdr:row>
      <xdr:rowOff>176921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2650A314-F3BB-41ED-A206-D373BEEAEFC5}"/>
            </a:ext>
          </a:extLst>
        </xdr:cNvPr>
        <xdr:cNvSpPr/>
      </xdr:nvSpPr>
      <xdr:spPr bwMode="auto">
        <a:xfrm rot="16200000">
          <a:off x="2364745" y="30754806"/>
          <a:ext cx="72538" cy="912792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14117</xdr:colOff>
      <xdr:row>149</xdr:row>
      <xdr:rowOff>104383</xdr:rowOff>
    </xdr:from>
    <xdr:to>
      <xdr:col>16</xdr:col>
      <xdr:colOff>50917</xdr:colOff>
      <xdr:row>149</xdr:row>
      <xdr:rowOff>176921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CB6BA689-38BD-4294-839F-7998A2C842BA}"/>
            </a:ext>
          </a:extLst>
        </xdr:cNvPr>
        <xdr:cNvSpPr/>
      </xdr:nvSpPr>
      <xdr:spPr bwMode="auto">
        <a:xfrm rot="16200000">
          <a:off x="3482398" y="30754652"/>
          <a:ext cx="72538" cy="913100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14119</xdr:colOff>
      <xdr:row>149</xdr:row>
      <xdr:rowOff>104383</xdr:rowOff>
    </xdr:from>
    <xdr:to>
      <xdr:col>22</xdr:col>
      <xdr:colOff>50918</xdr:colOff>
      <xdr:row>149</xdr:row>
      <xdr:rowOff>176921</xdr:rowOff>
    </xdr:to>
    <xdr:sp macro="" textlink="">
      <xdr:nvSpPr>
        <xdr:cNvPr id="59" name="左大かっこ 58">
          <a:extLst>
            <a:ext uri="{FF2B5EF4-FFF2-40B4-BE49-F238E27FC236}">
              <a16:creationId xmlns:a16="http://schemas.microsoft.com/office/drawing/2014/main" id="{74A71925-631A-4566-8453-45D4F9537AF2}"/>
            </a:ext>
          </a:extLst>
        </xdr:cNvPr>
        <xdr:cNvSpPr/>
      </xdr:nvSpPr>
      <xdr:spPr bwMode="auto">
        <a:xfrm rot="16200000">
          <a:off x="4606350" y="30754652"/>
          <a:ext cx="72538" cy="913099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11043</xdr:colOff>
      <xdr:row>150</xdr:row>
      <xdr:rowOff>101311</xdr:rowOff>
    </xdr:from>
    <xdr:to>
      <xdr:col>10</xdr:col>
      <xdr:colOff>57060</xdr:colOff>
      <xdr:row>150</xdr:row>
      <xdr:rowOff>173849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C7C59C57-54A9-446B-BFF3-292AF18B5437}"/>
            </a:ext>
          </a:extLst>
        </xdr:cNvPr>
        <xdr:cNvSpPr/>
      </xdr:nvSpPr>
      <xdr:spPr bwMode="auto">
        <a:xfrm rot="16200000">
          <a:off x="2364745" y="30961284"/>
          <a:ext cx="72538" cy="912792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14117</xdr:colOff>
      <xdr:row>150</xdr:row>
      <xdr:rowOff>101311</xdr:rowOff>
    </xdr:from>
    <xdr:to>
      <xdr:col>16</xdr:col>
      <xdr:colOff>50917</xdr:colOff>
      <xdr:row>150</xdr:row>
      <xdr:rowOff>173849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852554F2-DE0E-4583-9C77-285B1854AD0F}"/>
            </a:ext>
          </a:extLst>
        </xdr:cNvPr>
        <xdr:cNvSpPr/>
      </xdr:nvSpPr>
      <xdr:spPr bwMode="auto">
        <a:xfrm rot="16200000">
          <a:off x="3482398" y="30961130"/>
          <a:ext cx="72538" cy="913100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14119</xdr:colOff>
      <xdr:row>150</xdr:row>
      <xdr:rowOff>101311</xdr:rowOff>
    </xdr:from>
    <xdr:to>
      <xdr:col>22</xdr:col>
      <xdr:colOff>50918</xdr:colOff>
      <xdr:row>150</xdr:row>
      <xdr:rowOff>173849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AA7CD421-A384-4F14-A0B5-B8FFA5CEE34C}"/>
            </a:ext>
          </a:extLst>
        </xdr:cNvPr>
        <xdr:cNvSpPr/>
      </xdr:nvSpPr>
      <xdr:spPr bwMode="auto">
        <a:xfrm rot="16200000">
          <a:off x="4606350" y="30961130"/>
          <a:ext cx="72538" cy="913099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14857</xdr:colOff>
      <xdr:row>179</xdr:row>
      <xdr:rowOff>108193</xdr:rowOff>
    </xdr:from>
    <xdr:to>
      <xdr:col>10</xdr:col>
      <xdr:colOff>60874</xdr:colOff>
      <xdr:row>179</xdr:row>
      <xdr:rowOff>180731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AE543E21-6DDC-43B3-A98F-5FA7A63EF3BF}"/>
            </a:ext>
          </a:extLst>
        </xdr:cNvPr>
        <xdr:cNvSpPr/>
      </xdr:nvSpPr>
      <xdr:spPr bwMode="auto">
        <a:xfrm rot="16200000">
          <a:off x="2368559" y="37045116"/>
          <a:ext cx="72538" cy="912792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14857</xdr:colOff>
      <xdr:row>180</xdr:row>
      <xdr:rowOff>105121</xdr:rowOff>
    </xdr:from>
    <xdr:to>
      <xdr:col>10</xdr:col>
      <xdr:colOff>60874</xdr:colOff>
      <xdr:row>180</xdr:row>
      <xdr:rowOff>177659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9EE75919-400D-438A-9C4F-289D53D32028}"/>
            </a:ext>
          </a:extLst>
        </xdr:cNvPr>
        <xdr:cNvSpPr/>
      </xdr:nvSpPr>
      <xdr:spPr bwMode="auto">
        <a:xfrm rot="16200000">
          <a:off x="2368559" y="37251594"/>
          <a:ext cx="72538" cy="912792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14858</xdr:colOff>
      <xdr:row>179</xdr:row>
      <xdr:rowOff>108193</xdr:rowOff>
    </xdr:from>
    <xdr:to>
      <xdr:col>16</xdr:col>
      <xdr:colOff>53255</xdr:colOff>
      <xdr:row>179</xdr:row>
      <xdr:rowOff>180731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BB38B9E4-C6ED-47AD-B2F0-69777D41B11A}"/>
            </a:ext>
          </a:extLst>
        </xdr:cNvPr>
        <xdr:cNvSpPr/>
      </xdr:nvSpPr>
      <xdr:spPr bwMode="auto">
        <a:xfrm rot="16200000">
          <a:off x="3483938" y="3704416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14858</xdr:colOff>
      <xdr:row>180</xdr:row>
      <xdr:rowOff>105121</xdr:rowOff>
    </xdr:from>
    <xdr:to>
      <xdr:col>16</xdr:col>
      <xdr:colOff>53255</xdr:colOff>
      <xdr:row>180</xdr:row>
      <xdr:rowOff>177659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A379B652-8454-4B25-8896-B6F3795A83CE}"/>
            </a:ext>
          </a:extLst>
        </xdr:cNvPr>
        <xdr:cNvSpPr/>
      </xdr:nvSpPr>
      <xdr:spPr bwMode="auto">
        <a:xfrm rot="16200000">
          <a:off x="3483938" y="37250641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11049</xdr:colOff>
      <xdr:row>179</xdr:row>
      <xdr:rowOff>108193</xdr:rowOff>
    </xdr:from>
    <xdr:to>
      <xdr:col>22</xdr:col>
      <xdr:colOff>49446</xdr:colOff>
      <xdr:row>179</xdr:row>
      <xdr:rowOff>180731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40BBDDF1-672F-4096-B961-A8C0B4E3C1BA}"/>
            </a:ext>
          </a:extLst>
        </xdr:cNvPr>
        <xdr:cNvSpPr/>
      </xdr:nvSpPr>
      <xdr:spPr bwMode="auto">
        <a:xfrm rot="16200000">
          <a:off x="4604079" y="3704416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11049</xdr:colOff>
      <xdr:row>180</xdr:row>
      <xdr:rowOff>105121</xdr:rowOff>
    </xdr:from>
    <xdr:to>
      <xdr:col>22</xdr:col>
      <xdr:colOff>49446</xdr:colOff>
      <xdr:row>180</xdr:row>
      <xdr:rowOff>177659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397C3F96-AE2E-455A-B871-3BB2BFE82543}"/>
            </a:ext>
          </a:extLst>
        </xdr:cNvPr>
        <xdr:cNvSpPr/>
      </xdr:nvSpPr>
      <xdr:spPr bwMode="auto">
        <a:xfrm rot="16200000">
          <a:off x="4604079" y="37250641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18670</xdr:colOff>
      <xdr:row>244</xdr:row>
      <xdr:rowOff>105123</xdr:rowOff>
    </xdr:from>
    <xdr:to>
      <xdr:col>22</xdr:col>
      <xdr:colOff>57067</xdr:colOff>
      <xdr:row>244</xdr:row>
      <xdr:rowOff>177661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4F988645-C866-44CC-877D-217BC4204FCD}"/>
            </a:ext>
          </a:extLst>
        </xdr:cNvPr>
        <xdr:cNvSpPr/>
      </xdr:nvSpPr>
      <xdr:spPr bwMode="auto">
        <a:xfrm rot="16200000">
          <a:off x="4611700" y="5066184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14860</xdr:colOff>
      <xdr:row>244</xdr:row>
      <xdr:rowOff>105123</xdr:rowOff>
    </xdr:from>
    <xdr:to>
      <xdr:col>16</xdr:col>
      <xdr:colOff>53257</xdr:colOff>
      <xdr:row>244</xdr:row>
      <xdr:rowOff>177661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3DFD2A68-B797-413B-8AA4-2B1D68254932}"/>
            </a:ext>
          </a:extLst>
        </xdr:cNvPr>
        <xdr:cNvSpPr/>
      </xdr:nvSpPr>
      <xdr:spPr bwMode="auto">
        <a:xfrm rot="16200000">
          <a:off x="3483940" y="5066184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26291</xdr:colOff>
      <xdr:row>245</xdr:row>
      <xdr:rowOff>105123</xdr:rowOff>
    </xdr:from>
    <xdr:to>
      <xdr:col>19</xdr:col>
      <xdr:colOff>64688</xdr:colOff>
      <xdr:row>245</xdr:row>
      <xdr:rowOff>177661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B1D4E442-D939-4A20-9014-16A4992FED2D}"/>
            </a:ext>
          </a:extLst>
        </xdr:cNvPr>
        <xdr:cNvSpPr/>
      </xdr:nvSpPr>
      <xdr:spPr bwMode="auto">
        <a:xfrm rot="16200000">
          <a:off x="4057346" y="5087139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22481</xdr:colOff>
      <xdr:row>245</xdr:row>
      <xdr:rowOff>105123</xdr:rowOff>
    </xdr:from>
    <xdr:to>
      <xdr:col>13</xdr:col>
      <xdr:colOff>60878</xdr:colOff>
      <xdr:row>245</xdr:row>
      <xdr:rowOff>177661</xdr:rowOff>
    </xdr:to>
    <xdr:sp macro="" textlink="">
      <xdr:nvSpPr>
        <xdr:cNvPr id="72" name="左大かっこ 71">
          <a:extLst>
            <a:ext uri="{FF2B5EF4-FFF2-40B4-BE49-F238E27FC236}">
              <a16:creationId xmlns:a16="http://schemas.microsoft.com/office/drawing/2014/main" id="{2E1F2B3D-0795-4BE1-9193-CFDE4A9E00CC}"/>
            </a:ext>
          </a:extLst>
        </xdr:cNvPr>
        <xdr:cNvSpPr/>
      </xdr:nvSpPr>
      <xdr:spPr bwMode="auto">
        <a:xfrm rot="16200000">
          <a:off x="2929586" y="5087139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18671</xdr:colOff>
      <xdr:row>249</xdr:row>
      <xdr:rowOff>97503</xdr:rowOff>
    </xdr:from>
    <xdr:to>
      <xdr:col>19</xdr:col>
      <xdr:colOff>57068</xdr:colOff>
      <xdr:row>249</xdr:row>
      <xdr:rowOff>170041</xdr:rowOff>
    </xdr:to>
    <xdr:sp macro="" textlink="">
      <xdr:nvSpPr>
        <xdr:cNvPr id="73" name="左大かっこ 72">
          <a:extLst>
            <a:ext uri="{FF2B5EF4-FFF2-40B4-BE49-F238E27FC236}">
              <a16:creationId xmlns:a16="http://schemas.microsoft.com/office/drawing/2014/main" id="{33868AFD-1B46-4559-BA7F-B07D030B68C0}"/>
            </a:ext>
          </a:extLst>
        </xdr:cNvPr>
        <xdr:cNvSpPr/>
      </xdr:nvSpPr>
      <xdr:spPr bwMode="auto">
        <a:xfrm rot="16200000">
          <a:off x="4049726" y="5170197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14861</xdr:colOff>
      <xdr:row>249</xdr:row>
      <xdr:rowOff>97503</xdr:rowOff>
    </xdr:from>
    <xdr:to>
      <xdr:col>13</xdr:col>
      <xdr:colOff>53258</xdr:colOff>
      <xdr:row>249</xdr:row>
      <xdr:rowOff>170041</xdr:rowOff>
    </xdr:to>
    <xdr:sp macro="" textlink="">
      <xdr:nvSpPr>
        <xdr:cNvPr id="74" name="左大かっこ 73">
          <a:extLst>
            <a:ext uri="{FF2B5EF4-FFF2-40B4-BE49-F238E27FC236}">
              <a16:creationId xmlns:a16="http://schemas.microsoft.com/office/drawing/2014/main" id="{7662E7F8-AD0F-4188-889C-7889EDA8D808}"/>
            </a:ext>
          </a:extLst>
        </xdr:cNvPr>
        <xdr:cNvSpPr/>
      </xdr:nvSpPr>
      <xdr:spPr bwMode="auto">
        <a:xfrm rot="16200000">
          <a:off x="2921966" y="5170197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26292</xdr:colOff>
      <xdr:row>250</xdr:row>
      <xdr:rowOff>97503</xdr:rowOff>
    </xdr:from>
    <xdr:to>
      <xdr:col>16</xdr:col>
      <xdr:colOff>64689</xdr:colOff>
      <xdr:row>250</xdr:row>
      <xdr:rowOff>170041</xdr:rowOff>
    </xdr:to>
    <xdr:sp macro="" textlink="">
      <xdr:nvSpPr>
        <xdr:cNvPr id="75" name="左大かっこ 74">
          <a:extLst>
            <a:ext uri="{FF2B5EF4-FFF2-40B4-BE49-F238E27FC236}">
              <a16:creationId xmlns:a16="http://schemas.microsoft.com/office/drawing/2014/main" id="{4C58E60D-E981-4EFD-95B6-348730D3F1EC}"/>
            </a:ext>
          </a:extLst>
        </xdr:cNvPr>
        <xdr:cNvSpPr/>
      </xdr:nvSpPr>
      <xdr:spPr bwMode="auto">
        <a:xfrm rot="16200000">
          <a:off x="3495372" y="5191152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14862</xdr:colOff>
      <xdr:row>250</xdr:row>
      <xdr:rowOff>97503</xdr:rowOff>
    </xdr:from>
    <xdr:to>
      <xdr:col>10</xdr:col>
      <xdr:colOff>60879</xdr:colOff>
      <xdr:row>250</xdr:row>
      <xdr:rowOff>170041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49EF0B2F-B662-40F9-806B-9C90FF6DD4E8}"/>
            </a:ext>
          </a:extLst>
        </xdr:cNvPr>
        <xdr:cNvSpPr/>
      </xdr:nvSpPr>
      <xdr:spPr bwMode="auto">
        <a:xfrm rot="16200000">
          <a:off x="2368564" y="51912476"/>
          <a:ext cx="72538" cy="912792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10012</xdr:colOff>
      <xdr:row>254</xdr:row>
      <xdr:rowOff>101832</xdr:rowOff>
    </xdr:from>
    <xdr:to>
      <xdr:col>22</xdr:col>
      <xdr:colOff>48409</xdr:colOff>
      <xdr:row>254</xdr:row>
      <xdr:rowOff>174370</xdr:rowOff>
    </xdr:to>
    <xdr:sp macro="" textlink="">
      <xdr:nvSpPr>
        <xdr:cNvPr id="77" name="左大かっこ 76">
          <a:extLst>
            <a:ext uri="{FF2B5EF4-FFF2-40B4-BE49-F238E27FC236}">
              <a16:creationId xmlns:a16="http://schemas.microsoft.com/office/drawing/2014/main" id="{CCAAD4E8-B6FE-4229-8C47-74E5A5FFD410}"/>
            </a:ext>
          </a:extLst>
        </xdr:cNvPr>
        <xdr:cNvSpPr/>
      </xdr:nvSpPr>
      <xdr:spPr bwMode="auto">
        <a:xfrm rot="16200000">
          <a:off x="4603042" y="52754052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6202</xdr:colOff>
      <xdr:row>254</xdr:row>
      <xdr:rowOff>101832</xdr:rowOff>
    </xdr:from>
    <xdr:to>
      <xdr:col>16</xdr:col>
      <xdr:colOff>44599</xdr:colOff>
      <xdr:row>254</xdr:row>
      <xdr:rowOff>174370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6EA30BD9-AED9-41CA-BBFD-55C2A8859E2D}"/>
            </a:ext>
          </a:extLst>
        </xdr:cNvPr>
        <xdr:cNvSpPr/>
      </xdr:nvSpPr>
      <xdr:spPr bwMode="auto">
        <a:xfrm rot="16200000">
          <a:off x="3475282" y="52754052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17633</xdr:colOff>
      <xdr:row>255</xdr:row>
      <xdr:rowOff>101833</xdr:rowOff>
    </xdr:from>
    <xdr:to>
      <xdr:col>19</xdr:col>
      <xdr:colOff>56030</xdr:colOff>
      <xdr:row>255</xdr:row>
      <xdr:rowOff>174371</xdr:rowOff>
    </xdr:to>
    <xdr:sp macro="" textlink="">
      <xdr:nvSpPr>
        <xdr:cNvPr id="79" name="左大かっこ 78">
          <a:extLst>
            <a:ext uri="{FF2B5EF4-FFF2-40B4-BE49-F238E27FC236}">
              <a16:creationId xmlns:a16="http://schemas.microsoft.com/office/drawing/2014/main" id="{E97C5FF1-360C-47CA-A8CB-F35B9B03B719}"/>
            </a:ext>
          </a:extLst>
        </xdr:cNvPr>
        <xdr:cNvSpPr/>
      </xdr:nvSpPr>
      <xdr:spPr bwMode="auto">
        <a:xfrm rot="16200000">
          <a:off x="4048688" y="52963603"/>
          <a:ext cx="72538" cy="914697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14862</xdr:colOff>
      <xdr:row>255</xdr:row>
      <xdr:rowOff>101833</xdr:rowOff>
    </xdr:from>
    <xdr:to>
      <xdr:col>13</xdr:col>
      <xdr:colOff>52220</xdr:colOff>
      <xdr:row>255</xdr:row>
      <xdr:rowOff>174371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33560020-7817-4691-9E78-55C3832C0283}"/>
            </a:ext>
          </a:extLst>
        </xdr:cNvPr>
        <xdr:cNvSpPr/>
      </xdr:nvSpPr>
      <xdr:spPr bwMode="auto">
        <a:xfrm rot="16200000">
          <a:off x="2921447" y="52964123"/>
          <a:ext cx="72538" cy="913658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19876</xdr:colOff>
      <xdr:row>259</xdr:row>
      <xdr:rowOff>106847</xdr:rowOff>
    </xdr:from>
    <xdr:to>
      <xdr:col>16</xdr:col>
      <xdr:colOff>57235</xdr:colOff>
      <xdr:row>259</xdr:row>
      <xdr:rowOff>179385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9C4BEA21-22D5-4C8A-A371-6CDADD5CF9F0}"/>
            </a:ext>
          </a:extLst>
        </xdr:cNvPr>
        <xdr:cNvSpPr/>
      </xdr:nvSpPr>
      <xdr:spPr bwMode="auto">
        <a:xfrm rot="16200000">
          <a:off x="3488437" y="53807336"/>
          <a:ext cx="72538" cy="913659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21242</xdr:colOff>
      <xdr:row>260</xdr:row>
      <xdr:rowOff>101832</xdr:rowOff>
    </xdr:from>
    <xdr:to>
      <xdr:col>13</xdr:col>
      <xdr:colOff>59638</xdr:colOff>
      <xdr:row>260</xdr:row>
      <xdr:rowOff>174370</xdr:rowOff>
    </xdr:to>
    <xdr:sp macro="" textlink="">
      <xdr:nvSpPr>
        <xdr:cNvPr id="82" name="左大かっこ 81">
          <a:extLst>
            <a:ext uri="{FF2B5EF4-FFF2-40B4-BE49-F238E27FC236}">
              <a16:creationId xmlns:a16="http://schemas.microsoft.com/office/drawing/2014/main" id="{E22D0592-FCED-4E83-9AA0-6DB51230AED7}"/>
            </a:ext>
          </a:extLst>
        </xdr:cNvPr>
        <xdr:cNvSpPr/>
      </xdr:nvSpPr>
      <xdr:spPr bwMode="auto">
        <a:xfrm rot="16200000">
          <a:off x="2928346" y="54011353"/>
          <a:ext cx="72538" cy="914696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16052</xdr:colOff>
      <xdr:row>304</xdr:row>
      <xdr:rowOff>106847</xdr:rowOff>
    </xdr:from>
    <xdr:to>
      <xdr:col>13</xdr:col>
      <xdr:colOff>54448</xdr:colOff>
      <xdr:row>304</xdr:row>
      <xdr:rowOff>179385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3ED6D87C-F04F-4A1B-81A6-751D741C1634}"/>
            </a:ext>
          </a:extLst>
        </xdr:cNvPr>
        <xdr:cNvSpPr/>
      </xdr:nvSpPr>
      <xdr:spPr bwMode="auto">
        <a:xfrm rot="16200000">
          <a:off x="2923156" y="63236568"/>
          <a:ext cx="72538" cy="914696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19454</xdr:colOff>
      <xdr:row>305</xdr:row>
      <xdr:rowOff>100044</xdr:rowOff>
    </xdr:from>
    <xdr:to>
      <xdr:col>13</xdr:col>
      <xdr:colOff>57850</xdr:colOff>
      <xdr:row>305</xdr:row>
      <xdr:rowOff>172582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5799C809-68B8-4F09-81D2-09DF4E2BB7E9}"/>
            </a:ext>
          </a:extLst>
        </xdr:cNvPr>
        <xdr:cNvSpPr/>
      </xdr:nvSpPr>
      <xdr:spPr bwMode="auto">
        <a:xfrm rot="16200000">
          <a:off x="2926558" y="63439315"/>
          <a:ext cx="72538" cy="914696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16054</xdr:colOff>
      <xdr:row>305</xdr:row>
      <xdr:rowOff>100044</xdr:rowOff>
    </xdr:from>
    <xdr:to>
      <xdr:col>22</xdr:col>
      <xdr:colOff>54450</xdr:colOff>
      <xdr:row>305</xdr:row>
      <xdr:rowOff>172582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3A879AB3-D126-4021-A0CB-91C668723FDA}"/>
            </a:ext>
          </a:extLst>
        </xdr:cNvPr>
        <xdr:cNvSpPr/>
      </xdr:nvSpPr>
      <xdr:spPr bwMode="auto">
        <a:xfrm rot="16200000">
          <a:off x="4609083" y="63439315"/>
          <a:ext cx="72538" cy="914696"/>
        </a:xfrm>
        <a:prstGeom prst="leftBracket">
          <a:avLst>
            <a:gd name="adj" fmla="val 82739"/>
          </a:avLst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177-013\&#20849;&#26377;\&#9733;&#23398;&#31821;\y_&#21508;&#31278;&#12487;&#12540;&#12479;\&#12507;&#12540;&#12512;&#12506;&#12540;&#12472;\&#12458;&#12540;&#12503;&#12531;&#12487;&#12540;&#12479;\&#26494;&#23665;&#24066;&#12304;&#27161;&#12539;&#23455;&#23398;&#32026;&#25968;&#20837;&#12305;R8&#24180;&#24230;&#20816;&#31461;&#29983;&#24466;&#12539;&#23398;&#32026;&#35211;&#36796;&#25968;5.1%20.xls" TargetMode="External"/><Relationship Id="rId1" Type="http://schemas.openxmlformats.org/officeDocument/2006/relationships/externalLinkPath" Target="/&#9733;&#23398;&#31821;/y_&#21508;&#31278;&#12487;&#12540;&#12479;/&#12507;&#12540;&#12512;&#12506;&#12540;&#12472;/&#12458;&#12540;&#12503;&#12531;&#12487;&#12540;&#12479;/&#26494;&#23665;&#24066;&#12304;&#27161;&#12539;&#23455;&#23398;&#32026;&#25968;&#20837;&#12305;R8&#24180;&#24230;&#20816;&#31461;&#29983;&#24466;&#12539;&#23398;&#32026;&#35211;&#36796;&#25968;5.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小学校】"/>
      <sheetName val="【中学校】"/>
      <sheetName val="小データ"/>
      <sheetName val="中データ"/>
    </sheetNames>
    <sheetDataSet>
      <sheetData sheetId="0"/>
      <sheetData sheetId="1"/>
      <sheetData sheetId="2">
        <row r="5">
          <cell r="C5" t="str">
            <v>番町小</v>
          </cell>
          <cell r="D5">
            <v>38</v>
          </cell>
          <cell r="E5">
            <v>41</v>
          </cell>
          <cell r="F5">
            <v>52</v>
          </cell>
          <cell r="G5">
            <v>48</v>
          </cell>
          <cell r="H5">
            <v>51</v>
          </cell>
          <cell r="I5">
            <v>53</v>
          </cell>
          <cell r="J5">
            <v>1</v>
          </cell>
          <cell r="K5">
            <v>2</v>
          </cell>
          <cell r="L5">
            <v>0</v>
          </cell>
          <cell r="M5">
            <v>1</v>
          </cell>
          <cell r="N5">
            <v>2</v>
          </cell>
          <cell r="O5">
            <v>1</v>
          </cell>
          <cell r="P5">
            <v>1</v>
          </cell>
          <cell r="Q5">
            <v>0</v>
          </cell>
          <cell r="R5">
            <v>0</v>
          </cell>
          <cell r="S5">
            <v>1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0</v>
          </cell>
          <cell r="Z5">
            <v>2</v>
          </cell>
          <cell r="AA5">
            <v>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2</v>
          </cell>
          <cell r="BA5">
            <v>5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2</v>
          </cell>
          <cell r="BG5">
            <v>2</v>
          </cell>
          <cell r="BH5">
            <v>2</v>
          </cell>
          <cell r="BI5">
            <v>2</v>
          </cell>
          <cell r="BJ5">
            <v>2</v>
          </cell>
          <cell r="BK5">
            <v>2</v>
          </cell>
          <cell r="BL5">
            <v>1</v>
          </cell>
          <cell r="BM5">
            <v>1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2</v>
          </cell>
          <cell r="BS5">
            <v>1</v>
          </cell>
          <cell r="BT5">
            <v>1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2</v>
          </cell>
        </row>
        <row r="6">
          <cell r="C6" t="str">
            <v>味酒小</v>
          </cell>
          <cell r="D6">
            <v>95</v>
          </cell>
          <cell r="E6">
            <v>111</v>
          </cell>
          <cell r="F6">
            <v>121</v>
          </cell>
          <cell r="G6">
            <v>118</v>
          </cell>
          <cell r="H6">
            <v>110</v>
          </cell>
          <cell r="I6">
            <v>145</v>
          </cell>
          <cell r="J6">
            <v>7</v>
          </cell>
          <cell r="K6">
            <v>5</v>
          </cell>
          <cell r="L6">
            <v>4</v>
          </cell>
          <cell r="M6">
            <v>7</v>
          </cell>
          <cell r="N6">
            <v>6</v>
          </cell>
          <cell r="O6">
            <v>3</v>
          </cell>
          <cell r="P6">
            <v>1</v>
          </cell>
          <cell r="Q6">
            <v>1</v>
          </cell>
          <cell r="R6">
            <v>0</v>
          </cell>
          <cell r="S6">
            <v>2</v>
          </cell>
          <cell r="T6">
            <v>2</v>
          </cell>
          <cell r="U6">
            <v>0</v>
          </cell>
          <cell r="V6">
            <v>6</v>
          </cell>
          <cell r="W6">
            <v>3</v>
          </cell>
          <cell r="X6">
            <v>4</v>
          </cell>
          <cell r="Y6">
            <v>4</v>
          </cell>
          <cell r="Z6">
            <v>4</v>
          </cell>
          <cell r="AA6">
            <v>1</v>
          </cell>
          <cell r="AB6">
            <v>0</v>
          </cell>
          <cell r="AC6">
            <v>1</v>
          </cell>
          <cell r="AD6">
            <v>0</v>
          </cell>
          <cell r="AE6">
            <v>0</v>
          </cell>
          <cell r="AF6">
            <v>0</v>
          </cell>
          <cell r="AG6">
            <v>1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1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1</v>
          </cell>
          <cell r="AZ6">
            <v>6</v>
          </cell>
          <cell r="BA6">
            <v>22</v>
          </cell>
          <cell r="BB6">
            <v>2</v>
          </cell>
          <cell r="BC6">
            <v>0</v>
          </cell>
          <cell r="BD6">
            <v>1</v>
          </cell>
          <cell r="BE6">
            <v>1</v>
          </cell>
          <cell r="BF6">
            <v>3</v>
          </cell>
          <cell r="BG6">
            <v>4</v>
          </cell>
          <cell r="BH6">
            <v>4</v>
          </cell>
          <cell r="BI6">
            <v>4</v>
          </cell>
          <cell r="BJ6">
            <v>4</v>
          </cell>
          <cell r="BK6">
            <v>5</v>
          </cell>
          <cell r="BL6">
            <v>1</v>
          </cell>
          <cell r="BM6">
            <v>3</v>
          </cell>
          <cell r="BN6">
            <v>1</v>
          </cell>
          <cell r="BO6">
            <v>0</v>
          </cell>
          <cell r="BP6">
            <v>1</v>
          </cell>
          <cell r="BQ6">
            <v>1</v>
          </cell>
          <cell r="BR6">
            <v>7</v>
          </cell>
          <cell r="BS6">
            <v>1</v>
          </cell>
          <cell r="BT6">
            <v>3</v>
          </cell>
          <cell r="BU6">
            <v>1</v>
          </cell>
          <cell r="BV6">
            <v>0</v>
          </cell>
          <cell r="BW6">
            <v>1</v>
          </cell>
          <cell r="BX6">
            <v>1</v>
          </cell>
          <cell r="BY6">
            <v>7</v>
          </cell>
        </row>
        <row r="7">
          <cell r="C7" t="str">
            <v>八坂小</v>
          </cell>
          <cell r="D7">
            <v>9</v>
          </cell>
          <cell r="E7">
            <v>16</v>
          </cell>
          <cell r="F7">
            <v>14</v>
          </cell>
          <cell r="G7">
            <v>14</v>
          </cell>
          <cell r="H7">
            <v>18</v>
          </cell>
          <cell r="I7">
            <v>20</v>
          </cell>
          <cell r="J7">
            <v>1</v>
          </cell>
          <cell r="K7">
            <v>3</v>
          </cell>
          <cell r="L7">
            <v>2</v>
          </cell>
          <cell r="M7">
            <v>3</v>
          </cell>
          <cell r="N7">
            <v>1</v>
          </cell>
          <cell r="O7">
            <v>1</v>
          </cell>
          <cell r="P7">
            <v>1</v>
          </cell>
          <cell r="Q7">
            <v>0</v>
          </cell>
          <cell r="R7">
            <v>0</v>
          </cell>
          <cell r="S7">
            <v>0</v>
          </cell>
          <cell r="T7">
            <v>1</v>
          </cell>
          <cell r="U7">
            <v>1</v>
          </cell>
          <cell r="V7">
            <v>0</v>
          </cell>
          <cell r="W7">
            <v>3</v>
          </cell>
          <cell r="X7">
            <v>2</v>
          </cell>
          <cell r="Y7">
            <v>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</v>
          </cell>
          <cell r="BA7">
            <v>7</v>
          </cell>
          <cell r="BB7">
            <v>0</v>
          </cell>
          <cell r="BC7">
            <v>0</v>
          </cell>
          <cell r="BD7">
            <v>1</v>
          </cell>
          <cell r="BE7">
            <v>0</v>
          </cell>
          <cell r="BF7">
            <v>1</v>
          </cell>
          <cell r="BG7">
            <v>1</v>
          </cell>
          <cell r="BH7">
            <v>1</v>
          </cell>
          <cell r="BI7">
            <v>1</v>
          </cell>
          <cell r="BJ7">
            <v>1</v>
          </cell>
          <cell r="BK7">
            <v>1</v>
          </cell>
          <cell r="BL7">
            <v>1</v>
          </cell>
          <cell r="BM7">
            <v>1</v>
          </cell>
          <cell r="BN7">
            <v>0</v>
          </cell>
          <cell r="BO7">
            <v>0</v>
          </cell>
          <cell r="BP7">
            <v>1</v>
          </cell>
          <cell r="BQ7">
            <v>0</v>
          </cell>
          <cell r="BR7">
            <v>3</v>
          </cell>
          <cell r="BS7">
            <v>1</v>
          </cell>
          <cell r="BT7">
            <v>1</v>
          </cell>
          <cell r="BU7">
            <v>0</v>
          </cell>
          <cell r="BV7">
            <v>0</v>
          </cell>
          <cell r="BW7">
            <v>1</v>
          </cell>
          <cell r="BX7">
            <v>0</v>
          </cell>
          <cell r="BY7">
            <v>3</v>
          </cell>
        </row>
        <row r="8">
          <cell r="C8" t="str">
            <v>東雲小</v>
          </cell>
          <cell r="D8">
            <v>48</v>
          </cell>
          <cell r="E8">
            <v>42</v>
          </cell>
          <cell r="F8">
            <v>60</v>
          </cell>
          <cell r="G8">
            <v>60</v>
          </cell>
          <cell r="H8">
            <v>45</v>
          </cell>
          <cell r="I8">
            <v>60</v>
          </cell>
          <cell r="J8">
            <v>4</v>
          </cell>
          <cell r="K8">
            <v>2</v>
          </cell>
          <cell r="L8">
            <v>0</v>
          </cell>
          <cell r="M8">
            <v>4</v>
          </cell>
          <cell r="N8">
            <v>4</v>
          </cell>
          <cell r="O8">
            <v>1</v>
          </cell>
          <cell r="P8">
            <v>2</v>
          </cell>
          <cell r="Q8">
            <v>0</v>
          </cell>
          <cell r="R8">
            <v>0</v>
          </cell>
          <cell r="S8">
            <v>1</v>
          </cell>
          <cell r="T8">
            <v>1</v>
          </cell>
          <cell r="U8">
            <v>1</v>
          </cell>
          <cell r="V8">
            <v>2</v>
          </cell>
          <cell r="W8">
            <v>2</v>
          </cell>
          <cell r="X8">
            <v>0</v>
          </cell>
          <cell r="Y8">
            <v>2</v>
          </cell>
          <cell r="Z8">
            <v>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1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5</v>
          </cell>
          <cell r="BA8">
            <v>9</v>
          </cell>
          <cell r="BB8">
            <v>1</v>
          </cell>
          <cell r="BC8">
            <v>0</v>
          </cell>
          <cell r="BD8">
            <v>0</v>
          </cell>
          <cell r="BE8">
            <v>0</v>
          </cell>
          <cell r="BF8">
            <v>2</v>
          </cell>
          <cell r="BG8">
            <v>2</v>
          </cell>
          <cell r="BH8">
            <v>2</v>
          </cell>
          <cell r="BI8">
            <v>2</v>
          </cell>
          <cell r="BJ8">
            <v>2</v>
          </cell>
          <cell r="BK8">
            <v>2</v>
          </cell>
          <cell r="BL8">
            <v>1</v>
          </cell>
          <cell r="BM8">
            <v>2</v>
          </cell>
          <cell r="BN8">
            <v>1</v>
          </cell>
          <cell r="BO8">
            <v>0</v>
          </cell>
          <cell r="BP8">
            <v>0</v>
          </cell>
          <cell r="BQ8">
            <v>0</v>
          </cell>
          <cell r="BR8">
            <v>4</v>
          </cell>
          <cell r="BS8">
            <v>1</v>
          </cell>
          <cell r="BT8">
            <v>2</v>
          </cell>
          <cell r="BU8">
            <v>1</v>
          </cell>
          <cell r="BV8">
            <v>0</v>
          </cell>
          <cell r="BW8">
            <v>0</v>
          </cell>
          <cell r="BX8">
            <v>0</v>
          </cell>
          <cell r="BY8">
            <v>4</v>
          </cell>
        </row>
        <row r="9">
          <cell r="C9" t="str">
            <v>新玉小</v>
          </cell>
          <cell r="D9">
            <v>63</v>
          </cell>
          <cell r="E9">
            <v>72</v>
          </cell>
          <cell r="F9">
            <v>65</v>
          </cell>
          <cell r="G9">
            <v>70</v>
          </cell>
          <cell r="H9">
            <v>98</v>
          </cell>
          <cell r="I9">
            <v>77</v>
          </cell>
          <cell r="J9">
            <v>2</v>
          </cell>
          <cell r="K9">
            <v>3</v>
          </cell>
          <cell r="L9">
            <v>2</v>
          </cell>
          <cell r="M9">
            <v>2</v>
          </cell>
          <cell r="N9">
            <v>4</v>
          </cell>
          <cell r="O9">
            <v>5</v>
          </cell>
          <cell r="P9">
            <v>1</v>
          </cell>
          <cell r="Q9">
            <v>1</v>
          </cell>
          <cell r="R9">
            <v>0</v>
          </cell>
          <cell r="S9">
            <v>1</v>
          </cell>
          <cell r="T9">
            <v>1</v>
          </cell>
          <cell r="U9">
            <v>3</v>
          </cell>
          <cell r="V9">
            <v>1</v>
          </cell>
          <cell r="W9">
            <v>2</v>
          </cell>
          <cell r="X9">
            <v>2</v>
          </cell>
          <cell r="Y9">
            <v>1</v>
          </cell>
          <cell r="Z9">
            <v>3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7</v>
          </cell>
          <cell r="BA9">
            <v>11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2</v>
          </cell>
          <cell r="BG9">
            <v>3</v>
          </cell>
          <cell r="BH9">
            <v>2</v>
          </cell>
          <cell r="BI9">
            <v>2</v>
          </cell>
          <cell r="BJ9">
            <v>3</v>
          </cell>
          <cell r="BK9">
            <v>3</v>
          </cell>
          <cell r="BL9">
            <v>1</v>
          </cell>
          <cell r="BM9">
            <v>2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3</v>
          </cell>
          <cell r="BS9">
            <v>1</v>
          </cell>
          <cell r="BT9">
            <v>2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3</v>
          </cell>
        </row>
        <row r="10">
          <cell r="C10" t="str">
            <v>清水小</v>
          </cell>
          <cell r="D10">
            <v>59</v>
          </cell>
          <cell r="E10">
            <v>59</v>
          </cell>
          <cell r="F10">
            <v>64</v>
          </cell>
          <cell r="G10">
            <v>71</v>
          </cell>
          <cell r="H10">
            <v>55</v>
          </cell>
          <cell r="I10">
            <v>65</v>
          </cell>
          <cell r="J10">
            <v>1</v>
          </cell>
          <cell r="K10">
            <v>6</v>
          </cell>
          <cell r="L10">
            <v>2</v>
          </cell>
          <cell r="M10">
            <v>3</v>
          </cell>
          <cell r="N10">
            <v>6</v>
          </cell>
          <cell r="O10">
            <v>3</v>
          </cell>
          <cell r="P10">
            <v>0</v>
          </cell>
          <cell r="Q10">
            <v>4</v>
          </cell>
          <cell r="R10">
            <v>1</v>
          </cell>
          <cell r="S10">
            <v>0</v>
          </cell>
          <cell r="T10">
            <v>2</v>
          </cell>
          <cell r="U10">
            <v>1</v>
          </cell>
          <cell r="V10">
            <v>1</v>
          </cell>
          <cell r="W10">
            <v>2</v>
          </cell>
          <cell r="X10">
            <v>1</v>
          </cell>
          <cell r="Y10">
            <v>3</v>
          </cell>
          <cell r="Z10">
            <v>4</v>
          </cell>
          <cell r="AA10">
            <v>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8</v>
          </cell>
          <cell r="BA10">
            <v>13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2</v>
          </cell>
          <cell r="BG10">
            <v>2</v>
          </cell>
          <cell r="BH10">
            <v>2</v>
          </cell>
          <cell r="BI10">
            <v>3</v>
          </cell>
          <cell r="BJ10">
            <v>2</v>
          </cell>
          <cell r="BK10">
            <v>2</v>
          </cell>
          <cell r="BL10">
            <v>1</v>
          </cell>
          <cell r="BM10">
            <v>2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3</v>
          </cell>
          <cell r="BS10">
            <v>1</v>
          </cell>
          <cell r="BT10">
            <v>2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3</v>
          </cell>
        </row>
        <row r="11">
          <cell r="C11" t="str">
            <v>雄郡小</v>
          </cell>
          <cell r="D11">
            <v>45</v>
          </cell>
          <cell r="E11">
            <v>48</v>
          </cell>
          <cell r="F11">
            <v>44</v>
          </cell>
          <cell r="G11">
            <v>53</v>
          </cell>
          <cell r="H11">
            <v>60</v>
          </cell>
          <cell r="I11">
            <v>62</v>
          </cell>
          <cell r="J11">
            <v>5</v>
          </cell>
          <cell r="K11">
            <v>4</v>
          </cell>
          <cell r="L11">
            <v>2</v>
          </cell>
          <cell r="M11">
            <v>2</v>
          </cell>
          <cell r="N11">
            <v>5</v>
          </cell>
          <cell r="O11">
            <v>3</v>
          </cell>
          <cell r="P11">
            <v>1</v>
          </cell>
          <cell r="Q11">
            <v>1</v>
          </cell>
          <cell r="R11">
            <v>1</v>
          </cell>
          <cell r="S11">
            <v>2</v>
          </cell>
          <cell r="T11">
            <v>2</v>
          </cell>
          <cell r="U11">
            <v>1</v>
          </cell>
          <cell r="V11">
            <v>4</v>
          </cell>
          <cell r="W11">
            <v>2</v>
          </cell>
          <cell r="X11">
            <v>1</v>
          </cell>
          <cell r="Y11">
            <v>0</v>
          </cell>
          <cell r="Z11">
            <v>3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  <cell r="AH11">
            <v>0</v>
          </cell>
          <cell r="AI11">
            <v>1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8</v>
          </cell>
          <cell r="BA11">
            <v>11</v>
          </cell>
          <cell r="BB11">
            <v>1</v>
          </cell>
          <cell r="BC11">
            <v>1</v>
          </cell>
          <cell r="BD11">
            <v>0</v>
          </cell>
          <cell r="BE11">
            <v>0</v>
          </cell>
          <cell r="BF11">
            <v>2</v>
          </cell>
          <cell r="BG11">
            <v>2</v>
          </cell>
          <cell r="BH11">
            <v>2</v>
          </cell>
          <cell r="BI11">
            <v>2</v>
          </cell>
          <cell r="BJ11">
            <v>2</v>
          </cell>
          <cell r="BK11">
            <v>2</v>
          </cell>
          <cell r="BL11">
            <v>1</v>
          </cell>
          <cell r="BM11">
            <v>2</v>
          </cell>
          <cell r="BN11">
            <v>1</v>
          </cell>
          <cell r="BO11">
            <v>1</v>
          </cell>
          <cell r="BP11">
            <v>0</v>
          </cell>
          <cell r="BQ11">
            <v>0</v>
          </cell>
          <cell r="BR11">
            <v>5</v>
          </cell>
          <cell r="BS11">
            <v>1</v>
          </cell>
          <cell r="BT11">
            <v>2</v>
          </cell>
          <cell r="BU11">
            <v>1</v>
          </cell>
          <cell r="BV11">
            <v>1</v>
          </cell>
          <cell r="BW11">
            <v>0</v>
          </cell>
          <cell r="BX11">
            <v>0</v>
          </cell>
          <cell r="BY11">
            <v>5</v>
          </cell>
        </row>
        <row r="12">
          <cell r="C12" t="str">
            <v>素鵞小</v>
          </cell>
          <cell r="D12">
            <v>51</v>
          </cell>
          <cell r="E12">
            <v>60</v>
          </cell>
          <cell r="F12">
            <v>68</v>
          </cell>
          <cell r="G12">
            <v>63</v>
          </cell>
          <cell r="H12">
            <v>80</v>
          </cell>
          <cell r="I12">
            <v>64</v>
          </cell>
          <cell r="J12">
            <v>4</v>
          </cell>
          <cell r="K12">
            <v>10</v>
          </cell>
          <cell r="L12">
            <v>1</v>
          </cell>
          <cell r="M12">
            <v>5</v>
          </cell>
          <cell r="N12">
            <v>7</v>
          </cell>
          <cell r="O12">
            <v>6</v>
          </cell>
          <cell r="P12">
            <v>2</v>
          </cell>
          <cell r="Q12">
            <v>6</v>
          </cell>
          <cell r="R12">
            <v>0</v>
          </cell>
          <cell r="S12">
            <v>3</v>
          </cell>
          <cell r="T12">
            <v>2</v>
          </cell>
          <cell r="U12">
            <v>2</v>
          </cell>
          <cell r="V12">
            <v>2</v>
          </cell>
          <cell r="W12">
            <v>4</v>
          </cell>
          <cell r="X12">
            <v>1</v>
          </cell>
          <cell r="Y12">
            <v>2</v>
          </cell>
          <cell r="Z12">
            <v>5</v>
          </cell>
          <cell r="AA12">
            <v>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15</v>
          </cell>
          <cell r="BA12">
            <v>18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2</v>
          </cell>
          <cell r="BG12">
            <v>2</v>
          </cell>
          <cell r="BH12">
            <v>2</v>
          </cell>
          <cell r="BI12">
            <v>2</v>
          </cell>
          <cell r="BJ12">
            <v>3</v>
          </cell>
          <cell r="BK12">
            <v>2</v>
          </cell>
          <cell r="BL12">
            <v>2</v>
          </cell>
          <cell r="BM12">
            <v>3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5</v>
          </cell>
          <cell r="BS12">
            <v>2</v>
          </cell>
          <cell r="BT12">
            <v>3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5</v>
          </cell>
        </row>
        <row r="13">
          <cell r="C13" t="str">
            <v>堀江小</v>
          </cell>
          <cell r="D13">
            <v>87</v>
          </cell>
          <cell r="E13">
            <v>78</v>
          </cell>
          <cell r="F13">
            <v>86</v>
          </cell>
          <cell r="G13">
            <v>70</v>
          </cell>
          <cell r="H13">
            <v>94</v>
          </cell>
          <cell r="I13">
            <v>83</v>
          </cell>
          <cell r="J13">
            <v>0</v>
          </cell>
          <cell r="K13">
            <v>2</v>
          </cell>
          <cell r="L13">
            <v>5</v>
          </cell>
          <cell r="M13">
            <v>3</v>
          </cell>
          <cell r="N13">
            <v>2</v>
          </cell>
          <cell r="O13">
            <v>6</v>
          </cell>
          <cell r="P13">
            <v>0</v>
          </cell>
          <cell r="Q13">
            <v>2</v>
          </cell>
          <cell r="R13">
            <v>2</v>
          </cell>
          <cell r="S13">
            <v>2</v>
          </cell>
          <cell r="T13">
            <v>2</v>
          </cell>
          <cell r="U13">
            <v>0</v>
          </cell>
          <cell r="V13">
            <v>0</v>
          </cell>
          <cell r="W13">
            <v>0</v>
          </cell>
          <cell r="X13">
            <v>3</v>
          </cell>
          <cell r="Y13">
            <v>1</v>
          </cell>
          <cell r="Z13">
            <v>0</v>
          </cell>
          <cell r="AA13">
            <v>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8</v>
          </cell>
          <cell r="BA13">
            <v>10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3</v>
          </cell>
          <cell r="BG13">
            <v>3</v>
          </cell>
          <cell r="BH13">
            <v>3</v>
          </cell>
          <cell r="BI13">
            <v>2</v>
          </cell>
          <cell r="BJ13">
            <v>3</v>
          </cell>
          <cell r="BK13">
            <v>3</v>
          </cell>
          <cell r="BL13">
            <v>1</v>
          </cell>
          <cell r="BM13">
            <v>2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3</v>
          </cell>
          <cell r="BS13">
            <v>1</v>
          </cell>
          <cell r="BT13">
            <v>2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3</v>
          </cell>
        </row>
        <row r="14">
          <cell r="C14" t="str">
            <v>潮見小</v>
          </cell>
          <cell r="D14">
            <v>73</v>
          </cell>
          <cell r="E14">
            <v>91</v>
          </cell>
          <cell r="F14">
            <v>79</v>
          </cell>
          <cell r="G14">
            <v>90</v>
          </cell>
          <cell r="H14">
            <v>94</v>
          </cell>
          <cell r="I14">
            <v>102</v>
          </cell>
          <cell r="J14">
            <v>6</v>
          </cell>
          <cell r="K14">
            <v>4</v>
          </cell>
          <cell r="L14">
            <v>6</v>
          </cell>
          <cell r="M14">
            <v>3</v>
          </cell>
          <cell r="N14">
            <v>8</v>
          </cell>
          <cell r="O14">
            <v>1</v>
          </cell>
          <cell r="P14">
            <v>2</v>
          </cell>
          <cell r="Q14">
            <v>0</v>
          </cell>
          <cell r="R14">
            <v>1</v>
          </cell>
          <cell r="S14">
            <v>2</v>
          </cell>
          <cell r="T14">
            <v>4</v>
          </cell>
          <cell r="U14">
            <v>1</v>
          </cell>
          <cell r="V14">
            <v>4</v>
          </cell>
          <cell r="W14">
            <v>4</v>
          </cell>
          <cell r="X14">
            <v>5</v>
          </cell>
          <cell r="Y14">
            <v>1</v>
          </cell>
          <cell r="Z14">
            <v>4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10</v>
          </cell>
          <cell r="BA14">
            <v>18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3</v>
          </cell>
          <cell r="BG14">
            <v>3</v>
          </cell>
          <cell r="BH14">
            <v>3</v>
          </cell>
          <cell r="BI14">
            <v>3</v>
          </cell>
          <cell r="BJ14">
            <v>3</v>
          </cell>
          <cell r="BK14">
            <v>3</v>
          </cell>
          <cell r="BL14">
            <v>2</v>
          </cell>
          <cell r="BM14">
            <v>3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5</v>
          </cell>
          <cell r="BS14">
            <v>2</v>
          </cell>
          <cell r="BT14">
            <v>3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5</v>
          </cell>
        </row>
        <row r="15">
          <cell r="C15" t="str">
            <v>久枝小</v>
          </cell>
          <cell r="D15">
            <v>78</v>
          </cell>
          <cell r="E15">
            <v>72</v>
          </cell>
          <cell r="F15">
            <v>76</v>
          </cell>
          <cell r="G15">
            <v>100</v>
          </cell>
          <cell r="H15">
            <v>95</v>
          </cell>
          <cell r="I15">
            <v>102</v>
          </cell>
          <cell r="J15">
            <v>1</v>
          </cell>
          <cell r="K15">
            <v>5</v>
          </cell>
          <cell r="L15">
            <v>3</v>
          </cell>
          <cell r="M15">
            <v>5</v>
          </cell>
          <cell r="N15">
            <v>1</v>
          </cell>
          <cell r="O15">
            <v>3</v>
          </cell>
          <cell r="P15">
            <v>1</v>
          </cell>
          <cell r="Q15">
            <v>3</v>
          </cell>
          <cell r="R15">
            <v>2</v>
          </cell>
          <cell r="S15">
            <v>1</v>
          </cell>
          <cell r="T15">
            <v>0</v>
          </cell>
          <cell r="U15">
            <v>2</v>
          </cell>
          <cell r="V15">
            <v>0</v>
          </cell>
          <cell r="W15">
            <v>2</v>
          </cell>
          <cell r="X15">
            <v>1</v>
          </cell>
          <cell r="Y15">
            <v>4</v>
          </cell>
          <cell r="Z15">
            <v>1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9</v>
          </cell>
          <cell r="BA15">
            <v>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3</v>
          </cell>
          <cell r="BG15">
            <v>3</v>
          </cell>
          <cell r="BH15">
            <v>3</v>
          </cell>
          <cell r="BI15">
            <v>3</v>
          </cell>
          <cell r="BJ15">
            <v>3</v>
          </cell>
          <cell r="BK15">
            <v>3</v>
          </cell>
          <cell r="BL15">
            <v>2</v>
          </cell>
          <cell r="BM15">
            <v>2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4</v>
          </cell>
          <cell r="BS15">
            <v>2</v>
          </cell>
          <cell r="BT15">
            <v>2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4</v>
          </cell>
        </row>
        <row r="16">
          <cell r="C16" t="str">
            <v>和気小</v>
          </cell>
          <cell r="D16">
            <v>80</v>
          </cell>
          <cell r="E16">
            <v>80</v>
          </cell>
          <cell r="F16">
            <v>73</v>
          </cell>
          <cell r="G16">
            <v>94</v>
          </cell>
          <cell r="H16">
            <v>95</v>
          </cell>
          <cell r="I16">
            <v>97</v>
          </cell>
          <cell r="J16">
            <v>3</v>
          </cell>
          <cell r="K16">
            <v>8</v>
          </cell>
          <cell r="L16">
            <v>5</v>
          </cell>
          <cell r="M16">
            <v>7</v>
          </cell>
          <cell r="N16">
            <v>4</v>
          </cell>
          <cell r="O16">
            <v>4</v>
          </cell>
          <cell r="P16">
            <v>2</v>
          </cell>
          <cell r="Q16">
            <v>3</v>
          </cell>
          <cell r="R16">
            <v>0</v>
          </cell>
          <cell r="S16">
            <v>3</v>
          </cell>
          <cell r="T16">
            <v>0</v>
          </cell>
          <cell r="U16">
            <v>3</v>
          </cell>
          <cell r="V16">
            <v>1</v>
          </cell>
          <cell r="W16">
            <v>5</v>
          </cell>
          <cell r="X16">
            <v>5</v>
          </cell>
          <cell r="Y16">
            <v>2</v>
          </cell>
          <cell r="Z16">
            <v>4</v>
          </cell>
          <cell r="AA16">
            <v>1</v>
          </cell>
          <cell r="AB16">
            <v>0</v>
          </cell>
          <cell r="AC16">
            <v>0</v>
          </cell>
          <cell r="AD16">
            <v>0</v>
          </cell>
          <cell r="AE16">
            <v>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11</v>
          </cell>
          <cell r="BA16">
            <v>18</v>
          </cell>
          <cell r="BB16">
            <v>1</v>
          </cell>
          <cell r="BC16">
            <v>1</v>
          </cell>
          <cell r="BD16">
            <v>0</v>
          </cell>
          <cell r="BE16">
            <v>0</v>
          </cell>
          <cell r="BF16">
            <v>3</v>
          </cell>
          <cell r="BG16">
            <v>3</v>
          </cell>
          <cell r="BH16">
            <v>3</v>
          </cell>
          <cell r="BI16">
            <v>3</v>
          </cell>
          <cell r="BJ16">
            <v>3</v>
          </cell>
          <cell r="BK16">
            <v>3</v>
          </cell>
          <cell r="BL16">
            <v>2</v>
          </cell>
          <cell r="BM16">
            <v>3</v>
          </cell>
          <cell r="BN16">
            <v>1</v>
          </cell>
          <cell r="BO16">
            <v>1</v>
          </cell>
          <cell r="BP16">
            <v>0</v>
          </cell>
          <cell r="BQ16">
            <v>0</v>
          </cell>
          <cell r="BR16">
            <v>7</v>
          </cell>
          <cell r="BS16">
            <v>2</v>
          </cell>
          <cell r="BT16">
            <v>3</v>
          </cell>
          <cell r="BU16">
            <v>1</v>
          </cell>
          <cell r="BV16">
            <v>1</v>
          </cell>
          <cell r="BW16">
            <v>0</v>
          </cell>
          <cell r="BX16">
            <v>0</v>
          </cell>
          <cell r="BY16">
            <v>7</v>
          </cell>
        </row>
        <row r="17">
          <cell r="C17" t="str">
            <v>三津浜小</v>
          </cell>
          <cell r="D17">
            <v>20</v>
          </cell>
          <cell r="E17">
            <v>22</v>
          </cell>
          <cell r="F17">
            <v>22</v>
          </cell>
          <cell r="G17">
            <v>28</v>
          </cell>
          <cell r="H17">
            <v>17</v>
          </cell>
          <cell r="I17">
            <v>28</v>
          </cell>
          <cell r="J17">
            <v>3</v>
          </cell>
          <cell r="K17">
            <v>3</v>
          </cell>
          <cell r="L17">
            <v>1</v>
          </cell>
          <cell r="M17">
            <v>0</v>
          </cell>
          <cell r="N17">
            <v>1</v>
          </cell>
          <cell r="O17">
            <v>0</v>
          </cell>
          <cell r="P17">
            <v>2</v>
          </cell>
          <cell r="Q17">
            <v>1</v>
          </cell>
          <cell r="R17">
            <v>0</v>
          </cell>
          <cell r="S17">
            <v>0</v>
          </cell>
          <cell r="T17">
            <v>1</v>
          </cell>
          <cell r="U17">
            <v>0</v>
          </cell>
          <cell r="V17">
            <v>1</v>
          </cell>
          <cell r="W17">
            <v>1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4</v>
          </cell>
          <cell r="BA17">
            <v>3</v>
          </cell>
          <cell r="BB17">
            <v>1</v>
          </cell>
          <cell r="BC17">
            <v>0</v>
          </cell>
          <cell r="BD17">
            <v>0</v>
          </cell>
          <cell r="BE17">
            <v>0</v>
          </cell>
          <cell r="BF17">
            <v>1</v>
          </cell>
          <cell r="BG17">
            <v>1</v>
          </cell>
          <cell r="BH17">
            <v>1</v>
          </cell>
          <cell r="BI17">
            <v>1</v>
          </cell>
          <cell r="BJ17">
            <v>1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3</v>
          </cell>
          <cell r="BS17">
            <v>1</v>
          </cell>
          <cell r="BT17">
            <v>1</v>
          </cell>
          <cell r="BU17">
            <v>1</v>
          </cell>
          <cell r="BV17">
            <v>0</v>
          </cell>
          <cell r="BW17">
            <v>0</v>
          </cell>
          <cell r="BX17">
            <v>0</v>
          </cell>
          <cell r="BY17">
            <v>3</v>
          </cell>
        </row>
        <row r="18">
          <cell r="C18" t="str">
            <v>宮前小</v>
          </cell>
          <cell r="D18">
            <v>100</v>
          </cell>
          <cell r="E18">
            <v>97</v>
          </cell>
          <cell r="F18">
            <v>122</v>
          </cell>
          <cell r="G18">
            <v>100</v>
          </cell>
          <cell r="H18">
            <v>99</v>
          </cell>
          <cell r="I18">
            <v>103</v>
          </cell>
          <cell r="J18">
            <v>4</v>
          </cell>
          <cell r="K18">
            <v>3</v>
          </cell>
          <cell r="L18">
            <v>2</v>
          </cell>
          <cell r="M18">
            <v>5</v>
          </cell>
          <cell r="N18">
            <v>4</v>
          </cell>
          <cell r="O18">
            <v>1</v>
          </cell>
          <cell r="P18">
            <v>2</v>
          </cell>
          <cell r="Q18">
            <v>2</v>
          </cell>
          <cell r="R18">
            <v>1</v>
          </cell>
          <cell r="S18">
            <v>2</v>
          </cell>
          <cell r="T18">
            <v>3</v>
          </cell>
          <cell r="U18">
            <v>0</v>
          </cell>
          <cell r="V18">
            <v>2</v>
          </cell>
          <cell r="W18">
            <v>1</v>
          </cell>
          <cell r="X18">
            <v>1</v>
          </cell>
          <cell r="Y18">
            <v>3</v>
          </cell>
          <cell r="Z18">
            <v>1</v>
          </cell>
          <cell r="AA18">
            <v>1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10</v>
          </cell>
          <cell r="BA18">
            <v>9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3</v>
          </cell>
          <cell r="BG18">
            <v>3</v>
          </cell>
          <cell r="BH18">
            <v>4</v>
          </cell>
          <cell r="BI18">
            <v>3</v>
          </cell>
          <cell r="BJ18">
            <v>3</v>
          </cell>
          <cell r="BK18">
            <v>3</v>
          </cell>
          <cell r="BL18">
            <v>2</v>
          </cell>
          <cell r="BM18">
            <v>2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4</v>
          </cell>
          <cell r="BS18">
            <v>2</v>
          </cell>
          <cell r="BT18">
            <v>2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4</v>
          </cell>
        </row>
        <row r="19">
          <cell r="C19" t="str">
            <v>高浜小</v>
          </cell>
          <cell r="D19">
            <v>29</v>
          </cell>
          <cell r="E19">
            <v>34</v>
          </cell>
          <cell r="F19">
            <v>43</v>
          </cell>
          <cell r="G19">
            <v>40</v>
          </cell>
          <cell r="H19">
            <v>34</v>
          </cell>
          <cell r="I19">
            <v>39</v>
          </cell>
          <cell r="J19">
            <v>2</v>
          </cell>
          <cell r="K19">
            <v>1</v>
          </cell>
          <cell r="L19">
            <v>2</v>
          </cell>
          <cell r="M19">
            <v>0</v>
          </cell>
          <cell r="N19">
            <v>1</v>
          </cell>
          <cell r="O19">
            <v>0</v>
          </cell>
          <cell r="P19">
            <v>1</v>
          </cell>
          <cell r="Q19">
            <v>0</v>
          </cell>
          <cell r="R19">
            <v>1</v>
          </cell>
          <cell r="S19">
            <v>0</v>
          </cell>
          <cell r="T19">
            <v>1</v>
          </cell>
          <cell r="U19">
            <v>0</v>
          </cell>
          <cell r="V19">
            <v>1</v>
          </cell>
          <cell r="W19">
            <v>1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3</v>
          </cell>
          <cell r="BA19">
            <v>3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1</v>
          </cell>
          <cell r="BG19">
            <v>1</v>
          </cell>
          <cell r="BH19">
            <v>2</v>
          </cell>
          <cell r="BI19">
            <v>2</v>
          </cell>
          <cell r="BJ19">
            <v>1</v>
          </cell>
          <cell r="BK19">
            <v>2</v>
          </cell>
          <cell r="BL19">
            <v>1</v>
          </cell>
          <cell r="BM19">
            <v>1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</v>
          </cell>
          <cell r="BS19">
            <v>1</v>
          </cell>
          <cell r="BT19">
            <v>1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2</v>
          </cell>
        </row>
        <row r="20">
          <cell r="C20" t="str">
            <v>味生小</v>
          </cell>
          <cell r="D20">
            <v>85</v>
          </cell>
          <cell r="E20">
            <v>72</v>
          </cell>
          <cell r="F20">
            <v>94</v>
          </cell>
          <cell r="G20">
            <v>100</v>
          </cell>
          <cell r="H20">
            <v>97</v>
          </cell>
          <cell r="I20">
            <v>100</v>
          </cell>
          <cell r="J20">
            <v>2</v>
          </cell>
          <cell r="K20">
            <v>6</v>
          </cell>
          <cell r="L20">
            <v>5</v>
          </cell>
          <cell r="M20">
            <v>4</v>
          </cell>
          <cell r="N20">
            <v>4</v>
          </cell>
          <cell r="O20">
            <v>5</v>
          </cell>
          <cell r="P20">
            <v>2</v>
          </cell>
          <cell r="Q20">
            <v>4</v>
          </cell>
          <cell r="R20">
            <v>4</v>
          </cell>
          <cell r="S20">
            <v>1</v>
          </cell>
          <cell r="T20">
            <v>0</v>
          </cell>
          <cell r="U20">
            <v>2</v>
          </cell>
          <cell r="V20">
            <v>0</v>
          </cell>
          <cell r="W20">
            <v>1</v>
          </cell>
          <cell r="X20">
            <v>1</v>
          </cell>
          <cell r="Y20">
            <v>3</v>
          </cell>
          <cell r="Z20">
            <v>4</v>
          </cell>
          <cell r="AA20">
            <v>3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13</v>
          </cell>
          <cell r="BA20">
            <v>12</v>
          </cell>
          <cell r="BB20">
            <v>0</v>
          </cell>
          <cell r="BC20">
            <v>1</v>
          </cell>
          <cell r="BD20">
            <v>0</v>
          </cell>
          <cell r="BE20">
            <v>0</v>
          </cell>
          <cell r="BF20">
            <v>3</v>
          </cell>
          <cell r="BG20">
            <v>3</v>
          </cell>
          <cell r="BH20">
            <v>3</v>
          </cell>
          <cell r="BI20">
            <v>3</v>
          </cell>
          <cell r="BJ20">
            <v>3</v>
          </cell>
          <cell r="BK20">
            <v>3</v>
          </cell>
          <cell r="BL20">
            <v>2</v>
          </cell>
          <cell r="BM20">
            <v>2</v>
          </cell>
          <cell r="BN20">
            <v>0</v>
          </cell>
          <cell r="BO20">
            <v>1</v>
          </cell>
          <cell r="BP20">
            <v>0</v>
          </cell>
          <cell r="BQ20">
            <v>0</v>
          </cell>
          <cell r="BR20">
            <v>5</v>
          </cell>
          <cell r="BS20">
            <v>2</v>
          </cell>
          <cell r="BT20">
            <v>2</v>
          </cell>
          <cell r="BU20">
            <v>0</v>
          </cell>
          <cell r="BV20">
            <v>1</v>
          </cell>
          <cell r="BW20">
            <v>0</v>
          </cell>
          <cell r="BX20">
            <v>0</v>
          </cell>
          <cell r="BY20">
            <v>5</v>
          </cell>
        </row>
        <row r="21">
          <cell r="C21" t="str">
            <v>桑原小</v>
          </cell>
          <cell r="D21">
            <v>135</v>
          </cell>
          <cell r="E21">
            <v>154</v>
          </cell>
          <cell r="F21">
            <v>166</v>
          </cell>
          <cell r="G21">
            <v>141</v>
          </cell>
          <cell r="H21">
            <v>156</v>
          </cell>
          <cell r="I21">
            <v>165</v>
          </cell>
          <cell r="J21">
            <v>14</v>
          </cell>
          <cell r="K21">
            <v>7</v>
          </cell>
          <cell r="L21">
            <v>10</v>
          </cell>
          <cell r="M21">
            <v>9</v>
          </cell>
          <cell r="N21">
            <v>8</v>
          </cell>
          <cell r="O21">
            <v>7</v>
          </cell>
          <cell r="P21">
            <v>5</v>
          </cell>
          <cell r="Q21">
            <v>2</v>
          </cell>
          <cell r="R21">
            <v>2</v>
          </cell>
          <cell r="S21">
            <v>3</v>
          </cell>
          <cell r="T21">
            <v>3</v>
          </cell>
          <cell r="U21">
            <v>4</v>
          </cell>
          <cell r="V21">
            <v>9</v>
          </cell>
          <cell r="W21">
            <v>5</v>
          </cell>
          <cell r="X21">
            <v>8</v>
          </cell>
          <cell r="Y21">
            <v>5</v>
          </cell>
          <cell r="Z21">
            <v>5</v>
          </cell>
          <cell r="AA21">
            <v>3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19</v>
          </cell>
          <cell r="BA21">
            <v>35</v>
          </cell>
          <cell r="BB21">
            <v>1</v>
          </cell>
          <cell r="BC21">
            <v>0</v>
          </cell>
          <cell r="BD21">
            <v>0</v>
          </cell>
          <cell r="BE21">
            <v>0</v>
          </cell>
          <cell r="BF21">
            <v>4</v>
          </cell>
          <cell r="BG21">
            <v>5</v>
          </cell>
          <cell r="BH21">
            <v>5</v>
          </cell>
          <cell r="BI21">
            <v>5</v>
          </cell>
          <cell r="BJ21">
            <v>5</v>
          </cell>
          <cell r="BK21">
            <v>5</v>
          </cell>
          <cell r="BL21">
            <v>3</v>
          </cell>
          <cell r="BM21">
            <v>5</v>
          </cell>
          <cell r="BN21">
            <v>1</v>
          </cell>
          <cell r="BO21">
            <v>0</v>
          </cell>
          <cell r="BP21">
            <v>0</v>
          </cell>
          <cell r="BQ21">
            <v>0</v>
          </cell>
          <cell r="BR21">
            <v>9</v>
          </cell>
          <cell r="BS21">
            <v>3</v>
          </cell>
          <cell r="BT21">
            <v>5</v>
          </cell>
          <cell r="BU21">
            <v>1</v>
          </cell>
          <cell r="BV21">
            <v>0</v>
          </cell>
          <cell r="BW21">
            <v>0</v>
          </cell>
          <cell r="BX21">
            <v>0</v>
          </cell>
          <cell r="BY21">
            <v>9</v>
          </cell>
        </row>
        <row r="22">
          <cell r="C22" t="str">
            <v>生石小</v>
          </cell>
          <cell r="D22">
            <v>116</v>
          </cell>
          <cell r="E22">
            <v>111</v>
          </cell>
          <cell r="F22">
            <v>113</v>
          </cell>
          <cell r="G22">
            <v>127</v>
          </cell>
          <cell r="H22">
            <v>127</v>
          </cell>
          <cell r="I22">
            <v>124</v>
          </cell>
          <cell r="J22">
            <v>4</v>
          </cell>
          <cell r="K22">
            <v>6</v>
          </cell>
          <cell r="L22">
            <v>1</v>
          </cell>
          <cell r="M22">
            <v>2</v>
          </cell>
          <cell r="N22">
            <v>3</v>
          </cell>
          <cell r="O22">
            <v>3</v>
          </cell>
          <cell r="P22">
            <v>2</v>
          </cell>
          <cell r="Q22">
            <v>1</v>
          </cell>
          <cell r="R22">
            <v>0</v>
          </cell>
          <cell r="S22">
            <v>2</v>
          </cell>
          <cell r="T22">
            <v>3</v>
          </cell>
          <cell r="U22">
            <v>2</v>
          </cell>
          <cell r="V22">
            <v>2</v>
          </cell>
          <cell r="W22">
            <v>5</v>
          </cell>
          <cell r="X22">
            <v>1</v>
          </cell>
          <cell r="Y22">
            <v>0</v>
          </cell>
          <cell r="Z22">
            <v>0</v>
          </cell>
          <cell r="AA22">
            <v>1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10</v>
          </cell>
          <cell r="BA22">
            <v>9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4</v>
          </cell>
          <cell r="BG22">
            <v>4</v>
          </cell>
          <cell r="BH22">
            <v>4</v>
          </cell>
          <cell r="BI22">
            <v>4</v>
          </cell>
          <cell r="BJ22">
            <v>4</v>
          </cell>
          <cell r="BK22">
            <v>4</v>
          </cell>
          <cell r="BL22">
            <v>2</v>
          </cell>
          <cell r="BM22">
            <v>2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4</v>
          </cell>
          <cell r="BS22">
            <v>2</v>
          </cell>
          <cell r="BT22">
            <v>2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4</v>
          </cell>
        </row>
        <row r="23">
          <cell r="C23" t="str">
            <v>垣生小</v>
          </cell>
          <cell r="D23">
            <v>114</v>
          </cell>
          <cell r="E23">
            <v>116</v>
          </cell>
          <cell r="F23">
            <v>129</v>
          </cell>
          <cell r="G23">
            <v>144</v>
          </cell>
          <cell r="H23">
            <v>132</v>
          </cell>
          <cell r="I23">
            <v>159</v>
          </cell>
          <cell r="J23">
            <v>3</v>
          </cell>
          <cell r="K23">
            <v>4</v>
          </cell>
          <cell r="L23">
            <v>8</v>
          </cell>
          <cell r="M23">
            <v>4</v>
          </cell>
          <cell r="N23">
            <v>6</v>
          </cell>
          <cell r="O23">
            <v>2</v>
          </cell>
          <cell r="P23">
            <v>1</v>
          </cell>
          <cell r="Q23">
            <v>1</v>
          </cell>
          <cell r="R23">
            <v>4</v>
          </cell>
          <cell r="S23">
            <v>1</v>
          </cell>
          <cell r="T23">
            <v>2</v>
          </cell>
          <cell r="U23">
            <v>0</v>
          </cell>
          <cell r="V23">
            <v>2</v>
          </cell>
          <cell r="W23">
            <v>3</v>
          </cell>
          <cell r="X23">
            <v>3</v>
          </cell>
          <cell r="Y23">
            <v>3</v>
          </cell>
          <cell r="Z23">
            <v>4</v>
          </cell>
          <cell r="AA23">
            <v>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9</v>
          </cell>
          <cell r="BA23">
            <v>17</v>
          </cell>
          <cell r="BB23">
            <v>0</v>
          </cell>
          <cell r="BC23">
            <v>1</v>
          </cell>
          <cell r="BD23">
            <v>0</v>
          </cell>
          <cell r="BE23">
            <v>0</v>
          </cell>
          <cell r="BF23">
            <v>4</v>
          </cell>
          <cell r="BG23">
            <v>4</v>
          </cell>
          <cell r="BH23">
            <v>4</v>
          </cell>
          <cell r="BI23">
            <v>5</v>
          </cell>
          <cell r="BJ23">
            <v>4</v>
          </cell>
          <cell r="BK23">
            <v>5</v>
          </cell>
          <cell r="BL23">
            <v>2</v>
          </cell>
          <cell r="BM23">
            <v>3</v>
          </cell>
          <cell r="BN23">
            <v>0</v>
          </cell>
          <cell r="BO23">
            <v>1</v>
          </cell>
          <cell r="BP23">
            <v>0</v>
          </cell>
          <cell r="BQ23">
            <v>0</v>
          </cell>
          <cell r="BR23">
            <v>6</v>
          </cell>
          <cell r="BS23">
            <v>2</v>
          </cell>
          <cell r="BT23">
            <v>3</v>
          </cell>
          <cell r="BU23">
            <v>0</v>
          </cell>
          <cell r="BV23">
            <v>1</v>
          </cell>
          <cell r="BW23">
            <v>0</v>
          </cell>
          <cell r="BX23">
            <v>0</v>
          </cell>
          <cell r="BY23">
            <v>6</v>
          </cell>
        </row>
        <row r="24">
          <cell r="C24" t="str">
            <v>道後小</v>
          </cell>
          <cell r="D24">
            <v>77</v>
          </cell>
          <cell r="E24">
            <v>83</v>
          </cell>
          <cell r="F24">
            <v>105</v>
          </cell>
          <cell r="G24">
            <v>124</v>
          </cell>
          <cell r="H24">
            <v>111</v>
          </cell>
          <cell r="I24">
            <v>119</v>
          </cell>
          <cell r="J24">
            <v>4</v>
          </cell>
          <cell r="K24">
            <v>5</v>
          </cell>
          <cell r="L24">
            <v>3</v>
          </cell>
          <cell r="M24">
            <v>6</v>
          </cell>
          <cell r="N24">
            <v>0</v>
          </cell>
          <cell r="O24">
            <v>3</v>
          </cell>
          <cell r="P24">
            <v>0</v>
          </cell>
          <cell r="Q24">
            <v>1</v>
          </cell>
          <cell r="R24">
            <v>2</v>
          </cell>
          <cell r="S24">
            <v>2</v>
          </cell>
          <cell r="T24">
            <v>0</v>
          </cell>
          <cell r="U24">
            <v>0</v>
          </cell>
          <cell r="V24">
            <v>4</v>
          </cell>
          <cell r="W24">
            <v>4</v>
          </cell>
          <cell r="X24">
            <v>1</v>
          </cell>
          <cell r="Y24">
            <v>4</v>
          </cell>
          <cell r="Z24">
            <v>0</v>
          </cell>
          <cell r="AA24">
            <v>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1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15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3</v>
          </cell>
          <cell r="BG24">
            <v>3</v>
          </cell>
          <cell r="BH24">
            <v>3</v>
          </cell>
          <cell r="BI24">
            <v>4</v>
          </cell>
          <cell r="BJ24">
            <v>4</v>
          </cell>
          <cell r="BK24">
            <v>4</v>
          </cell>
          <cell r="BL24">
            <v>1</v>
          </cell>
          <cell r="BM24">
            <v>2</v>
          </cell>
          <cell r="BN24">
            <v>0</v>
          </cell>
          <cell r="BO24">
            <v>0</v>
          </cell>
          <cell r="BP24">
            <v>1</v>
          </cell>
          <cell r="BQ24">
            <v>0</v>
          </cell>
          <cell r="BR24">
            <v>4</v>
          </cell>
          <cell r="BS24">
            <v>1</v>
          </cell>
          <cell r="BT24">
            <v>2</v>
          </cell>
          <cell r="BU24">
            <v>0</v>
          </cell>
          <cell r="BV24">
            <v>0</v>
          </cell>
          <cell r="BW24">
            <v>1</v>
          </cell>
          <cell r="BX24">
            <v>0</v>
          </cell>
          <cell r="BY24">
            <v>4</v>
          </cell>
        </row>
        <row r="25">
          <cell r="C25" t="str">
            <v>湯築小</v>
          </cell>
          <cell r="D25">
            <v>68</v>
          </cell>
          <cell r="E25">
            <v>65</v>
          </cell>
          <cell r="F25">
            <v>70</v>
          </cell>
          <cell r="G25">
            <v>69</v>
          </cell>
          <cell r="H25">
            <v>77</v>
          </cell>
          <cell r="I25">
            <v>71</v>
          </cell>
          <cell r="J25">
            <v>1</v>
          </cell>
          <cell r="K25">
            <v>2</v>
          </cell>
          <cell r="L25">
            <v>2</v>
          </cell>
          <cell r="M25">
            <v>3</v>
          </cell>
          <cell r="N25">
            <v>3</v>
          </cell>
          <cell r="O25">
            <v>5</v>
          </cell>
          <cell r="P25">
            <v>0</v>
          </cell>
          <cell r="Q25">
            <v>2</v>
          </cell>
          <cell r="R25">
            <v>1</v>
          </cell>
          <cell r="S25">
            <v>0</v>
          </cell>
          <cell r="T25">
            <v>0</v>
          </cell>
          <cell r="U25">
            <v>2</v>
          </cell>
          <cell r="V25">
            <v>1</v>
          </cell>
          <cell r="W25">
            <v>0</v>
          </cell>
          <cell r="X25">
            <v>1</v>
          </cell>
          <cell r="Y25">
            <v>3</v>
          </cell>
          <cell r="Z25">
            <v>2</v>
          </cell>
          <cell r="AA25">
            <v>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5</v>
          </cell>
          <cell r="BA25">
            <v>10</v>
          </cell>
          <cell r="BB25">
            <v>1</v>
          </cell>
          <cell r="BC25">
            <v>0</v>
          </cell>
          <cell r="BD25">
            <v>0</v>
          </cell>
          <cell r="BE25">
            <v>0</v>
          </cell>
          <cell r="BF25">
            <v>2</v>
          </cell>
          <cell r="BG25">
            <v>2</v>
          </cell>
          <cell r="BH25">
            <v>2</v>
          </cell>
          <cell r="BI25">
            <v>2</v>
          </cell>
          <cell r="BJ25">
            <v>3</v>
          </cell>
          <cell r="BK25">
            <v>3</v>
          </cell>
          <cell r="BL25">
            <v>1</v>
          </cell>
          <cell r="BM25">
            <v>2</v>
          </cell>
          <cell r="BN25">
            <v>1</v>
          </cell>
          <cell r="BO25">
            <v>0</v>
          </cell>
          <cell r="BP25">
            <v>0</v>
          </cell>
          <cell r="BQ25">
            <v>0</v>
          </cell>
          <cell r="BR25">
            <v>4</v>
          </cell>
          <cell r="BS25">
            <v>1</v>
          </cell>
          <cell r="BT25">
            <v>2</v>
          </cell>
          <cell r="BU25">
            <v>1</v>
          </cell>
          <cell r="BV25">
            <v>0</v>
          </cell>
          <cell r="BW25">
            <v>0</v>
          </cell>
          <cell r="BX25">
            <v>0</v>
          </cell>
          <cell r="BY25">
            <v>4</v>
          </cell>
        </row>
        <row r="26">
          <cell r="C26" t="str">
            <v>興居島小</v>
          </cell>
          <cell r="D26">
            <v>3</v>
          </cell>
          <cell r="E26">
            <v>1</v>
          </cell>
          <cell r="F26">
            <v>5</v>
          </cell>
          <cell r="G26">
            <v>5</v>
          </cell>
          <cell r="H26">
            <v>2</v>
          </cell>
          <cell r="I26">
            <v>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1</v>
          </cell>
          <cell r="BG26">
            <v>0.5</v>
          </cell>
          <cell r="BH26">
            <v>0.5</v>
          </cell>
          <cell r="BI26">
            <v>1</v>
          </cell>
          <cell r="BJ26">
            <v>1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</row>
        <row r="27">
          <cell r="C27" t="str">
            <v>興居島小釣島分校</v>
          </cell>
          <cell r="BR27">
            <v>0</v>
          </cell>
          <cell r="BY27">
            <v>0</v>
          </cell>
        </row>
        <row r="28">
          <cell r="C28" t="str">
            <v>余土小</v>
          </cell>
          <cell r="D28">
            <v>93</v>
          </cell>
          <cell r="E28">
            <v>111</v>
          </cell>
          <cell r="F28">
            <v>129</v>
          </cell>
          <cell r="G28">
            <v>121</v>
          </cell>
          <cell r="H28">
            <v>123</v>
          </cell>
          <cell r="I28">
            <v>129</v>
          </cell>
          <cell r="J28">
            <v>6</v>
          </cell>
          <cell r="K28">
            <v>5</v>
          </cell>
          <cell r="L28">
            <v>7</v>
          </cell>
          <cell r="M28">
            <v>5</v>
          </cell>
          <cell r="N28">
            <v>5</v>
          </cell>
          <cell r="O28">
            <v>6</v>
          </cell>
          <cell r="P28">
            <v>3</v>
          </cell>
          <cell r="Q28">
            <v>3</v>
          </cell>
          <cell r="R28">
            <v>3</v>
          </cell>
          <cell r="S28">
            <v>2</v>
          </cell>
          <cell r="T28">
            <v>5</v>
          </cell>
          <cell r="U28">
            <v>3</v>
          </cell>
          <cell r="V28">
            <v>3</v>
          </cell>
          <cell r="W28">
            <v>2</v>
          </cell>
          <cell r="X28">
            <v>4</v>
          </cell>
          <cell r="Y28">
            <v>3</v>
          </cell>
          <cell r="Z28">
            <v>0</v>
          </cell>
          <cell r="AA28">
            <v>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19</v>
          </cell>
          <cell r="BA28">
            <v>15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3</v>
          </cell>
          <cell r="BG28">
            <v>4</v>
          </cell>
          <cell r="BH28">
            <v>4</v>
          </cell>
          <cell r="BI28">
            <v>4</v>
          </cell>
          <cell r="BJ28">
            <v>4</v>
          </cell>
          <cell r="BK28">
            <v>4</v>
          </cell>
          <cell r="BL28">
            <v>3</v>
          </cell>
          <cell r="BM28">
            <v>2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5</v>
          </cell>
          <cell r="BS28">
            <v>3</v>
          </cell>
          <cell r="BT28">
            <v>2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5</v>
          </cell>
        </row>
        <row r="29">
          <cell r="C29" t="str">
            <v>湯山小</v>
          </cell>
          <cell r="D29">
            <v>51</v>
          </cell>
          <cell r="E29">
            <v>48</v>
          </cell>
          <cell r="F29">
            <v>58</v>
          </cell>
          <cell r="G29">
            <v>45</v>
          </cell>
          <cell r="H29">
            <v>52</v>
          </cell>
          <cell r="I29">
            <v>63</v>
          </cell>
          <cell r="J29">
            <v>0</v>
          </cell>
          <cell r="K29">
            <v>3</v>
          </cell>
          <cell r="L29">
            <v>2</v>
          </cell>
          <cell r="M29">
            <v>3</v>
          </cell>
          <cell r="N29">
            <v>2</v>
          </cell>
          <cell r="O29">
            <v>4</v>
          </cell>
          <cell r="P29">
            <v>0</v>
          </cell>
          <cell r="Q29">
            <v>1</v>
          </cell>
          <cell r="R29">
            <v>1</v>
          </cell>
          <cell r="S29">
            <v>1</v>
          </cell>
          <cell r="T29">
            <v>0</v>
          </cell>
          <cell r="U29">
            <v>2</v>
          </cell>
          <cell r="V29">
            <v>0</v>
          </cell>
          <cell r="W29">
            <v>2</v>
          </cell>
          <cell r="X29">
            <v>1</v>
          </cell>
          <cell r="Y29">
            <v>2</v>
          </cell>
          <cell r="Z29">
            <v>2</v>
          </cell>
          <cell r="AA29">
            <v>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5</v>
          </cell>
          <cell r="BA29">
            <v>9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2</v>
          </cell>
          <cell r="BG29">
            <v>2</v>
          </cell>
          <cell r="BH29">
            <v>2</v>
          </cell>
          <cell r="BI29">
            <v>2</v>
          </cell>
          <cell r="BJ29">
            <v>2</v>
          </cell>
          <cell r="BK29">
            <v>2</v>
          </cell>
          <cell r="BL29">
            <v>1</v>
          </cell>
          <cell r="BM29">
            <v>2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3</v>
          </cell>
          <cell r="BS29">
            <v>1</v>
          </cell>
          <cell r="BT29">
            <v>2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3</v>
          </cell>
        </row>
        <row r="30">
          <cell r="C30" t="str">
            <v>日浦小</v>
          </cell>
          <cell r="D30">
            <v>1</v>
          </cell>
          <cell r="E30">
            <v>7</v>
          </cell>
          <cell r="F30">
            <v>6</v>
          </cell>
          <cell r="G30">
            <v>6</v>
          </cell>
          <cell r="H30">
            <v>5</v>
          </cell>
          <cell r="I30">
            <v>11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0.5</v>
          </cell>
          <cell r="BG30">
            <v>0.5</v>
          </cell>
          <cell r="BH30">
            <v>0.5</v>
          </cell>
          <cell r="BI30">
            <v>0.5</v>
          </cell>
          <cell r="BJ30">
            <v>0.5</v>
          </cell>
          <cell r="BK30">
            <v>0.5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</row>
        <row r="31">
          <cell r="C31" t="str">
            <v>伊台小</v>
          </cell>
          <cell r="D31">
            <v>34</v>
          </cell>
          <cell r="E31">
            <v>51</v>
          </cell>
          <cell r="F31">
            <v>51</v>
          </cell>
          <cell r="G31">
            <v>44</v>
          </cell>
          <cell r="H31">
            <v>57</v>
          </cell>
          <cell r="I31">
            <v>51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3</v>
          </cell>
          <cell r="O31">
            <v>3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</v>
          </cell>
          <cell r="Z31">
            <v>0</v>
          </cell>
          <cell r="AA31">
            <v>3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2</v>
          </cell>
          <cell r="BA31">
            <v>4</v>
          </cell>
          <cell r="BB31">
            <v>0</v>
          </cell>
          <cell r="BC31">
            <v>0</v>
          </cell>
          <cell r="BD31">
            <v>1</v>
          </cell>
          <cell r="BE31">
            <v>0</v>
          </cell>
          <cell r="BF31">
            <v>1</v>
          </cell>
          <cell r="BG31">
            <v>2</v>
          </cell>
          <cell r="BH31">
            <v>2</v>
          </cell>
          <cell r="BI31">
            <v>2</v>
          </cell>
          <cell r="BJ31">
            <v>2</v>
          </cell>
          <cell r="BK31">
            <v>2</v>
          </cell>
          <cell r="BL31">
            <v>1</v>
          </cell>
          <cell r="BM31">
            <v>1</v>
          </cell>
          <cell r="BN31">
            <v>0</v>
          </cell>
          <cell r="BO31">
            <v>0</v>
          </cell>
          <cell r="BP31">
            <v>1</v>
          </cell>
          <cell r="BQ31">
            <v>0</v>
          </cell>
          <cell r="BR31">
            <v>3</v>
          </cell>
          <cell r="BS31">
            <v>1</v>
          </cell>
          <cell r="BT31">
            <v>1</v>
          </cell>
          <cell r="BU31">
            <v>0</v>
          </cell>
          <cell r="BV31">
            <v>0</v>
          </cell>
          <cell r="BW31">
            <v>1</v>
          </cell>
          <cell r="BX31">
            <v>0</v>
          </cell>
          <cell r="BY31">
            <v>3</v>
          </cell>
        </row>
        <row r="32">
          <cell r="C32" t="str">
            <v>五明小</v>
          </cell>
          <cell r="D32">
            <v>2</v>
          </cell>
          <cell r="E32">
            <v>3</v>
          </cell>
          <cell r="F32">
            <v>3</v>
          </cell>
          <cell r="G32">
            <v>5</v>
          </cell>
          <cell r="H32">
            <v>6</v>
          </cell>
          <cell r="I32">
            <v>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0.5</v>
          </cell>
          <cell r="BG32">
            <v>0.5</v>
          </cell>
          <cell r="BH32">
            <v>0.5</v>
          </cell>
          <cell r="BI32">
            <v>0.5</v>
          </cell>
          <cell r="BJ32">
            <v>0.5</v>
          </cell>
          <cell r="BK32">
            <v>0.5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</row>
        <row r="33">
          <cell r="C33" t="str">
            <v>久米小</v>
          </cell>
          <cell r="D33">
            <v>106</v>
          </cell>
          <cell r="E33">
            <v>113</v>
          </cell>
          <cell r="F33">
            <v>136</v>
          </cell>
          <cell r="G33">
            <v>131</v>
          </cell>
          <cell r="H33">
            <v>117</v>
          </cell>
          <cell r="I33">
            <v>116</v>
          </cell>
          <cell r="J33">
            <v>3</v>
          </cell>
          <cell r="K33">
            <v>4</v>
          </cell>
          <cell r="L33">
            <v>5</v>
          </cell>
          <cell r="M33">
            <v>4</v>
          </cell>
          <cell r="N33">
            <v>7</v>
          </cell>
          <cell r="O33">
            <v>2</v>
          </cell>
          <cell r="P33">
            <v>1</v>
          </cell>
          <cell r="Q33">
            <v>3</v>
          </cell>
          <cell r="R33">
            <v>3</v>
          </cell>
          <cell r="S33">
            <v>0</v>
          </cell>
          <cell r="T33">
            <v>5</v>
          </cell>
          <cell r="U33">
            <v>0</v>
          </cell>
          <cell r="V33">
            <v>2</v>
          </cell>
          <cell r="W33">
            <v>1</v>
          </cell>
          <cell r="X33">
            <v>1</v>
          </cell>
          <cell r="Y33">
            <v>4</v>
          </cell>
          <cell r="Z33">
            <v>2</v>
          </cell>
          <cell r="AA33">
            <v>2</v>
          </cell>
          <cell r="AB33">
            <v>0</v>
          </cell>
          <cell r="AC33">
            <v>0</v>
          </cell>
          <cell r="AD33">
            <v>1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12</v>
          </cell>
          <cell r="BA33">
            <v>12</v>
          </cell>
          <cell r="BB33">
            <v>1</v>
          </cell>
          <cell r="BC33">
            <v>0</v>
          </cell>
          <cell r="BD33">
            <v>0</v>
          </cell>
          <cell r="BE33">
            <v>0</v>
          </cell>
          <cell r="BF33">
            <v>4</v>
          </cell>
          <cell r="BG33">
            <v>4</v>
          </cell>
          <cell r="BH33">
            <v>4</v>
          </cell>
          <cell r="BI33">
            <v>4</v>
          </cell>
          <cell r="BJ33">
            <v>4</v>
          </cell>
          <cell r="BK33">
            <v>4</v>
          </cell>
          <cell r="BL33">
            <v>2</v>
          </cell>
          <cell r="BM33">
            <v>2</v>
          </cell>
          <cell r="BN33">
            <v>1</v>
          </cell>
          <cell r="BO33">
            <v>0</v>
          </cell>
          <cell r="BP33">
            <v>0</v>
          </cell>
          <cell r="BQ33">
            <v>0</v>
          </cell>
          <cell r="BR33">
            <v>5</v>
          </cell>
          <cell r="BS33">
            <v>2</v>
          </cell>
          <cell r="BT33">
            <v>2</v>
          </cell>
          <cell r="BU33">
            <v>1</v>
          </cell>
          <cell r="BV33">
            <v>0</v>
          </cell>
          <cell r="BW33">
            <v>0</v>
          </cell>
          <cell r="BX33">
            <v>0</v>
          </cell>
          <cell r="BY33">
            <v>5</v>
          </cell>
        </row>
        <row r="34">
          <cell r="C34" t="str">
            <v>浮穴小</v>
          </cell>
          <cell r="D34">
            <v>72</v>
          </cell>
          <cell r="E34">
            <v>63</v>
          </cell>
          <cell r="F34">
            <v>79</v>
          </cell>
          <cell r="G34">
            <v>80</v>
          </cell>
          <cell r="H34">
            <v>84</v>
          </cell>
          <cell r="I34">
            <v>82</v>
          </cell>
          <cell r="J34">
            <v>0</v>
          </cell>
          <cell r="K34">
            <v>2</v>
          </cell>
          <cell r="L34">
            <v>2</v>
          </cell>
          <cell r="M34">
            <v>5</v>
          </cell>
          <cell r="N34">
            <v>0</v>
          </cell>
          <cell r="O34">
            <v>2</v>
          </cell>
          <cell r="P34">
            <v>0</v>
          </cell>
          <cell r="Q34">
            <v>0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2</v>
          </cell>
          <cell r="Y34">
            <v>4</v>
          </cell>
          <cell r="Z34">
            <v>0</v>
          </cell>
          <cell r="AA34">
            <v>2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10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3</v>
          </cell>
          <cell r="BG34">
            <v>2</v>
          </cell>
          <cell r="BH34">
            <v>3</v>
          </cell>
          <cell r="BI34">
            <v>3</v>
          </cell>
          <cell r="BJ34">
            <v>3</v>
          </cell>
          <cell r="BK34">
            <v>3</v>
          </cell>
          <cell r="BL34">
            <v>1</v>
          </cell>
          <cell r="BM34">
            <v>2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3</v>
          </cell>
          <cell r="BS34">
            <v>1</v>
          </cell>
          <cell r="BT34">
            <v>2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3</v>
          </cell>
        </row>
        <row r="35">
          <cell r="C35" t="str">
            <v>小野小</v>
          </cell>
          <cell r="D35">
            <v>125</v>
          </cell>
          <cell r="E35">
            <v>136</v>
          </cell>
          <cell r="F35">
            <v>125</v>
          </cell>
          <cell r="G35">
            <v>140</v>
          </cell>
          <cell r="H35">
            <v>125</v>
          </cell>
          <cell r="I35">
            <v>151</v>
          </cell>
          <cell r="J35">
            <v>14</v>
          </cell>
          <cell r="K35">
            <v>11</v>
          </cell>
          <cell r="L35">
            <v>6</v>
          </cell>
          <cell r="M35">
            <v>9</v>
          </cell>
          <cell r="N35">
            <v>7</v>
          </cell>
          <cell r="O35">
            <v>4</v>
          </cell>
          <cell r="P35">
            <v>4</v>
          </cell>
          <cell r="Q35">
            <v>3</v>
          </cell>
          <cell r="R35">
            <v>2</v>
          </cell>
          <cell r="S35">
            <v>2</v>
          </cell>
          <cell r="T35">
            <v>0</v>
          </cell>
          <cell r="U35">
            <v>1</v>
          </cell>
          <cell r="V35">
            <v>9</v>
          </cell>
          <cell r="W35">
            <v>6</v>
          </cell>
          <cell r="X35">
            <v>4</v>
          </cell>
          <cell r="Y35">
            <v>7</v>
          </cell>
          <cell r="Z35">
            <v>6</v>
          </cell>
          <cell r="AA35">
            <v>3</v>
          </cell>
          <cell r="AB35">
            <v>1</v>
          </cell>
          <cell r="AC35">
            <v>2</v>
          </cell>
          <cell r="AD35">
            <v>0</v>
          </cell>
          <cell r="AE35">
            <v>0</v>
          </cell>
          <cell r="AF35">
            <v>1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12</v>
          </cell>
          <cell r="BA35">
            <v>35</v>
          </cell>
          <cell r="BB35">
            <v>4</v>
          </cell>
          <cell r="BC35">
            <v>0</v>
          </cell>
          <cell r="BD35">
            <v>0</v>
          </cell>
          <cell r="BE35">
            <v>0</v>
          </cell>
          <cell r="BF35">
            <v>4</v>
          </cell>
          <cell r="BG35">
            <v>4</v>
          </cell>
          <cell r="BH35">
            <v>4</v>
          </cell>
          <cell r="BI35">
            <v>4</v>
          </cell>
          <cell r="BJ35">
            <v>4</v>
          </cell>
          <cell r="BK35">
            <v>5</v>
          </cell>
          <cell r="BL35">
            <v>2</v>
          </cell>
          <cell r="BM35">
            <v>5</v>
          </cell>
          <cell r="BN35">
            <v>1</v>
          </cell>
          <cell r="BO35">
            <v>0</v>
          </cell>
          <cell r="BP35">
            <v>0</v>
          </cell>
          <cell r="BQ35">
            <v>0</v>
          </cell>
          <cell r="BR35">
            <v>8</v>
          </cell>
          <cell r="BS35">
            <v>2</v>
          </cell>
          <cell r="BT35">
            <v>5</v>
          </cell>
          <cell r="BU35">
            <v>1</v>
          </cell>
          <cell r="BV35">
            <v>0</v>
          </cell>
          <cell r="BW35">
            <v>0</v>
          </cell>
          <cell r="BX35">
            <v>0</v>
          </cell>
          <cell r="BY35">
            <v>8</v>
          </cell>
        </row>
        <row r="36">
          <cell r="C36" t="str">
            <v>石井小</v>
          </cell>
          <cell r="D36">
            <v>122</v>
          </cell>
          <cell r="E36">
            <v>119</v>
          </cell>
          <cell r="F36">
            <v>126</v>
          </cell>
          <cell r="G36">
            <v>139</v>
          </cell>
          <cell r="H36">
            <v>145</v>
          </cell>
          <cell r="I36">
            <v>132</v>
          </cell>
          <cell r="J36">
            <v>5</v>
          </cell>
          <cell r="K36">
            <v>11</v>
          </cell>
          <cell r="L36">
            <v>2</v>
          </cell>
          <cell r="M36">
            <v>2</v>
          </cell>
          <cell r="N36">
            <v>5</v>
          </cell>
          <cell r="O36">
            <v>3</v>
          </cell>
          <cell r="P36">
            <v>0</v>
          </cell>
          <cell r="Q36">
            <v>1</v>
          </cell>
          <cell r="R36">
            <v>0</v>
          </cell>
          <cell r="S36">
            <v>1</v>
          </cell>
          <cell r="T36">
            <v>2</v>
          </cell>
          <cell r="U36">
            <v>0</v>
          </cell>
          <cell r="V36">
            <v>5</v>
          </cell>
          <cell r="W36">
            <v>10</v>
          </cell>
          <cell r="X36">
            <v>2</v>
          </cell>
          <cell r="Y36">
            <v>1</v>
          </cell>
          <cell r="Z36">
            <v>3</v>
          </cell>
          <cell r="AA36">
            <v>3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4</v>
          </cell>
          <cell r="BA36">
            <v>24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4</v>
          </cell>
          <cell r="BG36">
            <v>4</v>
          </cell>
          <cell r="BH36">
            <v>4</v>
          </cell>
          <cell r="BI36">
            <v>4</v>
          </cell>
          <cell r="BJ36">
            <v>5</v>
          </cell>
          <cell r="BK36">
            <v>4</v>
          </cell>
          <cell r="BL36">
            <v>1</v>
          </cell>
          <cell r="BM36">
            <v>3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4</v>
          </cell>
          <cell r="BS36">
            <v>1</v>
          </cell>
          <cell r="BT36">
            <v>3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4</v>
          </cell>
        </row>
        <row r="37">
          <cell r="C37" t="str">
            <v>荏原小</v>
          </cell>
          <cell r="D37">
            <v>42</v>
          </cell>
          <cell r="E37">
            <v>39</v>
          </cell>
          <cell r="F37">
            <v>45</v>
          </cell>
          <cell r="G37">
            <v>58</v>
          </cell>
          <cell r="H37">
            <v>48</v>
          </cell>
          <cell r="I37">
            <v>61</v>
          </cell>
          <cell r="J37">
            <v>3</v>
          </cell>
          <cell r="K37">
            <v>2</v>
          </cell>
          <cell r="L37">
            <v>1</v>
          </cell>
          <cell r="M37">
            <v>2</v>
          </cell>
          <cell r="N37">
            <v>4</v>
          </cell>
          <cell r="O37">
            <v>3</v>
          </cell>
          <cell r="P37">
            <v>2</v>
          </cell>
          <cell r="Q37">
            <v>0</v>
          </cell>
          <cell r="R37">
            <v>1</v>
          </cell>
          <cell r="S37">
            <v>0</v>
          </cell>
          <cell r="T37">
            <v>2</v>
          </cell>
          <cell r="U37">
            <v>1</v>
          </cell>
          <cell r="V37">
            <v>1</v>
          </cell>
          <cell r="W37">
            <v>2</v>
          </cell>
          <cell r="X37">
            <v>0</v>
          </cell>
          <cell r="Y37">
            <v>1</v>
          </cell>
          <cell r="Z37">
            <v>1</v>
          </cell>
          <cell r="AA37">
            <v>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6</v>
          </cell>
          <cell r="BA37">
            <v>7</v>
          </cell>
          <cell r="BB37">
            <v>1</v>
          </cell>
          <cell r="BC37">
            <v>0</v>
          </cell>
          <cell r="BD37">
            <v>1</v>
          </cell>
          <cell r="BE37">
            <v>0</v>
          </cell>
          <cell r="BF37">
            <v>2</v>
          </cell>
          <cell r="BG37">
            <v>2</v>
          </cell>
          <cell r="BH37">
            <v>2</v>
          </cell>
          <cell r="BI37">
            <v>2</v>
          </cell>
          <cell r="BJ37">
            <v>2</v>
          </cell>
          <cell r="BK37">
            <v>2</v>
          </cell>
          <cell r="BL37">
            <v>1</v>
          </cell>
          <cell r="BM37">
            <v>1</v>
          </cell>
          <cell r="BN37">
            <v>1</v>
          </cell>
          <cell r="BO37">
            <v>0</v>
          </cell>
          <cell r="BP37">
            <v>1</v>
          </cell>
          <cell r="BQ37">
            <v>0</v>
          </cell>
          <cell r="BR37">
            <v>4</v>
          </cell>
          <cell r="BS37">
            <v>1</v>
          </cell>
          <cell r="BT37">
            <v>1</v>
          </cell>
          <cell r="BU37">
            <v>1</v>
          </cell>
          <cell r="BV37">
            <v>0</v>
          </cell>
          <cell r="BW37">
            <v>1</v>
          </cell>
          <cell r="BX37">
            <v>0</v>
          </cell>
          <cell r="BY37">
            <v>4</v>
          </cell>
        </row>
        <row r="38">
          <cell r="C38" t="str">
            <v>坂本小</v>
          </cell>
          <cell r="D38">
            <v>1</v>
          </cell>
          <cell r="E38">
            <v>2</v>
          </cell>
          <cell r="F38">
            <v>4</v>
          </cell>
          <cell r="G38">
            <v>2</v>
          </cell>
          <cell r="H38">
            <v>1</v>
          </cell>
          <cell r="I38">
            <v>11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0.5</v>
          </cell>
          <cell r="BG38">
            <v>0.5</v>
          </cell>
          <cell r="BH38">
            <v>0.5</v>
          </cell>
          <cell r="BI38">
            <v>0.5</v>
          </cell>
          <cell r="BJ38">
            <v>0.5</v>
          </cell>
          <cell r="BK38">
            <v>0.5</v>
          </cell>
          <cell r="BL38">
            <v>1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1</v>
          </cell>
          <cell r="BS38">
            <v>1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1</v>
          </cell>
        </row>
        <row r="39">
          <cell r="C39" t="str">
            <v>たちばな小</v>
          </cell>
          <cell r="D39">
            <v>63</v>
          </cell>
          <cell r="E39">
            <v>75</v>
          </cell>
          <cell r="F39">
            <v>81</v>
          </cell>
          <cell r="G39">
            <v>70</v>
          </cell>
          <cell r="H39">
            <v>78</v>
          </cell>
          <cell r="I39">
            <v>96</v>
          </cell>
          <cell r="J39">
            <v>3</v>
          </cell>
          <cell r="K39">
            <v>5</v>
          </cell>
          <cell r="L39">
            <v>5</v>
          </cell>
          <cell r="M39">
            <v>6</v>
          </cell>
          <cell r="N39">
            <v>9</v>
          </cell>
          <cell r="O39">
            <v>3</v>
          </cell>
          <cell r="P39">
            <v>2</v>
          </cell>
          <cell r="Q39">
            <v>2</v>
          </cell>
          <cell r="R39">
            <v>2</v>
          </cell>
          <cell r="S39">
            <v>3</v>
          </cell>
          <cell r="T39">
            <v>2</v>
          </cell>
          <cell r="U39">
            <v>2</v>
          </cell>
          <cell r="V39">
            <v>1</v>
          </cell>
          <cell r="W39">
            <v>3</v>
          </cell>
          <cell r="X39">
            <v>3</v>
          </cell>
          <cell r="Y39">
            <v>3</v>
          </cell>
          <cell r="Z39">
            <v>7</v>
          </cell>
          <cell r="AA39">
            <v>1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13</v>
          </cell>
          <cell r="BA39">
            <v>18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2</v>
          </cell>
          <cell r="BG39">
            <v>3</v>
          </cell>
          <cell r="BH39">
            <v>3</v>
          </cell>
          <cell r="BI39">
            <v>2</v>
          </cell>
          <cell r="BJ39">
            <v>3</v>
          </cell>
          <cell r="BK39">
            <v>3</v>
          </cell>
          <cell r="BL39">
            <v>2</v>
          </cell>
          <cell r="BM39">
            <v>3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5</v>
          </cell>
          <cell r="BS39">
            <v>2</v>
          </cell>
          <cell r="BT39">
            <v>3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5</v>
          </cell>
        </row>
        <row r="40">
          <cell r="C40" t="str">
            <v>椿小</v>
          </cell>
          <cell r="D40">
            <v>116</v>
          </cell>
          <cell r="E40">
            <v>151</v>
          </cell>
          <cell r="F40">
            <v>137</v>
          </cell>
          <cell r="G40">
            <v>150</v>
          </cell>
          <cell r="H40">
            <v>142</v>
          </cell>
          <cell r="I40">
            <v>159</v>
          </cell>
          <cell r="J40">
            <v>5</v>
          </cell>
          <cell r="K40">
            <v>2</v>
          </cell>
          <cell r="L40">
            <v>12</v>
          </cell>
          <cell r="M40">
            <v>10</v>
          </cell>
          <cell r="N40">
            <v>9</v>
          </cell>
          <cell r="O40">
            <v>7</v>
          </cell>
          <cell r="P40">
            <v>1</v>
          </cell>
          <cell r="Q40">
            <v>2</v>
          </cell>
          <cell r="R40">
            <v>2</v>
          </cell>
          <cell r="S40">
            <v>5</v>
          </cell>
          <cell r="T40">
            <v>4</v>
          </cell>
          <cell r="U40">
            <v>3</v>
          </cell>
          <cell r="V40">
            <v>4</v>
          </cell>
          <cell r="W40">
            <v>0</v>
          </cell>
          <cell r="X40">
            <v>9</v>
          </cell>
          <cell r="Y40">
            <v>5</v>
          </cell>
          <cell r="Z40">
            <v>4</v>
          </cell>
          <cell r="AA40">
            <v>4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1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1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17</v>
          </cell>
          <cell r="BA40">
            <v>26</v>
          </cell>
          <cell r="BB40">
            <v>1</v>
          </cell>
          <cell r="BC40">
            <v>0</v>
          </cell>
          <cell r="BD40">
            <v>1</v>
          </cell>
          <cell r="BE40">
            <v>0</v>
          </cell>
          <cell r="BF40">
            <v>4</v>
          </cell>
          <cell r="BG40">
            <v>5</v>
          </cell>
          <cell r="BH40">
            <v>4</v>
          </cell>
          <cell r="BI40">
            <v>5</v>
          </cell>
          <cell r="BJ40">
            <v>5</v>
          </cell>
          <cell r="BK40">
            <v>5</v>
          </cell>
          <cell r="BL40">
            <v>3</v>
          </cell>
          <cell r="BM40">
            <v>4</v>
          </cell>
          <cell r="BN40">
            <v>1</v>
          </cell>
          <cell r="BO40">
            <v>0</v>
          </cell>
          <cell r="BP40">
            <v>1</v>
          </cell>
          <cell r="BQ40">
            <v>0</v>
          </cell>
          <cell r="BR40">
            <v>9</v>
          </cell>
          <cell r="BS40">
            <v>3</v>
          </cell>
          <cell r="BT40">
            <v>4</v>
          </cell>
          <cell r="BU40">
            <v>1</v>
          </cell>
          <cell r="BV40">
            <v>0</v>
          </cell>
          <cell r="BW40">
            <v>1</v>
          </cell>
          <cell r="BX40">
            <v>0</v>
          </cell>
          <cell r="BY40">
            <v>9</v>
          </cell>
        </row>
        <row r="41">
          <cell r="C41" t="str">
            <v>石井東小</v>
          </cell>
          <cell r="D41">
            <v>88</v>
          </cell>
          <cell r="E41">
            <v>138</v>
          </cell>
          <cell r="F41">
            <v>113</v>
          </cell>
          <cell r="G41">
            <v>131</v>
          </cell>
          <cell r="H41">
            <v>156</v>
          </cell>
          <cell r="I41">
            <v>163</v>
          </cell>
          <cell r="J41">
            <v>4</v>
          </cell>
          <cell r="K41">
            <v>4</v>
          </cell>
          <cell r="L41">
            <v>4</v>
          </cell>
          <cell r="M41">
            <v>5</v>
          </cell>
          <cell r="N41">
            <v>10</v>
          </cell>
          <cell r="O41">
            <v>4</v>
          </cell>
          <cell r="P41">
            <v>3</v>
          </cell>
          <cell r="Q41">
            <v>0</v>
          </cell>
          <cell r="R41">
            <v>1</v>
          </cell>
          <cell r="S41">
            <v>1</v>
          </cell>
          <cell r="T41">
            <v>4</v>
          </cell>
          <cell r="U41">
            <v>3</v>
          </cell>
          <cell r="V41">
            <v>1</v>
          </cell>
          <cell r="W41">
            <v>4</v>
          </cell>
          <cell r="X41">
            <v>3</v>
          </cell>
          <cell r="Y41">
            <v>2</v>
          </cell>
          <cell r="Z41">
            <v>6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1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12</v>
          </cell>
          <cell r="BA41">
            <v>17</v>
          </cell>
          <cell r="BB41">
            <v>0</v>
          </cell>
          <cell r="BC41">
            <v>1</v>
          </cell>
          <cell r="BD41">
            <v>1</v>
          </cell>
          <cell r="BE41">
            <v>0</v>
          </cell>
          <cell r="BF41">
            <v>3</v>
          </cell>
          <cell r="BG41">
            <v>4</v>
          </cell>
          <cell r="BH41">
            <v>4</v>
          </cell>
          <cell r="BI41">
            <v>4</v>
          </cell>
          <cell r="BJ41">
            <v>5</v>
          </cell>
          <cell r="BK41">
            <v>5</v>
          </cell>
          <cell r="BL41">
            <v>2</v>
          </cell>
          <cell r="BM41">
            <v>3</v>
          </cell>
          <cell r="BN41">
            <v>0</v>
          </cell>
          <cell r="BO41">
            <v>1</v>
          </cell>
          <cell r="BP41">
            <v>1</v>
          </cell>
          <cell r="BQ41">
            <v>0</v>
          </cell>
          <cell r="BR41">
            <v>7</v>
          </cell>
          <cell r="BS41">
            <v>2</v>
          </cell>
          <cell r="BT41">
            <v>3</v>
          </cell>
          <cell r="BU41">
            <v>0</v>
          </cell>
          <cell r="BV41">
            <v>1</v>
          </cell>
          <cell r="BW41">
            <v>1</v>
          </cell>
          <cell r="BX41">
            <v>0</v>
          </cell>
          <cell r="BY41">
            <v>7</v>
          </cell>
        </row>
        <row r="42">
          <cell r="C42" t="str">
            <v>北久米小</v>
          </cell>
          <cell r="D42">
            <v>79</v>
          </cell>
          <cell r="E42">
            <v>98</v>
          </cell>
          <cell r="F42">
            <v>85</v>
          </cell>
          <cell r="G42">
            <v>95</v>
          </cell>
          <cell r="H42">
            <v>87</v>
          </cell>
          <cell r="I42">
            <v>87</v>
          </cell>
          <cell r="J42">
            <v>3</v>
          </cell>
          <cell r="K42">
            <v>5</v>
          </cell>
          <cell r="L42">
            <v>9</v>
          </cell>
          <cell r="M42">
            <v>3</v>
          </cell>
          <cell r="N42">
            <v>2</v>
          </cell>
          <cell r="O42">
            <v>4</v>
          </cell>
          <cell r="P42">
            <v>0</v>
          </cell>
          <cell r="Q42">
            <v>3</v>
          </cell>
          <cell r="R42">
            <v>2</v>
          </cell>
          <cell r="S42">
            <v>0</v>
          </cell>
          <cell r="T42">
            <v>0</v>
          </cell>
          <cell r="U42">
            <v>1</v>
          </cell>
          <cell r="V42">
            <v>3</v>
          </cell>
          <cell r="W42">
            <v>2</v>
          </cell>
          <cell r="X42">
            <v>5</v>
          </cell>
          <cell r="Y42">
            <v>3</v>
          </cell>
          <cell r="Z42">
            <v>2</v>
          </cell>
          <cell r="AA42">
            <v>3</v>
          </cell>
          <cell r="AB42">
            <v>0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1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6</v>
          </cell>
          <cell r="BA42">
            <v>18</v>
          </cell>
          <cell r="BB42">
            <v>1</v>
          </cell>
          <cell r="BC42">
            <v>1</v>
          </cell>
          <cell r="BD42">
            <v>0</v>
          </cell>
          <cell r="BE42">
            <v>0</v>
          </cell>
          <cell r="BF42">
            <v>3</v>
          </cell>
          <cell r="BG42">
            <v>3</v>
          </cell>
          <cell r="BH42">
            <v>3</v>
          </cell>
          <cell r="BI42">
            <v>3</v>
          </cell>
          <cell r="BJ42">
            <v>3</v>
          </cell>
          <cell r="BK42">
            <v>3</v>
          </cell>
          <cell r="BL42">
            <v>1</v>
          </cell>
          <cell r="BM42">
            <v>3</v>
          </cell>
          <cell r="BN42">
            <v>1</v>
          </cell>
          <cell r="BO42">
            <v>1</v>
          </cell>
          <cell r="BP42">
            <v>0</v>
          </cell>
          <cell r="BQ42">
            <v>0</v>
          </cell>
          <cell r="BR42">
            <v>6</v>
          </cell>
          <cell r="BS42">
            <v>1</v>
          </cell>
          <cell r="BT42">
            <v>3</v>
          </cell>
          <cell r="BU42">
            <v>1</v>
          </cell>
          <cell r="BV42">
            <v>1</v>
          </cell>
          <cell r="BW42">
            <v>0</v>
          </cell>
          <cell r="BX42">
            <v>0</v>
          </cell>
          <cell r="BY42">
            <v>6</v>
          </cell>
        </row>
        <row r="43">
          <cell r="C43" t="str">
            <v>味生第二小</v>
          </cell>
          <cell r="D43">
            <v>88</v>
          </cell>
          <cell r="E43">
            <v>89</v>
          </cell>
          <cell r="F43">
            <v>120</v>
          </cell>
          <cell r="G43">
            <v>83</v>
          </cell>
          <cell r="H43">
            <v>102</v>
          </cell>
          <cell r="I43">
            <v>104</v>
          </cell>
          <cell r="J43">
            <v>8</v>
          </cell>
          <cell r="K43">
            <v>3</v>
          </cell>
          <cell r="L43">
            <v>2</v>
          </cell>
          <cell r="M43">
            <v>5</v>
          </cell>
          <cell r="N43">
            <v>4</v>
          </cell>
          <cell r="O43">
            <v>4</v>
          </cell>
          <cell r="P43">
            <v>3</v>
          </cell>
          <cell r="Q43">
            <v>3</v>
          </cell>
          <cell r="R43">
            <v>2</v>
          </cell>
          <cell r="S43">
            <v>1</v>
          </cell>
          <cell r="T43">
            <v>0</v>
          </cell>
          <cell r="U43">
            <v>2</v>
          </cell>
          <cell r="V43">
            <v>5</v>
          </cell>
          <cell r="W43">
            <v>0</v>
          </cell>
          <cell r="X43">
            <v>0</v>
          </cell>
          <cell r="Y43">
            <v>4</v>
          </cell>
          <cell r="Z43">
            <v>4</v>
          </cell>
          <cell r="AA43">
            <v>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11</v>
          </cell>
          <cell r="BA43">
            <v>15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3</v>
          </cell>
          <cell r="BG43">
            <v>3</v>
          </cell>
          <cell r="BH43">
            <v>4</v>
          </cell>
          <cell r="BI43">
            <v>3</v>
          </cell>
          <cell r="BJ43">
            <v>3</v>
          </cell>
          <cell r="BK43">
            <v>3</v>
          </cell>
          <cell r="BL43">
            <v>2</v>
          </cell>
          <cell r="BM43">
            <v>2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4</v>
          </cell>
          <cell r="BS43">
            <v>2</v>
          </cell>
          <cell r="BT43">
            <v>2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4</v>
          </cell>
        </row>
        <row r="44">
          <cell r="C44" t="str">
            <v>石井北小</v>
          </cell>
          <cell r="D44">
            <v>93</v>
          </cell>
          <cell r="E44">
            <v>116</v>
          </cell>
          <cell r="F44">
            <v>105</v>
          </cell>
          <cell r="G44">
            <v>126</v>
          </cell>
          <cell r="H44">
            <v>112</v>
          </cell>
          <cell r="I44">
            <v>111</v>
          </cell>
          <cell r="J44">
            <v>5</v>
          </cell>
          <cell r="K44">
            <v>9</v>
          </cell>
          <cell r="L44">
            <v>5</v>
          </cell>
          <cell r="M44">
            <v>2</v>
          </cell>
          <cell r="N44">
            <v>5</v>
          </cell>
          <cell r="O44">
            <v>2</v>
          </cell>
          <cell r="P44">
            <v>4</v>
          </cell>
          <cell r="Q44">
            <v>4</v>
          </cell>
          <cell r="R44">
            <v>5</v>
          </cell>
          <cell r="S44">
            <v>0</v>
          </cell>
          <cell r="T44">
            <v>3</v>
          </cell>
          <cell r="U44">
            <v>1</v>
          </cell>
          <cell r="V44">
            <v>1</v>
          </cell>
          <cell r="W44">
            <v>5</v>
          </cell>
          <cell r="X44">
            <v>0</v>
          </cell>
          <cell r="Y44">
            <v>2</v>
          </cell>
          <cell r="Z44">
            <v>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17</v>
          </cell>
          <cell r="BA44">
            <v>10</v>
          </cell>
          <cell r="BB44">
            <v>0</v>
          </cell>
          <cell r="BC44">
            <v>1</v>
          </cell>
          <cell r="BD44">
            <v>0</v>
          </cell>
          <cell r="BE44">
            <v>0</v>
          </cell>
          <cell r="BF44">
            <v>3</v>
          </cell>
          <cell r="BG44">
            <v>4</v>
          </cell>
          <cell r="BH44">
            <v>3</v>
          </cell>
          <cell r="BI44">
            <v>4</v>
          </cell>
          <cell r="BJ44">
            <v>4</v>
          </cell>
          <cell r="BK44">
            <v>4</v>
          </cell>
          <cell r="BL44">
            <v>3</v>
          </cell>
          <cell r="BM44">
            <v>2</v>
          </cell>
          <cell r="BN44">
            <v>0</v>
          </cell>
          <cell r="BO44">
            <v>1</v>
          </cell>
          <cell r="BP44">
            <v>0</v>
          </cell>
          <cell r="BQ44">
            <v>0</v>
          </cell>
          <cell r="BR44">
            <v>6</v>
          </cell>
          <cell r="BS44">
            <v>3</v>
          </cell>
          <cell r="BT44">
            <v>2</v>
          </cell>
          <cell r="BU44">
            <v>0</v>
          </cell>
          <cell r="BV44">
            <v>1</v>
          </cell>
          <cell r="BW44">
            <v>0</v>
          </cell>
          <cell r="BX44">
            <v>0</v>
          </cell>
          <cell r="BY44">
            <v>6</v>
          </cell>
        </row>
        <row r="45">
          <cell r="C45" t="str">
            <v>さくら小</v>
          </cell>
          <cell r="D45">
            <v>91</v>
          </cell>
          <cell r="E45">
            <v>111</v>
          </cell>
          <cell r="F45">
            <v>113</v>
          </cell>
          <cell r="G45">
            <v>119</v>
          </cell>
          <cell r="H45">
            <v>118</v>
          </cell>
          <cell r="I45">
            <v>123</v>
          </cell>
          <cell r="J45">
            <v>6</v>
          </cell>
          <cell r="K45">
            <v>3</v>
          </cell>
          <cell r="L45">
            <v>5</v>
          </cell>
          <cell r="M45">
            <v>6</v>
          </cell>
          <cell r="N45">
            <v>5</v>
          </cell>
          <cell r="O45">
            <v>4</v>
          </cell>
          <cell r="P45">
            <v>4</v>
          </cell>
          <cell r="Q45">
            <v>1</v>
          </cell>
          <cell r="R45">
            <v>2</v>
          </cell>
          <cell r="S45">
            <v>3</v>
          </cell>
          <cell r="T45">
            <v>4</v>
          </cell>
          <cell r="U45">
            <v>2</v>
          </cell>
          <cell r="V45">
            <v>2</v>
          </cell>
          <cell r="W45">
            <v>1</v>
          </cell>
          <cell r="X45">
            <v>2</v>
          </cell>
          <cell r="Y45">
            <v>3</v>
          </cell>
          <cell r="Z45">
            <v>1</v>
          </cell>
          <cell r="AA45">
            <v>2</v>
          </cell>
          <cell r="AB45">
            <v>0</v>
          </cell>
          <cell r="AC45">
            <v>1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1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16</v>
          </cell>
          <cell r="BA45">
            <v>11</v>
          </cell>
          <cell r="BB45">
            <v>1</v>
          </cell>
          <cell r="BC45">
            <v>1</v>
          </cell>
          <cell r="BD45">
            <v>0</v>
          </cell>
          <cell r="BE45">
            <v>0</v>
          </cell>
          <cell r="BF45">
            <v>3</v>
          </cell>
          <cell r="BG45">
            <v>4</v>
          </cell>
          <cell r="BH45">
            <v>4</v>
          </cell>
          <cell r="BI45">
            <v>4</v>
          </cell>
          <cell r="BJ45">
            <v>4</v>
          </cell>
          <cell r="BK45">
            <v>4</v>
          </cell>
          <cell r="BL45">
            <v>2</v>
          </cell>
          <cell r="BM45">
            <v>2</v>
          </cell>
          <cell r="BN45">
            <v>1</v>
          </cell>
          <cell r="BO45">
            <v>1</v>
          </cell>
          <cell r="BP45">
            <v>0</v>
          </cell>
          <cell r="BQ45">
            <v>0</v>
          </cell>
          <cell r="BR45">
            <v>6</v>
          </cell>
          <cell r="BS45">
            <v>2</v>
          </cell>
          <cell r="BT45">
            <v>2</v>
          </cell>
          <cell r="BU45">
            <v>1</v>
          </cell>
          <cell r="BV45">
            <v>1</v>
          </cell>
          <cell r="BW45">
            <v>0</v>
          </cell>
          <cell r="BX45">
            <v>0</v>
          </cell>
          <cell r="BY45">
            <v>6</v>
          </cell>
        </row>
        <row r="46">
          <cell r="C46" t="str">
            <v>みどり小</v>
          </cell>
          <cell r="D46">
            <v>80</v>
          </cell>
          <cell r="E46">
            <v>79</v>
          </cell>
          <cell r="F46">
            <v>91</v>
          </cell>
          <cell r="G46">
            <v>85</v>
          </cell>
          <cell r="H46">
            <v>97</v>
          </cell>
          <cell r="I46">
            <v>94</v>
          </cell>
          <cell r="J46">
            <v>5</v>
          </cell>
          <cell r="K46">
            <v>2</v>
          </cell>
          <cell r="L46">
            <v>5</v>
          </cell>
          <cell r="M46">
            <v>7</v>
          </cell>
          <cell r="N46">
            <v>4</v>
          </cell>
          <cell r="O46">
            <v>4</v>
          </cell>
          <cell r="P46">
            <v>3</v>
          </cell>
          <cell r="Q46">
            <v>0</v>
          </cell>
          <cell r="R46">
            <v>2</v>
          </cell>
          <cell r="S46">
            <v>1</v>
          </cell>
          <cell r="T46">
            <v>1</v>
          </cell>
          <cell r="U46">
            <v>2</v>
          </cell>
          <cell r="V46">
            <v>2</v>
          </cell>
          <cell r="W46">
            <v>2</v>
          </cell>
          <cell r="X46">
            <v>3</v>
          </cell>
          <cell r="Y46">
            <v>6</v>
          </cell>
          <cell r="Z46">
            <v>3</v>
          </cell>
          <cell r="AA46">
            <v>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9</v>
          </cell>
          <cell r="BA46">
            <v>18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3</v>
          </cell>
          <cell r="BG46">
            <v>3</v>
          </cell>
          <cell r="BH46">
            <v>3</v>
          </cell>
          <cell r="BI46">
            <v>3</v>
          </cell>
          <cell r="BJ46">
            <v>3</v>
          </cell>
          <cell r="BK46">
            <v>3</v>
          </cell>
          <cell r="BL46">
            <v>2</v>
          </cell>
          <cell r="BM46">
            <v>3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5</v>
          </cell>
          <cell r="BS46">
            <v>2</v>
          </cell>
          <cell r="BT46">
            <v>3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5</v>
          </cell>
        </row>
        <row r="47">
          <cell r="C47" t="str">
            <v>福音小</v>
          </cell>
          <cell r="D47">
            <v>82</v>
          </cell>
          <cell r="E47">
            <v>81</v>
          </cell>
          <cell r="F47">
            <v>86</v>
          </cell>
          <cell r="G47">
            <v>103</v>
          </cell>
          <cell r="H47">
            <v>87</v>
          </cell>
          <cell r="I47">
            <v>84</v>
          </cell>
          <cell r="J47">
            <v>2</v>
          </cell>
          <cell r="K47">
            <v>1</v>
          </cell>
          <cell r="L47">
            <v>3</v>
          </cell>
          <cell r="M47">
            <v>7</v>
          </cell>
          <cell r="N47">
            <v>0</v>
          </cell>
          <cell r="O47">
            <v>5</v>
          </cell>
          <cell r="P47">
            <v>1</v>
          </cell>
          <cell r="Q47">
            <v>1</v>
          </cell>
          <cell r="R47">
            <v>0</v>
          </cell>
          <cell r="S47">
            <v>2</v>
          </cell>
          <cell r="T47">
            <v>0</v>
          </cell>
          <cell r="U47">
            <v>2</v>
          </cell>
          <cell r="V47">
            <v>1</v>
          </cell>
          <cell r="W47">
            <v>0</v>
          </cell>
          <cell r="X47">
            <v>3</v>
          </cell>
          <cell r="Y47">
            <v>5</v>
          </cell>
          <cell r="Z47">
            <v>0</v>
          </cell>
          <cell r="AA47">
            <v>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6</v>
          </cell>
          <cell r="BA47">
            <v>12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3</v>
          </cell>
          <cell r="BG47">
            <v>3</v>
          </cell>
          <cell r="BH47">
            <v>3</v>
          </cell>
          <cell r="BI47">
            <v>3</v>
          </cell>
          <cell r="BJ47">
            <v>3</v>
          </cell>
          <cell r="BK47">
            <v>3</v>
          </cell>
          <cell r="BL47">
            <v>1</v>
          </cell>
          <cell r="BM47">
            <v>2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3</v>
          </cell>
          <cell r="BS47">
            <v>1</v>
          </cell>
          <cell r="BT47">
            <v>2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</v>
          </cell>
        </row>
        <row r="48">
          <cell r="C48" t="str">
            <v>双葉小</v>
          </cell>
          <cell r="D48">
            <v>107</v>
          </cell>
          <cell r="E48">
            <v>93</v>
          </cell>
          <cell r="F48">
            <v>101</v>
          </cell>
          <cell r="G48">
            <v>100</v>
          </cell>
          <cell r="H48">
            <v>105</v>
          </cell>
          <cell r="I48">
            <v>114</v>
          </cell>
          <cell r="J48">
            <v>6</v>
          </cell>
          <cell r="K48">
            <v>10</v>
          </cell>
          <cell r="L48">
            <v>6</v>
          </cell>
          <cell r="M48">
            <v>7</v>
          </cell>
          <cell r="N48">
            <v>2</v>
          </cell>
          <cell r="O48">
            <v>4</v>
          </cell>
          <cell r="P48">
            <v>1</v>
          </cell>
          <cell r="Q48">
            <v>2</v>
          </cell>
          <cell r="R48">
            <v>3</v>
          </cell>
          <cell r="S48">
            <v>1</v>
          </cell>
          <cell r="T48">
            <v>2</v>
          </cell>
          <cell r="U48">
            <v>2</v>
          </cell>
          <cell r="V48">
            <v>5</v>
          </cell>
          <cell r="W48">
            <v>8</v>
          </cell>
          <cell r="X48">
            <v>3</v>
          </cell>
          <cell r="Y48">
            <v>6</v>
          </cell>
          <cell r="Z48">
            <v>0</v>
          </cell>
          <cell r="AA48">
            <v>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11</v>
          </cell>
          <cell r="BA48">
            <v>24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4</v>
          </cell>
          <cell r="BG48">
            <v>3</v>
          </cell>
          <cell r="BH48">
            <v>3</v>
          </cell>
          <cell r="BI48">
            <v>3</v>
          </cell>
          <cell r="BJ48">
            <v>3</v>
          </cell>
          <cell r="BK48">
            <v>4</v>
          </cell>
          <cell r="BL48">
            <v>2</v>
          </cell>
          <cell r="BM48">
            <v>3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5</v>
          </cell>
          <cell r="BS48">
            <v>2</v>
          </cell>
          <cell r="BT48">
            <v>3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5</v>
          </cell>
        </row>
        <row r="49">
          <cell r="C49" t="str">
            <v>窪田小</v>
          </cell>
          <cell r="D49">
            <v>39</v>
          </cell>
          <cell r="E49">
            <v>44</v>
          </cell>
          <cell r="F49">
            <v>54</v>
          </cell>
          <cell r="G49">
            <v>65</v>
          </cell>
          <cell r="H49">
            <v>49</v>
          </cell>
          <cell r="I49">
            <v>62</v>
          </cell>
          <cell r="J49">
            <v>6</v>
          </cell>
          <cell r="K49">
            <v>1</v>
          </cell>
          <cell r="L49">
            <v>4</v>
          </cell>
          <cell r="M49">
            <v>3</v>
          </cell>
          <cell r="N49">
            <v>1</v>
          </cell>
          <cell r="O49">
            <v>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</v>
          </cell>
          <cell r="U49">
            <v>0</v>
          </cell>
          <cell r="V49">
            <v>6</v>
          </cell>
          <cell r="W49">
            <v>1</v>
          </cell>
          <cell r="X49">
            <v>4</v>
          </cell>
          <cell r="Y49">
            <v>3</v>
          </cell>
          <cell r="Z49">
            <v>0</v>
          </cell>
          <cell r="AA49">
            <v>2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</v>
          </cell>
          <cell r="BA49">
            <v>16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2</v>
          </cell>
          <cell r="BG49">
            <v>2</v>
          </cell>
          <cell r="BH49">
            <v>2</v>
          </cell>
          <cell r="BI49">
            <v>2</v>
          </cell>
          <cell r="BJ49">
            <v>2</v>
          </cell>
          <cell r="BK49">
            <v>2</v>
          </cell>
          <cell r="BL49">
            <v>1</v>
          </cell>
          <cell r="BM49">
            <v>2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3</v>
          </cell>
          <cell r="BS49">
            <v>1</v>
          </cell>
          <cell r="BT49">
            <v>2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3</v>
          </cell>
        </row>
        <row r="50">
          <cell r="C50" t="str">
            <v>姫山小</v>
          </cell>
          <cell r="D50">
            <v>59</v>
          </cell>
          <cell r="E50">
            <v>77</v>
          </cell>
          <cell r="F50">
            <v>61</v>
          </cell>
          <cell r="G50">
            <v>68</v>
          </cell>
          <cell r="H50">
            <v>93</v>
          </cell>
          <cell r="I50">
            <v>77</v>
          </cell>
          <cell r="J50">
            <v>4</v>
          </cell>
          <cell r="K50">
            <v>7</v>
          </cell>
          <cell r="L50">
            <v>2</v>
          </cell>
          <cell r="M50">
            <v>2</v>
          </cell>
          <cell r="N50">
            <v>7</v>
          </cell>
          <cell r="O50">
            <v>4</v>
          </cell>
          <cell r="P50">
            <v>1</v>
          </cell>
          <cell r="Q50">
            <v>3</v>
          </cell>
          <cell r="R50">
            <v>1</v>
          </cell>
          <cell r="S50">
            <v>1</v>
          </cell>
          <cell r="T50">
            <v>2</v>
          </cell>
          <cell r="U50">
            <v>3</v>
          </cell>
          <cell r="V50">
            <v>3</v>
          </cell>
          <cell r="W50">
            <v>4</v>
          </cell>
          <cell r="X50">
            <v>1</v>
          </cell>
          <cell r="Y50">
            <v>1</v>
          </cell>
          <cell r="Z50">
            <v>5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11</v>
          </cell>
          <cell r="BA50">
            <v>15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2</v>
          </cell>
          <cell r="BG50">
            <v>3</v>
          </cell>
          <cell r="BH50">
            <v>2</v>
          </cell>
          <cell r="BI50">
            <v>2</v>
          </cell>
          <cell r="BJ50">
            <v>3</v>
          </cell>
          <cell r="BK50">
            <v>3</v>
          </cell>
          <cell r="BL50">
            <v>2</v>
          </cell>
          <cell r="BM50">
            <v>2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4</v>
          </cell>
          <cell r="BS50">
            <v>2</v>
          </cell>
          <cell r="BT50">
            <v>2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4</v>
          </cell>
        </row>
        <row r="51">
          <cell r="C51" t="str">
            <v>浅海小</v>
          </cell>
          <cell r="D51">
            <v>3</v>
          </cell>
          <cell r="E51">
            <v>6</v>
          </cell>
          <cell r="F51">
            <v>1</v>
          </cell>
          <cell r="G51">
            <v>4</v>
          </cell>
          <cell r="H51">
            <v>2</v>
          </cell>
          <cell r="I51">
            <v>5</v>
          </cell>
          <cell r="J51">
            <v>0</v>
          </cell>
          <cell r="K51">
            <v>0</v>
          </cell>
          <cell r="L51">
            <v>0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1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1</v>
          </cell>
          <cell r="BG51">
            <v>1</v>
          </cell>
          <cell r="BH51">
            <v>0.5</v>
          </cell>
          <cell r="BI51">
            <v>0.5</v>
          </cell>
          <cell r="BJ51">
            <v>0.5</v>
          </cell>
          <cell r="BK51">
            <v>0.5</v>
          </cell>
          <cell r="BL51">
            <v>1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1</v>
          </cell>
          <cell r="BS51">
            <v>1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</v>
          </cell>
        </row>
        <row r="52">
          <cell r="C52" t="str">
            <v>難波小</v>
          </cell>
          <cell r="D52">
            <v>4</v>
          </cell>
          <cell r="E52">
            <v>4</v>
          </cell>
          <cell r="F52">
            <v>8</v>
          </cell>
          <cell r="G52">
            <v>3</v>
          </cell>
          <cell r="H52">
            <v>10</v>
          </cell>
          <cell r="I52">
            <v>7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1</v>
          </cell>
          <cell r="BG52">
            <v>0.5</v>
          </cell>
          <cell r="BH52">
            <v>0.5</v>
          </cell>
          <cell r="BI52">
            <v>0.5</v>
          </cell>
          <cell r="BJ52">
            <v>0.5</v>
          </cell>
          <cell r="BK52">
            <v>1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</row>
        <row r="53">
          <cell r="C53" t="str">
            <v>立岩小</v>
          </cell>
          <cell r="D53">
            <v>3</v>
          </cell>
          <cell r="E53">
            <v>6</v>
          </cell>
          <cell r="F53">
            <v>3</v>
          </cell>
          <cell r="G53">
            <v>3</v>
          </cell>
          <cell r="H53">
            <v>2</v>
          </cell>
          <cell r="I53">
            <v>2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1</v>
          </cell>
          <cell r="BG53">
            <v>1</v>
          </cell>
          <cell r="BH53">
            <v>0.5</v>
          </cell>
          <cell r="BI53">
            <v>0.5</v>
          </cell>
          <cell r="BJ53">
            <v>0.5</v>
          </cell>
          <cell r="BK53">
            <v>0.5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</row>
        <row r="54">
          <cell r="C54" t="str">
            <v>正岡小</v>
          </cell>
          <cell r="D54">
            <v>6</v>
          </cell>
          <cell r="E54">
            <v>6</v>
          </cell>
          <cell r="F54">
            <v>4</v>
          </cell>
          <cell r="G54">
            <v>7</v>
          </cell>
          <cell r="H54">
            <v>10</v>
          </cell>
          <cell r="I54">
            <v>8</v>
          </cell>
          <cell r="J54">
            <v>0</v>
          </cell>
          <cell r="K54">
            <v>0</v>
          </cell>
          <cell r="L54">
            <v>1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1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</v>
          </cell>
          <cell r="BG54">
            <v>1</v>
          </cell>
          <cell r="BH54">
            <v>0.5</v>
          </cell>
          <cell r="BI54">
            <v>0.5</v>
          </cell>
          <cell r="BJ54">
            <v>1</v>
          </cell>
          <cell r="BK54">
            <v>1</v>
          </cell>
          <cell r="BL54">
            <v>0</v>
          </cell>
          <cell r="BM54">
            <v>1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1</v>
          </cell>
          <cell r="BS54">
            <v>0</v>
          </cell>
          <cell r="BT54">
            <v>1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</v>
          </cell>
        </row>
        <row r="55">
          <cell r="C55" t="str">
            <v>北条小</v>
          </cell>
          <cell r="D55">
            <v>54</v>
          </cell>
          <cell r="E55">
            <v>52</v>
          </cell>
          <cell r="F55">
            <v>63</v>
          </cell>
          <cell r="G55">
            <v>62</v>
          </cell>
          <cell r="H55">
            <v>62</v>
          </cell>
          <cell r="I55">
            <v>71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0</v>
          </cell>
          <cell r="O55">
            <v>3</v>
          </cell>
          <cell r="P55">
            <v>3</v>
          </cell>
          <cell r="Q55">
            <v>1</v>
          </cell>
          <cell r="R55">
            <v>3</v>
          </cell>
          <cell r="S55">
            <v>0</v>
          </cell>
          <cell r="T55">
            <v>0</v>
          </cell>
          <cell r="U55">
            <v>1</v>
          </cell>
          <cell r="V55">
            <v>0</v>
          </cell>
          <cell r="W55">
            <v>2</v>
          </cell>
          <cell r="X55">
            <v>0</v>
          </cell>
          <cell r="Y55">
            <v>2</v>
          </cell>
          <cell r="Z55">
            <v>0</v>
          </cell>
          <cell r="AA55">
            <v>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8</v>
          </cell>
          <cell r="BA55">
            <v>6</v>
          </cell>
          <cell r="BB55">
            <v>0</v>
          </cell>
          <cell r="BC55">
            <v>0</v>
          </cell>
          <cell r="BD55">
            <v>1</v>
          </cell>
          <cell r="BE55">
            <v>0</v>
          </cell>
          <cell r="BF55">
            <v>2</v>
          </cell>
          <cell r="BG55">
            <v>2</v>
          </cell>
          <cell r="BH55">
            <v>2</v>
          </cell>
          <cell r="BI55">
            <v>2</v>
          </cell>
          <cell r="BJ55">
            <v>2</v>
          </cell>
          <cell r="BK55">
            <v>3</v>
          </cell>
          <cell r="BL55">
            <v>1</v>
          </cell>
          <cell r="BM55">
            <v>1</v>
          </cell>
          <cell r="BN55">
            <v>0</v>
          </cell>
          <cell r="BO55">
            <v>0</v>
          </cell>
          <cell r="BP55">
            <v>1</v>
          </cell>
          <cell r="BQ55">
            <v>0</v>
          </cell>
          <cell r="BR55">
            <v>3</v>
          </cell>
          <cell r="BS55">
            <v>1</v>
          </cell>
          <cell r="BT55">
            <v>1</v>
          </cell>
          <cell r="BU55">
            <v>0</v>
          </cell>
          <cell r="BV55">
            <v>0</v>
          </cell>
          <cell r="BW55">
            <v>1</v>
          </cell>
          <cell r="BX55">
            <v>0</v>
          </cell>
          <cell r="BY55">
            <v>3</v>
          </cell>
        </row>
        <row r="56">
          <cell r="C56" t="str">
            <v>河野小</v>
          </cell>
          <cell r="D56">
            <v>23</v>
          </cell>
          <cell r="E56">
            <v>31</v>
          </cell>
          <cell r="F56">
            <v>35</v>
          </cell>
          <cell r="G56">
            <v>40</v>
          </cell>
          <cell r="H56">
            <v>37</v>
          </cell>
          <cell r="I56">
            <v>29</v>
          </cell>
          <cell r="J56">
            <v>0</v>
          </cell>
          <cell r="K56">
            <v>1</v>
          </cell>
          <cell r="L56">
            <v>1</v>
          </cell>
          <cell r="M56">
            <v>1</v>
          </cell>
          <cell r="N56">
            <v>3</v>
          </cell>
          <cell r="O56">
            <v>0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2</v>
          </cell>
          <cell r="U56">
            <v>0</v>
          </cell>
          <cell r="V56">
            <v>0</v>
          </cell>
          <cell r="W56">
            <v>0</v>
          </cell>
          <cell r="X56">
            <v>1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3</v>
          </cell>
          <cell r="BA56">
            <v>3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1</v>
          </cell>
          <cell r="BG56">
            <v>1</v>
          </cell>
          <cell r="BH56">
            <v>1</v>
          </cell>
          <cell r="BI56">
            <v>2</v>
          </cell>
          <cell r="BJ56">
            <v>2</v>
          </cell>
          <cell r="BK56">
            <v>1</v>
          </cell>
          <cell r="BL56">
            <v>1</v>
          </cell>
          <cell r="BM56">
            <v>1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2</v>
          </cell>
          <cell r="BS56">
            <v>1</v>
          </cell>
          <cell r="BT56">
            <v>1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2</v>
          </cell>
        </row>
        <row r="57">
          <cell r="C57" t="str">
            <v>粟井小</v>
          </cell>
          <cell r="D57">
            <v>41</v>
          </cell>
          <cell r="E57">
            <v>39</v>
          </cell>
          <cell r="F57">
            <v>38</v>
          </cell>
          <cell r="G57">
            <v>48</v>
          </cell>
          <cell r="H57">
            <v>58</v>
          </cell>
          <cell r="I57">
            <v>63</v>
          </cell>
          <cell r="J57">
            <v>0</v>
          </cell>
          <cell r="K57">
            <v>1</v>
          </cell>
          <cell r="L57">
            <v>0</v>
          </cell>
          <cell r="M57">
            <v>2</v>
          </cell>
          <cell r="N57">
            <v>0</v>
          </cell>
          <cell r="O57">
            <v>3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2</v>
          </cell>
          <cell r="Z57">
            <v>0</v>
          </cell>
          <cell r="AA57">
            <v>3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</v>
          </cell>
          <cell r="BA57">
            <v>5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2</v>
          </cell>
          <cell r="BG57">
            <v>2</v>
          </cell>
          <cell r="BH57">
            <v>2</v>
          </cell>
          <cell r="BI57">
            <v>2</v>
          </cell>
          <cell r="BJ57">
            <v>2</v>
          </cell>
          <cell r="BK57">
            <v>2</v>
          </cell>
          <cell r="BL57">
            <v>1</v>
          </cell>
          <cell r="BM57">
            <v>1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2</v>
          </cell>
          <cell r="BS57">
            <v>1</v>
          </cell>
          <cell r="BT57">
            <v>1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2</v>
          </cell>
        </row>
        <row r="58">
          <cell r="C58" t="str">
            <v>睦月小</v>
          </cell>
          <cell r="BR58">
            <v>0</v>
          </cell>
          <cell r="BY58">
            <v>0</v>
          </cell>
        </row>
        <row r="59">
          <cell r="C59" t="str">
            <v>野忽那小</v>
          </cell>
          <cell r="BR59">
            <v>0</v>
          </cell>
          <cell r="BY59">
            <v>0</v>
          </cell>
        </row>
        <row r="60">
          <cell r="C60" t="str">
            <v>怒和小</v>
          </cell>
          <cell r="BR60">
            <v>0</v>
          </cell>
          <cell r="BY60">
            <v>0</v>
          </cell>
        </row>
        <row r="61">
          <cell r="C61" t="str">
            <v>津和地小</v>
          </cell>
          <cell r="BR61">
            <v>0</v>
          </cell>
          <cell r="BY61">
            <v>0</v>
          </cell>
        </row>
        <row r="62">
          <cell r="C62" t="str">
            <v>二神小</v>
          </cell>
          <cell r="BR62">
            <v>0</v>
          </cell>
          <cell r="BY62">
            <v>0</v>
          </cell>
        </row>
        <row r="63">
          <cell r="C63" t="str">
            <v>中島小</v>
          </cell>
          <cell r="D63">
            <v>4</v>
          </cell>
          <cell r="E63">
            <v>6</v>
          </cell>
          <cell r="F63">
            <v>5</v>
          </cell>
          <cell r="G63">
            <v>0</v>
          </cell>
          <cell r="H63">
            <v>7</v>
          </cell>
          <cell r="I63">
            <v>6</v>
          </cell>
          <cell r="J63">
            <v>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2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1</v>
          </cell>
          <cell r="BG63">
            <v>0.5</v>
          </cell>
          <cell r="BH63">
            <v>0.5</v>
          </cell>
          <cell r="BI63">
            <v>0</v>
          </cell>
          <cell r="BJ63">
            <v>1</v>
          </cell>
          <cell r="BK63">
            <v>1</v>
          </cell>
          <cell r="BL63">
            <v>1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1</v>
          </cell>
          <cell r="BS63">
            <v>1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2C20-2487-4F04-ACE1-5D7DF41CCE42}">
  <sheetPr>
    <pageSetUpPr fitToPage="1"/>
  </sheetPr>
  <dimension ref="A1:AA314"/>
  <sheetViews>
    <sheetView tabSelected="1" view="pageBreakPreview" zoomScaleNormal="100" zoomScaleSheetLayoutView="100" workbookViewId="0">
      <selection activeCell="AC14" sqref="AC14"/>
    </sheetView>
  </sheetViews>
  <sheetFormatPr defaultRowHeight="18.75" x14ac:dyDescent="0.4"/>
  <cols>
    <col min="1" max="1" width="5" customWidth="1"/>
    <col min="2" max="2" width="2.5" customWidth="1"/>
    <col min="3" max="3" width="3.25" customWidth="1"/>
    <col min="4" max="4" width="2.5" customWidth="1"/>
    <col min="5" max="5" width="10.125" customWidth="1"/>
    <col min="6" max="6" width="2" customWidth="1"/>
    <col min="7" max="7" width="4.125" customWidth="1"/>
    <col min="8" max="8" width="1.125" customWidth="1"/>
    <col min="9" max="9" width="2" customWidth="1"/>
    <col min="10" max="10" width="4.125" customWidth="1"/>
    <col min="11" max="11" width="1.25" customWidth="1"/>
    <col min="12" max="12" width="2" customWidth="1"/>
    <col min="13" max="13" width="4.125" customWidth="1"/>
    <col min="14" max="14" width="1.25" customWidth="1"/>
    <col min="15" max="15" width="2" customWidth="1"/>
    <col min="16" max="16" width="4.125" customWidth="1"/>
    <col min="17" max="17" width="1.25" customWidth="1"/>
    <col min="18" max="18" width="2" customWidth="1"/>
    <col min="19" max="19" width="4.125" customWidth="1"/>
    <col min="20" max="20" width="1.25" customWidth="1"/>
    <col min="21" max="21" width="2" customWidth="1"/>
    <col min="22" max="22" width="4.125" customWidth="1"/>
    <col min="23" max="23" width="1.5" customWidth="1"/>
    <col min="24" max="25" width="2.75" customWidth="1"/>
    <col min="26" max="26" width="5.625" customWidth="1"/>
    <col min="27" max="27" width="1.25" customWidth="1"/>
  </cols>
  <sheetData>
    <row r="1" spans="1:27" x14ac:dyDescent="0.2">
      <c r="A1" s="1"/>
      <c r="B1" s="2" t="s">
        <v>0</v>
      </c>
      <c r="C1" s="2"/>
      <c r="D1" s="3"/>
      <c r="E1" s="3"/>
      <c r="F1" s="4"/>
      <c r="G1" s="5"/>
      <c r="H1" s="4"/>
      <c r="I1" s="2"/>
      <c r="J1" s="5"/>
      <c r="K1" s="4"/>
      <c r="L1" s="4"/>
      <c r="M1" s="5"/>
      <c r="N1" s="4"/>
      <c r="O1" s="4"/>
      <c r="P1" s="5"/>
      <c r="Q1" s="4"/>
      <c r="R1" s="4"/>
      <c r="S1" s="5"/>
      <c r="T1" s="4"/>
      <c r="U1" s="4"/>
      <c r="V1" s="5"/>
      <c r="W1" s="4"/>
      <c r="X1" s="4"/>
      <c r="Y1" s="4"/>
      <c r="Z1" s="5"/>
      <c r="AA1" s="5"/>
    </row>
    <row r="2" spans="1:27" x14ac:dyDescent="0.15">
      <c r="A2" s="1"/>
      <c r="B2" s="1"/>
      <c r="C2" s="6"/>
      <c r="D2" s="1"/>
      <c r="E2" s="1"/>
      <c r="F2" s="7"/>
      <c r="G2" s="8"/>
      <c r="H2" s="7"/>
      <c r="I2" s="7"/>
      <c r="J2" s="8"/>
      <c r="K2" s="7"/>
      <c r="L2" s="7"/>
      <c r="M2" s="8"/>
      <c r="N2" s="7"/>
      <c r="O2" s="7"/>
      <c r="P2" s="8"/>
      <c r="Q2" s="7"/>
      <c r="R2" s="7"/>
      <c r="S2" s="8"/>
      <c r="T2" s="7"/>
      <c r="U2" s="7"/>
      <c r="V2" s="8"/>
      <c r="W2" s="7"/>
      <c r="X2" s="7"/>
      <c r="Y2" s="8"/>
      <c r="Z2" s="8"/>
      <c r="AA2" s="8"/>
    </row>
    <row r="3" spans="1:27" x14ac:dyDescent="0.2">
      <c r="A3" s="1"/>
      <c r="B3" s="9" t="s">
        <v>1</v>
      </c>
      <c r="C3" s="10"/>
      <c r="D3" s="11"/>
      <c r="E3" s="11"/>
      <c r="F3" s="9"/>
      <c r="G3" s="12"/>
      <c r="H3" s="9"/>
      <c r="I3" s="9"/>
      <c r="J3" s="12"/>
      <c r="K3" s="9"/>
      <c r="L3" s="9"/>
      <c r="M3" s="12"/>
      <c r="N3" s="9"/>
      <c r="O3" s="9"/>
      <c r="P3" s="12"/>
      <c r="Q3" s="9"/>
      <c r="R3" s="9"/>
      <c r="S3" s="12"/>
      <c r="T3" s="9"/>
      <c r="U3" s="9"/>
      <c r="V3" s="12"/>
      <c r="W3" s="9"/>
      <c r="X3" s="9"/>
      <c r="Y3" s="9"/>
      <c r="Z3" s="9"/>
      <c r="AA3" s="7"/>
    </row>
    <row r="4" spans="1:27" ht="14.25" customHeight="1" x14ac:dyDescent="0.15">
      <c r="A4" s="1"/>
      <c r="B4" s="13" t="s">
        <v>2</v>
      </c>
      <c r="C4" s="14" t="s">
        <v>3</v>
      </c>
      <c r="D4" s="15" t="s">
        <v>4</v>
      </c>
      <c r="E4" s="15"/>
      <c r="F4" s="16"/>
      <c r="G4" s="17" t="s">
        <v>5</v>
      </c>
      <c r="H4" s="18"/>
      <c r="I4" s="19"/>
      <c r="J4" s="17" t="s">
        <v>6</v>
      </c>
      <c r="K4" s="18"/>
      <c r="L4" s="19"/>
      <c r="M4" s="17" t="s">
        <v>7</v>
      </c>
      <c r="N4" s="18"/>
      <c r="O4" s="19"/>
      <c r="P4" s="17" t="s">
        <v>8</v>
      </c>
      <c r="Q4" s="18"/>
      <c r="R4" s="19"/>
      <c r="S4" s="17" t="s">
        <v>9</v>
      </c>
      <c r="T4" s="18"/>
      <c r="U4" s="19"/>
      <c r="V4" s="17" t="s">
        <v>10</v>
      </c>
      <c r="W4" s="20"/>
      <c r="X4" s="89" t="s">
        <v>11</v>
      </c>
      <c r="Y4" s="90"/>
      <c r="Z4" s="21"/>
      <c r="AA4" s="22"/>
    </row>
    <row r="5" spans="1:27" ht="11.25" customHeight="1" x14ac:dyDescent="0.15">
      <c r="A5" s="1"/>
      <c r="B5" s="23"/>
      <c r="C5" s="24"/>
      <c r="D5" s="23"/>
      <c r="E5" s="23" t="s">
        <v>12</v>
      </c>
      <c r="F5" s="25"/>
      <c r="G5" s="26"/>
      <c r="H5" s="27"/>
      <c r="I5" s="28"/>
      <c r="J5" s="26"/>
      <c r="K5" s="27"/>
      <c r="L5" s="28"/>
      <c r="M5" s="26"/>
      <c r="N5" s="27"/>
      <c r="O5" s="28"/>
      <c r="P5" s="26"/>
      <c r="Q5" s="27"/>
      <c r="R5" s="28"/>
      <c r="S5" s="26"/>
      <c r="T5" s="27"/>
      <c r="U5" s="28"/>
      <c r="V5" s="26"/>
      <c r="W5" s="7"/>
      <c r="X5" s="91"/>
      <c r="Y5" s="92"/>
      <c r="Z5" s="22"/>
      <c r="AA5" s="22"/>
    </row>
    <row r="6" spans="1:27" ht="13.5" customHeight="1" x14ac:dyDescent="0.15">
      <c r="A6" s="1"/>
      <c r="B6" s="23" t="s">
        <v>13</v>
      </c>
      <c r="C6" s="24" t="s">
        <v>14</v>
      </c>
      <c r="D6" s="23"/>
      <c r="E6" s="23"/>
      <c r="F6" s="25"/>
      <c r="G6" s="26"/>
      <c r="H6" s="27"/>
      <c r="I6" s="28"/>
      <c r="J6" s="26"/>
      <c r="K6" s="27"/>
      <c r="L6" s="28"/>
      <c r="M6" s="26"/>
      <c r="N6" s="27"/>
      <c r="O6" s="28"/>
      <c r="P6" s="26"/>
      <c r="Q6" s="27"/>
      <c r="R6" s="28"/>
      <c r="S6" s="26"/>
      <c r="T6" s="27"/>
      <c r="U6" s="28"/>
      <c r="V6" s="26"/>
      <c r="W6" s="7"/>
      <c r="X6" s="91"/>
      <c r="Y6" s="92"/>
      <c r="Z6" s="22"/>
      <c r="AA6" s="22"/>
    </row>
    <row r="7" spans="1:27" ht="13.5" customHeight="1" x14ac:dyDescent="0.15">
      <c r="A7" s="1"/>
      <c r="B7" s="23"/>
      <c r="C7" s="24"/>
      <c r="D7" s="23" t="s">
        <v>15</v>
      </c>
      <c r="E7" s="23"/>
      <c r="F7" s="25"/>
      <c r="G7" s="26" t="s">
        <v>16</v>
      </c>
      <c r="H7" s="27"/>
      <c r="I7" s="28"/>
      <c r="J7" s="26" t="s">
        <v>16</v>
      </c>
      <c r="K7" s="27"/>
      <c r="L7" s="28"/>
      <c r="M7" s="26" t="s">
        <v>16</v>
      </c>
      <c r="N7" s="27"/>
      <c r="O7" s="28"/>
      <c r="P7" s="26" t="s">
        <v>16</v>
      </c>
      <c r="Q7" s="27"/>
      <c r="R7" s="28"/>
      <c r="S7" s="26" t="s">
        <v>16</v>
      </c>
      <c r="T7" s="27"/>
      <c r="U7" s="28"/>
      <c r="V7" s="26" t="s">
        <v>16</v>
      </c>
      <c r="W7" s="7"/>
      <c r="X7" s="91"/>
      <c r="Y7" s="92"/>
      <c r="Z7" s="29" t="s">
        <v>17</v>
      </c>
      <c r="AA7" s="29"/>
    </row>
    <row r="8" spans="1:27" ht="12" customHeight="1" x14ac:dyDescent="0.15">
      <c r="A8" s="1"/>
      <c r="B8" s="23" t="s">
        <v>18</v>
      </c>
      <c r="C8" s="24" t="s">
        <v>19</v>
      </c>
      <c r="D8" s="23"/>
      <c r="E8" s="23"/>
      <c r="F8" s="25"/>
      <c r="G8" s="26"/>
      <c r="H8" s="27"/>
      <c r="I8" s="28"/>
      <c r="J8" s="26"/>
      <c r="K8" s="27"/>
      <c r="L8" s="28"/>
      <c r="M8" s="26"/>
      <c r="N8" s="27"/>
      <c r="O8" s="28"/>
      <c r="P8" s="26"/>
      <c r="Q8" s="27"/>
      <c r="R8" s="28"/>
      <c r="S8" s="26"/>
      <c r="T8" s="27"/>
      <c r="U8" s="28"/>
      <c r="V8" s="26"/>
      <c r="W8" s="7"/>
      <c r="X8" s="91"/>
      <c r="Y8" s="92"/>
      <c r="Z8" s="22"/>
      <c r="AA8" s="22"/>
    </row>
    <row r="9" spans="1:27" ht="11.25" customHeight="1" x14ac:dyDescent="0.15">
      <c r="A9" s="1"/>
      <c r="B9" s="23"/>
      <c r="C9" s="24"/>
      <c r="D9" s="23"/>
      <c r="E9" s="23" t="s">
        <v>20</v>
      </c>
      <c r="F9" s="25"/>
      <c r="G9" s="26"/>
      <c r="H9" s="27"/>
      <c r="I9" s="28"/>
      <c r="J9" s="26"/>
      <c r="K9" s="27"/>
      <c r="L9" s="28"/>
      <c r="M9" s="26"/>
      <c r="N9" s="27"/>
      <c r="O9" s="28"/>
      <c r="P9" s="26"/>
      <c r="Q9" s="27"/>
      <c r="R9" s="28"/>
      <c r="S9" s="26"/>
      <c r="T9" s="27"/>
      <c r="U9" s="28"/>
      <c r="V9" s="26"/>
      <c r="W9" s="7"/>
      <c r="X9" s="91"/>
      <c r="Y9" s="92"/>
      <c r="Z9" s="22"/>
      <c r="AA9" s="22"/>
    </row>
    <row r="10" spans="1:27" ht="13.5" customHeight="1" x14ac:dyDescent="0.15">
      <c r="A10" s="1"/>
      <c r="B10" s="23" t="s">
        <v>21</v>
      </c>
      <c r="C10" s="24" t="s">
        <v>22</v>
      </c>
      <c r="D10" s="23" t="s">
        <v>21</v>
      </c>
      <c r="E10" s="23"/>
      <c r="F10" s="25"/>
      <c r="G10" s="26" t="s">
        <v>23</v>
      </c>
      <c r="H10" s="27"/>
      <c r="I10" s="28"/>
      <c r="J10" s="26" t="s">
        <v>23</v>
      </c>
      <c r="K10" s="27"/>
      <c r="L10" s="28"/>
      <c r="M10" s="26" t="s">
        <v>23</v>
      </c>
      <c r="N10" s="27"/>
      <c r="O10" s="28"/>
      <c r="P10" s="26" t="s">
        <v>23</v>
      </c>
      <c r="Q10" s="27"/>
      <c r="R10" s="28"/>
      <c r="S10" s="26" t="s">
        <v>23</v>
      </c>
      <c r="T10" s="27"/>
      <c r="U10" s="28"/>
      <c r="V10" s="26" t="s">
        <v>23</v>
      </c>
      <c r="W10" s="7"/>
      <c r="X10" s="91"/>
      <c r="Y10" s="92"/>
      <c r="Z10" s="22"/>
      <c r="AA10" s="22"/>
    </row>
    <row r="11" spans="1:27" ht="6.75" customHeight="1" x14ac:dyDescent="0.15">
      <c r="A11" s="1"/>
      <c r="B11" s="30"/>
      <c r="C11" s="31"/>
      <c r="D11" s="30"/>
      <c r="E11" s="30"/>
      <c r="F11" s="32"/>
      <c r="G11" s="12"/>
      <c r="H11" s="9"/>
      <c r="I11" s="32"/>
      <c r="J11" s="12"/>
      <c r="K11" s="9"/>
      <c r="L11" s="32"/>
      <c r="M11" s="12"/>
      <c r="N11" s="9"/>
      <c r="O11" s="32"/>
      <c r="P11" s="12"/>
      <c r="Q11" s="9"/>
      <c r="R11" s="32"/>
      <c r="S11" s="12"/>
      <c r="T11" s="9"/>
      <c r="U11" s="32"/>
      <c r="V11" s="12"/>
      <c r="W11" s="9"/>
      <c r="X11" s="93"/>
      <c r="Y11" s="94"/>
      <c r="Z11" s="33"/>
      <c r="AA11" s="22"/>
    </row>
    <row r="12" spans="1:27" x14ac:dyDescent="0.15">
      <c r="A12" s="1"/>
      <c r="B12" s="77" t="s">
        <v>24</v>
      </c>
      <c r="C12" s="80">
        <v>1</v>
      </c>
      <c r="D12" s="77" t="s">
        <v>25</v>
      </c>
      <c r="E12" s="34"/>
      <c r="F12" s="35"/>
      <c r="G12" s="36">
        <f>VLOOKUP(D12,[1]小データ!$C$5:$BY$63,2,FALSE)</f>
        <v>38</v>
      </c>
      <c r="H12" s="37"/>
      <c r="I12" s="35"/>
      <c r="J12" s="36">
        <f>VLOOKUP(D12,[1]小データ!$C$5:$BY$63,3,FALSE)</f>
        <v>41</v>
      </c>
      <c r="K12" s="37"/>
      <c r="L12" s="35"/>
      <c r="M12" s="36">
        <f>VLOOKUP(D12,[1]小データ!$C$5:$BY$63,4,FALSE)</f>
        <v>52</v>
      </c>
      <c r="N12" s="37"/>
      <c r="O12" s="35"/>
      <c r="P12" s="36">
        <f>VLOOKUP(D12,[1]小データ!$C$5:$BY$63,5,FALSE)</f>
        <v>48</v>
      </c>
      <c r="Q12" s="37"/>
      <c r="R12" s="35"/>
      <c r="S12" s="36">
        <f>VLOOKUP(D12,[1]小データ!$C$5:$BY$63,6,FALSE)</f>
        <v>51</v>
      </c>
      <c r="T12" s="37"/>
      <c r="U12" s="35"/>
      <c r="V12" s="36">
        <f>VLOOKUP(D12,[1]小データ!$C$5:$BY$63,7,FALSE)</f>
        <v>53</v>
      </c>
      <c r="W12" s="37"/>
      <c r="X12" s="83"/>
      <c r="Y12" s="84"/>
      <c r="Z12" s="38"/>
      <c r="AA12" s="39"/>
    </row>
    <row r="13" spans="1:27" x14ac:dyDescent="0.15">
      <c r="A13" s="1"/>
      <c r="B13" s="78"/>
      <c r="C13" s="81"/>
      <c r="D13" s="78"/>
      <c r="E13" s="34" t="s">
        <v>26</v>
      </c>
      <c r="F13" s="40"/>
      <c r="G13" s="41"/>
      <c r="H13" s="42"/>
      <c r="I13" s="40"/>
      <c r="J13" s="41"/>
      <c r="K13" s="42"/>
      <c r="L13" s="40"/>
      <c r="M13" s="41"/>
      <c r="N13" s="42"/>
      <c r="O13" s="40"/>
      <c r="P13" s="41"/>
      <c r="Q13" s="42"/>
      <c r="R13" s="40"/>
      <c r="S13" s="41"/>
      <c r="T13" s="42"/>
      <c r="U13" s="40"/>
      <c r="V13" s="41"/>
      <c r="W13" s="42"/>
      <c r="X13" s="38"/>
      <c r="Y13" s="41"/>
      <c r="Z13" s="39">
        <f>SUM(F12:V12)+X14</f>
        <v>290</v>
      </c>
      <c r="AA13" s="39"/>
    </row>
    <row r="14" spans="1:27" x14ac:dyDescent="0.15">
      <c r="A14" s="1"/>
      <c r="B14" s="78"/>
      <c r="C14" s="81"/>
      <c r="D14" s="78"/>
      <c r="E14" s="43"/>
      <c r="F14" s="44" t="s">
        <v>27</v>
      </c>
      <c r="G14" s="45">
        <f>VLOOKUP(D12,[1]小データ!$C$5:$BY$63,8,FALSE)</f>
        <v>1</v>
      </c>
      <c r="H14" s="46" t="s">
        <v>28</v>
      </c>
      <c r="I14" s="44" t="s">
        <v>29</v>
      </c>
      <c r="J14" s="45">
        <f>VLOOKUP(D12,[1]小データ!$C$5:$BY$63,9,FALSE)</f>
        <v>2</v>
      </c>
      <c r="K14" s="46" t="s">
        <v>28</v>
      </c>
      <c r="L14" s="44" t="s">
        <v>29</v>
      </c>
      <c r="M14" s="45">
        <f>VLOOKUP(D12,[1]小データ!$C$5:$BY$63,10,FALSE)</f>
        <v>0</v>
      </c>
      <c r="N14" s="46" t="s">
        <v>28</v>
      </c>
      <c r="O14" s="44" t="s">
        <v>29</v>
      </c>
      <c r="P14" s="45">
        <f>VLOOKUP(D12,[1]小データ!$C$5:$BY$63,11,FALSE)</f>
        <v>1</v>
      </c>
      <c r="Q14" s="46" t="s">
        <v>28</v>
      </c>
      <c r="R14" s="44" t="s">
        <v>29</v>
      </c>
      <c r="S14" s="45">
        <f>VLOOKUP(D12,[1]小データ!$C$5:$BY$63,12,FALSE)</f>
        <v>2</v>
      </c>
      <c r="T14" s="46" t="s">
        <v>28</v>
      </c>
      <c r="U14" s="44" t="s">
        <v>29</v>
      </c>
      <c r="V14" s="45">
        <f>VLOOKUP(D12,[1]小データ!$C$5:$BY$63,13,FALSE)</f>
        <v>1</v>
      </c>
      <c r="W14" s="46" t="s">
        <v>28</v>
      </c>
      <c r="X14" s="85">
        <f>SUM(G14,J14,M14,P14,S14,V14)</f>
        <v>7</v>
      </c>
      <c r="Y14" s="86"/>
      <c r="Z14" s="47"/>
      <c r="AA14" s="39"/>
    </row>
    <row r="15" spans="1:27" x14ac:dyDescent="0.15">
      <c r="A15" s="1"/>
      <c r="B15" s="78"/>
      <c r="C15" s="81"/>
      <c r="D15" s="78"/>
      <c r="E15" s="43" t="s">
        <v>30</v>
      </c>
      <c r="F15" s="44"/>
      <c r="G15" s="45">
        <f>VLOOKUP(D12,[1]小データ!$C$5:$BY$63,56,FALSE)</f>
        <v>2</v>
      </c>
      <c r="H15" s="46"/>
      <c r="I15" s="44"/>
      <c r="J15" s="45">
        <f>VLOOKUP(D12,[1]小データ!$C$5:$BY$63,57,FALSE)</f>
        <v>2</v>
      </c>
      <c r="K15" s="46"/>
      <c r="L15" s="44"/>
      <c r="M15" s="45">
        <f>VLOOKUP(D12,[1]小データ!$C$5:$BY$63,58,FALSE)</f>
        <v>2</v>
      </c>
      <c r="N15" s="46"/>
      <c r="O15" s="44"/>
      <c r="P15" s="45">
        <f>VLOOKUP(D12,[1]小データ!$C$5:$BY$63,59,FALSE)</f>
        <v>2</v>
      </c>
      <c r="Q15" s="46"/>
      <c r="R15" s="44"/>
      <c r="S15" s="45">
        <f>VLOOKUP(D12,[1]小データ!$C$5:$BY$63,60,FALSE)</f>
        <v>2</v>
      </c>
      <c r="T15" s="46"/>
      <c r="U15" s="44"/>
      <c r="V15" s="45">
        <f>VLOOKUP(D12,[1]小データ!$C$5:$BY$63,61,FALSE)</f>
        <v>2</v>
      </c>
      <c r="W15" s="46"/>
      <c r="X15" s="87">
        <f>VLOOKUP(D12,[1]小データ!$C$5:$BY$63,68,FALSE)</f>
        <v>2</v>
      </c>
      <c r="Y15" s="88"/>
      <c r="Z15" s="48">
        <f>SUM(F15:X15)</f>
        <v>14</v>
      </c>
      <c r="AA15" s="39"/>
    </row>
    <row r="16" spans="1:27" x14ac:dyDescent="0.15">
      <c r="A16" s="1"/>
      <c r="B16" s="79"/>
      <c r="C16" s="82"/>
      <c r="D16" s="79"/>
      <c r="E16" s="49" t="s">
        <v>31</v>
      </c>
      <c r="F16" s="50"/>
      <c r="G16" s="45">
        <f>ROUNDUP(G12/35,0)</f>
        <v>2</v>
      </c>
      <c r="H16" s="51"/>
      <c r="I16" s="50"/>
      <c r="J16" s="45">
        <f>ROUNDUP(J12/35,0)</f>
        <v>2</v>
      </c>
      <c r="K16" s="51"/>
      <c r="L16" s="50"/>
      <c r="M16" s="45">
        <f>ROUNDUP(M12/35,0)</f>
        <v>2</v>
      </c>
      <c r="N16" s="51"/>
      <c r="O16" s="50"/>
      <c r="P16" s="45">
        <f>ROUNDUP(P12/35,0)</f>
        <v>2</v>
      </c>
      <c r="Q16" s="51"/>
      <c r="R16" s="50"/>
      <c r="S16" s="45">
        <f>ROUNDUP(S12/35,0)</f>
        <v>2</v>
      </c>
      <c r="T16" s="51"/>
      <c r="U16" s="50"/>
      <c r="V16" s="45">
        <f>ROUNDUP(V12/35,0)</f>
        <v>2</v>
      </c>
      <c r="W16" s="51"/>
      <c r="X16" s="87">
        <f>VLOOKUP(D12,[1]小データ!$C$5:$BY$63,75,FALSE)</f>
        <v>2</v>
      </c>
      <c r="Y16" s="88"/>
      <c r="Z16" s="48">
        <f>SUM(F16:X16)</f>
        <v>14</v>
      </c>
      <c r="AA16" s="39"/>
    </row>
    <row r="17" spans="1:27" x14ac:dyDescent="0.15">
      <c r="A17" s="1"/>
      <c r="B17" s="77" t="s">
        <v>24</v>
      </c>
      <c r="C17" s="80">
        <v>2</v>
      </c>
      <c r="D17" s="77" t="s">
        <v>32</v>
      </c>
      <c r="E17" s="34"/>
      <c r="F17" s="35"/>
      <c r="G17" s="36">
        <f>VLOOKUP(D17,[1]小データ!$C$5:$BY$63,2,FALSE)</f>
        <v>95</v>
      </c>
      <c r="H17" s="37"/>
      <c r="I17" s="35"/>
      <c r="J17" s="36">
        <f>VLOOKUP(D17,[1]小データ!$C$5:$BY$63,3,FALSE)</f>
        <v>111</v>
      </c>
      <c r="K17" s="37"/>
      <c r="L17" s="35"/>
      <c r="M17" s="36">
        <f>VLOOKUP(D17,[1]小データ!$C$5:$BY$63,4,FALSE)</f>
        <v>121</v>
      </c>
      <c r="N17" s="37"/>
      <c r="O17" s="35"/>
      <c r="P17" s="36">
        <f>VLOOKUP(D17,[1]小データ!$C$5:$BY$63,5,FALSE)</f>
        <v>118</v>
      </c>
      <c r="Q17" s="37"/>
      <c r="R17" s="35"/>
      <c r="S17" s="36">
        <f>VLOOKUP(D17,[1]小データ!$C$5:$BY$63,6,FALSE)</f>
        <v>110</v>
      </c>
      <c r="T17" s="37"/>
      <c r="U17" s="35"/>
      <c r="V17" s="36">
        <f>VLOOKUP(D17,[1]小データ!$C$5:$BY$63,7,FALSE)</f>
        <v>145</v>
      </c>
      <c r="W17" s="37"/>
      <c r="X17" s="83"/>
      <c r="Y17" s="84"/>
      <c r="Z17" s="38"/>
      <c r="AA17" s="39"/>
    </row>
    <row r="18" spans="1:27" x14ac:dyDescent="0.15">
      <c r="A18" s="1"/>
      <c r="B18" s="78"/>
      <c r="C18" s="81"/>
      <c r="D18" s="78"/>
      <c r="E18" s="34" t="s">
        <v>26</v>
      </c>
      <c r="F18" s="40"/>
      <c r="G18" s="41"/>
      <c r="H18" s="42"/>
      <c r="I18" s="40"/>
      <c r="J18" s="41"/>
      <c r="K18" s="42"/>
      <c r="L18" s="40"/>
      <c r="M18" s="41"/>
      <c r="N18" s="42"/>
      <c r="O18" s="40"/>
      <c r="P18" s="41"/>
      <c r="Q18" s="42"/>
      <c r="R18" s="40"/>
      <c r="S18" s="41"/>
      <c r="T18" s="42"/>
      <c r="U18" s="40"/>
      <c r="V18" s="41"/>
      <c r="W18" s="42"/>
      <c r="X18" s="38"/>
      <c r="Y18" s="41"/>
      <c r="Z18" s="39">
        <f>SUM(F17:V17)+X19</f>
        <v>732</v>
      </c>
      <c r="AA18" s="39"/>
    </row>
    <row r="19" spans="1:27" x14ac:dyDescent="0.15">
      <c r="A19" s="1"/>
      <c r="B19" s="78"/>
      <c r="C19" s="81"/>
      <c r="D19" s="78"/>
      <c r="E19" s="43"/>
      <c r="F19" s="44" t="s">
        <v>27</v>
      </c>
      <c r="G19" s="45">
        <f>VLOOKUP(D17,[1]小データ!$C$5:$BY$63,8,FALSE)</f>
        <v>7</v>
      </c>
      <c r="H19" s="46" t="s">
        <v>28</v>
      </c>
      <c r="I19" s="44" t="s">
        <v>29</v>
      </c>
      <c r="J19" s="45">
        <f>VLOOKUP(D17,[1]小データ!$C$5:$BY$63,9,FALSE)</f>
        <v>5</v>
      </c>
      <c r="K19" s="46" t="s">
        <v>28</v>
      </c>
      <c r="L19" s="44" t="s">
        <v>29</v>
      </c>
      <c r="M19" s="45">
        <f>VLOOKUP(D17,[1]小データ!$C$5:$BY$63,10,FALSE)</f>
        <v>4</v>
      </c>
      <c r="N19" s="46" t="s">
        <v>28</v>
      </c>
      <c r="O19" s="44" t="s">
        <v>29</v>
      </c>
      <c r="P19" s="45">
        <f>VLOOKUP(D17,[1]小データ!$C$5:$BY$63,11,FALSE)</f>
        <v>7</v>
      </c>
      <c r="Q19" s="46" t="s">
        <v>28</v>
      </c>
      <c r="R19" s="44" t="s">
        <v>29</v>
      </c>
      <c r="S19" s="45">
        <f>VLOOKUP(D17,[1]小データ!$C$5:$BY$63,12,FALSE)</f>
        <v>6</v>
      </c>
      <c r="T19" s="46" t="s">
        <v>28</v>
      </c>
      <c r="U19" s="44" t="s">
        <v>29</v>
      </c>
      <c r="V19" s="45">
        <f>VLOOKUP(D17,[1]小データ!$C$5:$BY$63,13,FALSE)</f>
        <v>3</v>
      </c>
      <c r="W19" s="46" t="s">
        <v>28</v>
      </c>
      <c r="X19" s="85">
        <f>SUM(G19,J19,M19,P19,S19,V19)</f>
        <v>32</v>
      </c>
      <c r="Y19" s="86"/>
      <c r="Z19" s="47"/>
      <c r="AA19" s="39"/>
    </row>
    <row r="20" spans="1:27" x14ac:dyDescent="0.15">
      <c r="A20" s="1"/>
      <c r="B20" s="78"/>
      <c r="C20" s="81"/>
      <c r="D20" s="78"/>
      <c r="E20" s="43" t="s">
        <v>30</v>
      </c>
      <c r="F20" s="44"/>
      <c r="G20" s="45">
        <f>VLOOKUP(D17,[1]小データ!$C$5:$BY$63,56,FALSE)</f>
        <v>3</v>
      </c>
      <c r="H20" s="46"/>
      <c r="I20" s="44"/>
      <c r="J20" s="45">
        <f>VLOOKUP(D17,[1]小データ!$C$5:$BY$63,57,FALSE)</f>
        <v>4</v>
      </c>
      <c r="K20" s="46"/>
      <c r="L20" s="44"/>
      <c r="M20" s="45">
        <f>VLOOKUP(D17,[1]小データ!$C$5:$BY$63,58,FALSE)</f>
        <v>4</v>
      </c>
      <c r="N20" s="46"/>
      <c r="O20" s="44"/>
      <c r="P20" s="45">
        <f>VLOOKUP(D17,[1]小データ!$C$5:$BY$63,59,FALSE)</f>
        <v>4</v>
      </c>
      <c r="Q20" s="46"/>
      <c r="R20" s="44"/>
      <c r="S20" s="45">
        <f>VLOOKUP(D17,[1]小データ!$C$5:$BY$63,60,FALSE)</f>
        <v>4</v>
      </c>
      <c r="T20" s="46"/>
      <c r="U20" s="44"/>
      <c r="V20" s="45">
        <f>VLOOKUP(D17,[1]小データ!$C$5:$BY$63,61,FALSE)</f>
        <v>5</v>
      </c>
      <c r="W20" s="46"/>
      <c r="X20" s="87">
        <f>VLOOKUP(D17,[1]小データ!$C$5:$BY$63,68,FALSE)</f>
        <v>7</v>
      </c>
      <c r="Y20" s="88"/>
      <c r="Z20" s="48">
        <f>SUM(F20:X20)</f>
        <v>31</v>
      </c>
      <c r="AA20" s="39"/>
    </row>
    <row r="21" spans="1:27" x14ac:dyDescent="0.15">
      <c r="A21" s="1"/>
      <c r="B21" s="79"/>
      <c r="C21" s="82"/>
      <c r="D21" s="79"/>
      <c r="E21" s="49" t="s">
        <v>31</v>
      </c>
      <c r="F21" s="50"/>
      <c r="G21" s="45">
        <f>ROUNDUP(G17/35,0)</f>
        <v>3</v>
      </c>
      <c r="H21" s="51"/>
      <c r="I21" s="50"/>
      <c r="J21" s="45">
        <f>ROUNDUP(J17/35,0)</f>
        <v>4</v>
      </c>
      <c r="K21" s="51"/>
      <c r="L21" s="50"/>
      <c r="M21" s="45">
        <f>ROUNDUP(M17/35,0)</f>
        <v>4</v>
      </c>
      <c r="N21" s="51"/>
      <c r="O21" s="50"/>
      <c r="P21" s="45">
        <f>ROUNDUP(P17/35,0)</f>
        <v>4</v>
      </c>
      <c r="Q21" s="51"/>
      <c r="R21" s="50"/>
      <c r="S21" s="45">
        <f>ROUNDUP(S17/35,0)</f>
        <v>4</v>
      </c>
      <c r="T21" s="51"/>
      <c r="U21" s="50"/>
      <c r="V21" s="45">
        <f>ROUNDUP(V17/35,0)</f>
        <v>5</v>
      </c>
      <c r="W21" s="51"/>
      <c r="X21" s="87">
        <f>VLOOKUP(D17,[1]小データ!$C$5:$BY$63,75,FALSE)</f>
        <v>7</v>
      </c>
      <c r="Y21" s="88"/>
      <c r="Z21" s="48">
        <f>SUM(F21:X21)</f>
        <v>31</v>
      </c>
      <c r="AA21" s="39"/>
    </row>
    <row r="22" spans="1:27" x14ac:dyDescent="0.15">
      <c r="A22" s="1"/>
      <c r="B22" s="77" t="s">
        <v>24</v>
      </c>
      <c r="C22" s="80">
        <v>3</v>
      </c>
      <c r="D22" s="77" t="s">
        <v>33</v>
      </c>
      <c r="E22" s="34"/>
      <c r="F22" s="35"/>
      <c r="G22" s="36">
        <f>VLOOKUP(D22,[1]小データ!$C$5:$BY$63,2,FALSE)</f>
        <v>9</v>
      </c>
      <c r="H22" s="37"/>
      <c r="I22" s="35"/>
      <c r="J22" s="36">
        <f>VLOOKUP(D22,[1]小データ!$C$5:$BY$63,3,FALSE)</f>
        <v>16</v>
      </c>
      <c r="K22" s="37"/>
      <c r="L22" s="35"/>
      <c r="M22" s="36">
        <f>VLOOKUP(D22,[1]小データ!$C$5:$BY$63,4,FALSE)</f>
        <v>14</v>
      </c>
      <c r="N22" s="37"/>
      <c r="O22" s="35"/>
      <c r="P22" s="36">
        <f>VLOOKUP(D22,[1]小データ!$C$5:$BY$63,5,FALSE)</f>
        <v>14</v>
      </c>
      <c r="Q22" s="37"/>
      <c r="R22" s="35"/>
      <c r="S22" s="36">
        <f>VLOOKUP(D22,[1]小データ!$C$5:$BY$63,6,FALSE)</f>
        <v>18</v>
      </c>
      <c r="T22" s="37"/>
      <c r="U22" s="35"/>
      <c r="V22" s="36">
        <f>VLOOKUP(D22,[1]小データ!$C$5:$BY$63,7,FALSE)</f>
        <v>20</v>
      </c>
      <c r="W22" s="37"/>
      <c r="X22" s="83"/>
      <c r="Y22" s="84"/>
      <c r="Z22" s="38"/>
      <c r="AA22" s="39"/>
    </row>
    <row r="23" spans="1:27" x14ac:dyDescent="0.15">
      <c r="A23" s="1"/>
      <c r="B23" s="78"/>
      <c r="C23" s="81"/>
      <c r="D23" s="78"/>
      <c r="E23" s="34" t="s">
        <v>26</v>
      </c>
      <c r="F23" s="40"/>
      <c r="G23" s="41"/>
      <c r="H23" s="42"/>
      <c r="I23" s="40"/>
      <c r="J23" s="41"/>
      <c r="K23" s="42"/>
      <c r="L23" s="40"/>
      <c r="M23" s="41"/>
      <c r="N23" s="42"/>
      <c r="O23" s="40"/>
      <c r="P23" s="41"/>
      <c r="Q23" s="42"/>
      <c r="R23" s="40"/>
      <c r="S23" s="41"/>
      <c r="T23" s="42"/>
      <c r="U23" s="40"/>
      <c r="V23" s="41"/>
      <c r="W23" s="42"/>
      <c r="X23" s="38"/>
      <c r="Y23" s="41"/>
      <c r="Z23" s="39">
        <f>SUM(F22:V22)+X24</f>
        <v>102</v>
      </c>
      <c r="AA23" s="39"/>
    </row>
    <row r="24" spans="1:27" x14ac:dyDescent="0.15">
      <c r="A24" s="1"/>
      <c r="B24" s="78"/>
      <c r="C24" s="81"/>
      <c r="D24" s="78"/>
      <c r="E24" s="43"/>
      <c r="F24" s="44" t="s">
        <v>27</v>
      </c>
      <c r="G24" s="45">
        <f>VLOOKUP(D22,[1]小データ!$C$5:$BY$63,8,FALSE)</f>
        <v>1</v>
      </c>
      <c r="H24" s="46" t="s">
        <v>28</v>
      </c>
      <c r="I24" s="44" t="s">
        <v>29</v>
      </c>
      <c r="J24" s="45">
        <f>VLOOKUP(D22,[1]小データ!$C$5:$BY$63,9,FALSE)</f>
        <v>3</v>
      </c>
      <c r="K24" s="46" t="s">
        <v>28</v>
      </c>
      <c r="L24" s="44" t="s">
        <v>29</v>
      </c>
      <c r="M24" s="45">
        <f>VLOOKUP(D22,[1]小データ!$C$5:$BY$63,10,FALSE)</f>
        <v>2</v>
      </c>
      <c r="N24" s="46" t="s">
        <v>28</v>
      </c>
      <c r="O24" s="44" t="s">
        <v>29</v>
      </c>
      <c r="P24" s="45">
        <f>VLOOKUP(D22,[1]小データ!$C$5:$BY$63,11,FALSE)</f>
        <v>3</v>
      </c>
      <c r="Q24" s="46" t="s">
        <v>28</v>
      </c>
      <c r="R24" s="44" t="s">
        <v>29</v>
      </c>
      <c r="S24" s="45">
        <f>VLOOKUP(D22,[1]小データ!$C$5:$BY$63,12,FALSE)</f>
        <v>1</v>
      </c>
      <c r="T24" s="46" t="s">
        <v>28</v>
      </c>
      <c r="U24" s="44" t="s">
        <v>29</v>
      </c>
      <c r="V24" s="45">
        <f>VLOOKUP(D22,[1]小データ!$C$5:$BY$63,13,FALSE)</f>
        <v>1</v>
      </c>
      <c r="W24" s="46" t="s">
        <v>28</v>
      </c>
      <c r="X24" s="85">
        <f>SUM(G24,J24,M24,P24,S24,V24)</f>
        <v>11</v>
      </c>
      <c r="Y24" s="86"/>
      <c r="Z24" s="47"/>
      <c r="AA24" s="39"/>
    </row>
    <row r="25" spans="1:27" x14ac:dyDescent="0.15">
      <c r="A25" s="1"/>
      <c r="B25" s="78"/>
      <c r="C25" s="81"/>
      <c r="D25" s="78"/>
      <c r="E25" s="43" t="s">
        <v>30</v>
      </c>
      <c r="F25" s="44"/>
      <c r="G25" s="45">
        <f>VLOOKUP(D22,[1]小データ!$C$5:$BY$63,56,FALSE)</f>
        <v>1</v>
      </c>
      <c r="H25" s="46"/>
      <c r="I25" s="44"/>
      <c r="J25" s="45">
        <f>VLOOKUP(D22,[1]小データ!$C$5:$BY$63,57,FALSE)</f>
        <v>1</v>
      </c>
      <c r="K25" s="46"/>
      <c r="L25" s="44"/>
      <c r="M25" s="45">
        <f>VLOOKUP(D22,[1]小データ!$C$5:$BY$63,58,FALSE)</f>
        <v>1</v>
      </c>
      <c r="N25" s="46"/>
      <c r="O25" s="44"/>
      <c r="P25" s="45">
        <f>VLOOKUP(D22,[1]小データ!$C$5:$BY$63,59,FALSE)</f>
        <v>1</v>
      </c>
      <c r="Q25" s="46"/>
      <c r="R25" s="44"/>
      <c r="S25" s="45">
        <f>VLOOKUP(D22,[1]小データ!$C$5:$BY$63,60,FALSE)</f>
        <v>1</v>
      </c>
      <c r="T25" s="46"/>
      <c r="U25" s="44"/>
      <c r="V25" s="45">
        <f>VLOOKUP(D22,[1]小データ!$C$5:$BY$63,61,FALSE)</f>
        <v>1</v>
      </c>
      <c r="W25" s="46"/>
      <c r="X25" s="87">
        <f>VLOOKUP(D22,[1]小データ!$C$5:$BY$63,68,FALSE)</f>
        <v>3</v>
      </c>
      <c r="Y25" s="88"/>
      <c r="Z25" s="48">
        <f>SUM(F25:X25)</f>
        <v>9</v>
      </c>
      <c r="AA25" s="39"/>
    </row>
    <row r="26" spans="1:27" x14ac:dyDescent="0.15">
      <c r="A26" s="1"/>
      <c r="B26" s="79"/>
      <c r="C26" s="82"/>
      <c r="D26" s="79"/>
      <c r="E26" s="49" t="s">
        <v>31</v>
      </c>
      <c r="F26" s="50"/>
      <c r="G26" s="45">
        <f>ROUNDUP(G22/35,0)</f>
        <v>1</v>
      </c>
      <c r="H26" s="51"/>
      <c r="I26" s="50"/>
      <c r="J26" s="45">
        <f>ROUNDUP(J22/35,0)</f>
        <v>1</v>
      </c>
      <c r="K26" s="51"/>
      <c r="L26" s="50"/>
      <c r="M26" s="45">
        <f>ROUNDUP(M22/35,0)</f>
        <v>1</v>
      </c>
      <c r="N26" s="51"/>
      <c r="O26" s="50"/>
      <c r="P26" s="45">
        <f>ROUNDUP(P22/35,0)</f>
        <v>1</v>
      </c>
      <c r="Q26" s="51"/>
      <c r="R26" s="50"/>
      <c r="S26" s="45">
        <f>ROUNDUP(S22/35,0)</f>
        <v>1</v>
      </c>
      <c r="T26" s="51"/>
      <c r="U26" s="50"/>
      <c r="V26" s="45">
        <f>ROUNDUP(V22/35,0)</f>
        <v>1</v>
      </c>
      <c r="W26" s="51"/>
      <c r="X26" s="87">
        <f>VLOOKUP(D22,[1]小データ!$C$5:$BY$63,75,FALSE)</f>
        <v>3</v>
      </c>
      <c r="Y26" s="88"/>
      <c r="Z26" s="48">
        <f>SUM(F26:X26)</f>
        <v>9</v>
      </c>
      <c r="AA26" s="39"/>
    </row>
    <row r="27" spans="1:27" x14ac:dyDescent="0.15">
      <c r="A27" s="1"/>
      <c r="B27" s="77" t="s">
        <v>24</v>
      </c>
      <c r="C27" s="80">
        <v>4</v>
      </c>
      <c r="D27" s="77" t="s">
        <v>34</v>
      </c>
      <c r="E27" s="34"/>
      <c r="F27" s="35"/>
      <c r="G27" s="36">
        <f>VLOOKUP(D27,[1]小データ!$C$5:$BY$63,2,FALSE)</f>
        <v>48</v>
      </c>
      <c r="H27" s="37"/>
      <c r="I27" s="35"/>
      <c r="J27" s="36">
        <f>VLOOKUP(D27,[1]小データ!$C$5:$BY$63,3,FALSE)</f>
        <v>42</v>
      </c>
      <c r="K27" s="37"/>
      <c r="L27" s="35"/>
      <c r="M27" s="36">
        <f>VLOOKUP(D27,[1]小データ!$C$5:$BY$63,4,FALSE)</f>
        <v>60</v>
      </c>
      <c r="N27" s="37"/>
      <c r="O27" s="35"/>
      <c r="P27" s="36">
        <f>VLOOKUP(D27,[1]小データ!$C$5:$BY$63,5,FALSE)</f>
        <v>60</v>
      </c>
      <c r="Q27" s="37"/>
      <c r="R27" s="35"/>
      <c r="S27" s="36">
        <f>VLOOKUP(D27,[1]小データ!$C$5:$BY$63,6,FALSE)</f>
        <v>45</v>
      </c>
      <c r="T27" s="37"/>
      <c r="U27" s="35"/>
      <c r="V27" s="36">
        <f>VLOOKUP(D27,[1]小データ!$C$5:$BY$63,7,FALSE)</f>
        <v>60</v>
      </c>
      <c r="W27" s="37"/>
      <c r="X27" s="83"/>
      <c r="Y27" s="84"/>
      <c r="Z27" s="38"/>
      <c r="AA27" s="39"/>
    </row>
    <row r="28" spans="1:27" x14ac:dyDescent="0.15">
      <c r="A28" s="1"/>
      <c r="B28" s="78"/>
      <c r="C28" s="81"/>
      <c r="D28" s="78"/>
      <c r="E28" s="34" t="s">
        <v>26</v>
      </c>
      <c r="F28" s="40"/>
      <c r="G28" s="41"/>
      <c r="H28" s="42"/>
      <c r="I28" s="40"/>
      <c r="J28" s="41"/>
      <c r="K28" s="42"/>
      <c r="L28" s="40"/>
      <c r="M28" s="41"/>
      <c r="N28" s="42"/>
      <c r="O28" s="40"/>
      <c r="P28" s="41"/>
      <c r="Q28" s="42"/>
      <c r="R28" s="40"/>
      <c r="S28" s="41"/>
      <c r="T28" s="42"/>
      <c r="U28" s="40"/>
      <c r="V28" s="41"/>
      <c r="W28" s="42"/>
      <c r="X28" s="38"/>
      <c r="Y28" s="41"/>
      <c r="Z28" s="39">
        <f>SUM(F27:V27)+X29</f>
        <v>330</v>
      </c>
      <c r="AA28" s="39"/>
    </row>
    <row r="29" spans="1:27" x14ac:dyDescent="0.15">
      <c r="A29" s="1"/>
      <c r="B29" s="78"/>
      <c r="C29" s="81"/>
      <c r="D29" s="78"/>
      <c r="E29" s="43"/>
      <c r="F29" s="44" t="s">
        <v>27</v>
      </c>
      <c r="G29" s="45">
        <f>VLOOKUP(D27,[1]小データ!$C$5:$BY$63,8,FALSE)</f>
        <v>4</v>
      </c>
      <c r="H29" s="46" t="s">
        <v>28</v>
      </c>
      <c r="I29" s="44" t="s">
        <v>29</v>
      </c>
      <c r="J29" s="45">
        <f>VLOOKUP(D27,[1]小データ!$C$5:$BY$63,9,FALSE)</f>
        <v>2</v>
      </c>
      <c r="K29" s="46" t="s">
        <v>28</v>
      </c>
      <c r="L29" s="44" t="s">
        <v>29</v>
      </c>
      <c r="M29" s="45">
        <f>VLOOKUP(D27,[1]小データ!$C$5:$BY$63,10,FALSE)</f>
        <v>0</v>
      </c>
      <c r="N29" s="46" t="s">
        <v>28</v>
      </c>
      <c r="O29" s="44" t="s">
        <v>29</v>
      </c>
      <c r="P29" s="45">
        <f>VLOOKUP(D27,[1]小データ!$C$5:$BY$63,11,FALSE)</f>
        <v>4</v>
      </c>
      <c r="Q29" s="46" t="s">
        <v>28</v>
      </c>
      <c r="R29" s="44" t="s">
        <v>29</v>
      </c>
      <c r="S29" s="45">
        <f>VLOOKUP(D27,[1]小データ!$C$5:$BY$63,12,FALSE)</f>
        <v>4</v>
      </c>
      <c r="T29" s="46" t="s">
        <v>28</v>
      </c>
      <c r="U29" s="44" t="s">
        <v>29</v>
      </c>
      <c r="V29" s="45">
        <f>VLOOKUP(D27,[1]小データ!$C$5:$BY$63,13,FALSE)</f>
        <v>1</v>
      </c>
      <c r="W29" s="46" t="s">
        <v>28</v>
      </c>
      <c r="X29" s="85">
        <f>SUM(G29,J29,M29,P29,S29,V29)</f>
        <v>15</v>
      </c>
      <c r="Y29" s="86"/>
      <c r="Z29" s="47"/>
      <c r="AA29" s="39"/>
    </row>
    <row r="30" spans="1:27" x14ac:dyDescent="0.15">
      <c r="A30" s="1"/>
      <c r="B30" s="78"/>
      <c r="C30" s="81"/>
      <c r="D30" s="78"/>
      <c r="E30" s="43" t="s">
        <v>30</v>
      </c>
      <c r="F30" s="44"/>
      <c r="G30" s="45">
        <f>VLOOKUP(D27,[1]小データ!$C$5:$BY$63,56,FALSE)</f>
        <v>2</v>
      </c>
      <c r="H30" s="46"/>
      <c r="I30" s="44"/>
      <c r="J30" s="45">
        <f>VLOOKUP(D27,[1]小データ!$C$5:$BY$63,57,FALSE)</f>
        <v>2</v>
      </c>
      <c r="K30" s="46"/>
      <c r="L30" s="44"/>
      <c r="M30" s="45">
        <f>VLOOKUP(D27,[1]小データ!$C$5:$BY$63,58,FALSE)</f>
        <v>2</v>
      </c>
      <c r="N30" s="46"/>
      <c r="O30" s="44"/>
      <c r="P30" s="45">
        <f>VLOOKUP(D27,[1]小データ!$C$5:$BY$63,59,FALSE)</f>
        <v>2</v>
      </c>
      <c r="Q30" s="46"/>
      <c r="R30" s="44"/>
      <c r="S30" s="45">
        <f>VLOOKUP(D27,[1]小データ!$C$5:$BY$63,60,FALSE)</f>
        <v>2</v>
      </c>
      <c r="T30" s="46"/>
      <c r="U30" s="44"/>
      <c r="V30" s="45">
        <f>VLOOKUP(D27,[1]小データ!$C$5:$BY$63,61,FALSE)</f>
        <v>2</v>
      </c>
      <c r="W30" s="46"/>
      <c r="X30" s="87">
        <f>VLOOKUP(D27,[1]小データ!$C$5:$BY$63,68,FALSE)</f>
        <v>4</v>
      </c>
      <c r="Y30" s="88"/>
      <c r="Z30" s="48">
        <f>SUM(F30:X30)</f>
        <v>16</v>
      </c>
      <c r="AA30" s="39"/>
    </row>
    <row r="31" spans="1:27" x14ac:dyDescent="0.15">
      <c r="A31" s="1"/>
      <c r="B31" s="79"/>
      <c r="C31" s="82"/>
      <c r="D31" s="79"/>
      <c r="E31" s="49" t="s">
        <v>31</v>
      </c>
      <c r="F31" s="50"/>
      <c r="G31" s="45">
        <f>ROUNDUP(G27/35,0)</f>
        <v>2</v>
      </c>
      <c r="H31" s="51"/>
      <c r="I31" s="50"/>
      <c r="J31" s="45">
        <f>ROUNDUP(J27/35,0)</f>
        <v>2</v>
      </c>
      <c r="K31" s="51"/>
      <c r="L31" s="50"/>
      <c r="M31" s="45">
        <f>ROUNDUP(M27/35,0)</f>
        <v>2</v>
      </c>
      <c r="N31" s="51"/>
      <c r="O31" s="50"/>
      <c r="P31" s="45">
        <f>ROUNDUP(P27/35,0)</f>
        <v>2</v>
      </c>
      <c r="Q31" s="51"/>
      <c r="R31" s="50"/>
      <c r="S31" s="45">
        <f>ROUNDUP(S27/35,0)</f>
        <v>2</v>
      </c>
      <c r="T31" s="51"/>
      <c r="U31" s="50"/>
      <c r="V31" s="45">
        <f>ROUNDUP(V27/35,0)</f>
        <v>2</v>
      </c>
      <c r="W31" s="51"/>
      <c r="X31" s="87">
        <f>VLOOKUP(D27,[1]小データ!$C$5:$BY$63,75,FALSE)</f>
        <v>4</v>
      </c>
      <c r="Y31" s="88"/>
      <c r="Z31" s="48">
        <f>SUM(F31:X31)</f>
        <v>16</v>
      </c>
      <c r="AA31" s="39"/>
    </row>
    <row r="32" spans="1:27" x14ac:dyDescent="0.15">
      <c r="A32" s="1"/>
      <c r="B32" s="77" t="s">
        <v>24</v>
      </c>
      <c r="C32" s="80">
        <v>5</v>
      </c>
      <c r="D32" s="77" t="s">
        <v>35</v>
      </c>
      <c r="E32" s="34"/>
      <c r="F32" s="35"/>
      <c r="G32" s="36">
        <f>VLOOKUP(D32,[1]小データ!$C$5:$BY$63,2,FALSE)</f>
        <v>63</v>
      </c>
      <c r="H32" s="37"/>
      <c r="I32" s="35"/>
      <c r="J32" s="36">
        <f>VLOOKUP(D32,[1]小データ!$C$5:$BY$63,3,FALSE)</f>
        <v>72</v>
      </c>
      <c r="K32" s="37"/>
      <c r="L32" s="35"/>
      <c r="M32" s="36">
        <f>VLOOKUP(D32,[1]小データ!$C$5:$BY$63,4,FALSE)</f>
        <v>65</v>
      </c>
      <c r="N32" s="37"/>
      <c r="O32" s="35"/>
      <c r="P32" s="36">
        <f>VLOOKUP(D32,[1]小データ!$C$5:$BY$63,5,FALSE)</f>
        <v>70</v>
      </c>
      <c r="Q32" s="37"/>
      <c r="R32" s="35"/>
      <c r="S32" s="36">
        <f>VLOOKUP(D32,[1]小データ!$C$5:$BY$63,6,FALSE)</f>
        <v>98</v>
      </c>
      <c r="T32" s="37"/>
      <c r="U32" s="35"/>
      <c r="V32" s="36">
        <f>VLOOKUP(D32,[1]小データ!$C$5:$BY$63,7,FALSE)</f>
        <v>77</v>
      </c>
      <c r="W32" s="37"/>
      <c r="X32" s="83"/>
      <c r="Y32" s="84"/>
      <c r="Z32" s="38">
        <v>0</v>
      </c>
      <c r="AA32" s="39"/>
    </row>
    <row r="33" spans="1:27" x14ac:dyDescent="0.15">
      <c r="A33" s="1"/>
      <c r="B33" s="78"/>
      <c r="C33" s="81"/>
      <c r="D33" s="78"/>
      <c r="E33" s="34" t="s">
        <v>26</v>
      </c>
      <c r="F33" s="40"/>
      <c r="G33" s="41"/>
      <c r="H33" s="42"/>
      <c r="I33" s="40"/>
      <c r="J33" s="41"/>
      <c r="K33" s="42"/>
      <c r="L33" s="40"/>
      <c r="M33" s="41"/>
      <c r="N33" s="42"/>
      <c r="O33" s="40"/>
      <c r="P33" s="41"/>
      <c r="Q33" s="42"/>
      <c r="R33" s="40"/>
      <c r="S33" s="41"/>
      <c r="T33" s="42"/>
      <c r="U33" s="40"/>
      <c r="V33" s="41"/>
      <c r="W33" s="42"/>
      <c r="X33" s="38"/>
      <c r="Y33" s="41"/>
      <c r="Z33" s="39">
        <f>SUM(F32:V32)+X34</f>
        <v>463</v>
      </c>
      <c r="AA33" s="39"/>
    </row>
    <row r="34" spans="1:27" x14ac:dyDescent="0.15">
      <c r="A34" s="1"/>
      <c r="B34" s="78"/>
      <c r="C34" s="81"/>
      <c r="D34" s="78"/>
      <c r="E34" s="43"/>
      <c r="F34" s="44" t="s">
        <v>27</v>
      </c>
      <c r="G34" s="45">
        <f>VLOOKUP(D32,[1]小データ!$C$5:$BY$63,8,FALSE)</f>
        <v>2</v>
      </c>
      <c r="H34" s="46" t="s">
        <v>28</v>
      </c>
      <c r="I34" s="44" t="s">
        <v>29</v>
      </c>
      <c r="J34" s="45">
        <f>VLOOKUP(D32,[1]小データ!$C$5:$BY$63,9,FALSE)</f>
        <v>3</v>
      </c>
      <c r="K34" s="46" t="s">
        <v>28</v>
      </c>
      <c r="L34" s="44" t="s">
        <v>29</v>
      </c>
      <c r="M34" s="45">
        <f>VLOOKUP(D32,[1]小データ!$C$5:$BY$63,10,FALSE)</f>
        <v>2</v>
      </c>
      <c r="N34" s="46" t="s">
        <v>28</v>
      </c>
      <c r="O34" s="44" t="s">
        <v>29</v>
      </c>
      <c r="P34" s="45">
        <f>VLOOKUP(D32,[1]小データ!$C$5:$BY$63,11,FALSE)</f>
        <v>2</v>
      </c>
      <c r="Q34" s="46" t="s">
        <v>28</v>
      </c>
      <c r="R34" s="44" t="s">
        <v>29</v>
      </c>
      <c r="S34" s="45">
        <f>VLOOKUP(D32,[1]小データ!$C$5:$BY$63,12,FALSE)</f>
        <v>4</v>
      </c>
      <c r="T34" s="46" t="s">
        <v>28</v>
      </c>
      <c r="U34" s="44" t="s">
        <v>29</v>
      </c>
      <c r="V34" s="45">
        <f>VLOOKUP(D32,[1]小データ!$C$5:$BY$63,13,FALSE)</f>
        <v>5</v>
      </c>
      <c r="W34" s="46" t="s">
        <v>28</v>
      </c>
      <c r="X34" s="85">
        <f>SUM(G34,J34,M34,P34,S34,V34)</f>
        <v>18</v>
      </c>
      <c r="Y34" s="86"/>
      <c r="Z34" s="47"/>
      <c r="AA34" s="39"/>
    </row>
    <row r="35" spans="1:27" x14ac:dyDescent="0.15">
      <c r="A35" s="1"/>
      <c r="B35" s="78"/>
      <c r="C35" s="81"/>
      <c r="D35" s="78"/>
      <c r="E35" s="43" t="s">
        <v>30</v>
      </c>
      <c r="F35" s="44"/>
      <c r="G35" s="45">
        <f>VLOOKUP(D32,[1]小データ!$C$5:$BY$63,56,FALSE)</f>
        <v>2</v>
      </c>
      <c r="H35" s="46"/>
      <c r="I35" s="44"/>
      <c r="J35" s="45">
        <f>VLOOKUP(D32,[1]小データ!$C$5:$BY$63,57,FALSE)</f>
        <v>3</v>
      </c>
      <c r="K35" s="46"/>
      <c r="L35" s="44"/>
      <c r="M35" s="45">
        <f>VLOOKUP(D32,[1]小データ!$C$5:$BY$63,58,FALSE)</f>
        <v>2</v>
      </c>
      <c r="N35" s="46"/>
      <c r="O35" s="44"/>
      <c r="P35" s="45">
        <f>VLOOKUP(D32,[1]小データ!$C$5:$BY$63,59,FALSE)</f>
        <v>2</v>
      </c>
      <c r="Q35" s="46"/>
      <c r="R35" s="44"/>
      <c r="S35" s="45">
        <f>VLOOKUP(D32,[1]小データ!$C$5:$BY$63,60,FALSE)</f>
        <v>3</v>
      </c>
      <c r="T35" s="46"/>
      <c r="U35" s="44"/>
      <c r="V35" s="45">
        <f>VLOOKUP(D32,[1]小データ!$C$5:$BY$63,61,FALSE)</f>
        <v>3</v>
      </c>
      <c r="W35" s="46"/>
      <c r="X35" s="87">
        <f>VLOOKUP(D32,[1]小データ!$C$5:$BY$63,68,FALSE)</f>
        <v>3</v>
      </c>
      <c r="Y35" s="88"/>
      <c r="Z35" s="48">
        <f>SUM(F35:X35)</f>
        <v>18</v>
      </c>
      <c r="AA35" s="39"/>
    </row>
    <row r="36" spans="1:27" x14ac:dyDescent="0.15">
      <c r="A36" s="1"/>
      <c r="B36" s="79"/>
      <c r="C36" s="82"/>
      <c r="D36" s="79"/>
      <c r="E36" s="49" t="s">
        <v>31</v>
      </c>
      <c r="F36" s="50"/>
      <c r="G36" s="45">
        <f>ROUNDUP(G32/35,0)</f>
        <v>2</v>
      </c>
      <c r="H36" s="51"/>
      <c r="I36" s="50"/>
      <c r="J36" s="45">
        <f>ROUNDUP(J32/35,0)</f>
        <v>3</v>
      </c>
      <c r="K36" s="51"/>
      <c r="L36" s="50"/>
      <c r="M36" s="45">
        <f>ROUNDUP(M32/35,0)</f>
        <v>2</v>
      </c>
      <c r="N36" s="51"/>
      <c r="O36" s="50"/>
      <c r="P36" s="45">
        <f>ROUNDUP(P32/35,0)</f>
        <v>2</v>
      </c>
      <c r="Q36" s="51"/>
      <c r="R36" s="50"/>
      <c r="S36" s="45">
        <f>ROUNDUP(S32/35,0)</f>
        <v>3</v>
      </c>
      <c r="T36" s="51"/>
      <c r="U36" s="50"/>
      <c r="V36" s="45">
        <f>ROUNDUP(V32/35,0)</f>
        <v>3</v>
      </c>
      <c r="W36" s="51"/>
      <c r="X36" s="87">
        <f>VLOOKUP(D32,[1]小データ!$C$5:$BY$63,75,FALSE)</f>
        <v>3</v>
      </c>
      <c r="Y36" s="88"/>
      <c r="Z36" s="48">
        <f>SUM(F36:X36)</f>
        <v>18</v>
      </c>
      <c r="AA36" s="39"/>
    </row>
    <row r="37" spans="1:27" x14ac:dyDescent="0.15">
      <c r="A37" s="1"/>
      <c r="B37" s="77" t="s">
        <v>24</v>
      </c>
      <c r="C37" s="80">
        <v>6</v>
      </c>
      <c r="D37" s="77" t="s">
        <v>36</v>
      </c>
      <c r="E37" s="34"/>
      <c r="F37" s="35"/>
      <c r="G37" s="36">
        <f>VLOOKUP(D37,[1]小データ!$C$5:$BY$63,2,FALSE)</f>
        <v>59</v>
      </c>
      <c r="H37" s="37"/>
      <c r="I37" s="35"/>
      <c r="J37" s="36">
        <f>VLOOKUP(D37,[1]小データ!$C$5:$BY$63,3,FALSE)</f>
        <v>59</v>
      </c>
      <c r="K37" s="37"/>
      <c r="L37" s="35"/>
      <c r="M37" s="36">
        <f>VLOOKUP(D37,[1]小データ!$C$5:$BY$63,4,FALSE)</f>
        <v>64</v>
      </c>
      <c r="N37" s="37"/>
      <c r="O37" s="35"/>
      <c r="P37" s="36">
        <f>VLOOKUP(D37,[1]小データ!$C$5:$BY$63,5,FALSE)</f>
        <v>71</v>
      </c>
      <c r="Q37" s="37"/>
      <c r="R37" s="35"/>
      <c r="S37" s="36">
        <f>VLOOKUP(D37,[1]小データ!$C$5:$BY$63,6,FALSE)</f>
        <v>55</v>
      </c>
      <c r="T37" s="37"/>
      <c r="U37" s="35"/>
      <c r="V37" s="36">
        <f>VLOOKUP(D37,[1]小データ!$C$5:$BY$63,7,FALSE)</f>
        <v>65</v>
      </c>
      <c r="W37" s="37"/>
      <c r="X37" s="83"/>
      <c r="Y37" s="84"/>
      <c r="Z37" s="38"/>
      <c r="AA37" s="39"/>
    </row>
    <row r="38" spans="1:27" x14ac:dyDescent="0.15">
      <c r="A38" s="1"/>
      <c r="B38" s="78"/>
      <c r="C38" s="81"/>
      <c r="D38" s="78"/>
      <c r="E38" s="34" t="s">
        <v>26</v>
      </c>
      <c r="F38" s="40"/>
      <c r="G38" s="41"/>
      <c r="H38" s="42"/>
      <c r="I38" s="40"/>
      <c r="J38" s="41"/>
      <c r="K38" s="42"/>
      <c r="L38" s="40"/>
      <c r="M38" s="41"/>
      <c r="N38" s="42"/>
      <c r="O38" s="40"/>
      <c r="P38" s="41"/>
      <c r="Q38" s="42"/>
      <c r="R38" s="40"/>
      <c r="S38" s="41"/>
      <c r="T38" s="42"/>
      <c r="U38" s="40"/>
      <c r="V38" s="41"/>
      <c r="W38" s="42"/>
      <c r="X38" s="38"/>
      <c r="Y38" s="41"/>
      <c r="Z38" s="39">
        <f>SUM(F37:V37)+X39</f>
        <v>394</v>
      </c>
      <c r="AA38" s="39"/>
    </row>
    <row r="39" spans="1:27" x14ac:dyDescent="0.15">
      <c r="A39" s="1"/>
      <c r="B39" s="78"/>
      <c r="C39" s="81"/>
      <c r="D39" s="78"/>
      <c r="E39" s="43"/>
      <c r="F39" s="44" t="s">
        <v>27</v>
      </c>
      <c r="G39" s="45">
        <f>VLOOKUP(D37,[1]小データ!$C$5:$BY$63,8,FALSE)</f>
        <v>1</v>
      </c>
      <c r="H39" s="46" t="s">
        <v>28</v>
      </c>
      <c r="I39" s="44" t="s">
        <v>29</v>
      </c>
      <c r="J39" s="45">
        <f>VLOOKUP(D37,[1]小データ!$C$5:$BY$63,9,FALSE)</f>
        <v>6</v>
      </c>
      <c r="K39" s="46" t="s">
        <v>28</v>
      </c>
      <c r="L39" s="44" t="s">
        <v>29</v>
      </c>
      <c r="M39" s="45">
        <f>VLOOKUP(D37,[1]小データ!$C$5:$BY$63,10,FALSE)</f>
        <v>2</v>
      </c>
      <c r="N39" s="46" t="s">
        <v>28</v>
      </c>
      <c r="O39" s="44" t="s">
        <v>29</v>
      </c>
      <c r="P39" s="45">
        <f>VLOOKUP(D37,[1]小データ!$C$5:$BY$63,11,FALSE)</f>
        <v>3</v>
      </c>
      <c r="Q39" s="46" t="s">
        <v>28</v>
      </c>
      <c r="R39" s="44" t="s">
        <v>29</v>
      </c>
      <c r="S39" s="45">
        <f>VLOOKUP(D37,[1]小データ!$C$5:$BY$63,12,FALSE)</f>
        <v>6</v>
      </c>
      <c r="T39" s="46" t="s">
        <v>28</v>
      </c>
      <c r="U39" s="44" t="s">
        <v>29</v>
      </c>
      <c r="V39" s="45">
        <f>VLOOKUP(D37,[1]小データ!$C$5:$BY$63,13,FALSE)</f>
        <v>3</v>
      </c>
      <c r="W39" s="46" t="s">
        <v>28</v>
      </c>
      <c r="X39" s="85">
        <f>SUM(G39,J39,M39,P39,S39,V39)</f>
        <v>21</v>
      </c>
      <c r="Y39" s="86"/>
      <c r="Z39" s="47"/>
      <c r="AA39" s="39"/>
    </row>
    <row r="40" spans="1:27" x14ac:dyDescent="0.15">
      <c r="A40" s="1"/>
      <c r="B40" s="78"/>
      <c r="C40" s="81"/>
      <c r="D40" s="78"/>
      <c r="E40" s="43" t="s">
        <v>30</v>
      </c>
      <c r="F40" s="44"/>
      <c r="G40" s="45">
        <f>VLOOKUP(D37,[1]小データ!$C$5:$BY$63,56,FALSE)</f>
        <v>2</v>
      </c>
      <c r="H40" s="46"/>
      <c r="I40" s="44"/>
      <c r="J40" s="45">
        <f>VLOOKUP(D37,[1]小データ!$C$5:$BY$63,57,FALSE)</f>
        <v>2</v>
      </c>
      <c r="K40" s="46"/>
      <c r="L40" s="44"/>
      <c r="M40" s="45">
        <f>VLOOKUP(D37,[1]小データ!$C$5:$BY$63,58,FALSE)</f>
        <v>2</v>
      </c>
      <c r="N40" s="46"/>
      <c r="O40" s="44"/>
      <c r="P40" s="45">
        <f>VLOOKUP(D37,[1]小データ!$C$5:$BY$63,59,FALSE)</f>
        <v>3</v>
      </c>
      <c r="Q40" s="46"/>
      <c r="R40" s="44"/>
      <c r="S40" s="45">
        <f>VLOOKUP(D37,[1]小データ!$C$5:$BY$63,60,FALSE)</f>
        <v>2</v>
      </c>
      <c r="T40" s="46"/>
      <c r="U40" s="44"/>
      <c r="V40" s="45">
        <f>VLOOKUP(D37,[1]小データ!$C$5:$BY$63,61,FALSE)</f>
        <v>2</v>
      </c>
      <c r="W40" s="46"/>
      <c r="X40" s="87">
        <f>VLOOKUP(D37,[1]小データ!$C$5:$BY$63,68,FALSE)</f>
        <v>3</v>
      </c>
      <c r="Y40" s="88"/>
      <c r="Z40" s="48">
        <f>SUM(F40:X40)</f>
        <v>16</v>
      </c>
      <c r="AA40" s="39"/>
    </row>
    <row r="41" spans="1:27" x14ac:dyDescent="0.15">
      <c r="A41" s="1"/>
      <c r="B41" s="79"/>
      <c r="C41" s="82"/>
      <c r="D41" s="79"/>
      <c r="E41" s="49" t="s">
        <v>31</v>
      </c>
      <c r="F41" s="50"/>
      <c r="G41" s="45">
        <f>ROUNDUP(G37/35,0)</f>
        <v>2</v>
      </c>
      <c r="H41" s="51"/>
      <c r="I41" s="50"/>
      <c r="J41" s="45">
        <f>ROUNDUP(J37/35,0)</f>
        <v>2</v>
      </c>
      <c r="K41" s="51"/>
      <c r="L41" s="50"/>
      <c r="M41" s="45">
        <f>ROUNDUP(M37/35,0)</f>
        <v>2</v>
      </c>
      <c r="N41" s="51"/>
      <c r="O41" s="50"/>
      <c r="P41" s="45">
        <f>ROUNDUP(P37/35,0)</f>
        <v>3</v>
      </c>
      <c r="Q41" s="51"/>
      <c r="R41" s="50"/>
      <c r="S41" s="45">
        <f>ROUNDUP(S37/35,0)</f>
        <v>2</v>
      </c>
      <c r="T41" s="51"/>
      <c r="U41" s="50"/>
      <c r="V41" s="45">
        <f>ROUNDUP(V37/35,0)</f>
        <v>2</v>
      </c>
      <c r="W41" s="51"/>
      <c r="X41" s="87">
        <f>VLOOKUP(D37,[1]小データ!$C$5:$BY$63,75,FALSE)</f>
        <v>3</v>
      </c>
      <c r="Y41" s="88"/>
      <c r="Z41" s="48">
        <f>SUM(F41:X41)</f>
        <v>16</v>
      </c>
      <c r="AA41" s="39"/>
    </row>
    <row r="42" spans="1:27" x14ac:dyDescent="0.15">
      <c r="A42" s="1"/>
      <c r="B42" s="77" t="s">
        <v>24</v>
      </c>
      <c r="C42" s="80">
        <v>7</v>
      </c>
      <c r="D42" s="77" t="s">
        <v>37</v>
      </c>
      <c r="E42" s="34"/>
      <c r="F42" s="35"/>
      <c r="G42" s="36">
        <f>VLOOKUP(D42,[1]小データ!$C$5:$BY$63,2,FALSE)</f>
        <v>45</v>
      </c>
      <c r="H42" s="37"/>
      <c r="I42" s="35"/>
      <c r="J42" s="36">
        <f>VLOOKUP(D42,[1]小データ!$C$5:$BY$63,3,FALSE)</f>
        <v>48</v>
      </c>
      <c r="K42" s="37"/>
      <c r="L42" s="35"/>
      <c r="M42" s="36">
        <f>VLOOKUP(D42,[1]小データ!$C$5:$BY$63,4,FALSE)</f>
        <v>44</v>
      </c>
      <c r="N42" s="37"/>
      <c r="O42" s="35"/>
      <c r="P42" s="36">
        <f>VLOOKUP(D42,[1]小データ!$C$5:$BY$63,5,FALSE)</f>
        <v>53</v>
      </c>
      <c r="Q42" s="37"/>
      <c r="R42" s="35"/>
      <c r="S42" s="36">
        <f>VLOOKUP(D42,[1]小データ!$C$5:$BY$63,6,FALSE)</f>
        <v>60</v>
      </c>
      <c r="T42" s="37"/>
      <c r="U42" s="35"/>
      <c r="V42" s="36">
        <f>VLOOKUP(D42,[1]小データ!$C$5:$BY$63,7,FALSE)</f>
        <v>62</v>
      </c>
      <c r="W42" s="37"/>
      <c r="X42" s="83"/>
      <c r="Y42" s="84"/>
      <c r="Z42" s="38"/>
      <c r="AA42" s="39"/>
    </row>
    <row r="43" spans="1:27" x14ac:dyDescent="0.15">
      <c r="A43" s="1"/>
      <c r="B43" s="78"/>
      <c r="C43" s="81"/>
      <c r="D43" s="78"/>
      <c r="E43" s="34" t="s">
        <v>26</v>
      </c>
      <c r="F43" s="40"/>
      <c r="G43" s="41"/>
      <c r="H43" s="42"/>
      <c r="I43" s="40"/>
      <c r="J43" s="41"/>
      <c r="K43" s="42"/>
      <c r="L43" s="40"/>
      <c r="M43" s="41"/>
      <c r="N43" s="42"/>
      <c r="O43" s="40"/>
      <c r="P43" s="41"/>
      <c r="Q43" s="42"/>
      <c r="R43" s="40"/>
      <c r="S43" s="41"/>
      <c r="T43" s="42"/>
      <c r="U43" s="40"/>
      <c r="V43" s="41"/>
      <c r="W43" s="42"/>
      <c r="X43" s="38"/>
      <c r="Y43" s="41"/>
      <c r="Z43" s="39">
        <f>SUM(F42:V42)+X44</f>
        <v>333</v>
      </c>
      <c r="AA43" s="39"/>
    </row>
    <row r="44" spans="1:27" x14ac:dyDescent="0.15">
      <c r="A44" s="1"/>
      <c r="B44" s="78"/>
      <c r="C44" s="81"/>
      <c r="D44" s="78"/>
      <c r="E44" s="43"/>
      <c r="F44" s="44" t="s">
        <v>27</v>
      </c>
      <c r="G44" s="45">
        <f>VLOOKUP(D42,[1]小データ!$C$5:$BY$63,8,FALSE)</f>
        <v>5</v>
      </c>
      <c r="H44" s="46" t="s">
        <v>28</v>
      </c>
      <c r="I44" s="44" t="s">
        <v>29</v>
      </c>
      <c r="J44" s="45">
        <f>VLOOKUP(D42,[1]小データ!$C$5:$BY$63,9,FALSE)</f>
        <v>4</v>
      </c>
      <c r="K44" s="46" t="s">
        <v>28</v>
      </c>
      <c r="L44" s="44" t="s">
        <v>29</v>
      </c>
      <c r="M44" s="45">
        <f>VLOOKUP(D42,[1]小データ!$C$5:$BY$63,10,FALSE)</f>
        <v>2</v>
      </c>
      <c r="N44" s="46" t="s">
        <v>28</v>
      </c>
      <c r="O44" s="44" t="s">
        <v>29</v>
      </c>
      <c r="P44" s="45">
        <f>VLOOKUP(D42,[1]小データ!$C$5:$BY$63,11,FALSE)</f>
        <v>2</v>
      </c>
      <c r="Q44" s="46" t="s">
        <v>28</v>
      </c>
      <c r="R44" s="44" t="s">
        <v>29</v>
      </c>
      <c r="S44" s="45">
        <f>VLOOKUP(D42,[1]小データ!$C$5:$BY$63,12,FALSE)</f>
        <v>5</v>
      </c>
      <c r="T44" s="46" t="s">
        <v>28</v>
      </c>
      <c r="U44" s="44" t="s">
        <v>29</v>
      </c>
      <c r="V44" s="45">
        <f>VLOOKUP(D42,[1]小データ!$C$5:$BY$63,13,FALSE)</f>
        <v>3</v>
      </c>
      <c r="W44" s="46" t="s">
        <v>28</v>
      </c>
      <c r="X44" s="85">
        <f>SUM(G44,J44,M44,P44,S44,V44)</f>
        <v>21</v>
      </c>
      <c r="Y44" s="86"/>
      <c r="Z44" s="47"/>
      <c r="AA44" s="39"/>
    </row>
    <row r="45" spans="1:27" x14ac:dyDescent="0.15">
      <c r="A45" s="1"/>
      <c r="B45" s="78"/>
      <c r="C45" s="81"/>
      <c r="D45" s="78"/>
      <c r="E45" s="43" t="s">
        <v>30</v>
      </c>
      <c r="F45" s="44"/>
      <c r="G45" s="45">
        <f>VLOOKUP(D42,[1]小データ!$C$5:$BY$63,56,FALSE)</f>
        <v>2</v>
      </c>
      <c r="H45" s="46"/>
      <c r="I45" s="44"/>
      <c r="J45" s="45">
        <f>VLOOKUP(D42,[1]小データ!$C$5:$BY$63,57,FALSE)</f>
        <v>2</v>
      </c>
      <c r="K45" s="46"/>
      <c r="L45" s="44"/>
      <c r="M45" s="45">
        <f>VLOOKUP(D42,[1]小データ!$C$5:$BY$63,58,FALSE)</f>
        <v>2</v>
      </c>
      <c r="N45" s="46"/>
      <c r="O45" s="44"/>
      <c r="P45" s="45">
        <f>VLOOKUP(D42,[1]小データ!$C$5:$BY$63,59,FALSE)</f>
        <v>2</v>
      </c>
      <c r="Q45" s="46"/>
      <c r="R45" s="44"/>
      <c r="S45" s="45">
        <f>VLOOKUP(D42,[1]小データ!$C$5:$BY$63,60,FALSE)</f>
        <v>2</v>
      </c>
      <c r="T45" s="46"/>
      <c r="U45" s="44"/>
      <c r="V45" s="45">
        <f>VLOOKUP(D42,[1]小データ!$C$5:$BY$63,61,FALSE)</f>
        <v>2</v>
      </c>
      <c r="W45" s="46"/>
      <c r="X45" s="87">
        <f>VLOOKUP(D42,[1]小データ!$C$5:$BY$63,68,FALSE)</f>
        <v>5</v>
      </c>
      <c r="Y45" s="88"/>
      <c r="Z45" s="48">
        <f>SUM(F45:X45)</f>
        <v>17</v>
      </c>
      <c r="AA45" s="39"/>
    </row>
    <row r="46" spans="1:27" x14ac:dyDescent="0.15">
      <c r="A46" s="1"/>
      <c r="B46" s="79"/>
      <c r="C46" s="82"/>
      <c r="D46" s="79"/>
      <c r="E46" s="49" t="s">
        <v>31</v>
      </c>
      <c r="F46" s="50"/>
      <c r="G46" s="45">
        <f>ROUNDUP(G42/35,0)</f>
        <v>2</v>
      </c>
      <c r="H46" s="51"/>
      <c r="I46" s="50"/>
      <c r="J46" s="45">
        <f>ROUNDUP(J42/35,0)</f>
        <v>2</v>
      </c>
      <c r="K46" s="51"/>
      <c r="L46" s="50"/>
      <c r="M46" s="45">
        <f>ROUNDUP(M42/35,0)</f>
        <v>2</v>
      </c>
      <c r="N46" s="51"/>
      <c r="O46" s="50"/>
      <c r="P46" s="45">
        <f>ROUNDUP(P42/35,0)</f>
        <v>2</v>
      </c>
      <c r="Q46" s="51"/>
      <c r="R46" s="50"/>
      <c r="S46" s="45">
        <f>ROUNDUP(S42/35,0)</f>
        <v>2</v>
      </c>
      <c r="T46" s="51"/>
      <c r="U46" s="50"/>
      <c r="V46" s="45">
        <f>ROUNDUP(V42/35,0)</f>
        <v>2</v>
      </c>
      <c r="W46" s="51"/>
      <c r="X46" s="87">
        <f>VLOOKUP(D42,[1]小データ!$C$5:$BY$63,75,FALSE)</f>
        <v>5</v>
      </c>
      <c r="Y46" s="88"/>
      <c r="Z46" s="48">
        <f>SUM(F46:X46)</f>
        <v>17</v>
      </c>
      <c r="AA46" s="39"/>
    </row>
    <row r="47" spans="1:27" x14ac:dyDescent="0.15">
      <c r="A47" s="1"/>
      <c r="B47" s="77" t="s">
        <v>24</v>
      </c>
      <c r="C47" s="80">
        <v>8</v>
      </c>
      <c r="D47" s="77" t="s">
        <v>38</v>
      </c>
      <c r="E47" s="34"/>
      <c r="F47" s="35"/>
      <c r="G47" s="36">
        <f>VLOOKUP(D47,[1]小データ!$C$5:$BY$63,2,FALSE)</f>
        <v>51</v>
      </c>
      <c r="H47" s="37"/>
      <c r="I47" s="35"/>
      <c r="J47" s="36">
        <f>VLOOKUP(D47,[1]小データ!$C$5:$BY$63,3,FALSE)</f>
        <v>60</v>
      </c>
      <c r="K47" s="37"/>
      <c r="L47" s="35"/>
      <c r="M47" s="36">
        <f>VLOOKUP(D47,[1]小データ!$C$5:$BY$63,4,FALSE)</f>
        <v>68</v>
      </c>
      <c r="N47" s="37"/>
      <c r="O47" s="35"/>
      <c r="P47" s="36">
        <f>VLOOKUP(D47,[1]小データ!$C$5:$BY$63,5,FALSE)</f>
        <v>63</v>
      </c>
      <c r="Q47" s="37"/>
      <c r="R47" s="35"/>
      <c r="S47" s="36">
        <f>VLOOKUP(D47,[1]小データ!$C$5:$BY$63,6,FALSE)</f>
        <v>80</v>
      </c>
      <c r="T47" s="37"/>
      <c r="U47" s="35"/>
      <c r="V47" s="36">
        <f>VLOOKUP(D47,[1]小データ!$C$5:$BY$63,7,FALSE)</f>
        <v>64</v>
      </c>
      <c r="W47" s="37"/>
      <c r="X47" s="83"/>
      <c r="Y47" s="84"/>
      <c r="Z47" s="38"/>
      <c r="AA47" s="39"/>
    </row>
    <row r="48" spans="1:27" x14ac:dyDescent="0.15">
      <c r="A48" s="1"/>
      <c r="B48" s="78"/>
      <c r="C48" s="81"/>
      <c r="D48" s="78"/>
      <c r="E48" s="34" t="s">
        <v>26</v>
      </c>
      <c r="F48" s="40"/>
      <c r="G48" s="41"/>
      <c r="H48" s="42"/>
      <c r="I48" s="40"/>
      <c r="J48" s="41"/>
      <c r="K48" s="42"/>
      <c r="L48" s="40"/>
      <c r="M48" s="41"/>
      <c r="N48" s="42"/>
      <c r="O48" s="40"/>
      <c r="P48" s="41"/>
      <c r="Q48" s="42"/>
      <c r="R48" s="40"/>
      <c r="S48" s="41"/>
      <c r="T48" s="42"/>
      <c r="U48" s="40"/>
      <c r="V48" s="41"/>
      <c r="W48" s="42"/>
      <c r="X48" s="38"/>
      <c r="Y48" s="41"/>
      <c r="Z48" s="39">
        <f>SUM(F47:V47)+X49</f>
        <v>419</v>
      </c>
      <c r="AA48" s="39"/>
    </row>
    <row r="49" spans="1:27" x14ac:dyDescent="0.15">
      <c r="A49" s="1"/>
      <c r="B49" s="78"/>
      <c r="C49" s="81"/>
      <c r="D49" s="78"/>
      <c r="E49" s="43"/>
      <c r="F49" s="44" t="s">
        <v>27</v>
      </c>
      <c r="G49" s="45">
        <f>VLOOKUP(D47,[1]小データ!$C$5:$BY$63,8,FALSE)</f>
        <v>4</v>
      </c>
      <c r="H49" s="46" t="s">
        <v>28</v>
      </c>
      <c r="I49" s="44" t="s">
        <v>29</v>
      </c>
      <c r="J49" s="45">
        <f>VLOOKUP(D47,[1]小データ!$C$5:$BY$63,9,FALSE)</f>
        <v>10</v>
      </c>
      <c r="K49" s="46" t="s">
        <v>28</v>
      </c>
      <c r="L49" s="44" t="s">
        <v>29</v>
      </c>
      <c r="M49" s="45">
        <f>VLOOKUP(D47,[1]小データ!$C$5:$BY$63,10,FALSE)</f>
        <v>1</v>
      </c>
      <c r="N49" s="46" t="s">
        <v>28</v>
      </c>
      <c r="O49" s="44" t="s">
        <v>29</v>
      </c>
      <c r="P49" s="45">
        <f>VLOOKUP(D47,[1]小データ!$C$5:$BY$63,11,FALSE)</f>
        <v>5</v>
      </c>
      <c r="Q49" s="46" t="s">
        <v>28</v>
      </c>
      <c r="R49" s="44" t="s">
        <v>29</v>
      </c>
      <c r="S49" s="45">
        <f>VLOOKUP(D47,[1]小データ!$C$5:$BY$63,12,FALSE)</f>
        <v>7</v>
      </c>
      <c r="T49" s="46" t="s">
        <v>28</v>
      </c>
      <c r="U49" s="44" t="s">
        <v>29</v>
      </c>
      <c r="V49" s="45">
        <f>VLOOKUP(D47,[1]小データ!$C$5:$BY$63,13,FALSE)</f>
        <v>6</v>
      </c>
      <c r="W49" s="46" t="s">
        <v>28</v>
      </c>
      <c r="X49" s="85">
        <f>SUM(G49,J49,M49,P49,S49,V49)</f>
        <v>33</v>
      </c>
      <c r="Y49" s="86"/>
      <c r="Z49" s="47"/>
      <c r="AA49" s="39"/>
    </row>
    <row r="50" spans="1:27" x14ac:dyDescent="0.15">
      <c r="A50" s="1"/>
      <c r="B50" s="78"/>
      <c r="C50" s="81"/>
      <c r="D50" s="78"/>
      <c r="E50" s="43" t="s">
        <v>30</v>
      </c>
      <c r="F50" s="44"/>
      <c r="G50" s="45">
        <f>VLOOKUP(D47,[1]小データ!$C$5:$BY$63,56,FALSE)</f>
        <v>2</v>
      </c>
      <c r="H50" s="46"/>
      <c r="I50" s="44"/>
      <c r="J50" s="45">
        <f>VLOOKUP(D47,[1]小データ!$C$5:$BY$63,57,FALSE)</f>
        <v>2</v>
      </c>
      <c r="K50" s="46"/>
      <c r="L50" s="44"/>
      <c r="M50" s="45">
        <f>VLOOKUP(D47,[1]小データ!$C$5:$BY$63,58,FALSE)</f>
        <v>2</v>
      </c>
      <c r="N50" s="46"/>
      <c r="O50" s="44"/>
      <c r="P50" s="45">
        <f>VLOOKUP(D47,[1]小データ!$C$5:$BY$63,59,FALSE)</f>
        <v>2</v>
      </c>
      <c r="Q50" s="46"/>
      <c r="R50" s="44"/>
      <c r="S50" s="45">
        <f>VLOOKUP(D47,[1]小データ!$C$5:$BY$63,60,FALSE)</f>
        <v>3</v>
      </c>
      <c r="T50" s="46"/>
      <c r="U50" s="44"/>
      <c r="V50" s="45">
        <f>VLOOKUP(D47,[1]小データ!$C$5:$BY$63,61,FALSE)</f>
        <v>2</v>
      </c>
      <c r="W50" s="46"/>
      <c r="X50" s="87">
        <f>VLOOKUP(D47,[1]小データ!$C$5:$BY$63,68,FALSE)</f>
        <v>5</v>
      </c>
      <c r="Y50" s="88"/>
      <c r="Z50" s="48">
        <f>SUM(F50:X50)</f>
        <v>18</v>
      </c>
      <c r="AA50" s="39"/>
    </row>
    <row r="51" spans="1:27" x14ac:dyDescent="0.15">
      <c r="A51" s="1"/>
      <c r="B51" s="79"/>
      <c r="C51" s="82"/>
      <c r="D51" s="79"/>
      <c r="E51" s="49" t="s">
        <v>31</v>
      </c>
      <c r="F51" s="50"/>
      <c r="G51" s="45">
        <f>ROUNDUP(G47/35,0)</f>
        <v>2</v>
      </c>
      <c r="H51" s="51"/>
      <c r="I51" s="50"/>
      <c r="J51" s="45">
        <f>ROUNDUP(J47/35,0)</f>
        <v>2</v>
      </c>
      <c r="K51" s="51"/>
      <c r="L51" s="50"/>
      <c r="M51" s="45">
        <f>ROUNDUP(M47/35,0)</f>
        <v>2</v>
      </c>
      <c r="N51" s="51"/>
      <c r="O51" s="50"/>
      <c r="P51" s="45">
        <f>ROUNDUP(P47/35,0)</f>
        <v>2</v>
      </c>
      <c r="Q51" s="51"/>
      <c r="R51" s="50"/>
      <c r="S51" s="45">
        <f>ROUNDUP(S47/35,0)</f>
        <v>3</v>
      </c>
      <c r="T51" s="51"/>
      <c r="U51" s="50"/>
      <c r="V51" s="45">
        <f>ROUNDUP(V47/35,0)</f>
        <v>2</v>
      </c>
      <c r="W51" s="51"/>
      <c r="X51" s="87">
        <f>VLOOKUP(D47,[1]小データ!$C$5:$BY$63,75,FALSE)</f>
        <v>5</v>
      </c>
      <c r="Y51" s="88"/>
      <c r="Z51" s="48">
        <f>SUM(F51:X51)</f>
        <v>18</v>
      </c>
      <c r="AA51" s="39"/>
    </row>
    <row r="52" spans="1:27" x14ac:dyDescent="0.15">
      <c r="A52" s="1"/>
      <c r="B52" s="77" t="s">
        <v>24</v>
      </c>
      <c r="C52" s="80">
        <v>9</v>
      </c>
      <c r="D52" s="77" t="s">
        <v>39</v>
      </c>
      <c r="E52" s="34"/>
      <c r="F52" s="35"/>
      <c r="G52" s="36">
        <f>VLOOKUP(D52,[1]小データ!$C$5:$BY$63,2,FALSE)</f>
        <v>87</v>
      </c>
      <c r="H52" s="37"/>
      <c r="I52" s="35"/>
      <c r="J52" s="36">
        <f>VLOOKUP(D52,[1]小データ!$C$5:$BY$63,3,FALSE)</f>
        <v>78</v>
      </c>
      <c r="K52" s="37"/>
      <c r="L52" s="35"/>
      <c r="M52" s="36">
        <f>VLOOKUP(D52,[1]小データ!$C$5:$BY$63,4,FALSE)</f>
        <v>86</v>
      </c>
      <c r="N52" s="37"/>
      <c r="O52" s="35"/>
      <c r="P52" s="36">
        <f>VLOOKUP(D52,[1]小データ!$C$5:$BY$63,5,FALSE)</f>
        <v>70</v>
      </c>
      <c r="Q52" s="37"/>
      <c r="R52" s="35"/>
      <c r="S52" s="36">
        <f>VLOOKUP(D52,[1]小データ!$C$5:$BY$63,6,FALSE)</f>
        <v>94</v>
      </c>
      <c r="T52" s="37"/>
      <c r="U52" s="35"/>
      <c r="V52" s="36">
        <f>VLOOKUP(D52,[1]小データ!$C$5:$BY$63,7,FALSE)</f>
        <v>83</v>
      </c>
      <c r="W52" s="37"/>
      <c r="X52" s="83"/>
      <c r="Y52" s="84"/>
      <c r="Z52" s="38"/>
      <c r="AA52" s="39"/>
    </row>
    <row r="53" spans="1:27" x14ac:dyDescent="0.15">
      <c r="A53" s="1"/>
      <c r="B53" s="78"/>
      <c r="C53" s="81"/>
      <c r="D53" s="78"/>
      <c r="E53" s="34" t="s">
        <v>26</v>
      </c>
      <c r="F53" s="40"/>
      <c r="G53" s="41"/>
      <c r="H53" s="42"/>
      <c r="I53" s="40"/>
      <c r="J53" s="41"/>
      <c r="K53" s="42"/>
      <c r="L53" s="40"/>
      <c r="M53" s="41"/>
      <c r="N53" s="42"/>
      <c r="O53" s="40"/>
      <c r="P53" s="41"/>
      <c r="Q53" s="42"/>
      <c r="R53" s="40"/>
      <c r="S53" s="41"/>
      <c r="T53" s="42"/>
      <c r="U53" s="40"/>
      <c r="V53" s="41"/>
      <c r="W53" s="42"/>
      <c r="X53" s="38"/>
      <c r="Y53" s="41"/>
      <c r="Z53" s="39">
        <f>SUM(F52:V52)+X54</f>
        <v>516</v>
      </c>
      <c r="AA53" s="39"/>
    </row>
    <row r="54" spans="1:27" x14ac:dyDescent="0.15">
      <c r="A54" s="1"/>
      <c r="B54" s="78"/>
      <c r="C54" s="81"/>
      <c r="D54" s="78"/>
      <c r="E54" s="43"/>
      <c r="F54" s="44" t="s">
        <v>27</v>
      </c>
      <c r="G54" s="45">
        <f>VLOOKUP(D52,[1]小データ!$C$5:$BY$63,8,FALSE)</f>
        <v>0</v>
      </c>
      <c r="H54" s="46" t="s">
        <v>28</v>
      </c>
      <c r="I54" s="44" t="s">
        <v>29</v>
      </c>
      <c r="J54" s="45">
        <f>VLOOKUP(D52,[1]小データ!$C$5:$BY$63,9,FALSE)</f>
        <v>2</v>
      </c>
      <c r="K54" s="46" t="s">
        <v>28</v>
      </c>
      <c r="L54" s="44" t="s">
        <v>29</v>
      </c>
      <c r="M54" s="45">
        <f>VLOOKUP(D52,[1]小データ!$C$5:$BY$63,10,FALSE)</f>
        <v>5</v>
      </c>
      <c r="N54" s="46" t="s">
        <v>28</v>
      </c>
      <c r="O54" s="44" t="s">
        <v>29</v>
      </c>
      <c r="P54" s="45">
        <f>VLOOKUP(D52,[1]小データ!$C$5:$BY$63,11,FALSE)</f>
        <v>3</v>
      </c>
      <c r="Q54" s="46" t="s">
        <v>28</v>
      </c>
      <c r="R54" s="44" t="s">
        <v>29</v>
      </c>
      <c r="S54" s="45">
        <f>VLOOKUP(D52,[1]小データ!$C$5:$BY$63,12,FALSE)</f>
        <v>2</v>
      </c>
      <c r="T54" s="46" t="s">
        <v>28</v>
      </c>
      <c r="U54" s="44" t="s">
        <v>29</v>
      </c>
      <c r="V54" s="45">
        <f>VLOOKUP(D52,[1]小データ!$C$5:$BY$63,13,FALSE)</f>
        <v>6</v>
      </c>
      <c r="W54" s="46" t="s">
        <v>28</v>
      </c>
      <c r="X54" s="85">
        <f>SUM(G54,J54,M54,P54,S54,V54)</f>
        <v>18</v>
      </c>
      <c r="Y54" s="86"/>
      <c r="Z54" s="47"/>
      <c r="AA54" s="39"/>
    </row>
    <row r="55" spans="1:27" x14ac:dyDescent="0.15">
      <c r="A55" s="1"/>
      <c r="B55" s="78"/>
      <c r="C55" s="81"/>
      <c r="D55" s="78"/>
      <c r="E55" s="43" t="s">
        <v>30</v>
      </c>
      <c r="F55" s="44"/>
      <c r="G55" s="45">
        <f>VLOOKUP(D52,[1]小データ!$C$5:$BY$63,56,FALSE)</f>
        <v>3</v>
      </c>
      <c r="H55" s="46"/>
      <c r="I55" s="44"/>
      <c r="J55" s="45">
        <f>VLOOKUP(D52,[1]小データ!$C$5:$BY$63,57,FALSE)</f>
        <v>3</v>
      </c>
      <c r="K55" s="46"/>
      <c r="L55" s="44"/>
      <c r="M55" s="45">
        <f>VLOOKUP(D52,[1]小データ!$C$5:$BY$63,58,FALSE)</f>
        <v>3</v>
      </c>
      <c r="N55" s="46"/>
      <c r="O55" s="44"/>
      <c r="P55" s="45">
        <f>VLOOKUP(D52,[1]小データ!$C$5:$BY$63,59,FALSE)</f>
        <v>2</v>
      </c>
      <c r="Q55" s="46"/>
      <c r="R55" s="44"/>
      <c r="S55" s="45">
        <f>VLOOKUP(D52,[1]小データ!$C$5:$BY$63,60,FALSE)</f>
        <v>3</v>
      </c>
      <c r="T55" s="46"/>
      <c r="U55" s="44"/>
      <c r="V55" s="45">
        <f>VLOOKUP(D52,[1]小データ!$C$5:$BY$63,61,FALSE)</f>
        <v>3</v>
      </c>
      <c r="W55" s="46"/>
      <c r="X55" s="87">
        <f>VLOOKUP(D52,[1]小データ!$C$5:$BY$63,68,FALSE)</f>
        <v>3</v>
      </c>
      <c r="Y55" s="88"/>
      <c r="Z55" s="48">
        <f>SUM(F55:X55)</f>
        <v>20</v>
      </c>
      <c r="AA55" s="39"/>
    </row>
    <row r="56" spans="1:27" x14ac:dyDescent="0.15">
      <c r="A56" s="1"/>
      <c r="B56" s="79"/>
      <c r="C56" s="82"/>
      <c r="D56" s="79"/>
      <c r="E56" s="49" t="s">
        <v>31</v>
      </c>
      <c r="F56" s="50"/>
      <c r="G56" s="45">
        <f>ROUNDUP(G52/35,0)</f>
        <v>3</v>
      </c>
      <c r="H56" s="51"/>
      <c r="I56" s="50"/>
      <c r="J56" s="45">
        <f>ROUNDUP(J52/35,0)</f>
        <v>3</v>
      </c>
      <c r="K56" s="51"/>
      <c r="L56" s="50"/>
      <c r="M56" s="45">
        <f>ROUNDUP(M52/35,0)</f>
        <v>3</v>
      </c>
      <c r="N56" s="51"/>
      <c r="O56" s="50"/>
      <c r="P56" s="45">
        <f>ROUNDUP(P52/35,0)</f>
        <v>2</v>
      </c>
      <c r="Q56" s="51"/>
      <c r="R56" s="50"/>
      <c r="S56" s="45">
        <f>ROUNDUP(S52/35,0)</f>
        <v>3</v>
      </c>
      <c r="T56" s="51"/>
      <c r="U56" s="50"/>
      <c r="V56" s="45">
        <f>ROUNDUP(V52/35,0)</f>
        <v>3</v>
      </c>
      <c r="W56" s="51"/>
      <c r="X56" s="87">
        <f>VLOOKUP(D52,[1]小データ!$C$5:$BY$63,75,FALSE)</f>
        <v>3</v>
      </c>
      <c r="Y56" s="88"/>
      <c r="Z56" s="48">
        <f>SUM(F56:X56)</f>
        <v>20</v>
      </c>
      <c r="AA56" s="39"/>
    </row>
    <row r="57" spans="1:27" x14ac:dyDescent="0.15">
      <c r="A57" s="1"/>
      <c r="B57" s="77" t="s">
        <v>24</v>
      </c>
      <c r="C57" s="80">
        <v>10</v>
      </c>
      <c r="D57" s="77" t="s">
        <v>40</v>
      </c>
      <c r="E57" s="34"/>
      <c r="F57" s="35"/>
      <c r="G57" s="36">
        <f>VLOOKUP(D57,[1]小データ!$C$5:$BY$63,2,FALSE)</f>
        <v>73</v>
      </c>
      <c r="H57" s="37"/>
      <c r="I57" s="35"/>
      <c r="J57" s="36">
        <f>VLOOKUP(D57,[1]小データ!$C$5:$BY$63,3,FALSE)</f>
        <v>91</v>
      </c>
      <c r="K57" s="37"/>
      <c r="L57" s="35"/>
      <c r="M57" s="36">
        <f>VLOOKUP(D57,[1]小データ!$C$5:$BY$63,4,FALSE)</f>
        <v>79</v>
      </c>
      <c r="N57" s="37"/>
      <c r="O57" s="35"/>
      <c r="P57" s="36">
        <f>VLOOKUP(D57,[1]小データ!$C$5:$BY$63,5,FALSE)</f>
        <v>90</v>
      </c>
      <c r="Q57" s="37"/>
      <c r="R57" s="35"/>
      <c r="S57" s="36">
        <f>VLOOKUP(D57,[1]小データ!$C$5:$BY$63,6,FALSE)</f>
        <v>94</v>
      </c>
      <c r="T57" s="37"/>
      <c r="U57" s="35"/>
      <c r="V57" s="36">
        <f>VLOOKUP(D57,[1]小データ!$C$5:$BY$63,7,FALSE)</f>
        <v>102</v>
      </c>
      <c r="W57" s="37"/>
      <c r="X57" s="83"/>
      <c r="Y57" s="84"/>
      <c r="Z57" s="38"/>
      <c r="AA57" s="39"/>
    </row>
    <row r="58" spans="1:27" x14ac:dyDescent="0.15">
      <c r="A58" s="1"/>
      <c r="B58" s="78"/>
      <c r="C58" s="81"/>
      <c r="D58" s="78"/>
      <c r="E58" s="34" t="s">
        <v>26</v>
      </c>
      <c r="F58" s="40"/>
      <c r="G58" s="41"/>
      <c r="H58" s="42"/>
      <c r="I58" s="40"/>
      <c r="J58" s="41"/>
      <c r="K58" s="42"/>
      <c r="L58" s="40"/>
      <c r="M58" s="41"/>
      <c r="N58" s="42"/>
      <c r="O58" s="40"/>
      <c r="P58" s="41"/>
      <c r="Q58" s="42"/>
      <c r="R58" s="40"/>
      <c r="S58" s="41"/>
      <c r="T58" s="42"/>
      <c r="U58" s="40"/>
      <c r="V58" s="41"/>
      <c r="W58" s="42"/>
      <c r="X58" s="38"/>
      <c r="Y58" s="41"/>
      <c r="Z58" s="39">
        <f>SUM(F57:V57)+X59</f>
        <v>557</v>
      </c>
      <c r="AA58" s="39"/>
    </row>
    <row r="59" spans="1:27" x14ac:dyDescent="0.15">
      <c r="A59" s="1"/>
      <c r="B59" s="78"/>
      <c r="C59" s="81"/>
      <c r="D59" s="78"/>
      <c r="E59" s="43"/>
      <c r="F59" s="44" t="s">
        <v>27</v>
      </c>
      <c r="G59" s="45">
        <f>VLOOKUP(D57,[1]小データ!$C$5:$BY$63,8,FALSE)</f>
        <v>6</v>
      </c>
      <c r="H59" s="46" t="s">
        <v>28</v>
      </c>
      <c r="I59" s="44" t="s">
        <v>29</v>
      </c>
      <c r="J59" s="45">
        <f>VLOOKUP(D57,[1]小データ!$C$5:$BY$63,9,FALSE)</f>
        <v>4</v>
      </c>
      <c r="K59" s="46" t="s">
        <v>28</v>
      </c>
      <c r="L59" s="44" t="s">
        <v>29</v>
      </c>
      <c r="M59" s="45">
        <f>VLOOKUP(D57,[1]小データ!$C$5:$BY$63,10,FALSE)</f>
        <v>6</v>
      </c>
      <c r="N59" s="46" t="s">
        <v>28</v>
      </c>
      <c r="O59" s="44" t="s">
        <v>29</v>
      </c>
      <c r="P59" s="45">
        <f>VLOOKUP(D57,[1]小データ!$C$5:$BY$63,11,FALSE)</f>
        <v>3</v>
      </c>
      <c r="Q59" s="46" t="s">
        <v>28</v>
      </c>
      <c r="R59" s="44" t="s">
        <v>29</v>
      </c>
      <c r="S59" s="45">
        <f>VLOOKUP(D57,[1]小データ!$C$5:$BY$63,12,FALSE)</f>
        <v>8</v>
      </c>
      <c r="T59" s="46" t="s">
        <v>28</v>
      </c>
      <c r="U59" s="44" t="s">
        <v>29</v>
      </c>
      <c r="V59" s="45">
        <f>VLOOKUP(D57,[1]小データ!$C$5:$BY$63,13,FALSE)</f>
        <v>1</v>
      </c>
      <c r="W59" s="46" t="s">
        <v>28</v>
      </c>
      <c r="X59" s="85">
        <f>SUM(G59,J59,M59,P59,S59,V59)</f>
        <v>28</v>
      </c>
      <c r="Y59" s="86"/>
      <c r="Z59" s="47"/>
      <c r="AA59" s="39"/>
    </row>
    <row r="60" spans="1:27" x14ac:dyDescent="0.15">
      <c r="A60" s="1"/>
      <c r="B60" s="78"/>
      <c r="C60" s="81"/>
      <c r="D60" s="78"/>
      <c r="E60" s="43" t="s">
        <v>30</v>
      </c>
      <c r="F60" s="44"/>
      <c r="G60" s="45">
        <f>VLOOKUP(D57,[1]小データ!$C$5:$BY$63,56,FALSE)</f>
        <v>3</v>
      </c>
      <c r="H60" s="46"/>
      <c r="I60" s="44"/>
      <c r="J60" s="45">
        <f>VLOOKUP(D57,[1]小データ!$C$5:$BY$63,57,FALSE)</f>
        <v>3</v>
      </c>
      <c r="K60" s="46"/>
      <c r="L60" s="44"/>
      <c r="M60" s="45">
        <f>VLOOKUP(D57,[1]小データ!$C$5:$BY$63,58,FALSE)</f>
        <v>3</v>
      </c>
      <c r="N60" s="46"/>
      <c r="O60" s="44"/>
      <c r="P60" s="45">
        <f>VLOOKUP(D57,[1]小データ!$C$5:$BY$63,59,FALSE)</f>
        <v>3</v>
      </c>
      <c r="Q60" s="46"/>
      <c r="R60" s="44"/>
      <c r="S60" s="45">
        <f>VLOOKUP(D57,[1]小データ!$C$5:$BY$63,60,FALSE)</f>
        <v>3</v>
      </c>
      <c r="T60" s="46"/>
      <c r="U60" s="44"/>
      <c r="V60" s="45">
        <f>VLOOKUP(D57,[1]小データ!$C$5:$BY$63,61,FALSE)</f>
        <v>3</v>
      </c>
      <c r="W60" s="46"/>
      <c r="X60" s="87">
        <f>VLOOKUP(D57,[1]小データ!$C$5:$BY$63,68,FALSE)</f>
        <v>5</v>
      </c>
      <c r="Y60" s="88"/>
      <c r="Z60" s="48">
        <f>SUM(F60:X60)</f>
        <v>23</v>
      </c>
      <c r="AA60" s="39"/>
    </row>
    <row r="61" spans="1:27" x14ac:dyDescent="0.15">
      <c r="A61" s="1"/>
      <c r="B61" s="79"/>
      <c r="C61" s="82"/>
      <c r="D61" s="79"/>
      <c r="E61" s="49" t="s">
        <v>31</v>
      </c>
      <c r="F61" s="50"/>
      <c r="G61" s="45">
        <f>ROUNDUP(G57/35,0)</f>
        <v>3</v>
      </c>
      <c r="H61" s="51"/>
      <c r="I61" s="50"/>
      <c r="J61" s="45">
        <f>ROUNDUP(J57/35,0)</f>
        <v>3</v>
      </c>
      <c r="K61" s="51"/>
      <c r="L61" s="50"/>
      <c r="M61" s="45">
        <f>ROUNDUP(M57/35,0)</f>
        <v>3</v>
      </c>
      <c r="N61" s="51"/>
      <c r="O61" s="50"/>
      <c r="P61" s="45">
        <f>ROUNDUP(P57/35,0)</f>
        <v>3</v>
      </c>
      <c r="Q61" s="51"/>
      <c r="R61" s="50"/>
      <c r="S61" s="45">
        <f>ROUNDUP(S57/35,0)</f>
        <v>3</v>
      </c>
      <c r="T61" s="51"/>
      <c r="U61" s="50"/>
      <c r="V61" s="45">
        <f>ROUNDUP(V57/35,0)</f>
        <v>3</v>
      </c>
      <c r="W61" s="51"/>
      <c r="X61" s="87">
        <f>VLOOKUP(D57,[1]小データ!$C$5:$BY$63,75,FALSE)</f>
        <v>5</v>
      </c>
      <c r="Y61" s="88"/>
      <c r="Z61" s="48">
        <f>SUM(F61:X61)</f>
        <v>23</v>
      </c>
      <c r="AA61" s="39"/>
    </row>
    <row r="62" spans="1:27" x14ac:dyDescent="0.15">
      <c r="A62" s="1"/>
      <c r="B62" s="77" t="s">
        <v>24</v>
      </c>
      <c r="C62" s="80">
        <v>11</v>
      </c>
      <c r="D62" s="77" t="s">
        <v>41</v>
      </c>
      <c r="E62" s="34"/>
      <c r="F62" s="35"/>
      <c r="G62" s="36">
        <f>VLOOKUP(D62,[1]小データ!$C$5:$BY$63,2,FALSE)</f>
        <v>78</v>
      </c>
      <c r="H62" s="37"/>
      <c r="I62" s="35"/>
      <c r="J62" s="36">
        <f>VLOOKUP(D62,[1]小データ!$C$5:$BY$63,3,FALSE)</f>
        <v>72</v>
      </c>
      <c r="K62" s="37"/>
      <c r="L62" s="35"/>
      <c r="M62" s="36">
        <f>VLOOKUP(D62,[1]小データ!$C$5:$BY$63,4,FALSE)</f>
        <v>76</v>
      </c>
      <c r="N62" s="37"/>
      <c r="O62" s="35"/>
      <c r="P62" s="36">
        <f>VLOOKUP(D62,[1]小データ!$C$5:$BY$63,5,FALSE)</f>
        <v>100</v>
      </c>
      <c r="Q62" s="37"/>
      <c r="R62" s="35"/>
      <c r="S62" s="36">
        <f>VLOOKUP(D62,[1]小データ!$C$5:$BY$63,6,FALSE)</f>
        <v>95</v>
      </c>
      <c r="T62" s="37"/>
      <c r="U62" s="35"/>
      <c r="V62" s="36">
        <f>VLOOKUP(D62,[1]小データ!$C$5:$BY$63,7,FALSE)</f>
        <v>102</v>
      </c>
      <c r="W62" s="37"/>
      <c r="X62" s="83"/>
      <c r="Y62" s="84"/>
      <c r="Z62" s="38"/>
      <c r="AA62" s="39"/>
    </row>
    <row r="63" spans="1:27" x14ac:dyDescent="0.15">
      <c r="A63" s="1"/>
      <c r="B63" s="78"/>
      <c r="C63" s="81"/>
      <c r="D63" s="78"/>
      <c r="E63" s="34" t="s">
        <v>26</v>
      </c>
      <c r="F63" s="40"/>
      <c r="G63" s="41"/>
      <c r="H63" s="42"/>
      <c r="I63" s="40"/>
      <c r="J63" s="41"/>
      <c r="K63" s="42"/>
      <c r="L63" s="40"/>
      <c r="M63" s="41"/>
      <c r="N63" s="42"/>
      <c r="O63" s="40"/>
      <c r="P63" s="41"/>
      <c r="Q63" s="42"/>
      <c r="R63" s="40"/>
      <c r="S63" s="41"/>
      <c r="T63" s="42"/>
      <c r="U63" s="40"/>
      <c r="V63" s="41"/>
      <c r="W63" s="42"/>
      <c r="X63" s="38"/>
      <c r="Y63" s="41"/>
      <c r="Z63" s="39">
        <f>SUM(F62:V62)+X64</f>
        <v>541</v>
      </c>
      <c r="AA63" s="39"/>
    </row>
    <row r="64" spans="1:27" x14ac:dyDescent="0.15">
      <c r="A64" s="1"/>
      <c r="B64" s="78"/>
      <c r="C64" s="81"/>
      <c r="D64" s="78"/>
      <c r="E64" s="43"/>
      <c r="F64" s="44" t="s">
        <v>27</v>
      </c>
      <c r="G64" s="45">
        <f>VLOOKUP(D62,[1]小データ!$C$5:$BY$63,8,FALSE)</f>
        <v>1</v>
      </c>
      <c r="H64" s="46" t="s">
        <v>28</v>
      </c>
      <c r="I64" s="44" t="s">
        <v>29</v>
      </c>
      <c r="J64" s="45">
        <f>VLOOKUP(D62,[1]小データ!$C$5:$BY$63,9,FALSE)</f>
        <v>5</v>
      </c>
      <c r="K64" s="46" t="s">
        <v>28</v>
      </c>
      <c r="L64" s="44" t="s">
        <v>29</v>
      </c>
      <c r="M64" s="45">
        <f>VLOOKUP(D62,[1]小データ!$C$5:$BY$63,10,FALSE)</f>
        <v>3</v>
      </c>
      <c r="N64" s="46" t="s">
        <v>28</v>
      </c>
      <c r="O64" s="44" t="s">
        <v>29</v>
      </c>
      <c r="P64" s="45">
        <f>VLOOKUP(D62,[1]小データ!$C$5:$BY$63,11,FALSE)</f>
        <v>5</v>
      </c>
      <c r="Q64" s="46" t="s">
        <v>28</v>
      </c>
      <c r="R64" s="44" t="s">
        <v>29</v>
      </c>
      <c r="S64" s="45">
        <f>VLOOKUP(D62,[1]小データ!$C$5:$BY$63,12,FALSE)</f>
        <v>1</v>
      </c>
      <c r="T64" s="46" t="s">
        <v>28</v>
      </c>
      <c r="U64" s="44" t="s">
        <v>29</v>
      </c>
      <c r="V64" s="45">
        <f>VLOOKUP(D62,[1]小データ!$C$5:$BY$63,13,FALSE)</f>
        <v>3</v>
      </c>
      <c r="W64" s="46" t="s">
        <v>28</v>
      </c>
      <c r="X64" s="85">
        <f>SUM(G64,J64,M64,P64,S64,V64)</f>
        <v>18</v>
      </c>
      <c r="Y64" s="86"/>
      <c r="Z64" s="47"/>
      <c r="AA64" s="39"/>
    </row>
    <row r="65" spans="1:27" x14ac:dyDescent="0.15">
      <c r="A65" s="1"/>
      <c r="B65" s="78"/>
      <c r="C65" s="81"/>
      <c r="D65" s="78"/>
      <c r="E65" s="43" t="s">
        <v>30</v>
      </c>
      <c r="F65" s="44"/>
      <c r="G65" s="45">
        <f>VLOOKUP(D62,[1]小データ!$C$5:$BY$63,56,FALSE)</f>
        <v>3</v>
      </c>
      <c r="H65" s="46"/>
      <c r="I65" s="44"/>
      <c r="J65" s="45">
        <f>VLOOKUP(D62,[1]小データ!$C$5:$BY$63,57,FALSE)</f>
        <v>3</v>
      </c>
      <c r="K65" s="46"/>
      <c r="L65" s="44"/>
      <c r="M65" s="45">
        <f>VLOOKUP(D62,[1]小データ!$C$5:$BY$63,58,FALSE)</f>
        <v>3</v>
      </c>
      <c r="N65" s="46"/>
      <c r="O65" s="44"/>
      <c r="P65" s="45">
        <f>VLOOKUP(D62,[1]小データ!$C$5:$BY$63,59,FALSE)</f>
        <v>3</v>
      </c>
      <c r="Q65" s="46"/>
      <c r="R65" s="44"/>
      <c r="S65" s="45">
        <f>VLOOKUP(D62,[1]小データ!$C$5:$BY$63,60,FALSE)</f>
        <v>3</v>
      </c>
      <c r="T65" s="46"/>
      <c r="U65" s="44"/>
      <c r="V65" s="45">
        <f>VLOOKUP(D62,[1]小データ!$C$5:$BY$63,61,FALSE)</f>
        <v>3</v>
      </c>
      <c r="W65" s="46"/>
      <c r="X65" s="87">
        <f>VLOOKUP(D62,[1]小データ!$C$5:$BY$63,68,FALSE)</f>
        <v>4</v>
      </c>
      <c r="Y65" s="88"/>
      <c r="Z65" s="48">
        <f>SUM(F65:X65)</f>
        <v>22</v>
      </c>
      <c r="AA65" s="39"/>
    </row>
    <row r="66" spans="1:27" x14ac:dyDescent="0.15">
      <c r="A66" s="1"/>
      <c r="B66" s="79"/>
      <c r="C66" s="82"/>
      <c r="D66" s="79"/>
      <c r="E66" s="49" t="s">
        <v>31</v>
      </c>
      <c r="F66" s="50"/>
      <c r="G66" s="45">
        <f>ROUNDUP(G62/35,0)</f>
        <v>3</v>
      </c>
      <c r="H66" s="51"/>
      <c r="I66" s="50"/>
      <c r="J66" s="45">
        <f>ROUNDUP(J62/35,0)</f>
        <v>3</v>
      </c>
      <c r="K66" s="51"/>
      <c r="L66" s="50"/>
      <c r="M66" s="45">
        <f>ROUNDUP(M62/35,0)</f>
        <v>3</v>
      </c>
      <c r="N66" s="51"/>
      <c r="O66" s="50"/>
      <c r="P66" s="45">
        <f>ROUNDUP(P62/35,0)</f>
        <v>3</v>
      </c>
      <c r="Q66" s="51"/>
      <c r="R66" s="50"/>
      <c r="S66" s="45">
        <f>ROUNDUP(S62/35,0)</f>
        <v>3</v>
      </c>
      <c r="T66" s="51"/>
      <c r="U66" s="50"/>
      <c r="V66" s="45">
        <f>ROUNDUP(V62/35,0)</f>
        <v>3</v>
      </c>
      <c r="W66" s="51"/>
      <c r="X66" s="87">
        <f>VLOOKUP(D62,[1]小データ!$C$5:$BY$63,75,FALSE)</f>
        <v>4</v>
      </c>
      <c r="Y66" s="88"/>
      <c r="Z66" s="48">
        <f>SUM(F66:X66)</f>
        <v>22</v>
      </c>
      <c r="AA66" s="39"/>
    </row>
    <row r="67" spans="1:27" x14ac:dyDescent="0.15">
      <c r="A67" s="1"/>
      <c r="B67" s="77" t="s">
        <v>24</v>
      </c>
      <c r="C67" s="80">
        <v>12</v>
      </c>
      <c r="D67" s="77" t="s">
        <v>42</v>
      </c>
      <c r="E67" s="34"/>
      <c r="F67" s="35"/>
      <c r="G67" s="36">
        <f>VLOOKUP(D67,[1]小データ!$C$5:$BY$63,2,FALSE)</f>
        <v>80</v>
      </c>
      <c r="H67" s="37"/>
      <c r="I67" s="35"/>
      <c r="J67" s="36">
        <f>VLOOKUP(D67,[1]小データ!$C$5:$BY$63,3,FALSE)</f>
        <v>80</v>
      </c>
      <c r="K67" s="37"/>
      <c r="L67" s="35"/>
      <c r="M67" s="36">
        <f>VLOOKUP(D67,[1]小データ!$C$5:$BY$63,4,FALSE)</f>
        <v>73</v>
      </c>
      <c r="N67" s="37"/>
      <c r="O67" s="35"/>
      <c r="P67" s="36">
        <f>VLOOKUP(D67,[1]小データ!$C$5:$BY$63,5,FALSE)</f>
        <v>94</v>
      </c>
      <c r="Q67" s="37"/>
      <c r="R67" s="35"/>
      <c r="S67" s="36">
        <f>VLOOKUP(D67,[1]小データ!$C$5:$BY$63,6,FALSE)</f>
        <v>95</v>
      </c>
      <c r="T67" s="37"/>
      <c r="U67" s="35"/>
      <c r="V67" s="36">
        <f>VLOOKUP(D67,[1]小データ!$C$5:$BY$63,7,FALSE)</f>
        <v>97</v>
      </c>
      <c r="W67" s="37"/>
      <c r="X67" s="83"/>
      <c r="Y67" s="84"/>
      <c r="Z67" s="38"/>
      <c r="AA67" s="39"/>
    </row>
    <row r="68" spans="1:27" x14ac:dyDescent="0.15">
      <c r="A68" s="1"/>
      <c r="B68" s="78"/>
      <c r="C68" s="81"/>
      <c r="D68" s="78"/>
      <c r="E68" s="34" t="s">
        <v>26</v>
      </c>
      <c r="F68" s="40"/>
      <c r="G68" s="41"/>
      <c r="H68" s="42"/>
      <c r="I68" s="40"/>
      <c r="J68" s="41"/>
      <c r="K68" s="42"/>
      <c r="L68" s="40"/>
      <c r="M68" s="41"/>
      <c r="N68" s="42"/>
      <c r="O68" s="40"/>
      <c r="P68" s="41"/>
      <c r="Q68" s="42"/>
      <c r="R68" s="40"/>
      <c r="S68" s="41"/>
      <c r="T68" s="42"/>
      <c r="U68" s="40"/>
      <c r="V68" s="41"/>
      <c r="W68" s="42"/>
      <c r="X68" s="38"/>
      <c r="Y68" s="41"/>
      <c r="Z68" s="39">
        <f>SUM(F67:V67)+X69</f>
        <v>550</v>
      </c>
      <c r="AA68" s="39"/>
    </row>
    <row r="69" spans="1:27" x14ac:dyDescent="0.15">
      <c r="A69" s="1"/>
      <c r="B69" s="78"/>
      <c r="C69" s="81"/>
      <c r="D69" s="78"/>
      <c r="E69" s="43"/>
      <c r="F69" s="44" t="s">
        <v>27</v>
      </c>
      <c r="G69" s="45">
        <f>VLOOKUP(D67,[1]小データ!$C$5:$BY$63,8,FALSE)</f>
        <v>3</v>
      </c>
      <c r="H69" s="46" t="s">
        <v>28</v>
      </c>
      <c r="I69" s="44" t="s">
        <v>29</v>
      </c>
      <c r="J69" s="45">
        <f>VLOOKUP(D67,[1]小データ!$C$5:$BY$63,9,FALSE)</f>
        <v>8</v>
      </c>
      <c r="K69" s="46" t="s">
        <v>28</v>
      </c>
      <c r="L69" s="44" t="s">
        <v>29</v>
      </c>
      <c r="M69" s="45">
        <f>VLOOKUP(D67,[1]小データ!$C$5:$BY$63,10,FALSE)</f>
        <v>5</v>
      </c>
      <c r="N69" s="46" t="s">
        <v>28</v>
      </c>
      <c r="O69" s="44" t="s">
        <v>29</v>
      </c>
      <c r="P69" s="45">
        <f>VLOOKUP(D67,[1]小データ!$C$5:$BY$63,11,FALSE)</f>
        <v>7</v>
      </c>
      <c r="Q69" s="46" t="s">
        <v>28</v>
      </c>
      <c r="R69" s="44" t="s">
        <v>29</v>
      </c>
      <c r="S69" s="45">
        <f>VLOOKUP(D67,[1]小データ!$C$5:$BY$63,12,FALSE)</f>
        <v>4</v>
      </c>
      <c r="T69" s="46" t="s">
        <v>28</v>
      </c>
      <c r="U69" s="44" t="s">
        <v>29</v>
      </c>
      <c r="V69" s="45">
        <f>VLOOKUP(D67,[1]小データ!$C$5:$BY$63,13,FALSE)</f>
        <v>4</v>
      </c>
      <c r="W69" s="46" t="s">
        <v>28</v>
      </c>
      <c r="X69" s="85">
        <f>SUM(G69,J69,M69,P69,S69,V69)</f>
        <v>31</v>
      </c>
      <c r="Y69" s="86"/>
      <c r="Z69" s="47"/>
      <c r="AA69" s="39"/>
    </row>
    <row r="70" spans="1:27" x14ac:dyDescent="0.15">
      <c r="A70" s="1"/>
      <c r="B70" s="78"/>
      <c r="C70" s="81"/>
      <c r="D70" s="78"/>
      <c r="E70" s="43" t="s">
        <v>30</v>
      </c>
      <c r="F70" s="44"/>
      <c r="G70" s="45">
        <f>VLOOKUP(D67,[1]小データ!$C$5:$BY$63,56,FALSE)</f>
        <v>3</v>
      </c>
      <c r="H70" s="46"/>
      <c r="I70" s="44"/>
      <c r="J70" s="45">
        <f>VLOOKUP(D67,[1]小データ!$C$5:$BY$63,57,FALSE)</f>
        <v>3</v>
      </c>
      <c r="K70" s="46"/>
      <c r="L70" s="44"/>
      <c r="M70" s="45">
        <f>VLOOKUP(D67,[1]小データ!$C$5:$BY$63,58,FALSE)</f>
        <v>3</v>
      </c>
      <c r="N70" s="46"/>
      <c r="O70" s="44"/>
      <c r="P70" s="45">
        <f>VLOOKUP(D67,[1]小データ!$C$5:$BY$63,59,FALSE)</f>
        <v>3</v>
      </c>
      <c r="Q70" s="46"/>
      <c r="R70" s="44"/>
      <c r="S70" s="45">
        <f>VLOOKUP(D67,[1]小データ!$C$5:$BY$63,60,FALSE)</f>
        <v>3</v>
      </c>
      <c r="T70" s="46"/>
      <c r="U70" s="44"/>
      <c r="V70" s="45">
        <f>VLOOKUP(D67,[1]小データ!$C$5:$BY$63,61,FALSE)</f>
        <v>3</v>
      </c>
      <c r="W70" s="46"/>
      <c r="X70" s="87">
        <f>VLOOKUP(D67,[1]小データ!$C$5:$BY$63,68,FALSE)</f>
        <v>7</v>
      </c>
      <c r="Y70" s="88"/>
      <c r="Z70" s="48">
        <f>SUM(F70:X70)</f>
        <v>25</v>
      </c>
      <c r="AA70" s="39"/>
    </row>
    <row r="71" spans="1:27" x14ac:dyDescent="0.15">
      <c r="A71" s="1"/>
      <c r="B71" s="79"/>
      <c r="C71" s="82"/>
      <c r="D71" s="79"/>
      <c r="E71" s="49" t="s">
        <v>31</v>
      </c>
      <c r="F71" s="50"/>
      <c r="G71" s="45">
        <f>ROUNDUP(G67/35,0)</f>
        <v>3</v>
      </c>
      <c r="H71" s="51"/>
      <c r="I71" s="50"/>
      <c r="J71" s="45">
        <f>ROUNDUP(J67/35,0)</f>
        <v>3</v>
      </c>
      <c r="K71" s="51"/>
      <c r="L71" s="50"/>
      <c r="M71" s="45">
        <f>ROUNDUP(M67/35,0)</f>
        <v>3</v>
      </c>
      <c r="N71" s="51"/>
      <c r="O71" s="50"/>
      <c r="P71" s="45">
        <f>ROUNDUP(P67/35,0)</f>
        <v>3</v>
      </c>
      <c r="Q71" s="51"/>
      <c r="R71" s="50"/>
      <c r="S71" s="45">
        <f>ROUNDUP(S67/35,0)</f>
        <v>3</v>
      </c>
      <c r="T71" s="51"/>
      <c r="U71" s="50"/>
      <c r="V71" s="45">
        <f>ROUNDUP(V67/35,0)</f>
        <v>3</v>
      </c>
      <c r="W71" s="51"/>
      <c r="X71" s="87">
        <f>VLOOKUP(D67,[1]小データ!$C$5:$BY$63,75,FALSE)</f>
        <v>7</v>
      </c>
      <c r="Y71" s="88"/>
      <c r="Z71" s="48">
        <f>SUM(F71:X71)</f>
        <v>25</v>
      </c>
      <c r="AA71" s="39"/>
    </row>
    <row r="72" spans="1:27" x14ac:dyDescent="0.15">
      <c r="A72" s="1"/>
      <c r="B72" s="77" t="s">
        <v>24</v>
      </c>
      <c r="C72" s="80">
        <v>13</v>
      </c>
      <c r="D72" s="77" t="s">
        <v>43</v>
      </c>
      <c r="E72" s="34"/>
      <c r="F72" s="35"/>
      <c r="G72" s="36">
        <f>VLOOKUP(D72,[1]小データ!$C$5:$BY$63,2,FALSE)</f>
        <v>20</v>
      </c>
      <c r="H72" s="37"/>
      <c r="I72" s="35"/>
      <c r="J72" s="36">
        <f>VLOOKUP(D72,[1]小データ!$C$5:$BY$63,3,FALSE)</f>
        <v>22</v>
      </c>
      <c r="K72" s="37"/>
      <c r="L72" s="35"/>
      <c r="M72" s="36">
        <f>VLOOKUP(D72,[1]小データ!$C$5:$BY$63,4,FALSE)</f>
        <v>22</v>
      </c>
      <c r="N72" s="37"/>
      <c r="O72" s="35"/>
      <c r="P72" s="36">
        <f>VLOOKUP(D72,[1]小データ!$C$5:$BY$63,5,FALSE)</f>
        <v>28</v>
      </c>
      <c r="Q72" s="37"/>
      <c r="R72" s="35"/>
      <c r="S72" s="36">
        <f>VLOOKUP(D72,[1]小データ!$C$5:$BY$63,6,FALSE)</f>
        <v>17</v>
      </c>
      <c r="T72" s="37"/>
      <c r="U72" s="35"/>
      <c r="V72" s="36">
        <f>VLOOKUP(D72,[1]小データ!$C$5:$BY$63,7,FALSE)</f>
        <v>28</v>
      </c>
      <c r="W72" s="37"/>
      <c r="X72" s="83"/>
      <c r="Y72" s="84"/>
      <c r="Z72" s="38"/>
      <c r="AA72" s="39"/>
    </row>
    <row r="73" spans="1:27" x14ac:dyDescent="0.15">
      <c r="A73" s="1"/>
      <c r="B73" s="78"/>
      <c r="C73" s="81"/>
      <c r="D73" s="78"/>
      <c r="E73" s="34" t="s">
        <v>26</v>
      </c>
      <c r="F73" s="40"/>
      <c r="G73" s="41"/>
      <c r="H73" s="42"/>
      <c r="I73" s="40"/>
      <c r="J73" s="41"/>
      <c r="K73" s="42"/>
      <c r="L73" s="40"/>
      <c r="M73" s="41"/>
      <c r="N73" s="42"/>
      <c r="O73" s="40"/>
      <c r="P73" s="41"/>
      <c r="Q73" s="42"/>
      <c r="R73" s="40"/>
      <c r="S73" s="41"/>
      <c r="T73" s="42"/>
      <c r="U73" s="40"/>
      <c r="V73" s="41"/>
      <c r="W73" s="42"/>
      <c r="X73" s="38"/>
      <c r="Y73" s="41"/>
      <c r="Z73" s="39">
        <f>SUM(F72:V72)+X74</f>
        <v>145</v>
      </c>
      <c r="AA73" s="39"/>
    </row>
    <row r="74" spans="1:27" x14ac:dyDescent="0.15">
      <c r="A74" s="1"/>
      <c r="B74" s="78"/>
      <c r="C74" s="81"/>
      <c r="D74" s="78"/>
      <c r="E74" s="43"/>
      <c r="F74" s="44" t="s">
        <v>27</v>
      </c>
      <c r="G74" s="45">
        <f>VLOOKUP(D72,[1]小データ!$C$5:$BY$63,8,FALSE)</f>
        <v>3</v>
      </c>
      <c r="H74" s="46" t="s">
        <v>28</v>
      </c>
      <c r="I74" s="44" t="s">
        <v>29</v>
      </c>
      <c r="J74" s="45">
        <f>VLOOKUP(D72,[1]小データ!$C$5:$BY$63,9,FALSE)</f>
        <v>3</v>
      </c>
      <c r="K74" s="46" t="s">
        <v>28</v>
      </c>
      <c r="L74" s="44" t="s">
        <v>29</v>
      </c>
      <c r="M74" s="45">
        <f>VLOOKUP(D72,[1]小データ!$C$5:$BY$63,10,FALSE)</f>
        <v>1</v>
      </c>
      <c r="N74" s="46" t="s">
        <v>28</v>
      </c>
      <c r="O74" s="44" t="s">
        <v>29</v>
      </c>
      <c r="P74" s="45">
        <f>VLOOKUP(D72,[1]小データ!$C$5:$BY$63,11,FALSE)</f>
        <v>0</v>
      </c>
      <c r="Q74" s="46" t="s">
        <v>28</v>
      </c>
      <c r="R74" s="44" t="s">
        <v>29</v>
      </c>
      <c r="S74" s="45">
        <f>VLOOKUP(D72,[1]小データ!$C$5:$BY$63,12,FALSE)</f>
        <v>1</v>
      </c>
      <c r="T74" s="46" t="s">
        <v>28</v>
      </c>
      <c r="U74" s="44" t="s">
        <v>29</v>
      </c>
      <c r="V74" s="45">
        <f>VLOOKUP(D72,[1]小データ!$C$5:$BY$63,13,FALSE)</f>
        <v>0</v>
      </c>
      <c r="W74" s="46" t="s">
        <v>28</v>
      </c>
      <c r="X74" s="85">
        <f>SUM(G74,J74,M74,P74,S74,V74)</f>
        <v>8</v>
      </c>
      <c r="Y74" s="86"/>
      <c r="Z74" s="47"/>
      <c r="AA74" s="39"/>
    </row>
    <row r="75" spans="1:27" x14ac:dyDescent="0.15">
      <c r="A75" s="1"/>
      <c r="B75" s="78"/>
      <c r="C75" s="81"/>
      <c r="D75" s="78"/>
      <c r="E75" s="43" t="s">
        <v>30</v>
      </c>
      <c r="F75" s="44"/>
      <c r="G75" s="45">
        <f>VLOOKUP(D72,[1]小データ!$C$5:$BY$63,56,FALSE)</f>
        <v>1</v>
      </c>
      <c r="H75" s="46"/>
      <c r="I75" s="44"/>
      <c r="J75" s="45">
        <f>VLOOKUP(D72,[1]小データ!$C$5:$BY$63,57,FALSE)</f>
        <v>1</v>
      </c>
      <c r="K75" s="46"/>
      <c r="L75" s="44"/>
      <c r="M75" s="45">
        <f>VLOOKUP(D72,[1]小データ!$C$5:$BY$63,58,FALSE)</f>
        <v>1</v>
      </c>
      <c r="N75" s="46"/>
      <c r="O75" s="44"/>
      <c r="P75" s="45">
        <f>VLOOKUP(D72,[1]小データ!$C$5:$BY$63,59,FALSE)</f>
        <v>1</v>
      </c>
      <c r="Q75" s="46"/>
      <c r="R75" s="44"/>
      <c r="S75" s="45">
        <f>VLOOKUP(D72,[1]小データ!$C$5:$BY$63,60,FALSE)</f>
        <v>1</v>
      </c>
      <c r="T75" s="46"/>
      <c r="U75" s="44"/>
      <c r="V75" s="45">
        <f>VLOOKUP(D72,[1]小データ!$C$5:$BY$63,61,FALSE)</f>
        <v>1</v>
      </c>
      <c r="W75" s="46"/>
      <c r="X75" s="87">
        <f>VLOOKUP(D72,[1]小データ!$C$5:$BY$63,68,FALSE)</f>
        <v>3</v>
      </c>
      <c r="Y75" s="88"/>
      <c r="Z75" s="48">
        <f>SUM(F75:X75)</f>
        <v>9</v>
      </c>
      <c r="AA75" s="39"/>
    </row>
    <row r="76" spans="1:27" x14ac:dyDescent="0.15">
      <c r="A76" s="1"/>
      <c r="B76" s="79"/>
      <c r="C76" s="82"/>
      <c r="D76" s="79"/>
      <c r="E76" s="49" t="s">
        <v>31</v>
      </c>
      <c r="F76" s="50"/>
      <c r="G76" s="45">
        <f>ROUNDUP(G72/35,0)</f>
        <v>1</v>
      </c>
      <c r="H76" s="51"/>
      <c r="I76" s="50"/>
      <c r="J76" s="45">
        <f>ROUNDUP(J72/35,0)</f>
        <v>1</v>
      </c>
      <c r="K76" s="51"/>
      <c r="L76" s="50"/>
      <c r="M76" s="45">
        <f>ROUNDUP(M72/35,0)</f>
        <v>1</v>
      </c>
      <c r="N76" s="51"/>
      <c r="O76" s="50"/>
      <c r="P76" s="45">
        <f>ROUNDUP(P72/35,0)</f>
        <v>1</v>
      </c>
      <c r="Q76" s="51"/>
      <c r="R76" s="50"/>
      <c r="S76" s="45">
        <f>ROUNDUP(S72/35,0)</f>
        <v>1</v>
      </c>
      <c r="T76" s="51"/>
      <c r="U76" s="50"/>
      <c r="V76" s="45">
        <f>ROUNDUP(V72/35,0)</f>
        <v>1</v>
      </c>
      <c r="W76" s="51"/>
      <c r="X76" s="87">
        <f>VLOOKUP(D72,[1]小データ!$C$5:$BY$63,75,FALSE)</f>
        <v>3</v>
      </c>
      <c r="Y76" s="88"/>
      <c r="Z76" s="48">
        <f>SUM(F76:X76)</f>
        <v>9</v>
      </c>
      <c r="AA76" s="39"/>
    </row>
    <row r="77" spans="1:27" x14ac:dyDescent="0.15">
      <c r="A77" s="1"/>
      <c r="B77" s="77" t="s">
        <v>24</v>
      </c>
      <c r="C77" s="80">
        <v>14</v>
      </c>
      <c r="D77" s="77" t="s">
        <v>44</v>
      </c>
      <c r="E77" s="34"/>
      <c r="F77" s="35"/>
      <c r="G77" s="36">
        <f>VLOOKUP(D77,[1]小データ!$C$5:$BY$63,2,FALSE)</f>
        <v>100</v>
      </c>
      <c r="H77" s="37"/>
      <c r="I77" s="35"/>
      <c r="J77" s="36">
        <f>VLOOKUP(D77,[1]小データ!$C$5:$BY$63,3,FALSE)</f>
        <v>97</v>
      </c>
      <c r="K77" s="37"/>
      <c r="L77" s="35"/>
      <c r="M77" s="36">
        <f>VLOOKUP(D77,[1]小データ!$C$5:$BY$63,4,FALSE)</f>
        <v>122</v>
      </c>
      <c r="N77" s="37"/>
      <c r="O77" s="35"/>
      <c r="P77" s="36">
        <f>VLOOKUP(D77,[1]小データ!$C$5:$BY$63,5,FALSE)</f>
        <v>100</v>
      </c>
      <c r="Q77" s="37"/>
      <c r="R77" s="35"/>
      <c r="S77" s="36">
        <f>VLOOKUP(D77,[1]小データ!$C$5:$BY$63,6,FALSE)</f>
        <v>99</v>
      </c>
      <c r="T77" s="37"/>
      <c r="U77" s="35"/>
      <c r="V77" s="36">
        <f>VLOOKUP(D77,[1]小データ!$C$5:$BY$63,7,FALSE)</f>
        <v>103</v>
      </c>
      <c r="W77" s="37"/>
      <c r="X77" s="83"/>
      <c r="Y77" s="84"/>
      <c r="Z77" s="38"/>
      <c r="AA77" s="39"/>
    </row>
    <row r="78" spans="1:27" x14ac:dyDescent="0.15">
      <c r="A78" s="1"/>
      <c r="B78" s="78"/>
      <c r="C78" s="81"/>
      <c r="D78" s="78"/>
      <c r="E78" s="34" t="s">
        <v>26</v>
      </c>
      <c r="F78" s="40"/>
      <c r="G78" s="41"/>
      <c r="H78" s="42"/>
      <c r="I78" s="40"/>
      <c r="J78" s="41"/>
      <c r="K78" s="42"/>
      <c r="L78" s="40"/>
      <c r="M78" s="41"/>
      <c r="N78" s="42"/>
      <c r="O78" s="40"/>
      <c r="P78" s="41"/>
      <c r="Q78" s="42"/>
      <c r="R78" s="40"/>
      <c r="S78" s="41"/>
      <c r="T78" s="42"/>
      <c r="U78" s="40"/>
      <c r="V78" s="41"/>
      <c r="W78" s="42"/>
      <c r="X78" s="38"/>
      <c r="Y78" s="41"/>
      <c r="Z78" s="39">
        <f>SUM(F77:V77)+X79</f>
        <v>640</v>
      </c>
      <c r="AA78" s="39"/>
    </row>
    <row r="79" spans="1:27" x14ac:dyDescent="0.15">
      <c r="A79" s="1"/>
      <c r="B79" s="78"/>
      <c r="C79" s="81"/>
      <c r="D79" s="78"/>
      <c r="E79" s="43"/>
      <c r="F79" s="44" t="s">
        <v>27</v>
      </c>
      <c r="G79" s="45">
        <f>VLOOKUP(D77,[1]小データ!$C$5:$BY$63,8,FALSE)</f>
        <v>4</v>
      </c>
      <c r="H79" s="46" t="s">
        <v>28</v>
      </c>
      <c r="I79" s="44" t="s">
        <v>29</v>
      </c>
      <c r="J79" s="45">
        <f>VLOOKUP(D77,[1]小データ!$C$5:$BY$63,9,FALSE)</f>
        <v>3</v>
      </c>
      <c r="K79" s="46" t="s">
        <v>28</v>
      </c>
      <c r="L79" s="44" t="s">
        <v>29</v>
      </c>
      <c r="M79" s="45">
        <f>VLOOKUP(D77,[1]小データ!$C$5:$BY$63,10,FALSE)</f>
        <v>2</v>
      </c>
      <c r="N79" s="46" t="s">
        <v>28</v>
      </c>
      <c r="O79" s="44" t="s">
        <v>29</v>
      </c>
      <c r="P79" s="45">
        <f>VLOOKUP(D77,[1]小データ!$C$5:$BY$63,11,FALSE)</f>
        <v>5</v>
      </c>
      <c r="Q79" s="46" t="s">
        <v>28</v>
      </c>
      <c r="R79" s="44" t="s">
        <v>29</v>
      </c>
      <c r="S79" s="45">
        <f>VLOOKUP(D77,[1]小データ!$C$5:$BY$63,12,FALSE)</f>
        <v>4</v>
      </c>
      <c r="T79" s="46" t="s">
        <v>28</v>
      </c>
      <c r="U79" s="44" t="s">
        <v>29</v>
      </c>
      <c r="V79" s="45">
        <f>VLOOKUP(D77,[1]小データ!$C$5:$BY$63,13,FALSE)</f>
        <v>1</v>
      </c>
      <c r="W79" s="46" t="s">
        <v>28</v>
      </c>
      <c r="X79" s="85">
        <f>SUM(G79,J79,M79,P79,S79,V79)</f>
        <v>19</v>
      </c>
      <c r="Y79" s="86"/>
      <c r="Z79" s="47"/>
      <c r="AA79" s="39"/>
    </row>
    <row r="80" spans="1:27" x14ac:dyDescent="0.15">
      <c r="A80" s="1"/>
      <c r="B80" s="78"/>
      <c r="C80" s="81"/>
      <c r="D80" s="78"/>
      <c r="E80" s="43" t="s">
        <v>30</v>
      </c>
      <c r="F80" s="44"/>
      <c r="G80" s="45">
        <f>VLOOKUP(D77,[1]小データ!$C$5:$BY$63,56,FALSE)</f>
        <v>3</v>
      </c>
      <c r="H80" s="46"/>
      <c r="I80" s="44"/>
      <c r="J80" s="45">
        <f>VLOOKUP(D77,[1]小データ!$C$5:$BY$63,57,FALSE)</f>
        <v>3</v>
      </c>
      <c r="K80" s="46"/>
      <c r="L80" s="44"/>
      <c r="M80" s="45">
        <f>VLOOKUP(D77,[1]小データ!$C$5:$BY$63,58,FALSE)</f>
        <v>4</v>
      </c>
      <c r="N80" s="46"/>
      <c r="O80" s="44"/>
      <c r="P80" s="45">
        <f>VLOOKUP(D77,[1]小データ!$C$5:$BY$63,59,FALSE)</f>
        <v>3</v>
      </c>
      <c r="Q80" s="46"/>
      <c r="R80" s="44"/>
      <c r="S80" s="45">
        <f>VLOOKUP(D77,[1]小データ!$C$5:$BY$63,60,FALSE)</f>
        <v>3</v>
      </c>
      <c r="T80" s="46"/>
      <c r="U80" s="44"/>
      <c r="V80" s="45">
        <f>VLOOKUP(D77,[1]小データ!$C$5:$BY$63,61,FALSE)</f>
        <v>3</v>
      </c>
      <c r="W80" s="46"/>
      <c r="X80" s="87">
        <f>VLOOKUP(D77,[1]小データ!$C$5:$BY$63,68,FALSE)</f>
        <v>4</v>
      </c>
      <c r="Y80" s="88"/>
      <c r="Z80" s="48">
        <f>SUM(F80:X80)</f>
        <v>23</v>
      </c>
      <c r="AA80" s="39"/>
    </row>
    <row r="81" spans="1:27" x14ac:dyDescent="0.15">
      <c r="A81" s="1"/>
      <c r="B81" s="79"/>
      <c r="C81" s="82"/>
      <c r="D81" s="79"/>
      <c r="E81" s="49" t="s">
        <v>31</v>
      </c>
      <c r="F81" s="50"/>
      <c r="G81" s="45">
        <f>ROUNDUP(G77/35,0)</f>
        <v>3</v>
      </c>
      <c r="H81" s="51"/>
      <c r="I81" s="50"/>
      <c r="J81" s="45">
        <f>ROUNDUP(J77/35,0)</f>
        <v>3</v>
      </c>
      <c r="K81" s="51"/>
      <c r="L81" s="50"/>
      <c r="M81" s="45">
        <f>ROUNDUP(M77/35,0)</f>
        <v>4</v>
      </c>
      <c r="N81" s="51"/>
      <c r="O81" s="50"/>
      <c r="P81" s="45">
        <f>ROUNDUP(P77/35,0)</f>
        <v>3</v>
      </c>
      <c r="Q81" s="51"/>
      <c r="R81" s="50"/>
      <c r="S81" s="45">
        <f>ROUNDUP(S77/35,0)</f>
        <v>3</v>
      </c>
      <c r="T81" s="51"/>
      <c r="U81" s="50"/>
      <c r="V81" s="45">
        <f>ROUNDUP(V77/35,0)</f>
        <v>3</v>
      </c>
      <c r="W81" s="51"/>
      <c r="X81" s="87">
        <f>VLOOKUP(D77,[1]小データ!$C$5:$BY$63,75,FALSE)</f>
        <v>4</v>
      </c>
      <c r="Y81" s="88"/>
      <c r="Z81" s="48">
        <f>SUM(F81:X81)</f>
        <v>23</v>
      </c>
      <c r="AA81" s="39"/>
    </row>
    <row r="82" spans="1:27" x14ac:dyDescent="0.15">
      <c r="A82" s="1"/>
      <c r="B82" s="77" t="s">
        <v>24</v>
      </c>
      <c r="C82" s="80">
        <v>15</v>
      </c>
      <c r="D82" s="77" t="s">
        <v>45</v>
      </c>
      <c r="E82" s="34"/>
      <c r="F82" s="35"/>
      <c r="G82" s="36">
        <f>VLOOKUP(D82,[1]小データ!$C$5:$BY$63,2,FALSE)</f>
        <v>29</v>
      </c>
      <c r="H82" s="37"/>
      <c r="I82" s="35"/>
      <c r="J82" s="36">
        <f>VLOOKUP(D82,[1]小データ!$C$5:$BY$63,3,FALSE)</f>
        <v>34</v>
      </c>
      <c r="K82" s="37"/>
      <c r="L82" s="35"/>
      <c r="M82" s="36">
        <f>VLOOKUP(D82,[1]小データ!$C$5:$BY$63,4,FALSE)</f>
        <v>43</v>
      </c>
      <c r="N82" s="37"/>
      <c r="O82" s="35"/>
      <c r="P82" s="36">
        <f>VLOOKUP(D82,[1]小データ!$C$5:$BY$63,5,FALSE)</f>
        <v>40</v>
      </c>
      <c r="Q82" s="37"/>
      <c r="R82" s="35"/>
      <c r="S82" s="36">
        <f>VLOOKUP(D82,[1]小データ!$C$5:$BY$63,6,FALSE)</f>
        <v>34</v>
      </c>
      <c r="T82" s="37"/>
      <c r="U82" s="35"/>
      <c r="V82" s="36">
        <f>VLOOKUP(D82,[1]小データ!$C$5:$BY$63,7,FALSE)</f>
        <v>39</v>
      </c>
      <c r="W82" s="37"/>
      <c r="X82" s="83"/>
      <c r="Y82" s="84"/>
      <c r="Z82" s="38"/>
      <c r="AA82" s="39"/>
    </row>
    <row r="83" spans="1:27" x14ac:dyDescent="0.15">
      <c r="A83" s="1"/>
      <c r="B83" s="78"/>
      <c r="C83" s="81"/>
      <c r="D83" s="78"/>
      <c r="E83" s="34" t="s">
        <v>26</v>
      </c>
      <c r="F83" s="40"/>
      <c r="G83" s="41"/>
      <c r="H83" s="42"/>
      <c r="I83" s="40"/>
      <c r="J83" s="41"/>
      <c r="K83" s="42"/>
      <c r="L83" s="40"/>
      <c r="M83" s="41"/>
      <c r="N83" s="42"/>
      <c r="O83" s="40"/>
      <c r="P83" s="41"/>
      <c r="Q83" s="42"/>
      <c r="R83" s="40"/>
      <c r="S83" s="41"/>
      <c r="T83" s="42"/>
      <c r="U83" s="40"/>
      <c r="V83" s="41"/>
      <c r="W83" s="42"/>
      <c r="X83" s="38"/>
      <c r="Y83" s="41"/>
      <c r="Z83" s="39">
        <f>SUM(F82:V82)+X84</f>
        <v>225</v>
      </c>
      <c r="AA83" s="39"/>
    </row>
    <row r="84" spans="1:27" x14ac:dyDescent="0.15">
      <c r="A84" s="1"/>
      <c r="B84" s="78"/>
      <c r="C84" s="81"/>
      <c r="D84" s="78"/>
      <c r="E84" s="43"/>
      <c r="F84" s="44" t="s">
        <v>27</v>
      </c>
      <c r="G84" s="45">
        <f>VLOOKUP(D82,[1]小データ!$C$5:$BY$63,8,FALSE)</f>
        <v>2</v>
      </c>
      <c r="H84" s="46" t="s">
        <v>28</v>
      </c>
      <c r="I84" s="44" t="s">
        <v>29</v>
      </c>
      <c r="J84" s="45">
        <f>VLOOKUP(D82,[1]小データ!$C$5:$BY$63,9,FALSE)</f>
        <v>1</v>
      </c>
      <c r="K84" s="46" t="s">
        <v>28</v>
      </c>
      <c r="L84" s="44" t="s">
        <v>29</v>
      </c>
      <c r="M84" s="45">
        <f>VLOOKUP(D82,[1]小データ!$C$5:$BY$63,10,FALSE)</f>
        <v>2</v>
      </c>
      <c r="N84" s="46" t="s">
        <v>28</v>
      </c>
      <c r="O84" s="44" t="s">
        <v>29</v>
      </c>
      <c r="P84" s="45">
        <f>VLOOKUP(D82,[1]小データ!$C$5:$BY$63,11,FALSE)</f>
        <v>0</v>
      </c>
      <c r="Q84" s="46" t="s">
        <v>28</v>
      </c>
      <c r="R84" s="44" t="s">
        <v>29</v>
      </c>
      <c r="S84" s="45">
        <f>VLOOKUP(D82,[1]小データ!$C$5:$BY$63,12,FALSE)</f>
        <v>1</v>
      </c>
      <c r="T84" s="46" t="s">
        <v>28</v>
      </c>
      <c r="U84" s="44" t="s">
        <v>29</v>
      </c>
      <c r="V84" s="45">
        <f>VLOOKUP(D82,[1]小データ!$C$5:$BY$63,13,FALSE)</f>
        <v>0</v>
      </c>
      <c r="W84" s="46" t="s">
        <v>28</v>
      </c>
      <c r="X84" s="85">
        <f>SUM(G84,J84,M84,P84,S84,V84)</f>
        <v>6</v>
      </c>
      <c r="Y84" s="86"/>
      <c r="Z84" s="47"/>
      <c r="AA84" s="39"/>
    </row>
    <row r="85" spans="1:27" x14ac:dyDescent="0.15">
      <c r="A85" s="1"/>
      <c r="B85" s="78"/>
      <c r="C85" s="81"/>
      <c r="D85" s="78"/>
      <c r="E85" s="43" t="s">
        <v>30</v>
      </c>
      <c r="F85" s="44"/>
      <c r="G85" s="45">
        <f>VLOOKUP(D82,[1]小データ!$C$5:$BY$63,56,FALSE)</f>
        <v>1</v>
      </c>
      <c r="H85" s="46"/>
      <c r="I85" s="44"/>
      <c r="J85" s="45">
        <f>VLOOKUP(D82,[1]小データ!$C$5:$BY$63,57,FALSE)</f>
        <v>1</v>
      </c>
      <c r="K85" s="46"/>
      <c r="L85" s="44"/>
      <c r="M85" s="45">
        <f>VLOOKUP(D82,[1]小データ!$C$5:$BY$63,58,FALSE)</f>
        <v>2</v>
      </c>
      <c r="N85" s="46"/>
      <c r="O85" s="44"/>
      <c r="P85" s="45">
        <f>VLOOKUP(D82,[1]小データ!$C$5:$BY$63,59,FALSE)</f>
        <v>2</v>
      </c>
      <c r="Q85" s="46"/>
      <c r="R85" s="44"/>
      <c r="S85" s="45">
        <f>VLOOKUP(D82,[1]小データ!$C$5:$BY$63,60,FALSE)</f>
        <v>1</v>
      </c>
      <c r="T85" s="46"/>
      <c r="U85" s="44"/>
      <c r="V85" s="45">
        <f>VLOOKUP(D82,[1]小データ!$C$5:$BY$63,61,FALSE)</f>
        <v>2</v>
      </c>
      <c r="W85" s="46"/>
      <c r="X85" s="87">
        <f>VLOOKUP(D82,[1]小データ!$C$5:$BY$63,68,FALSE)</f>
        <v>2</v>
      </c>
      <c r="Y85" s="88"/>
      <c r="Z85" s="48">
        <f>SUM(F85:X85)</f>
        <v>11</v>
      </c>
      <c r="AA85" s="39"/>
    </row>
    <row r="86" spans="1:27" x14ac:dyDescent="0.15">
      <c r="A86" s="1"/>
      <c r="B86" s="79"/>
      <c r="C86" s="82"/>
      <c r="D86" s="79"/>
      <c r="E86" s="49" t="s">
        <v>31</v>
      </c>
      <c r="F86" s="50"/>
      <c r="G86" s="45">
        <f>ROUNDUP(G82/35,0)</f>
        <v>1</v>
      </c>
      <c r="H86" s="51"/>
      <c r="I86" s="50"/>
      <c r="J86" s="45">
        <f>ROUNDUP(J82/35,0)</f>
        <v>1</v>
      </c>
      <c r="K86" s="51"/>
      <c r="L86" s="50"/>
      <c r="M86" s="45">
        <f>ROUNDUP(M82/35,0)</f>
        <v>2</v>
      </c>
      <c r="N86" s="51"/>
      <c r="O86" s="50"/>
      <c r="P86" s="45">
        <f>ROUNDUP(P82/35,0)</f>
        <v>2</v>
      </c>
      <c r="Q86" s="51"/>
      <c r="R86" s="50"/>
      <c r="S86" s="45">
        <f>ROUNDUP(S82/35,0)</f>
        <v>1</v>
      </c>
      <c r="T86" s="51"/>
      <c r="U86" s="50"/>
      <c r="V86" s="45">
        <f>ROUNDUP(V82/35,0)</f>
        <v>2</v>
      </c>
      <c r="W86" s="51"/>
      <c r="X86" s="87">
        <f>VLOOKUP(D82,[1]小データ!$C$5:$BY$63,75,FALSE)</f>
        <v>2</v>
      </c>
      <c r="Y86" s="88"/>
      <c r="Z86" s="48">
        <f>SUM(F86:X86)</f>
        <v>11</v>
      </c>
      <c r="AA86" s="39"/>
    </row>
    <row r="87" spans="1:27" x14ac:dyDescent="0.15">
      <c r="A87" s="1"/>
      <c r="B87" s="77" t="s">
        <v>24</v>
      </c>
      <c r="C87" s="80">
        <v>16</v>
      </c>
      <c r="D87" s="77" t="s">
        <v>46</v>
      </c>
      <c r="E87" s="34"/>
      <c r="F87" s="35"/>
      <c r="G87" s="36">
        <f>VLOOKUP(D87,[1]小データ!$C$5:$BY$63,2,FALSE)</f>
        <v>85</v>
      </c>
      <c r="H87" s="37"/>
      <c r="I87" s="35"/>
      <c r="J87" s="36">
        <f>VLOOKUP(D87,[1]小データ!$C$5:$BY$63,3,FALSE)</f>
        <v>72</v>
      </c>
      <c r="K87" s="37"/>
      <c r="L87" s="35"/>
      <c r="M87" s="36">
        <f>VLOOKUP(D87,[1]小データ!$C$5:$BY$63,4,FALSE)</f>
        <v>94</v>
      </c>
      <c r="N87" s="37"/>
      <c r="O87" s="35"/>
      <c r="P87" s="36">
        <f>VLOOKUP(D87,[1]小データ!$C$5:$BY$63,5,FALSE)</f>
        <v>100</v>
      </c>
      <c r="Q87" s="37"/>
      <c r="R87" s="35"/>
      <c r="S87" s="36">
        <f>VLOOKUP(D87,[1]小データ!$C$5:$BY$63,6,FALSE)</f>
        <v>97</v>
      </c>
      <c r="T87" s="37"/>
      <c r="U87" s="35"/>
      <c r="V87" s="36">
        <f>VLOOKUP(D87,[1]小データ!$C$5:$BY$63,7,FALSE)</f>
        <v>100</v>
      </c>
      <c r="W87" s="37"/>
      <c r="X87" s="83"/>
      <c r="Y87" s="84"/>
      <c r="Z87" s="38"/>
      <c r="AA87" s="39"/>
    </row>
    <row r="88" spans="1:27" x14ac:dyDescent="0.15">
      <c r="A88" s="1"/>
      <c r="B88" s="78"/>
      <c r="C88" s="81"/>
      <c r="D88" s="78"/>
      <c r="E88" s="34" t="s">
        <v>26</v>
      </c>
      <c r="F88" s="40"/>
      <c r="G88" s="41"/>
      <c r="H88" s="42"/>
      <c r="I88" s="40"/>
      <c r="J88" s="41"/>
      <c r="K88" s="42"/>
      <c r="L88" s="40"/>
      <c r="M88" s="41"/>
      <c r="N88" s="42"/>
      <c r="O88" s="40"/>
      <c r="P88" s="41"/>
      <c r="Q88" s="42"/>
      <c r="R88" s="40"/>
      <c r="S88" s="41"/>
      <c r="T88" s="42"/>
      <c r="U88" s="40"/>
      <c r="V88" s="41"/>
      <c r="W88" s="42"/>
      <c r="X88" s="38"/>
      <c r="Y88" s="41"/>
      <c r="Z88" s="39">
        <f>SUM(F87:V87)+X89</f>
        <v>574</v>
      </c>
      <c r="AA88" s="39"/>
    </row>
    <row r="89" spans="1:27" x14ac:dyDescent="0.15">
      <c r="A89" s="1"/>
      <c r="B89" s="78"/>
      <c r="C89" s="81"/>
      <c r="D89" s="78"/>
      <c r="E89" s="43"/>
      <c r="F89" s="44" t="s">
        <v>27</v>
      </c>
      <c r="G89" s="45">
        <f>VLOOKUP(D87,[1]小データ!$C$5:$BY$63,8,FALSE)</f>
        <v>2</v>
      </c>
      <c r="H89" s="46" t="s">
        <v>28</v>
      </c>
      <c r="I89" s="44" t="s">
        <v>29</v>
      </c>
      <c r="J89" s="45">
        <f>VLOOKUP(D87,[1]小データ!$C$5:$BY$63,9,FALSE)</f>
        <v>6</v>
      </c>
      <c r="K89" s="46" t="s">
        <v>28</v>
      </c>
      <c r="L89" s="44" t="s">
        <v>29</v>
      </c>
      <c r="M89" s="45">
        <f>VLOOKUP(D87,[1]小データ!$C$5:$BY$63,10,FALSE)</f>
        <v>5</v>
      </c>
      <c r="N89" s="46" t="s">
        <v>28</v>
      </c>
      <c r="O89" s="44" t="s">
        <v>29</v>
      </c>
      <c r="P89" s="45">
        <f>VLOOKUP(D87,[1]小データ!$C$5:$BY$63,11,FALSE)</f>
        <v>4</v>
      </c>
      <c r="Q89" s="46" t="s">
        <v>28</v>
      </c>
      <c r="R89" s="44" t="s">
        <v>29</v>
      </c>
      <c r="S89" s="45">
        <f>VLOOKUP(D87,[1]小データ!$C$5:$BY$63,12,FALSE)</f>
        <v>4</v>
      </c>
      <c r="T89" s="46" t="s">
        <v>28</v>
      </c>
      <c r="U89" s="44" t="s">
        <v>29</v>
      </c>
      <c r="V89" s="45">
        <f>VLOOKUP(D87,[1]小データ!$C$5:$BY$63,13,FALSE)</f>
        <v>5</v>
      </c>
      <c r="W89" s="46" t="s">
        <v>28</v>
      </c>
      <c r="X89" s="85">
        <f>SUM(G89,J89,M89,P89,S89,V89)</f>
        <v>26</v>
      </c>
      <c r="Y89" s="86"/>
      <c r="Z89" s="47"/>
      <c r="AA89" s="39"/>
    </row>
    <row r="90" spans="1:27" x14ac:dyDescent="0.15">
      <c r="A90" s="1"/>
      <c r="B90" s="78"/>
      <c r="C90" s="81"/>
      <c r="D90" s="78"/>
      <c r="E90" s="43" t="s">
        <v>30</v>
      </c>
      <c r="F90" s="44"/>
      <c r="G90" s="45">
        <f>VLOOKUP(D87,[1]小データ!$C$5:$BY$63,56,FALSE)</f>
        <v>3</v>
      </c>
      <c r="H90" s="46"/>
      <c r="I90" s="44"/>
      <c r="J90" s="45">
        <f>VLOOKUP(D87,[1]小データ!$C$5:$BY$63,57,FALSE)</f>
        <v>3</v>
      </c>
      <c r="K90" s="46"/>
      <c r="L90" s="44"/>
      <c r="M90" s="45">
        <f>VLOOKUP(D87,[1]小データ!$C$5:$BY$63,58,FALSE)</f>
        <v>3</v>
      </c>
      <c r="N90" s="46"/>
      <c r="O90" s="44"/>
      <c r="P90" s="45">
        <f>VLOOKUP(D87,[1]小データ!$C$5:$BY$63,59,FALSE)</f>
        <v>3</v>
      </c>
      <c r="Q90" s="46"/>
      <c r="R90" s="44"/>
      <c r="S90" s="45">
        <f>VLOOKUP(D87,[1]小データ!$C$5:$BY$63,60,FALSE)</f>
        <v>3</v>
      </c>
      <c r="T90" s="46"/>
      <c r="U90" s="44"/>
      <c r="V90" s="45">
        <f>VLOOKUP(D87,[1]小データ!$C$5:$BY$63,61,FALSE)</f>
        <v>3</v>
      </c>
      <c r="W90" s="46"/>
      <c r="X90" s="87">
        <f>VLOOKUP(D87,[1]小データ!$C$5:$BY$63,68,FALSE)</f>
        <v>5</v>
      </c>
      <c r="Y90" s="88"/>
      <c r="Z90" s="48">
        <f>SUM(F90:X90)</f>
        <v>23</v>
      </c>
      <c r="AA90" s="39"/>
    </row>
    <row r="91" spans="1:27" x14ac:dyDescent="0.15">
      <c r="A91" s="1"/>
      <c r="B91" s="79"/>
      <c r="C91" s="82"/>
      <c r="D91" s="79"/>
      <c r="E91" s="49" t="s">
        <v>31</v>
      </c>
      <c r="F91" s="50"/>
      <c r="G91" s="45">
        <f>ROUNDUP(G87/35,0)</f>
        <v>3</v>
      </c>
      <c r="H91" s="51"/>
      <c r="I91" s="50"/>
      <c r="J91" s="45">
        <f>ROUNDUP(J87/35,0)</f>
        <v>3</v>
      </c>
      <c r="K91" s="51"/>
      <c r="L91" s="50"/>
      <c r="M91" s="45">
        <f>ROUNDUP(M87/35,0)</f>
        <v>3</v>
      </c>
      <c r="N91" s="51"/>
      <c r="O91" s="50"/>
      <c r="P91" s="45">
        <f>ROUNDUP(P87/35,0)</f>
        <v>3</v>
      </c>
      <c r="Q91" s="51"/>
      <c r="R91" s="50"/>
      <c r="S91" s="45">
        <f>ROUNDUP(S87/35,0)</f>
        <v>3</v>
      </c>
      <c r="T91" s="51"/>
      <c r="U91" s="50"/>
      <c r="V91" s="45">
        <f>ROUNDUP(V87/35,0)</f>
        <v>3</v>
      </c>
      <c r="W91" s="51"/>
      <c r="X91" s="87">
        <f>VLOOKUP(D87,[1]小データ!$C$5:$BY$63,75,FALSE)</f>
        <v>5</v>
      </c>
      <c r="Y91" s="88"/>
      <c r="Z91" s="48">
        <f>SUM(F91:X91)</f>
        <v>23</v>
      </c>
      <c r="AA91" s="39"/>
    </row>
    <row r="92" spans="1:27" x14ac:dyDescent="0.15">
      <c r="A92" s="1"/>
      <c r="B92" s="77" t="s">
        <v>24</v>
      </c>
      <c r="C92" s="80">
        <v>17</v>
      </c>
      <c r="D92" s="77" t="s">
        <v>47</v>
      </c>
      <c r="E92" s="34"/>
      <c r="F92" s="35"/>
      <c r="G92" s="36">
        <f>VLOOKUP(D92,[1]小データ!$C$5:$BY$63,2,FALSE)</f>
        <v>135</v>
      </c>
      <c r="H92" s="37"/>
      <c r="I92" s="35"/>
      <c r="J92" s="36">
        <f>VLOOKUP(D92,[1]小データ!$C$5:$BY$63,3,FALSE)</f>
        <v>154</v>
      </c>
      <c r="K92" s="37"/>
      <c r="L92" s="35"/>
      <c r="M92" s="36">
        <f>VLOOKUP(D92,[1]小データ!$C$5:$BY$63,4,FALSE)</f>
        <v>166</v>
      </c>
      <c r="N92" s="37"/>
      <c r="O92" s="35"/>
      <c r="P92" s="36">
        <f>VLOOKUP(D92,[1]小データ!$C$5:$BY$63,5,FALSE)</f>
        <v>141</v>
      </c>
      <c r="Q92" s="37"/>
      <c r="R92" s="35"/>
      <c r="S92" s="36">
        <f>VLOOKUP(D92,[1]小データ!$C$5:$BY$63,6,FALSE)</f>
        <v>156</v>
      </c>
      <c r="T92" s="37"/>
      <c r="U92" s="35"/>
      <c r="V92" s="36">
        <f>VLOOKUP(D92,[1]小データ!$C$5:$BY$63,7,FALSE)</f>
        <v>165</v>
      </c>
      <c r="W92" s="37"/>
      <c r="X92" s="83"/>
      <c r="Y92" s="84"/>
      <c r="Z92" s="38"/>
      <c r="AA92" s="39"/>
    </row>
    <row r="93" spans="1:27" x14ac:dyDescent="0.15">
      <c r="A93" s="1"/>
      <c r="B93" s="78"/>
      <c r="C93" s="81"/>
      <c r="D93" s="78"/>
      <c r="E93" s="34" t="s">
        <v>26</v>
      </c>
      <c r="F93" s="40"/>
      <c r="G93" s="41"/>
      <c r="H93" s="42"/>
      <c r="I93" s="40"/>
      <c r="J93" s="41"/>
      <c r="K93" s="42"/>
      <c r="L93" s="40"/>
      <c r="M93" s="41"/>
      <c r="N93" s="42"/>
      <c r="O93" s="40"/>
      <c r="P93" s="41"/>
      <c r="Q93" s="42"/>
      <c r="R93" s="40"/>
      <c r="S93" s="41"/>
      <c r="T93" s="42"/>
      <c r="U93" s="40"/>
      <c r="V93" s="41"/>
      <c r="W93" s="42"/>
      <c r="X93" s="38"/>
      <c r="Y93" s="41"/>
      <c r="Z93" s="39">
        <f>SUM(F92:V92)+X94</f>
        <v>972</v>
      </c>
      <c r="AA93" s="39"/>
    </row>
    <row r="94" spans="1:27" x14ac:dyDescent="0.15">
      <c r="A94" s="1"/>
      <c r="B94" s="78"/>
      <c r="C94" s="81"/>
      <c r="D94" s="78"/>
      <c r="E94" s="43"/>
      <c r="F94" s="44" t="s">
        <v>27</v>
      </c>
      <c r="G94" s="45">
        <f>VLOOKUP(D92,[1]小データ!$C$5:$BY$63,8,FALSE)</f>
        <v>14</v>
      </c>
      <c r="H94" s="46" t="s">
        <v>28</v>
      </c>
      <c r="I94" s="44" t="s">
        <v>29</v>
      </c>
      <c r="J94" s="45">
        <f>VLOOKUP(D92,[1]小データ!$C$5:$BY$63,9,FALSE)</f>
        <v>7</v>
      </c>
      <c r="K94" s="46" t="s">
        <v>28</v>
      </c>
      <c r="L94" s="44" t="s">
        <v>29</v>
      </c>
      <c r="M94" s="45">
        <f>VLOOKUP(D92,[1]小データ!$C$5:$BY$63,10,FALSE)</f>
        <v>10</v>
      </c>
      <c r="N94" s="46" t="s">
        <v>28</v>
      </c>
      <c r="O94" s="44" t="s">
        <v>29</v>
      </c>
      <c r="P94" s="45">
        <f>VLOOKUP(D92,[1]小データ!$C$5:$BY$63,11,FALSE)</f>
        <v>9</v>
      </c>
      <c r="Q94" s="46" t="s">
        <v>28</v>
      </c>
      <c r="R94" s="44" t="s">
        <v>29</v>
      </c>
      <c r="S94" s="45">
        <f>VLOOKUP(D92,[1]小データ!$C$5:$BY$63,12,FALSE)</f>
        <v>8</v>
      </c>
      <c r="T94" s="46" t="s">
        <v>28</v>
      </c>
      <c r="U94" s="44" t="s">
        <v>29</v>
      </c>
      <c r="V94" s="45">
        <f>VLOOKUP(D92,[1]小データ!$C$5:$BY$63,13,FALSE)</f>
        <v>7</v>
      </c>
      <c r="W94" s="46" t="s">
        <v>28</v>
      </c>
      <c r="X94" s="85">
        <f>SUM(G94,J94,M94,P94,S94,V94)</f>
        <v>55</v>
      </c>
      <c r="Y94" s="86"/>
      <c r="Z94" s="47"/>
      <c r="AA94" s="39"/>
    </row>
    <row r="95" spans="1:27" x14ac:dyDescent="0.15">
      <c r="A95" s="1"/>
      <c r="B95" s="78"/>
      <c r="C95" s="81"/>
      <c r="D95" s="78"/>
      <c r="E95" s="43" t="s">
        <v>30</v>
      </c>
      <c r="F95" s="44"/>
      <c r="G95" s="45">
        <f>VLOOKUP(D92,[1]小データ!$C$5:$BY$63,56,FALSE)</f>
        <v>4</v>
      </c>
      <c r="H95" s="46"/>
      <c r="I95" s="44"/>
      <c r="J95" s="45">
        <f>VLOOKUP(D92,[1]小データ!$C$5:$BY$63,57,FALSE)</f>
        <v>5</v>
      </c>
      <c r="K95" s="46"/>
      <c r="L95" s="44"/>
      <c r="M95" s="45">
        <f>VLOOKUP(D92,[1]小データ!$C$5:$BY$63,58,FALSE)</f>
        <v>5</v>
      </c>
      <c r="N95" s="46"/>
      <c r="O95" s="44"/>
      <c r="P95" s="45">
        <f>VLOOKUP(D92,[1]小データ!$C$5:$BY$63,59,FALSE)</f>
        <v>5</v>
      </c>
      <c r="Q95" s="46"/>
      <c r="R95" s="44"/>
      <c r="S95" s="45">
        <f>VLOOKUP(D92,[1]小データ!$C$5:$BY$63,60,FALSE)</f>
        <v>5</v>
      </c>
      <c r="T95" s="46"/>
      <c r="U95" s="44"/>
      <c r="V95" s="45">
        <f>VLOOKUP(D92,[1]小データ!$C$5:$BY$63,61,FALSE)</f>
        <v>5</v>
      </c>
      <c r="W95" s="46"/>
      <c r="X95" s="87">
        <f>VLOOKUP(D92,[1]小データ!$C$5:$BY$63,68,FALSE)</f>
        <v>9</v>
      </c>
      <c r="Y95" s="88"/>
      <c r="Z95" s="48">
        <f>SUM(F95:X95)</f>
        <v>38</v>
      </c>
      <c r="AA95" s="39"/>
    </row>
    <row r="96" spans="1:27" x14ac:dyDescent="0.15">
      <c r="A96" s="1"/>
      <c r="B96" s="79"/>
      <c r="C96" s="82"/>
      <c r="D96" s="79"/>
      <c r="E96" s="49" t="s">
        <v>31</v>
      </c>
      <c r="F96" s="50"/>
      <c r="G96" s="45">
        <f>ROUNDUP(G92/35,0)</f>
        <v>4</v>
      </c>
      <c r="H96" s="51"/>
      <c r="I96" s="50"/>
      <c r="J96" s="45">
        <f>ROUNDUP(J92/35,0)</f>
        <v>5</v>
      </c>
      <c r="K96" s="51"/>
      <c r="L96" s="50"/>
      <c r="M96" s="45">
        <f>ROUNDUP(M92/35,0)</f>
        <v>5</v>
      </c>
      <c r="N96" s="51"/>
      <c r="O96" s="50"/>
      <c r="P96" s="45">
        <f>ROUNDUP(P92/35,0)</f>
        <v>5</v>
      </c>
      <c r="Q96" s="51"/>
      <c r="R96" s="50"/>
      <c r="S96" s="45">
        <f>ROUNDUP(S92/35,0)</f>
        <v>5</v>
      </c>
      <c r="T96" s="51"/>
      <c r="U96" s="50"/>
      <c r="V96" s="45">
        <f>ROUNDUP(V92/35,0)</f>
        <v>5</v>
      </c>
      <c r="W96" s="51"/>
      <c r="X96" s="87">
        <f>VLOOKUP(D92,[1]小データ!$C$5:$BY$63,75,FALSE)</f>
        <v>9</v>
      </c>
      <c r="Y96" s="88"/>
      <c r="Z96" s="48">
        <f>SUM(F96:X96)</f>
        <v>38</v>
      </c>
      <c r="AA96" s="39"/>
    </row>
    <row r="97" spans="1:27" x14ac:dyDescent="0.15">
      <c r="A97" s="1"/>
      <c r="B97" s="77" t="s">
        <v>24</v>
      </c>
      <c r="C97" s="80">
        <v>18</v>
      </c>
      <c r="D97" s="77" t="s">
        <v>48</v>
      </c>
      <c r="E97" s="34"/>
      <c r="F97" s="35"/>
      <c r="G97" s="36">
        <f>VLOOKUP(D97,[1]小データ!$C$5:$BY$63,2,FALSE)</f>
        <v>116</v>
      </c>
      <c r="H97" s="37"/>
      <c r="I97" s="35"/>
      <c r="J97" s="36">
        <f>VLOOKUP(D97,[1]小データ!$C$5:$BY$63,3,FALSE)</f>
        <v>111</v>
      </c>
      <c r="K97" s="37"/>
      <c r="L97" s="35"/>
      <c r="M97" s="36">
        <f>VLOOKUP(D97,[1]小データ!$C$5:$BY$63,4,FALSE)</f>
        <v>113</v>
      </c>
      <c r="N97" s="37"/>
      <c r="O97" s="35"/>
      <c r="P97" s="36">
        <f>VLOOKUP(D97,[1]小データ!$C$5:$BY$63,5,FALSE)</f>
        <v>127</v>
      </c>
      <c r="Q97" s="37"/>
      <c r="R97" s="35"/>
      <c r="S97" s="36">
        <f>VLOOKUP(D97,[1]小データ!$C$5:$BY$63,6,FALSE)</f>
        <v>127</v>
      </c>
      <c r="T97" s="37"/>
      <c r="U97" s="35"/>
      <c r="V97" s="36">
        <f>VLOOKUP(D97,[1]小データ!$C$5:$BY$63,7,FALSE)</f>
        <v>124</v>
      </c>
      <c r="W97" s="37"/>
      <c r="X97" s="83"/>
      <c r="Y97" s="84"/>
      <c r="Z97" s="38"/>
      <c r="AA97" s="39"/>
    </row>
    <row r="98" spans="1:27" x14ac:dyDescent="0.15">
      <c r="A98" s="1"/>
      <c r="B98" s="78"/>
      <c r="C98" s="81"/>
      <c r="D98" s="78"/>
      <c r="E98" s="34" t="s">
        <v>26</v>
      </c>
      <c r="F98" s="40"/>
      <c r="G98" s="41"/>
      <c r="H98" s="42"/>
      <c r="I98" s="40"/>
      <c r="J98" s="41"/>
      <c r="K98" s="42"/>
      <c r="L98" s="40"/>
      <c r="M98" s="41"/>
      <c r="N98" s="42"/>
      <c r="O98" s="40"/>
      <c r="P98" s="41"/>
      <c r="Q98" s="42"/>
      <c r="R98" s="40"/>
      <c r="S98" s="41"/>
      <c r="T98" s="42"/>
      <c r="U98" s="40"/>
      <c r="V98" s="41"/>
      <c r="W98" s="42"/>
      <c r="X98" s="38"/>
      <c r="Y98" s="41"/>
      <c r="Z98" s="39">
        <f>SUM(F97:V97)+X99</f>
        <v>737</v>
      </c>
      <c r="AA98" s="39"/>
    </row>
    <row r="99" spans="1:27" x14ac:dyDescent="0.15">
      <c r="A99" s="1"/>
      <c r="B99" s="78"/>
      <c r="C99" s="81"/>
      <c r="D99" s="78"/>
      <c r="E99" s="43"/>
      <c r="F99" s="44" t="s">
        <v>27</v>
      </c>
      <c r="G99" s="45">
        <f>VLOOKUP(D97,[1]小データ!$C$5:$BY$63,8,FALSE)</f>
        <v>4</v>
      </c>
      <c r="H99" s="46" t="s">
        <v>28</v>
      </c>
      <c r="I99" s="44" t="s">
        <v>29</v>
      </c>
      <c r="J99" s="45">
        <f>VLOOKUP(D97,[1]小データ!$C$5:$BY$63,9,FALSE)</f>
        <v>6</v>
      </c>
      <c r="K99" s="46" t="s">
        <v>28</v>
      </c>
      <c r="L99" s="44" t="s">
        <v>29</v>
      </c>
      <c r="M99" s="45">
        <f>VLOOKUP(D97,[1]小データ!$C$5:$BY$63,10,FALSE)</f>
        <v>1</v>
      </c>
      <c r="N99" s="46" t="s">
        <v>28</v>
      </c>
      <c r="O99" s="44" t="s">
        <v>29</v>
      </c>
      <c r="P99" s="45">
        <f>VLOOKUP(D97,[1]小データ!$C$5:$BY$63,11,FALSE)</f>
        <v>2</v>
      </c>
      <c r="Q99" s="46" t="s">
        <v>28</v>
      </c>
      <c r="R99" s="44" t="s">
        <v>29</v>
      </c>
      <c r="S99" s="45">
        <f>VLOOKUP(D97,[1]小データ!$C$5:$BY$63,12,FALSE)</f>
        <v>3</v>
      </c>
      <c r="T99" s="46" t="s">
        <v>28</v>
      </c>
      <c r="U99" s="44" t="s">
        <v>29</v>
      </c>
      <c r="V99" s="45">
        <f>VLOOKUP(D97,[1]小データ!$C$5:$BY$63,13,FALSE)</f>
        <v>3</v>
      </c>
      <c r="W99" s="46" t="s">
        <v>28</v>
      </c>
      <c r="X99" s="85">
        <f>SUM(G99,J99,M99,P99,S99,V99)</f>
        <v>19</v>
      </c>
      <c r="Y99" s="86"/>
      <c r="Z99" s="47"/>
      <c r="AA99" s="39"/>
    </row>
    <row r="100" spans="1:27" x14ac:dyDescent="0.15">
      <c r="A100" s="1"/>
      <c r="B100" s="78"/>
      <c r="C100" s="81"/>
      <c r="D100" s="78"/>
      <c r="E100" s="43" t="s">
        <v>30</v>
      </c>
      <c r="F100" s="44"/>
      <c r="G100" s="45">
        <f>VLOOKUP(D97,[1]小データ!$C$5:$BY$63,56,FALSE)</f>
        <v>4</v>
      </c>
      <c r="H100" s="46"/>
      <c r="I100" s="44"/>
      <c r="J100" s="45">
        <f>VLOOKUP(D97,[1]小データ!$C$5:$BY$63,57,FALSE)</f>
        <v>4</v>
      </c>
      <c r="K100" s="46"/>
      <c r="L100" s="44"/>
      <c r="M100" s="45">
        <f>VLOOKUP(D97,[1]小データ!$C$5:$BY$63,58,FALSE)</f>
        <v>4</v>
      </c>
      <c r="N100" s="46"/>
      <c r="O100" s="44"/>
      <c r="P100" s="45">
        <f>VLOOKUP(D97,[1]小データ!$C$5:$BY$63,59,FALSE)</f>
        <v>4</v>
      </c>
      <c r="Q100" s="46"/>
      <c r="R100" s="44"/>
      <c r="S100" s="45">
        <f>VLOOKUP(D97,[1]小データ!$C$5:$BY$63,60,FALSE)</f>
        <v>4</v>
      </c>
      <c r="T100" s="46"/>
      <c r="U100" s="44"/>
      <c r="V100" s="45">
        <f>VLOOKUP(D97,[1]小データ!$C$5:$BY$63,61,FALSE)</f>
        <v>4</v>
      </c>
      <c r="W100" s="46"/>
      <c r="X100" s="87">
        <f>VLOOKUP(D97,[1]小データ!$C$5:$BY$63,68,FALSE)</f>
        <v>4</v>
      </c>
      <c r="Y100" s="88"/>
      <c r="Z100" s="48">
        <f>SUM(F100:X100)</f>
        <v>28</v>
      </c>
      <c r="AA100" s="39"/>
    </row>
    <row r="101" spans="1:27" x14ac:dyDescent="0.15">
      <c r="A101" s="1"/>
      <c r="B101" s="79"/>
      <c r="C101" s="82"/>
      <c r="D101" s="79"/>
      <c r="E101" s="49" t="s">
        <v>31</v>
      </c>
      <c r="F101" s="50"/>
      <c r="G101" s="45">
        <f>ROUNDUP(G97/35,0)</f>
        <v>4</v>
      </c>
      <c r="H101" s="51"/>
      <c r="I101" s="50"/>
      <c r="J101" s="45">
        <f>ROUNDUP(J97/35,0)</f>
        <v>4</v>
      </c>
      <c r="K101" s="51"/>
      <c r="L101" s="50"/>
      <c r="M101" s="45">
        <f>ROUNDUP(M97/35,0)</f>
        <v>4</v>
      </c>
      <c r="N101" s="51"/>
      <c r="O101" s="50"/>
      <c r="P101" s="45">
        <f>ROUNDUP(P97/35,0)</f>
        <v>4</v>
      </c>
      <c r="Q101" s="51"/>
      <c r="R101" s="50"/>
      <c r="S101" s="45">
        <f>ROUNDUP(S97/35,0)</f>
        <v>4</v>
      </c>
      <c r="T101" s="51"/>
      <c r="U101" s="50"/>
      <c r="V101" s="45">
        <f>ROUNDUP(V97/35,0)</f>
        <v>4</v>
      </c>
      <c r="W101" s="51"/>
      <c r="X101" s="87">
        <f>VLOOKUP(D97,[1]小データ!$C$5:$BY$63,75,FALSE)</f>
        <v>4</v>
      </c>
      <c r="Y101" s="88"/>
      <c r="Z101" s="48">
        <f>SUM(F101:X101)</f>
        <v>28</v>
      </c>
      <c r="AA101" s="39"/>
    </row>
    <row r="102" spans="1:27" x14ac:dyDescent="0.15">
      <c r="A102" s="1"/>
      <c r="B102" s="77" t="s">
        <v>24</v>
      </c>
      <c r="C102" s="80">
        <v>19</v>
      </c>
      <c r="D102" s="77" t="s">
        <v>49</v>
      </c>
      <c r="E102" s="34"/>
      <c r="F102" s="35"/>
      <c r="G102" s="36">
        <f>VLOOKUP(D102,[1]小データ!$C$5:$BY$63,2,FALSE)</f>
        <v>114</v>
      </c>
      <c r="H102" s="37"/>
      <c r="I102" s="35"/>
      <c r="J102" s="36">
        <f>VLOOKUP(D102,[1]小データ!$C$5:$BY$63,3,FALSE)</f>
        <v>116</v>
      </c>
      <c r="K102" s="37"/>
      <c r="L102" s="35"/>
      <c r="M102" s="36">
        <f>VLOOKUP(D102,[1]小データ!$C$5:$BY$63,4,FALSE)</f>
        <v>129</v>
      </c>
      <c r="N102" s="37"/>
      <c r="O102" s="35"/>
      <c r="P102" s="36">
        <f>VLOOKUP(D102,[1]小データ!$C$5:$BY$63,5,FALSE)</f>
        <v>144</v>
      </c>
      <c r="Q102" s="37"/>
      <c r="R102" s="35"/>
      <c r="S102" s="36">
        <f>VLOOKUP(D102,[1]小データ!$C$5:$BY$63,6,FALSE)</f>
        <v>132</v>
      </c>
      <c r="T102" s="37"/>
      <c r="U102" s="35"/>
      <c r="V102" s="36">
        <f>VLOOKUP(D102,[1]小データ!$C$5:$BY$63,7,FALSE)</f>
        <v>159</v>
      </c>
      <c r="W102" s="37"/>
      <c r="X102" s="83"/>
      <c r="Y102" s="84"/>
      <c r="Z102" s="38"/>
      <c r="AA102" s="39"/>
    </row>
    <row r="103" spans="1:27" x14ac:dyDescent="0.15">
      <c r="A103" s="1"/>
      <c r="B103" s="78"/>
      <c r="C103" s="81"/>
      <c r="D103" s="78"/>
      <c r="E103" s="34" t="s">
        <v>26</v>
      </c>
      <c r="F103" s="40"/>
      <c r="G103" s="41"/>
      <c r="H103" s="42"/>
      <c r="I103" s="40"/>
      <c r="J103" s="41"/>
      <c r="K103" s="42"/>
      <c r="L103" s="40"/>
      <c r="M103" s="41"/>
      <c r="N103" s="42"/>
      <c r="O103" s="40"/>
      <c r="P103" s="41"/>
      <c r="Q103" s="42"/>
      <c r="R103" s="40"/>
      <c r="S103" s="41"/>
      <c r="T103" s="42"/>
      <c r="U103" s="40"/>
      <c r="V103" s="41"/>
      <c r="W103" s="42"/>
      <c r="X103" s="38"/>
      <c r="Y103" s="41"/>
      <c r="Z103" s="39">
        <f>SUM(F102:V102)+X104</f>
        <v>821</v>
      </c>
      <c r="AA103" s="39"/>
    </row>
    <row r="104" spans="1:27" x14ac:dyDescent="0.15">
      <c r="A104" s="1"/>
      <c r="B104" s="78"/>
      <c r="C104" s="81"/>
      <c r="D104" s="78"/>
      <c r="E104" s="43"/>
      <c r="F104" s="44" t="s">
        <v>27</v>
      </c>
      <c r="G104" s="45">
        <f>VLOOKUP(D102,[1]小データ!$C$5:$BY$63,8,FALSE)</f>
        <v>3</v>
      </c>
      <c r="H104" s="46" t="s">
        <v>28</v>
      </c>
      <c r="I104" s="44" t="s">
        <v>29</v>
      </c>
      <c r="J104" s="45">
        <f>VLOOKUP(D102,[1]小データ!$C$5:$BY$63,9,FALSE)</f>
        <v>4</v>
      </c>
      <c r="K104" s="46" t="s">
        <v>28</v>
      </c>
      <c r="L104" s="44" t="s">
        <v>29</v>
      </c>
      <c r="M104" s="45">
        <f>VLOOKUP(D102,[1]小データ!$C$5:$BY$63,10,FALSE)</f>
        <v>8</v>
      </c>
      <c r="N104" s="46" t="s">
        <v>28</v>
      </c>
      <c r="O104" s="44" t="s">
        <v>29</v>
      </c>
      <c r="P104" s="45">
        <f>VLOOKUP(D102,[1]小データ!$C$5:$BY$63,11,FALSE)</f>
        <v>4</v>
      </c>
      <c r="Q104" s="46" t="s">
        <v>28</v>
      </c>
      <c r="R104" s="44" t="s">
        <v>29</v>
      </c>
      <c r="S104" s="45">
        <f>VLOOKUP(D102,[1]小データ!$C$5:$BY$63,12,FALSE)</f>
        <v>6</v>
      </c>
      <c r="T104" s="46" t="s">
        <v>28</v>
      </c>
      <c r="U104" s="44" t="s">
        <v>29</v>
      </c>
      <c r="V104" s="45">
        <f>VLOOKUP(D102,[1]小データ!$C$5:$BY$63,13,FALSE)</f>
        <v>2</v>
      </c>
      <c r="W104" s="46" t="s">
        <v>28</v>
      </c>
      <c r="X104" s="85">
        <f>SUM(G104,J104,M104,P104,S104,V104)</f>
        <v>27</v>
      </c>
      <c r="Y104" s="86"/>
      <c r="Z104" s="47"/>
      <c r="AA104" s="39"/>
    </row>
    <row r="105" spans="1:27" x14ac:dyDescent="0.15">
      <c r="A105" s="1"/>
      <c r="B105" s="78"/>
      <c r="C105" s="81"/>
      <c r="D105" s="78"/>
      <c r="E105" s="43" t="s">
        <v>30</v>
      </c>
      <c r="F105" s="44"/>
      <c r="G105" s="45">
        <f>VLOOKUP(D102,[1]小データ!$C$5:$BY$63,56,FALSE)</f>
        <v>4</v>
      </c>
      <c r="H105" s="46"/>
      <c r="I105" s="44"/>
      <c r="J105" s="45">
        <f>VLOOKUP(D102,[1]小データ!$C$5:$BY$63,57,FALSE)</f>
        <v>4</v>
      </c>
      <c r="K105" s="46"/>
      <c r="L105" s="44"/>
      <c r="M105" s="45">
        <f>VLOOKUP(D102,[1]小データ!$C$5:$BY$63,58,FALSE)</f>
        <v>4</v>
      </c>
      <c r="N105" s="46"/>
      <c r="O105" s="44"/>
      <c r="P105" s="45">
        <f>VLOOKUP(D102,[1]小データ!$C$5:$BY$63,59,FALSE)</f>
        <v>5</v>
      </c>
      <c r="Q105" s="46"/>
      <c r="R105" s="44"/>
      <c r="S105" s="45">
        <f>VLOOKUP(D102,[1]小データ!$C$5:$BY$63,60,FALSE)</f>
        <v>4</v>
      </c>
      <c r="T105" s="46"/>
      <c r="U105" s="44"/>
      <c r="V105" s="45">
        <f>VLOOKUP(D102,[1]小データ!$C$5:$BY$63,61,FALSE)</f>
        <v>5</v>
      </c>
      <c r="W105" s="46"/>
      <c r="X105" s="87">
        <f>VLOOKUP(D102,[1]小データ!$C$5:$BY$63,68,FALSE)</f>
        <v>6</v>
      </c>
      <c r="Y105" s="88"/>
      <c r="Z105" s="48">
        <f>SUM(F105:X105)</f>
        <v>32</v>
      </c>
      <c r="AA105" s="39"/>
    </row>
    <row r="106" spans="1:27" x14ac:dyDescent="0.15">
      <c r="A106" s="1"/>
      <c r="B106" s="79"/>
      <c r="C106" s="82"/>
      <c r="D106" s="79"/>
      <c r="E106" s="49" t="s">
        <v>31</v>
      </c>
      <c r="F106" s="50"/>
      <c r="G106" s="45">
        <f>ROUNDUP(G102/35,0)</f>
        <v>4</v>
      </c>
      <c r="H106" s="51"/>
      <c r="I106" s="50"/>
      <c r="J106" s="45">
        <f>ROUNDUP(J102/35,0)</f>
        <v>4</v>
      </c>
      <c r="K106" s="51"/>
      <c r="L106" s="50"/>
      <c r="M106" s="45">
        <f>ROUNDUP(M102/35,0)</f>
        <v>4</v>
      </c>
      <c r="N106" s="51"/>
      <c r="O106" s="50"/>
      <c r="P106" s="45">
        <f>ROUNDUP(P102/35,0)</f>
        <v>5</v>
      </c>
      <c r="Q106" s="51"/>
      <c r="R106" s="50"/>
      <c r="S106" s="45">
        <f>ROUNDUP(S102/35,0)</f>
        <v>4</v>
      </c>
      <c r="T106" s="51"/>
      <c r="U106" s="50"/>
      <c r="V106" s="45">
        <f>ROUNDUP(V102/35,0)</f>
        <v>5</v>
      </c>
      <c r="W106" s="51"/>
      <c r="X106" s="87">
        <f>VLOOKUP(D102,[1]小データ!$C$5:$BY$63,75,FALSE)</f>
        <v>6</v>
      </c>
      <c r="Y106" s="88"/>
      <c r="Z106" s="48">
        <f>SUM(F106:X106)</f>
        <v>32</v>
      </c>
      <c r="AA106" s="39"/>
    </row>
    <row r="107" spans="1:27" x14ac:dyDescent="0.15">
      <c r="A107" s="1"/>
      <c r="B107" s="77" t="s">
        <v>24</v>
      </c>
      <c r="C107" s="80">
        <v>20</v>
      </c>
      <c r="D107" s="77" t="s">
        <v>50</v>
      </c>
      <c r="E107" s="34"/>
      <c r="F107" s="35"/>
      <c r="G107" s="36">
        <f>VLOOKUP(D107,[1]小データ!$C$5:$BY$63,2,FALSE)</f>
        <v>77</v>
      </c>
      <c r="H107" s="37"/>
      <c r="I107" s="35"/>
      <c r="J107" s="36">
        <f>VLOOKUP(D107,[1]小データ!$C$5:$BY$63,3,FALSE)</f>
        <v>83</v>
      </c>
      <c r="K107" s="37"/>
      <c r="L107" s="35"/>
      <c r="M107" s="36">
        <f>VLOOKUP(D107,[1]小データ!$C$5:$BY$63,4,FALSE)</f>
        <v>105</v>
      </c>
      <c r="N107" s="37"/>
      <c r="O107" s="35"/>
      <c r="P107" s="36">
        <f>VLOOKUP(D107,[1]小データ!$C$5:$BY$63,5,FALSE)</f>
        <v>124</v>
      </c>
      <c r="Q107" s="37"/>
      <c r="R107" s="35"/>
      <c r="S107" s="36">
        <f>VLOOKUP(D107,[1]小データ!$C$5:$BY$63,6,FALSE)</f>
        <v>111</v>
      </c>
      <c r="T107" s="37"/>
      <c r="U107" s="35"/>
      <c r="V107" s="36">
        <f>VLOOKUP(D107,[1]小データ!$C$5:$BY$63,7,FALSE)</f>
        <v>119</v>
      </c>
      <c r="W107" s="37"/>
      <c r="X107" s="83"/>
      <c r="Y107" s="84"/>
      <c r="Z107" s="38"/>
      <c r="AA107" s="39"/>
    </row>
    <row r="108" spans="1:27" x14ac:dyDescent="0.15">
      <c r="A108" s="1"/>
      <c r="B108" s="78"/>
      <c r="C108" s="81"/>
      <c r="D108" s="78"/>
      <c r="E108" s="34" t="s">
        <v>26</v>
      </c>
      <c r="F108" s="40"/>
      <c r="G108" s="41"/>
      <c r="H108" s="42"/>
      <c r="I108" s="40"/>
      <c r="J108" s="41"/>
      <c r="K108" s="42"/>
      <c r="L108" s="40"/>
      <c r="M108" s="41"/>
      <c r="N108" s="42"/>
      <c r="O108" s="40"/>
      <c r="P108" s="41"/>
      <c r="Q108" s="42"/>
      <c r="R108" s="40"/>
      <c r="S108" s="41"/>
      <c r="T108" s="42"/>
      <c r="U108" s="40"/>
      <c r="V108" s="41"/>
      <c r="W108" s="42"/>
      <c r="X108" s="38"/>
      <c r="Y108" s="41"/>
      <c r="Z108" s="39">
        <f>SUM(F107:V107)+X109</f>
        <v>640</v>
      </c>
      <c r="AA108" s="39"/>
    </row>
    <row r="109" spans="1:27" x14ac:dyDescent="0.15">
      <c r="A109" s="1"/>
      <c r="B109" s="78"/>
      <c r="C109" s="81"/>
      <c r="D109" s="78"/>
      <c r="E109" s="43"/>
      <c r="F109" s="44" t="s">
        <v>27</v>
      </c>
      <c r="G109" s="45">
        <f>VLOOKUP(D107,[1]小データ!$C$5:$BY$63,8,FALSE)</f>
        <v>4</v>
      </c>
      <c r="H109" s="46" t="s">
        <v>28</v>
      </c>
      <c r="I109" s="44" t="s">
        <v>29</v>
      </c>
      <c r="J109" s="45">
        <f>VLOOKUP(D107,[1]小データ!$C$5:$BY$63,9,FALSE)</f>
        <v>5</v>
      </c>
      <c r="K109" s="46" t="s">
        <v>28</v>
      </c>
      <c r="L109" s="44" t="s">
        <v>29</v>
      </c>
      <c r="M109" s="45">
        <f>VLOOKUP(D107,[1]小データ!$C$5:$BY$63,10,FALSE)</f>
        <v>3</v>
      </c>
      <c r="N109" s="46" t="s">
        <v>28</v>
      </c>
      <c r="O109" s="44" t="s">
        <v>29</v>
      </c>
      <c r="P109" s="45">
        <f>VLOOKUP(D107,[1]小データ!$C$5:$BY$63,11,FALSE)</f>
        <v>6</v>
      </c>
      <c r="Q109" s="46" t="s">
        <v>28</v>
      </c>
      <c r="R109" s="44" t="s">
        <v>29</v>
      </c>
      <c r="S109" s="45">
        <f>VLOOKUP(D107,[1]小データ!$C$5:$BY$63,12,FALSE)</f>
        <v>0</v>
      </c>
      <c r="T109" s="46" t="s">
        <v>28</v>
      </c>
      <c r="U109" s="44" t="s">
        <v>29</v>
      </c>
      <c r="V109" s="45">
        <f>VLOOKUP(D107,[1]小データ!$C$5:$BY$63,13,FALSE)</f>
        <v>3</v>
      </c>
      <c r="W109" s="46" t="s">
        <v>28</v>
      </c>
      <c r="X109" s="85">
        <f>SUM(G109,J109,M109,P109,S109,V109)</f>
        <v>21</v>
      </c>
      <c r="Y109" s="86"/>
      <c r="Z109" s="47"/>
      <c r="AA109" s="39"/>
    </row>
    <row r="110" spans="1:27" x14ac:dyDescent="0.15">
      <c r="A110" s="1"/>
      <c r="B110" s="78"/>
      <c r="C110" s="81"/>
      <c r="D110" s="78"/>
      <c r="E110" s="43" t="s">
        <v>30</v>
      </c>
      <c r="F110" s="44"/>
      <c r="G110" s="45">
        <f>VLOOKUP(D107,[1]小データ!$C$5:$BY$63,56,FALSE)</f>
        <v>3</v>
      </c>
      <c r="H110" s="46"/>
      <c r="I110" s="44"/>
      <c r="J110" s="45">
        <f>VLOOKUP(D107,[1]小データ!$C$5:$BY$63,57,FALSE)</f>
        <v>3</v>
      </c>
      <c r="K110" s="46"/>
      <c r="L110" s="44"/>
      <c r="M110" s="45">
        <f>VLOOKUP(D107,[1]小データ!$C$5:$BY$63,58,FALSE)</f>
        <v>3</v>
      </c>
      <c r="N110" s="46"/>
      <c r="O110" s="44"/>
      <c r="P110" s="45">
        <f>VLOOKUP(D107,[1]小データ!$C$5:$BY$63,59,FALSE)</f>
        <v>4</v>
      </c>
      <c r="Q110" s="46"/>
      <c r="R110" s="44"/>
      <c r="S110" s="45">
        <f>VLOOKUP(D107,[1]小データ!$C$5:$BY$63,60,FALSE)</f>
        <v>4</v>
      </c>
      <c r="T110" s="46"/>
      <c r="U110" s="44"/>
      <c r="V110" s="45">
        <f>VLOOKUP(D107,[1]小データ!$C$5:$BY$63,61,FALSE)</f>
        <v>4</v>
      </c>
      <c r="W110" s="46"/>
      <c r="X110" s="87">
        <f>VLOOKUP(D107,[1]小データ!$C$5:$BY$63,68,FALSE)</f>
        <v>4</v>
      </c>
      <c r="Y110" s="88"/>
      <c r="Z110" s="48">
        <f>SUM(F110:X110)</f>
        <v>25</v>
      </c>
      <c r="AA110" s="39"/>
    </row>
    <row r="111" spans="1:27" x14ac:dyDescent="0.15">
      <c r="A111" s="1"/>
      <c r="B111" s="79"/>
      <c r="C111" s="82"/>
      <c r="D111" s="79"/>
      <c r="E111" s="49" t="s">
        <v>31</v>
      </c>
      <c r="F111" s="50"/>
      <c r="G111" s="45">
        <f>ROUNDUP(G107/35,0)</f>
        <v>3</v>
      </c>
      <c r="H111" s="51"/>
      <c r="I111" s="50"/>
      <c r="J111" s="45">
        <f>ROUNDUP(J107/35,0)</f>
        <v>3</v>
      </c>
      <c r="K111" s="51"/>
      <c r="L111" s="50"/>
      <c r="M111" s="45">
        <f>ROUNDUP(M107/35,0)</f>
        <v>3</v>
      </c>
      <c r="N111" s="51"/>
      <c r="O111" s="50"/>
      <c r="P111" s="45">
        <f>ROUNDUP(P107/35,0)</f>
        <v>4</v>
      </c>
      <c r="Q111" s="51"/>
      <c r="R111" s="50"/>
      <c r="S111" s="45">
        <f>ROUNDUP(S107/35,0)</f>
        <v>4</v>
      </c>
      <c r="T111" s="51"/>
      <c r="U111" s="50"/>
      <c r="V111" s="45">
        <f>ROUNDUP(V107/35,0)</f>
        <v>4</v>
      </c>
      <c r="W111" s="51"/>
      <c r="X111" s="87">
        <f>VLOOKUP(D107,[1]小データ!$C$5:$BY$63,75,FALSE)</f>
        <v>4</v>
      </c>
      <c r="Y111" s="88"/>
      <c r="Z111" s="48">
        <f>SUM(F111:X111)</f>
        <v>25</v>
      </c>
      <c r="AA111" s="39"/>
    </row>
    <row r="112" spans="1:27" x14ac:dyDescent="0.15">
      <c r="A112" s="1"/>
      <c r="B112" s="77" t="s">
        <v>24</v>
      </c>
      <c r="C112" s="80">
        <v>21</v>
      </c>
      <c r="D112" s="77" t="s">
        <v>51</v>
      </c>
      <c r="E112" s="34"/>
      <c r="F112" s="35"/>
      <c r="G112" s="36">
        <f>VLOOKUP(D112,[1]小データ!$C$5:$BY$63,2,FALSE)</f>
        <v>68</v>
      </c>
      <c r="H112" s="37"/>
      <c r="I112" s="35"/>
      <c r="J112" s="36">
        <f>VLOOKUP(D112,[1]小データ!$C$5:$BY$63,3,FALSE)</f>
        <v>65</v>
      </c>
      <c r="K112" s="37"/>
      <c r="L112" s="35"/>
      <c r="M112" s="36">
        <f>VLOOKUP(D112,[1]小データ!$C$5:$BY$63,4,FALSE)</f>
        <v>70</v>
      </c>
      <c r="N112" s="37"/>
      <c r="O112" s="35"/>
      <c r="P112" s="36">
        <f>VLOOKUP(D112,[1]小データ!$C$5:$BY$63,5,FALSE)</f>
        <v>69</v>
      </c>
      <c r="Q112" s="37"/>
      <c r="R112" s="35"/>
      <c r="S112" s="36">
        <f>VLOOKUP(D112,[1]小データ!$C$5:$BY$63,6,FALSE)</f>
        <v>77</v>
      </c>
      <c r="T112" s="37"/>
      <c r="U112" s="35"/>
      <c r="V112" s="36">
        <f>VLOOKUP(D112,[1]小データ!$C$5:$BY$63,7,FALSE)</f>
        <v>71</v>
      </c>
      <c r="W112" s="37"/>
      <c r="X112" s="83"/>
      <c r="Y112" s="84"/>
      <c r="Z112" s="38"/>
      <c r="AA112" s="39"/>
    </row>
    <row r="113" spans="1:27" x14ac:dyDescent="0.15">
      <c r="A113" s="1"/>
      <c r="B113" s="78"/>
      <c r="C113" s="81"/>
      <c r="D113" s="78"/>
      <c r="E113" s="34" t="s">
        <v>26</v>
      </c>
      <c r="F113" s="40"/>
      <c r="G113" s="41"/>
      <c r="H113" s="42"/>
      <c r="I113" s="40"/>
      <c r="J113" s="41"/>
      <c r="K113" s="42"/>
      <c r="L113" s="40"/>
      <c r="M113" s="41"/>
      <c r="N113" s="42"/>
      <c r="O113" s="40"/>
      <c r="P113" s="41"/>
      <c r="Q113" s="42"/>
      <c r="R113" s="40"/>
      <c r="S113" s="41"/>
      <c r="T113" s="42"/>
      <c r="U113" s="40"/>
      <c r="V113" s="41"/>
      <c r="W113" s="42"/>
      <c r="X113" s="38"/>
      <c r="Y113" s="41"/>
      <c r="Z113" s="39">
        <f>SUM(F112:V112)+X114</f>
        <v>436</v>
      </c>
      <c r="AA113" s="39"/>
    </row>
    <row r="114" spans="1:27" x14ac:dyDescent="0.15">
      <c r="A114" s="1"/>
      <c r="B114" s="78"/>
      <c r="C114" s="81"/>
      <c r="D114" s="78"/>
      <c r="E114" s="43"/>
      <c r="F114" s="44" t="s">
        <v>27</v>
      </c>
      <c r="G114" s="45">
        <f>VLOOKUP(D112,[1]小データ!$C$5:$BY$63,8,FALSE)</f>
        <v>1</v>
      </c>
      <c r="H114" s="46" t="s">
        <v>28</v>
      </c>
      <c r="I114" s="44" t="s">
        <v>29</v>
      </c>
      <c r="J114" s="45">
        <f>VLOOKUP(D112,[1]小データ!$C$5:$BY$63,9,FALSE)</f>
        <v>2</v>
      </c>
      <c r="K114" s="46" t="s">
        <v>28</v>
      </c>
      <c r="L114" s="44" t="s">
        <v>29</v>
      </c>
      <c r="M114" s="45">
        <f>VLOOKUP(D112,[1]小データ!$C$5:$BY$63,10,FALSE)</f>
        <v>2</v>
      </c>
      <c r="N114" s="46" t="s">
        <v>28</v>
      </c>
      <c r="O114" s="44" t="s">
        <v>29</v>
      </c>
      <c r="P114" s="45">
        <f>VLOOKUP(D112,[1]小データ!$C$5:$BY$63,11,FALSE)</f>
        <v>3</v>
      </c>
      <c r="Q114" s="46" t="s">
        <v>28</v>
      </c>
      <c r="R114" s="44" t="s">
        <v>29</v>
      </c>
      <c r="S114" s="45">
        <f>VLOOKUP(D112,[1]小データ!$C$5:$BY$63,12,FALSE)</f>
        <v>3</v>
      </c>
      <c r="T114" s="46" t="s">
        <v>28</v>
      </c>
      <c r="U114" s="44" t="s">
        <v>29</v>
      </c>
      <c r="V114" s="45">
        <f>VLOOKUP(D112,[1]小データ!$C$5:$BY$63,13,FALSE)</f>
        <v>5</v>
      </c>
      <c r="W114" s="46" t="s">
        <v>28</v>
      </c>
      <c r="X114" s="85">
        <f>SUM(G114,J114,M114,P114,S114,V114)</f>
        <v>16</v>
      </c>
      <c r="Y114" s="86"/>
      <c r="Z114" s="47"/>
      <c r="AA114" s="39"/>
    </row>
    <row r="115" spans="1:27" x14ac:dyDescent="0.15">
      <c r="A115" s="1"/>
      <c r="B115" s="78"/>
      <c r="C115" s="81"/>
      <c r="D115" s="78"/>
      <c r="E115" s="43" t="s">
        <v>30</v>
      </c>
      <c r="F115" s="44"/>
      <c r="G115" s="45">
        <f>VLOOKUP(D112,[1]小データ!$C$5:$BY$63,56,FALSE)</f>
        <v>2</v>
      </c>
      <c r="H115" s="46"/>
      <c r="I115" s="44"/>
      <c r="J115" s="45">
        <f>VLOOKUP(D112,[1]小データ!$C$5:$BY$63,57,FALSE)</f>
        <v>2</v>
      </c>
      <c r="K115" s="46"/>
      <c r="L115" s="44"/>
      <c r="M115" s="45">
        <f>VLOOKUP(D112,[1]小データ!$C$5:$BY$63,58,FALSE)</f>
        <v>2</v>
      </c>
      <c r="N115" s="46"/>
      <c r="O115" s="44"/>
      <c r="P115" s="45">
        <f>VLOOKUP(D112,[1]小データ!$C$5:$BY$63,59,FALSE)</f>
        <v>2</v>
      </c>
      <c r="Q115" s="46"/>
      <c r="R115" s="44"/>
      <c r="S115" s="45">
        <f>VLOOKUP(D112,[1]小データ!$C$5:$BY$63,60,FALSE)</f>
        <v>3</v>
      </c>
      <c r="T115" s="46"/>
      <c r="U115" s="44"/>
      <c r="V115" s="45">
        <f>VLOOKUP(D112,[1]小データ!$C$5:$BY$63,61,FALSE)</f>
        <v>3</v>
      </c>
      <c r="W115" s="46"/>
      <c r="X115" s="87">
        <f>VLOOKUP(D112,[1]小データ!$C$5:$BY$63,68,FALSE)</f>
        <v>4</v>
      </c>
      <c r="Y115" s="88"/>
      <c r="Z115" s="48">
        <f>SUM(F115:X115)</f>
        <v>18</v>
      </c>
      <c r="AA115" s="39"/>
    </row>
    <row r="116" spans="1:27" x14ac:dyDescent="0.15">
      <c r="A116" s="1"/>
      <c r="B116" s="79"/>
      <c r="C116" s="82"/>
      <c r="D116" s="79"/>
      <c r="E116" s="49" t="s">
        <v>31</v>
      </c>
      <c r="F116" s="50"/>
      <c r="G116" s="45">
        <f>ROUNDUP(G112/35,0)</f>
        <v>2</v>
      </c>
      <c r="H116" s="51"/>
      <c r="I116" s="50"/>
      <c r="J116" s="45">
        <f>ROUNDUP(J112/35,0)</f>
        <v>2</v>
      </c>
      <c r="K116" s="51"/>
      <c r="L116" s="50"/>
      <c r="M116" s="45">
        <f>ROUNDUP(M112/35,0)</f>
        <v>2</v>
      </c>
      <c r="N116" s="51"/>
      <c r="O116" s="50"/>
      <c r="P116" s="45">
        <f>ROUNDUP(P112/35,0)</f>
        <v>2</v>
      </c>
      <c r="Q116" s="51"/>
      <c r="R116" s="50"/>
      <c r="S116" s="45">
        <f>ROUNDUP(S112/35,0)</f>
        <v>3</v>
      </c>
      <c r="T116" s="51"/>
      <c r="U116" s="50"/>
      <c r="V116" s="45">
        <f>ROUNDUP(V112/35,0)</f>
        <v>3</v>
      </c>
      <c r="W116" s="51"/>
      <c r="X116" s="87">
        <f>VLOOKUP(D112,[1]小データ!$C$5:$BY$63,75,FALSE)</f>
        <v>4</v>
      </c>
      <c r="Y116" s="88"/>
      <c r="Z116" s="48">
        <f>SUM(F116:X116)</f>
        <v>18</v>
      </c>
      <c r="AA116" s="39"/>
    </row>
    <row r="117" spans="1:27" x14ac:dyDescent="0.15">
      <c r="A117" s="1"/>
      <c r="B117" s="77" t="s">
        <v>24</v>
      </c>
      <c r="C117" s="80">
        <v>22</v>
      </c>
      <c r="D117" s="77" t="s">
        <v>52</v>
      </c>
      <c r="E117" s="34"/>
      <c r="F117" s="35"/>
      <c r="G117" s="36">
        <f>VLOOKUP(D117,[1]小データ!$C$5:$BY$63,2,FALSE)</f>
        <v>3</v>
      </c>
      <c r="H117" s="37"/>
      <c r="I117" s="35"/>
      <c r="J117" s="36">
        <f>VLOOKUP(D117,[1]小データ!$C$5:$BY$63,3,FALSE)</f>
        <v>1</v>
      </c>
      <c r="K117" s="37"/>
      <c r="L117" s="35"/>
      <c r="M117" s="36">
        <f>VLOOKUP(D117,[1]小データ!$C$5:$BY$63,4,FALSE)</f>
        <v>5</v>
      </c>
      <c r="N117" s="37"/>
      <c r="O117" s="35"/>
      <c r="P117" s="36">
        <f>VLOOKUP(D117,[1]小データ!$C$5:$BY$63,5,FALSE)</f>
        <v>5</v>
      </c>
      <c r="Q117" s="37"/>
      <c r="R117" s="35"/>
      <c r="S117" s="36">
        <f>VLOOKUP(D117,[1]小データ!$C$5:$BY$63,6,FALSE)</f>
        <v>2</v>
      </c>
      <c r="T117" s="37"/>
      <c r="U117" s="35"/>
      <c r="V117" s="36">
        <f>VLOOKUP(D117,[1]小データ!$C$5:$BY$63,7,FALSE)</f>
        <v>7</v>
      </c>
      <c r="W117" s="37"/>
      <c r="X117" s="83"/>
      <c r="Y117" s="84"/>
      <c r="Z117" s="38"/>
      <c r="AA117" s="39"/>
    </row>
    <row r="118" spans="1:27" x14ac:dyDescent="0.15">
      <c r="A118" s="1"/>
      <c r="B118" s="78"/>
      <c r="C118" s="81"/>
      <c r="D118" s="78"/>
      <c r="E118" s="34" t="s">
        <v>26</v>
      </c>
      <c r="F118" s="40"/>
      <c r="G118" s="41"/>
      <c r="H118" s="42"/>
      <c r="I118" s="40"/>
      <c r="J118" s="41"/>
      <c r="K118" s="42"/>
      <c r="L118" s="40"/>
      <c r="M118" s="41"/>
      <c r="N118" s="42"/>
      <c r="O118" s="40"/>
      <c r="P118" s="41"/>
      <c r="Q118" s="42"/>
      <c r="R118" s="40"/>
      <c r="S118" s="41"/>
      <c r="T118" s="42"/>
      <c r="U118" s="40"/>
      <c r="V118" s="41"/>
      <c r="W118" s="42"/>
      <c r="X118" s="38"/>
      <c r="Y118" s="41"/>
      <c r="Z118" s="39">
        <f>SUM(F117:V117)+X119</f>
        <v>23</v>
      </c>
      <c r="AA118" s="39"/>
    </row>
    <row r="119" spans="1:27" x14ac:dyDescent="0.15">
      <c r="A119" s="1"/>
      <c r="B119" s="78"/>
      <c r="C119" s="81"/>
      <c r="D119" s="78"/>
      <c r="E119" s="43"/>
      <c r="F119" s="44" t="s">
        <v>27</v>
      </c>
      <c r="G119" s="45">
        <f>VLOOKUP(D117,[1]小データ!$C$5:$BY$63,8,FALSE)</f>
        <v>0</v>
      </c>
      <c r="H119" s="46" t="s">
        <v>28</v>
      </c>
      <c r="I119" s="44" t="s">
        <v>29</v>
      </c>
      <c r="J119" s="45">
        <f>VLOOKUP(D117,[1]小データ!$C$5:$BY$63,9,FALSE)</f>
        <v>0</v>
      </c>
      <c r="K119" s="46" t="s">
        <v>28</v>
      </c>
      <c r="L119" s="44" t="s">
        <v>29</v>
      </c>
      <c r="M119" s="45">
        <f>VLOOKUP(D117,[1]小データ!$C$5:$BY$63,10,FALSE)</f>
        <v>0</v>
      </c>
      <c r="N119" s="46" t="s">
        <v>28</v>
      </c>
      <c r="O119" s="44" t="s">
        <v>29</v>
      </c>
      <c r="P119" s="45">
        <f>VLOOKUP(D117,[1]小データ!$C$5:$BY$63,11,FALSE)</f>
        <v>0</v>
      </c>
      <c r="Q119" s="46" t="s">
        <v>28</v>
      </c>
      <c r="R119" s="44" t="s">
        <v>29</v>
      </c>
      <c r="S119" s="45">
        <f>VLOOKUP(D117,[1]小データ!$C$5:$BY$63,12,FALSE)</f>
        <v>0</v>
      </c>
      <c r="T119" s="46" t="s">
        <v>28</v>
      </c>
      <c r="U119" s="44" t="s">
        <v>29</v>
      </c>
      <c r="V119" s="45">
        <f>VLOOKUP(D117,[1]小データ!$C$5:$BY$63,13,FALSE)</f>
        <v>0</v>
      </c>
      <c r="W119" s="46" t="s">
        <v>28</v>
      </c>
      <c r="X119" s="85">
        <f>SUM(G119,J119,M119,P119,S119,V119)</f>
        <v>0</v>
      </c>
      <c r="Y119" s="86"/>
      <c r="Z119" s="47"/>
      <c r="AA119" s="39"/>
    </row>
    <row r="120" spans="1:27" x14ac:dyDescent="0.15">
      <c r="A120" s="1"/>
      <c r="B120" s="78"/>
      <c r="C120" s="81"/>
      <c r="D120" s="78"/>
      <c r="E120" s="43" t="s">
        <v>30</v>
      </c>
      <c r="F120" s="44"/>
      <c r="G120" s="45">
        <v>1</v>
      </c>
      <c r="H120" s="46"/>
      <c r="I120" s="50">
        <v>1</v>
      </c>
      <c r="J120" s="45"/>
      <c r="K120" s="46"/>
      <c r="L120" s="44"/>
      <c r="M120" s="45"/>
      <c r="N120" s="46"/>
      <c r="O120" s="44"/>
      <c r="P120" s="45">
        <v>1</v>
      </c>
      <c r="Q120" s="46"/>
      <c r="R120" s="44"/>
      <c r="S120" s="45">
        <v>1</v>
      </c>
      <c r="T120" s="46"/>
      <c r="U120" s="44"/>
      <c r="V120" s="45">
        <f>VLOOKUP(D117,[1]小データ!$C$5:$BY$63,61,FALSE)</f>
        <v>1</v>
      </c>
      <c r="W120" s="46"/>
      <c r="X120" s="87">
        <f>VLOOKUP(D117,[1]小データ!$C$5:$BY$63,68,FALSE)</f>
        <v>0</v>
      </c>
      <c r="Y120" s="88"/>
      <c r="Z120" s="48">
        <f>SUM(F120:X120)</f>
        <v>5</v>
      </c>
      <c r="AA120" s="39"/>
    </row>
    <row r="121" spans="1:27" x14ac:dyDescent="0.15">
      <c r="A121" s="1"/>
      <c r="B121" s="79"/>
      <c r="C121" s="82"/>
      <c r="D121" s="79"/>
      <c r="E121" s="49" t="s">
        <v>31</v>
      </c>
      <c r="F121" s="50">
        <v>1</v>
      </c>
      <c r="G121" s="45"/>
      <c r="H121" s="51"/>
      <c r="I121" s="50"/>
      <c r="J121" s="45"/>
      <c r="K121" s="51"/>
      <c r="L121" s="50">
        <v>1</v>
      </c>
      <c r="M121" s="45"/>
      <c r="N121" s="51"/>
      <c r="O121" s="50"/>
      <c r="P121" s="45"/>
      <c r="Q121" s="51"/>
      <c r="R121" s="50">
        <v>1</v>
      </c>
      <c r="S121" s="45"/>
      <c r="T121" s="51"/>
      <c r="U121" s="50"/>
      <c r="V121" s="45"/>
      <c r="W121" s="51"/>
      <c r="X121" s="87">
        <f>VLOOKUP(D117,[1]小データ!$C$5:$BY$63,75,FALSE)</f>
        <v>0</v>
      </c>
      <c r="Y121" s="88"/>
      <c r="Z121" s="48">
        <f>SUM(F121:X121)</f>
        <v>3</v>
      </c>
      <c r="AA121" s="39"/>
    </row>
    <row r="122" spans="1:27" x14ac:dyDescent="0.15">
      <c r="A122" s="1"/>
      <c r="B122" s="77" t="s">
        <v>24</v>
      </c>
      <c r="C122" s="95">
        <v>22</v>
      </c>
      <c r="D122" s="98" t="s">
        <v>53</v>
      </c>
      <c r="E122" s="34"/>
      <c r="F122" s="35"/>
      <c r="G122" s="36"/>
      <c r="H122" s="37"/>
      <c r="I122" s="35"/>
      <c r="J122" s="36"/>
      <c r="K122" s="37"/>
      <c r="L122" s="35"/>
      <c r="M122" s="36"/>
      <c r="N122" s="37"/>
      <c r="O122" s="35"/>
      <c r="P122" s="36"/>
      <c r="Q122" s="37"/>
      <c r="R122" s="35"/>
      <c r="S122" s="36"/>
      <c r="T122" s="37"/>
      <c r="U122" s="35"/>
      <c r="V122" s="36"/>
      <c r="W122" s="37"/>
      <c r="X122" s="83"/>
      <c r="Y122" s="84"/>
      <c r="Z122" s="38"/>
      <c r="AA122" s="39"/>
    </row>
    <row r="123" spans="1:27" x14ac:dyDescent="0.15">
      <c r="A123" s="1"/>
      <c r="B123" s="78"/>
      <c r="C123" s="96"/>
      <c r="D123" s="99"/>
      <c r="E123" s="34" t="s">
        <v>26</v>
      </c>
      <c r="F123" s="40"/>
      <c r="G123" s="41"/>
      <c r="H123" s="42"/>
      <c r="I123" s="40"/>
      <c r="J123" s="41"/>
      <c r="K123" s="42"/>
      <c r="L123" s="40"/>
      <c r="M123" s="41"/>
      <c r="N123" s="42"/>
      <c r="O123" s="40"/>
      <c r="P123" s="41"/>
      <c r="Q123" s="42"/>
      <c r="R123" s="40"/>
      <c r="S123" s="41"/>
      <c r="T123" s="42"/>
      <c r="U123" s="40"/>
      <c r="V123" s="41"/>
      <c r="W123" s="42"/>
      <c r="X123" s="38"/>
      <c r="Y123" s="41"/>
      <c r="Z123" s="39"/>
      <c r="AA123" s="39"/>
    </row>
    <row r="124" spans="1:27" x14ac:dyDescent="0.15">
      <c r="A124" s="1"/>
      <c r="B124" s="78"/>
      <c r="C124" s="96"/>
      <c r="D124" s="99"/>
      <c r="E124" s="43"/>
      <c r="F124" s="44"/>
      <c r="G124" s="45"/>
      <c r="H124" s="46"/>
      <c r="I124" s="44"/>
      <c r="J124" s="45"/>
      <c r="K124" s="46"/>
      <c r="L124" s="44"/>
      <c r="M124" s="45"/>
      <c r="N124" s="46"/>
      <c r="O124" s="44"/>
      <c r="P124" s="45"/>
      <c r="Q124" s="46"/>
      <c r="R124" s="44"/>
      <c r="S124" s="45"/>
      <c r="T124" s="46"/>
      <c r="U124" s="44"/>
      <c r="V124" s="45"/>
      <c r="W124" s="46"/>
      <c r="X124" s="85"/>
      <c r="Y124" s="86"/>
      <c r="Z124" s="47"/>
      <c r="AA124" s="39"/>
    </row>
    <row r="125" spans="1:27" x14ac:dyDescent="0.15">
      <c r="A125" s="1"/>
      <c r="B125" s="78"/>
      <c r="C125" s="96"/>
      <c r="D125" s="99"/>
      <c r="E125" s="43" t="s">
        <v>30</v>
      </c>
      <c r="F125" s="44"/>
      <c r="G125" s="45"/>
      <c r="H125" s="46"/>
      <c r="I125" s="44"/>
      <c r="J125" s="45"/>
      <c r="K125" s="46"/>
      <c r="L125" s="44"/>
      <c r="M125" s="45"/>
      <c r="N125" s="46"/>
      <c r="O125" s="44"/>
      <c r="P125" s="45"/>
      <c r="Q125" s="46"/>
      <c r="R125" s="44"/>
      <c r="S125" s="45"/>
      <c r="T125" s="46"/>
      <c r="U125" s="44"/>
      <c r="V125" s="45"/>
      <c r="W125" s="46"/>
      <c r="X125" s="87"/>
      <c r="Y125" s="88"/>
      <c r="Z125" s="48"/>
      <c r="AA125" s="39"/>
    </row>
    <row r="126" spans="1:27" x14ac:dyDescent="0.15">
      <c r="A126" s="1"/>
      <c r="B126" s="79"/>
      <c r="C126" s="97"/>
      <c r="D126" s="100"/>
      <c r="E126" s="49" t="s">
        <v>31</v>
      </c>
      <c r="F126" s="50"/>
      <c r="G126" s="45"/>
      <c r="H126" s="51"/>
      <c r="I126" s="50"/>
      <c r="J126" s="45"/>
      <c r="K126" s="51"/>
      <c r="L126" s="50"/>
      <c r="M126" s="45"/>
      <c r="N126" s="51"/>
      <c r="O126" s="50"/>
      <c r="P126" s="45"/>
      <c r="Q126" s="51"/>
      <c r="R126" s="50"/>
      <c r="S126" s="45"/>
      <c r="T126" s="51"/>
      <c r="U126" s="50"/>
      <c r="V126" s="45"/>
      <c r="W126" s="51"/>
      <c r="X126" s="87"/>
      <c r="Y126" s="88"/>
      <c r="Z126" s="48"/>
      <c r="AA126" s="39"/>
    </row>
    <row r="127" spans="1:27" x14ac:dyDescent="0.15">
      <c r="A127" s="1"/>
      <c r="B127" s="77" t="s">
        <v>24</v>
      </c>
      <c r="C127" s="80">
        <v>23</v>
      </c>
      <c r="D127" s="77" t="s">
        <v>54</v>
      </c>
      <c r="E127" s="34"/>
      <c r="F127" s="35"/>
      <c r="G127" s="36">
        <f>VLOOKUP(D127,[1]小データ!$C$5:$BY$63,2,FALSE)</f>
        <v>93</v>
      </c>
      <c r="H127" s="37"/>
      <c r="I127" s="35"/>
      <c r="J127" s="36">
        <f>VLOOKUP(D127,[1]小データ!$C$5:$BY$63,3,FALSE)</f>
        <v>111</v>
      </c>
      <c r="K127" s="37"/>
      <c r="L127" s="35"/>
      <c r="M127" s="36">
        <f>VLOOKUP(D127,[1]小データ!$C$5:$BY$63,4,FALSE)</f>
        <v>129</v>
      </c>
      <c r="N127" s="37"/>
      <c r="O127" s="35"/>
      <c r="P127" s="36">
        <f>VLOOKUP(D127,[1]小データ!$C$5:$BY$63,5,FALSE)</f>
        <v>121</v>
      </c>
      <c r="Q127" s="37"/>
      <c r="R127" s="35"/>
      <c r="S127" s="36">
        <f>VLOOKUP(D127,[1]小データ!$C$5:$BY$63,6,FALSE)</f>
        <v>123</v>
      </c>
      <c r="T127" s="37"/>
      <c r="U127" s="35"/>
      <c r="V127" s="36">
        <f>VLOOKUP(D127,[1]小データ!$C$5:$BY$63,7,FALSE)</f>
        <v>129</v>
      </c>
      <c r="W127" s="37"/>
      <c r="X127" s="83"/>
      <c r="Y127" s="84"/>
      <c r="Z127" s="38"/>
      <c r="AA127" s="39"/>
    </row>
    <row r="128" spans="1:27" x14ac:dyDescent="0.15">
      <c r="A128" s="1"/>
      <c r="B128" s="78"/>
      <c r="C128" s="81"/>
      <c r="D128" s="78"/>
      <c r="E128" s="34" t="s">
        <v>26</v>
      </c>
      <c r="F128" s="40"/>
      <c r="G128" s="41"/>
      <c r="H128" s="42"/>
      <c r="I128" s="40"/>
      <c r="J128" s="41"/>
      <c r="K128" s="42"/>
      <c r="L128" s="40"/>
      <c r="M128" s="41"/>
      <c r="N128" s="42"/>
      <c r="O128" s="40"/>
      <c r="P128" s="41"/>
      <c r="Q128" s="42"/>
      <c r="R128" s="40"/>
      <c r="S128" s="41"/>
      <c r="T128" s="42"/>
      <c r="U128" s="40"/>
      <c r="V128" s="41"/>
      <c r="W128" s="42"/>
      <c r="X128" s="38"/>
      <c r="Y128" s="41"/>
      <c r="Z128" s="39">
        <f>SUM(F127:V127)+X129</f>
        <v>740</v>
      </c>
      <c r="AA128" s="39"/>
    </row>
    <row r="129" spans="1:27" x14ac:dyDescent="0.15">
      <c r="A129" s="1"/>
      <c r="B129" s="78"/>
      <c r="C129" s="81"/>
      <c r="D129" s="78"/>
      <c r="E129" s="43"/>
      <c r="F129" s="44" t="s">
        <v>27</v>
      </c>
      <c r="G129" s="45">
        <f>VLOOKUP(D127,[1]小データ!$C$5:$BY$63,8,FALSE)</f>
        <v>6</v>
      </c>
      <c r="H129" s="46" t="s">
        <v>28</v>
      </c>
      <c r="I129" s="44" t="s">
        <v>29</v>
      </c>
      <c r="J129" s="45">
        <f>VLOOKUP(D127,[1]小データ!$C$5:$BY$63,9,FALSE)</f>
        <v>5</v>
      </c>
      <c r="K129" s="46" t="s">
        <v>28</v>
      </c>
      <c r="L129" s="44" t="s">
        <v>29</v>
      </c>
      <c r="M129" s="45">
        <f>VLOOKUP(D127,[1]小データ!$C$5:$BY$63,10,FALSE)</f>
        <v>7</v>
      </c>
      <c r="N129" s="46" t="s">
        <v>28</v>
      </c>
      <c r="O129" s="44" t="s">
        <v>29</v>
      </c>
      <c r="P129" s="45">
        <f>VLOOKUP(D127,[1]小データ!$C$5:$BY$63,11,FALSE)</f>
        <v>5</v>
      </c>
      <c r="Q129" s="46" t="s">
        <v>28</v>
      </c>
      <c r="R129" s="44" t="s">
        <v>29</v>
      </c>
      <c r="S129" s="45">
        <f>VLOOKUP(D127,[1]小データ!$C$5:$BY$63,12,FALSE)</f>
        <v>5</v>
      </c>
      <c r="T129" s="46" t="s">
        <v>28</v>
      </c>
      <c r="U129" s="44" t="s">
        <v>29</v>
      </c>
      <c r="V129" s="45">
        <f>VLOOKUP(D127,[1]小データ!$C$5:$BY$63,13,FALSE)</f>
        <v>6</v>
      </c>
      <c r="W129" s="46" t="s">
        <v>28</v>
      </c>
      <c r="X129" s="85">
        <f>SUM(G129,J129,M129,P129,S129,V129)</f>
        <v>34</v>
      </c>
      <c r="Y129" s="86"/>
      <c r="Z129" s="47"/>
      <c r="AA129" s="39"/>
    </row>
    <row r="130" spans="1:27" x14ac:dyDescent="0.15">
      <c r="A130" s="1"/>
      <c r="B130" s="78"/>
      <c r="C130" s="81"/>
      <c r="D130" s="78"/>
      <c r="E130" s="43" t="s">
        <v>30</v>
      </c>
      <c r="F130" s="44"/>
      <c r="G130" s="45">
        <f>VLOOKUP(D127,[1]小データ!$C$5:$BY$63,56,FALSE)</f>
        <v>3</v>
      </c>
      <c r="H130" s="46"/>
      <c r="I130" s="44"/>
      <c r="J130" s="45">
        <f>VLOOKUP(D127,[1]小データ!$C$5:$BY$63,57,FALSE)</f>
        <v>4</v>
      </c>
      <c r="K130" s="46"/>
      <c r="L130" s="44"/>
      <c r="M130" s="45">
        <f>VLOOKUP(D127,[1]小データ!$C$5:$BY$63,58,FALSE)</f>
        <v>4</v>
      </c>
      <c r="N130" s="46"/>
      <c r="O130" s="44"/>
      <c r="P130" s="45">
        <f>VLOOKUP(D127,[1]小データ!$C$5:$BY$63,59,FALSE)</f>
        <v>4</v>
      </c>
      <c r="Q130" s="46"/>
      <c r="R130" s="44"/>
      <c r="S130" s="45">
        <f>VLOOKUP(D127,[1]小データ!$C$5:$BY$63,60,FALSE)</f>
        <v>4</v>
      </c>
      <c r="T130" s="46"/>
      <c r="U130" s="44"/>
      <c r="V130" s="45">
        <f>VLOOKUP(D127,[1]小データ!$C$5:$BY$63,61,FALSE)</f>
        <v>4</v>
      </c>
      <c r="W130" s="46"/>
      <c r="X130" s="87">
        <f>VLOOKUP(D127,[1]小データ!$C$5:$BY$63,68,FALSE)</f>
        <v>5</v>
      </c>
      <c r="Y130" s="88"/>
      <c r="Z130" s="48">
        <f>SUM(F130:X130)</f>
        <v>28</v>
      </c>
      <c r="AA130" s="39"/>
    </row>
    <row r="131" spans="1:27" x14ac:dyDescent="0.15">
      <c r="A131" s="1"/>
      <c r="B131" s="79"/>
      <c r="C131" s="82"/>
      <c r="D131" s="79"/>
      <c r="E131" s="49" t="s">
        <v>31</v>
      </c>
      <c r="F131" s="50"/>
      <c r="G131" s="45">
        <f>ROUNDUP(G127/35,0)</f>
        <v>3</v>
      </c>
      <c r="H131" s="51"/>
      <c r="I131" s="50"/>
      <c r="J131" s="45">
        <f>ROUNDUP(J127/35,0)</f>
        <v>4</v>
      </c>
      <c r="K131" s="51"/>
      <c r="L131" s="50"/>
      <c r="M131" s="45">
        <f>ROUNDUP(M127/35,0)</f>
        <v>4</v>
      </c>
      <c r="N131" s="51"/>
      <c r="O131" s="50"/>
      <c r="P131" s="45">
        <f>ROUNDUP(P127/35,0)</f>
        <v>4</v>
      </c>
      <c r="Q131" s="51"/>
      <c r="R131" s="50"/>
      <c r="S131" s="45">
        <f>ROUNDUP(S127/35,0)</f>
        <v>4</v>
      </c>
      <c r="T131" s="51"/>
      <c r="U131" s="50"/>
      <c r="V131" s="45">
        <f>ROUNDUP(V127/35,0)</f>
        <v>4</v>
      </c>
      <c r="W131" s="51"/>
      <c r="X131" s="87">
        <f>VLOOKUP(D127,[1]小データ!$C$5:$BY$63,75,FALSE)</f>
        <v>5</v>
      </c>
      <c r="Y131" s="88"/>
      <c r="Z131" s="48">
        <f>SUM(F131:X131)</f>
        <v>28</v>
      </c>
      <c r="AA131" s="39"/>
    </row>
    <row r="132" spans="1:27" x14ac:dyDescent="0.15">
      <c r="A132" s="1"/>
      <c r="B132" s="77" t="s">
        <v>24</v>
      </c>
      <c r="C132" s="80">
        <v>24</v>
      </c>
      <c r="D132" s="77" t="s">
        <v>55</v>
      </c>
      <c r="E132" s="34"/>
      <c r="F132" s="35"/>
      <c r="G132" s="36">
        <f>VLOOKUP(D132,[1]小データ!$C$5:$BY$63,2,FALSE)</f>
        <v>51</v>
      </c>
      <c r="H132" s="37"/>
      <c r="I132" s="35"/>
      <c r="J132" s="36">
        <f>VLOOKUP(D132,[1]小データ!$C$5:$BY$63,3,FALSE)</f>
        <v>48</v>
      </c>
      <c r="K132" s="37"/>
      <c r="L132" s="35"/>
      <c r="M132" s="36">
        <f>VLOOKUP(D132,[1]小データ!$C$5:$BY$63,4,FALSE)</f>
        <v>58</v>
      </c>
      <c r="N132" s="37"/>
      <c r="O132" s="35"/>
      <c r="P132" s="36">
        <f>VLOOKUP(D132,[1]小データ!$C$5:$BY$63,5,FALSE)</f>
        <v>45</v>
      </c>
      <c r="Q132" s="37"/>
      <c r="R132" s="35"/>
      <c r="S132" s="36">
        <f>VLOOKUP(D132,[1]小データ!$C$5:$BY$63,6,FALSE)</f>
        <v>52</v>
      </c>
      <c r="T132" s="37"/>
      <c r="U132" s="35"/>
      <c r="V132" s="36">
        <f>VLOOKUP(D132,[1]小データ!$C$5:$BY$63,7,FALSE)</f>
        <v>63</v>
      </c>
      <c r="W132" s="37"/>
      <c r="X132" s="83"/>
      <c r="Y132" s="84"/>
      <c r="Z132" s="38"/>
      <c r="AA132" s="39"/>
    </row>
    <row r="133" spans="1:27" x14ac:dyDescent="0.15">
      <c r="A133" s="1"/>
      <c r="B133" s="78"/>
      <c r="C133" s="81"/>
      <c r="D133" s="78"/>
      <c r="E133" s="34" t="s">
        <v>26</v>
      </c>
      <c r="F133" s="40"/>
      <c r="G133" s="41"/>
      <c r="H133" s="42"/>
      <c r="I133" s="40"/>
      <c r="J133" s="41"/>
      <c r="K133" s="42"/>
      <c r="L133" s="40"/>
      <c r="M133" s="41"/>
      <c r="N133" s="42"/>
      <c r="O133" s="40"/>
      <c r="P133" s="41"/>
      <c r="Q133" s="42"/>
      <c r="R133" s="40"/>
      <c r="S133" s="41"/>
      <c r="T133" s="42"/>
      <c r="U133" s="40"/>
      <c r="V133" s="41"/>
      <c r="W133" s="42"/>
      <c r="X133" s="38"/>
      <c r="Y133" s="41"/>
      <c r="Z133" s="39">
        <f>SUM(F132:V132)+X134</f>
        <v>331</v>
      </c>
      <c r="AA133" s="39"/>
    </row>
    <row r="134" spans="1:27" x14ac:dyDescent="0.15">
      <c r="A134" s="1"/>
      <c r="B134" s="78"/>
      <c r="C134" s="81"/>
      <c r="D134" s="78"/>
      <c r="E134" s="43"/>
      <c r="F134" s="44" t="s">
        <v>27</v>
      </c>
      <c r="G134" s="45">
        <f>VLOOKUP(D132,[1]小データ!$C$5:$BY$63,8,FALSE)</f>
        <v>0</v>
      </c>
      <c r="H134" s="46" t="s">
        <v>28</v>
      </c>
      <c r="I134" s="44" t="s">
        <v>29</v>
      </c>
      <c r="J134" s="45">
        <f>VLOOKUP(D132,[1]小データ!$C$5:$BY$63,9,FALSE)</f>
        <v>3</v>
      </c>
      <c r="K134" s="46" t="s">
        <v>28</v>
      </c>
      <c r="L134" s="44" t="s">
        <v>29</v>
      </c>
      <c r="M134" s="45">
        <f>VLOOKUP(D132,[1]小データ!$C$5:$BY$63,10,FALSE)</f>
        <v>2</v>
      </c>
      <c r="N134" s="46" t="s">
        <v>28</v>
      </c>
      <c r="O134" s="44" t="s">
        <v>29</v>
      </c>
      <c r="P134" s="45">
        <f>VLOOKUP(D132,[1]小データ!$C$5:$BY$63,11,FALSE)</f>
        <v>3</v>
      </c>
      <c r="Q134" s="46" t="s">
        <v>28</v>
      </c>
      <c r="R134" s="44" t="s">
        <v>29</v>
      </c>
      <c r="S134" s="45">
        <f>VLOOKUP(D132,[1]小データ!$C$5:$BY$63,12,FALSE)</f>
        <v>2</v>
      </c>
      <c r="T134" s="46" t="s">
        <v>28</v>
      </c>
      <c r="U134" s="44" t="s">
        <v>29</v>
      </c>
      <c r="V134" s="45">
        <f>VLOOKUP(D132,[1]小データ!$C$5:$BY$63,13,FALSE)</f>
        <v>4</v>
      </c>
      <c r="W134" s="46" t="s">
        <v>28</v>
      </c>
      <c r="X134" s="85">
        <f>SUM(G134,J134,M134,P134,S134,V134)</f>
        <v>14</v>
      </c>
      <c r="Y134" s="86"/>
      <c r="Z134" s="47"/>
      <c r="AA134" s="39"/>
    </row>
    <row r="135" spans="1:27" x14ac:dyDescent="0.15">
      <c r="A135" s="1"/>
      <c r="B135" s="78"/>
      <c r="C135" s="81"/>
      <c r="D135" s="78"/>
      <c r="E135" s="43" t="s">
        <v>30</v>
      </c>
      <c r="F135" s="44"/>
      <c r="G135" s="45">
        <f>VLOOKUP(D132,[1]小データ!$C$5:$BY$63,56,FALSE)</f>
        <v>2</v>
      </c>
      <c r="H135" s="46"/>
      <c r="I135" s="44"/>
      <c r="J135" s="45">
        <f>VLOOKUP(D132,[1]小データ!$C$5:$BY$63,57,FALSE)</f>
        <v>2</v>
      </c>
      <c r="K135" s="46"/>
      <c r="L135" s="44"/>
      <c r="M135" s="45">
        <f>VLOOKUP(D132,[1]小データ!$C$5:$BY$63,58,FALSE)</f>
        <v>2</v>
      </c>
      <c r="N135" s="46"/>
      <c r="O135" s="44"/>
      <c r="P135" s="45">
        <f>VLOOKUP(D132,[1]小データ!$C$5:$BY$63,59,FALSE)</f>
        <v>2</v>
      </c>
      <c r="Q135" s="46"/>
      <c r="R135" s="44"/>
      <c r="S135" s="45">
        <f>VLOOKUP(D132,[1]小データ!$C$5:$BY$63,60,FALSE)</f>
        <v>2</v>
      </c>
      <c r="T135" s="46"/>
      <c r="U135" s="44"/>
      <c r="V135" s="45">
        <f>VLOOKUP(D132,[1]小データ!$C$5:$BY$63,61,FALSE)</f>
        <v>2</v>
      </c>
      <c r="W135" s="46"/>
      <c r="X135" s="87">
        <f>VLOOKUP(D132,[1]小データ!$C$5:$BY$63,68,FALSE)</f>
        <v>3</v>
      </c>
      <c r="Y135" s="88"/>
      <c r="Z135" s="48">
        <f>SUM(F135:X135)</f>
        <v>15</v>
      </c>
      <c r="AA135" s="39"/>
    </row>
    <row r="136" spans="1:27" x14ac:dyDescent="0.15">
      <c r="A136" s="1"/>
      <c r="B136" s="79"/>
      <c r="C136" s="82"/>
      <c r="D136" s="79"/>
      <c r="E136" s="49" t="s">
        <v>31</v>
      </c>
      <c r="F136" s="50"/>
      <c r="G136" s="45">
        <f>ROUNDUP(G132/35,0)</f>
        <v>2</v>
      </c>
      <c r="H136" s="51"/>
      <c r="I136" s="50"/>
      <c r="J136" s="45">
        <f>ROUNDUP(J132/35,0)</f>
        <v>2</v>
      </c>
      <c r="K136" s="51"/>
      <c r="L136" s="50"/>
      <c r="M136" s="45">
        <f>ROUNDUP(M132/35,0)</f>
        <v>2</v>
      </c>
      <c r="N136" s="51"/>
      <c r="O136" s="50"/>
      <c r="P136" s="45">
        <f>ROUNDUP(P132/35,0)</f>
        <v>2</v>
      </c>
      <c r="Q136" s="51"/>
      <c r="R136" s="50"/>
      <c r="S136" s="45">
        <f>ROUNDUP(S132/35,0)</f>
        <v>2</v>
      </c>
      <c r="T136" s="51"/>
      <c r="U136" s="50"/>
      <c r="V136" s="45">
        <f>ROUNDUP(V132/35,0)</f>
        <v>2</v>
      </c>
      <c r="W136" s="51"/>
      <c r="X136" s="87">
        <f>VLOOKUP(D132,[1]小データ!$C$5:$BY$63,75,FALSE)</f>
        <v>3</v>
      </c>
      <c r="Y136" s="88"/>
      <c r="Z136" s="48">
        <f>SUM(F136:X136)</f>
        <v>15</v>
      </c>
      <c r="AA136" s="39"/>
    </row>
    <row r="137" spans="1:27" x14ac:dyDescent="0.15">
      <c r="A137" s="1"/>
      <c r="B137" s="77" t="s">
        <v>24</v>
      </c>
      <c r="C137" s="80">
        <v>25</v>
      </c>
      <c r="D137" s="77" t="s">
        <v>56</v>
      </c>
      <c r="E137" s="34"/>
      <c r="F137" s="35"/>
      <c r="G137" s="36">
        <f>VLOOKUP(D137,[1]小データ!$C$5:$BY$63,2,FALSE)</f>
        <v>1</v>
      </c>
      <c r="H137" s="37"/>
      <c r="I137" s="35"/>
      <c r="J137" s="36">
        <f>VLOOKUP(D137,[1]小データ!$C$5:$BY$63,3,FALSE)</f>
        <v>7</v>
      </c>
      <c r="K137" s="37"/>
      <c r="L137" s="35"/>
      <c r="M137" s="36">
        <f>VLOOKUP(D137,[1]小データ!$C$5:$BY$63,4,FALSE)</f>
        <v>6</v>
      </c>
      <c r="N137" s="37"/>
      <c r="O137" s="35"/>
      <c r="P137" s="36">
        <f>VLOOKUP(D137,[1]小データ!$C$5:$BY$63,5,FALSE)</f>
        <v>6</v>
      </c>
      <c r="Q137" s="37"/>
      <c r="R137" s="35"/>
      <c r="S137" s="36">
        <f>VLOOKUP(D137,[1]小データ!$C$5:$BY$63,6,FALSE)</f>
        <v>5</v>
      </c>
      <c r="T137" s="37"/>
      <c r="U137" s="35"/>
      <c r="V137" s="36">
        <f>VLOOKUP(D137,[1]小データ!$C$5:$BY$63,7,FALSE)</f>
        <v>11</v>
      </c>
      <c r="W137" s="37"/>
      <c r="X137" s="83"/>
      <c r="Y137" s="84"/>
      <c r="Z137" s="38"/>
      <c r="AA137" s="39"/>
    </row>
    <row r="138" spans="1:27" x14ac:dyDescent="0.15">
      <c r="A138" s="1"/>
      <c r="B138" s="78"/>
      <c r="C138" s="81"/>
      <c r="D138" s="78"/>
      <c r="E138" s="34" t="s">
        <v>26</v>
      </c>
      <c r="F138" s="40"/>
      <c r="G138" s="41"/>
      <c r="H138" s="42"/>
      <c r="I138" s="40"/>
      <c r="J138" s="41"/>
      <c r="K138" s="42"/>
      <c r="L138" s="40"/>
      <c r="M138" s="41"/>
      <c r="N138" s="42"/>
      <c r="O138" s="40"/>
      <c r="P138" s="41"/>
      <c r="Q138" s="42"/>
      <c r="R138" s="40"/>
      <c r="S138" s="41"/>
      <c r="T138" s="42"/>
      <c r="U138" s="40"/>
      <c r="V138" s="41"/>
      <c r="W138" s="42"/>
      <c r="X138" s="38"/>
      <c r="Y138" s="41"/>
      <c r="Z138" s="39">
        <f>SUM(F137:V137)+X139</f>
        <v>36</v>
      </c>
      <c r="AA138" s="39"/>
    </row>
    <row r="139" spans="1:27" x14ac:dyDescent="0.15">
      <c r="A139" s="1"/>
      <c r="B139" s="78"/>
      <c r="C139" s="81"/>
      <c r="D139" s="78"/>
      <c r="E139" s="43"/>
      <c r="F139" s="44" t="s">
        <v>27</v>
      </c>
      <c r="G139" s="45">
        <f>VLOOKUP(D137,[1]小データ!$C$5:$BY$63,8,FALSE)</f>
        <v>0</v>
      </c>
      <c r="H139" s="46" t="s">
        <v>28</v>
      </c>
      <c r="I139" s="44" t="s">
        <v>29</v>
      </c>
      <c r="J139" s="45">
        <f>VLOOKUP(D137,[1]小データ!$C$5:$BY$63,9,FALSE)</f>
        <v>0</v>
      </c>
      <c r="K139" s="46" t="s">
        <v>28</v>
      </c>
      <c r="L139" s="44" t="s">
        <v>29</v>
      </c>
      <c r="M139" s="45">
        <f>VLOOKUP(D137,[1]小データ!$C$5:$BY$63,10,FALSE)</f>
        <v>0</v>
      </c>
      <c r="N139" s="46" t="s">
        <v>28</v>
      </c>
      <c r="O139" s="44" t="s">
        <v>29</v>
      </c>
      <c r="P139" s="45">
        <f>VLOOKUP(D137,[1]小データ!$C$5:$BY$63,11,FALSE)</f>
        <v>0</v>
      </c>
      <c r="Q139" s="46" t="s">
        <v>28</v>
      </c>
      <c r="R139" s="44" t="s">
        <v>29</v>
      </c>
      <c r="S139" s="45">
        <f>VLOOKUP(D137,[1]小データ!$C$5:$BY$63,12,FALSE)</f>
        <v>0</v>
      </c>
      <c r="T139" s="46" t="s">
        <v>28</v>
      </c>
      <c r="U139" s="44" t="s">
        <v>29</v>
      </c>
      <c r="V139" s="45">
        <f>VLOOKUP(D137,[1]小データ!$C$5:$BY$63,13,FALSE)</f>
        <v>0</v>
      </c>
      <c r="W139" s="46" t="s">
        <v>28</v>
      </c>
      <c r="X139" s="85">
        <f>SUM(G139,J139,M139,P139,S139,V139)</f>
        <v>0</v>
      </c>
      <c r="Y139" s="86"/>
      <c r="Z139" s="47"/>
      <c r="AA139" s="39"/>
    </row>
    <row r="140" spans="1:27" x14ac:dyDescent="0.15">
      <c r="A140" s="1"/>
      <c r="B140" s="78"/>
      <c r="C140" s="81"/>
      <c r="D140" s="78"/>
      <c r="E140" s="43" t="s">
        <v>30</v>
      </c>
      <c r="F140" s="44"/>
      <c r="G140" s="45">
        <f>VLOOKUP(D137,[1]小データ!$C$5:$BY$63,56,FALSE)</f>
        <v>0.5</v>
      </c>
      <c r="H140" s="46"/>
      <c r="I140" s="44"/>
      <c r="J140" s="45">
        <v>1</v>
      </c>
      <c r="K140" s="46"/>
      <c r="L140" s="44"/>
      <c r="M140" s="45">
        <v>1</v>
      </c>
      <c r="N140" s="46"/>
      <c r="O140" s="44"/>
      <c r="P140" s="45">
        <v>1</v>
      </c>
      <c r="Q140" s="46"/>
      <c r="R140" s="44"/>
      <c r="S140" s="45">
        <v>1</v>
      </c>
      <c r="T140" s="46"/>
      <c r="U140" s="44"/>
      <c r="V140" s="45">
        <v>1</v>
      </c>
      <c r="W140" s="46"/>
      <c r="X140" s="87">
        <f>VLOOKUP(D137,[1]小データ!$C$5:$BY$63,68,FALSE)</f>
        <v>0</v>
      </c>
      <c r="Y140" s="88"/>
      <c r="Z140" s="48">
        <f>SUM(F140:X140)</f>
        <v>5.5</v>
      </c>
      <c r="AA140" s="39"/>
    </row>
    <row r="141" spans="1:27" x14ac:dyDescent="0.15">
      <c r="A141" s="1"/>
      <c r="B141" s="79"/>
      <c r="C141" s="82"/>
      <c r="D141" s="79"/>
      <c r="E141" s="49" t="s">
        <v>31</v>
      </c>
      <c r="F141" s="50">
        <v>1</v>
      </c>
      <c r="G141" s="45"/>
      <c r="H141" s="51"/>
      <c r="I141" s="50"/>
      <c r="J141" s="45"/>
      <c r="K141" s="51"/>
      <c r="L141" s="50">
        <v>1</v>
      </c>
      <c r="M141" s="45"/>
      <c r="N141" s="51"/>
      <c r="O141" s="50"/>
      <c r="P141" s="45"/>
      <c r="Q141" s="51"/>
      <c r="R141" s="50">
        <v>1</v>
      </c>
      <c r="S141" s="45"/>
      <c r="T141" s="51"/>
      <c r="U141" s="50"/>
      <c r="V141" s="45"/>
      <c r="W141" s="51"/>
      <c r="X141" s="87">
        <f>VLOOKUP(D137,[1]小データ!$C$5:$BY$63,75,FALSE)</f>
        <v>0</v>
      </c>
      <c r="Y141" s="88"/>
      <c r="Z141" s="48">
        <f>SUM(F141:X141)</f>
        <v>3</v>
      </c>
      <c r="AA141" s="39"/>
    </row>
    <row r="142" spans="1:27" x14ac:dyDescent="0.15">
      <c r="A142" s="1"/>
      <c r="B142" s="77" t="s">
        <v>24</v>
      </c>
      <c r="C142" s="80">
        <v>26</v>
      </c>
      <c r="D142" s="77" t="s">
        <v>57</v>
      </c>
      <c r="E142" s="34"/>
      <c r="F142" s="35"/>
      <c r="G142" s="36">
        <f>VLOOKUP(D142,[1]小データ!$C$5:$BY$63,2,FALSE)</f>
        <v>34</v>
      </c>
      <c r="H142" s="37"/>
      <c r="I142" s="35"/>
      <c r="J142" s="36">
        <f>VLOOKUP(D142,[1]小データ!$C$5:$BY$63,3,FALSE)</f>
        <v>51</v>
      </c>
      <c r="K142" s="37"/>
      <c r="L142" s="35"/>
      <c r="M142" s="36">
        <f>VLOOKUP(D142,[1]小データ!$C$5:$BY$63,4,FALSE)</f>
        <v>51</v>
      </c>
      <c r="N142" s="37"/>
      <c r="O142" s="35"/>
      <c r="P142" s="36">
        <f>VLOOKUP(D142,[1]小データ!$C$5:$BY$63,5,FALSE)</f>
        <v>44</v>
      </c>
      <c r="Q142" s="37"/>
      <c r="R142" s="35"/>
      <c r="S142" s="36">
        <f>VLOOKUP(D142,[1]小データ!$C$5:$BY$63,6,FALSE)</f>
        <v>57</v>
      </c>
      <c r="T142" s="37"/>
      <c r="U142" s="35"/>
      <c r="V142" s="36">
        <f>VLOOKUP(D142,[1]小データ!$C$5:$BY$63,7,FALSE)</f>
        <v>51</v>
      </c>
      <c r="W142" s="37"/>
      <c r="X142" s="83"/>
      <c r="Y142" s="84"/>
      <c r="Z142" s="38"/>
      <c r="AA142" s="39"/>
    </row>
    <row r="143" spans="1:27" x14ac:dyDescent="0.15">
      <c r="A143" s="1"/>
      <c r="B143" s="78"/>
      <c r="C143" s="81"/>
      <c r="D143" s="78"/>
      <c r="E143" s="34" t="s">
        <v>26</v>
      </c>
      <c r="F143" s="40"/>
      <c r="G143" s="41"/>
      <c r="H143" s="42"/>
      <c r="I143" s="40"/>
      <c r="J143" s="41"/>
      <c r="K143" s="42"/>
      <c r="L143" s="40"/>
      <c r="M143" s="41"/>
      <c r="N143" s="42"/>
      <c r="O143" s="40"/>
      <c r="P143" s="41"/>
      <c r="Q143" s="42"/>
      <c r="R143" s="40"/>
      <c r="S143" s="41"/>
      <c r="T143" s="42"/>
      <c r="U143" s="40"/>
      <c r="V143" s="41"/>
      <c r="W143" s="42"/>
      <c r="X143" s="38"/>
      <c r="Y143" s="41"/>
      <c r="Z143" s="39">
        <f>SUM(F142:V142)+X144</f>
        <v>295</v>
      </c>
      <c r="AA143" s="39"/>
    </row>
    <row r="144" spans="1:27" x14ac:dyDescent="0.15">
      <c r="A144" s="1"/>
      <c r="B144" s="78"/>
      <c r="C144" s="81"/>
      <c r="D144" s="78"/>
      <c r="E144" s="43"/>
      <c r="F144" s="44" t="s">
        <v>27</v>
      </c>
      <c r="G144" s="45">
        <f>VLOOKUP(D142,[1]小データ!$C$5:$BY$63,8,FALSE)</f>
        <v>0</v>
      </c>
      <c r="H144" s="46" t="s">
        <v>28</v>
      </c>
      <c r="I144" s="44" t="s">
        <v>29</v>
      </c>
      <c r="J144" s="45">
        <f>VLOOKUP(D142,[1]小データ!$C$5:$BY$63,9,FALSE)</f>
        <v>0</v>
      </c>
      <c r="K144" s="46" t="s">
        <v>28</v>
      </c>
      <c r="L144" s="44" t="s">
        <v>29</v>
      </c>
      <c r="M144" s="45">
        <f>VLOOKUP(D142,[1]小データ!$C$5:$BY$63,10,FALSE)</f>
        <v>0</v>
      </c>
      <c r="N144" s="46" t="s">
        <v>28</v>
      </c>
      <c r="O144" s="44" t="s">
        <v>29</v>
      </c>
      <c r="P144" s="45">
        <f>VLOOKUP(D142,[1]小データ!$C$5:$BY$63,11,FALSE)</f>
        <v>1</v>
      </c>
      <c r="Q144" s="46" t="s">
        <v>28</v>
      </c>
      <c r="R144" s="44" t="s">
        <v>29</v>
      </c>
      <c r="S144" s="45">
        <f>VLOOKUP(D142,[1]小データ!$C$5:$BY$63,12,FALSE)</f>
        <v>3</v>
      </c>
      <c r="T144" s="46" t="s">
        <v>28</v>
      </c>
      <c r="U144" s="44" t="s">
        <v>29</v>
      </c>
      <c r="V144" s="45">
        <f>VLOOKUP(D142,[1]小データ!$C$5:$BY$63,13,FALSE)</f>
        <v>3</v>
      </c>
      <c r="W144" s="46" t="s">
        <v>28</v>
      </c>
      <c r="X144" s="85">
        <f>SUM(G144,J144,M144,P144,S144,V144)</f>
        <v>7</v>
      </c>
      <c r="Y144" s="86"/>
      <c r="Z144" s="47"/>
      <c r="AA144" s="39"/>
    </row>
    <row r="145" spans="1:27" x14ac:dyDescent="0.15">
      <c r="A145" s="1"/>
      <c r="B145" s="78"/>
      <c r="C145" s="81"/>
      <c r="D145" s="78"/>
      <c r="E145" s="43" t="s">
        <v>30</v>
      </c>
      <c r="F145" s="44"/>
      <c r="G145" s="45">
        <f>VLOOKUP(D142,[1]小データ!$C$5:$BY$63,56,FALSE)</f>
        <v>1</v>
      </c>
      <c r="H145" s="46"/>
      <c r="I145" s="44"/>
      <c r="J145" s="45">
        <f>VLOOKUP(D142,[1]小データ!$C$5:$BY$63,57,FALSE)</f>
        <v>2</v>
      </c>
      <c r="K145" s="46"/>
      <c r="L145" s="44"/>
      <c r="M145" s="45">
        <f>VLOOKUP(D142,[1]小データ!$C$5:$BY$63,58,FALSE)</f>
        <v>2</v>
      </c>
      <c r="N145" s="46"/>
      <c r="O145" s="44"/>
      <c r="P145" s="45">
        <f>VLOOKUP(D142,[1]小データ!$C$5:$BY$63,59,FALSE)</f>
        <v>2</v>
      </c>
      <c r="Q145" s="46"/>
      <c r="R145" s="44"/>
      <c r="S145" s="45">
        <f>VLOOKUP(D142,[1]小データ!$C$5:$BY$63,60,FALSE)</f>
        <v>2</v>
      </c>
      <c r="T145" s="46"/>
      <c r="U145" s="44"/>
      <c r="V145" s="45">
        <f>VLOOKUP(D142,[1]小データ!$C$5:$BY$63,61,FALSE)</f>
        <v>2</v>
      </c>
      <c r="W145" s="46"/>
      <c r="X145" s="87">
        <f>VLOOKUP(D142,[1]小データ!$C$5:$BY$63,68,FALSE)</f>
        <v>3</v>
      </c>
      <c r="Y145" s="88"/>
      <c r="Z145" s="48">
        <f>SUM(F145:X145)</f>
        <v>14</v>
      </c>
      <c r="AA145" s="39"/>
    </row>
    <row r="146" spans="1:27" x14ac:dyDescent="0.15">
      <c r="A146" s="1"/>
      <c r="B146" s="79"/>
      <c r="C146" s="82"/>
      <c r="D146" s="79"/>
      <c r="E146" s="49" t="s">
        <v>31</v>
      </c>
      <c r="F146" s="50"/>
      <c r="G146" s="45">
        <f>ROUNDUP(G142/35,0)</f>
        <v>1</v>
      </c>
      <c r="H146" s="51"/>
      <c r="I146" s="50"/>
      <c r="J146" s="45">
        <f>ROUNDUP(J142/35,0)</f>
        <v>2</v>
      </c>
      <c r="K146" s="51"/>
      <c r="L146" s="50"/>
      <c r="M146" s="45">
        <f>ROUNDUP(M142/35,0)</f>
        <v>2</v>
      </c>
      <c r="N146" s="51"/>
      <c r="O146" s="50"/>
      <c r="P146" s="45">
        <f>ROUNDUP(P142/35,0)</f>
        <v>2</v>
      </c>
      <c r="Q146" s="51"/>
      <c r="R146" s="50"/>
      <c r="S146" s="45">
        <f>ROUNDUP(S142/35,0)</f>
        <v>2</v>
      </c>
      <c r="T146" s="51"/>
      <c r="U146" s="50"/>
      <c r="V146" s="45">
        <f>ROUNDUP(V142/35,0)</f>
        <v>2</v>
      </c>
      <c r="W146" s="51"/>
      <c r="X146" s="87">
        <f>VLOOKUP(D142,[1]小データ!$C$5:$BY$63,75,FALSE)</f>
        <v>3</v>
      </c>
      <c r="Y146" s="88"/>
      <c r="Z146" s="48">
        <f>SUM(F146:X146)</f>
        <v>14</v>
      </c>
      <c r="AA146" s="39"/>
    </row>
    <row r="147" spans="1:27" x14ac:dyDescent="0.15">
      <c r="A147" s="1"/>
      <c r="B147" s="77" t="s">
        <v>24</v>
      </c>
      <c r="C147" s="80">
        <v>27</v>
      </c>
      <c r="D147" s="77" t="s">
        <v>58</v>
      </c>
      <c r="E147" s="34"/>
      <c r="F147" s="35"/>
      <c r="G147" s="36">
        <f>VLOOKUP(D147,[1]小データ!$C$5:$BY$63,2,FALSE)</f>
        <v>2</v>
      </c>
      <c r="H147" s="37"/>
      <c r="I147" s="35"/>
      <c r="J147" s="36">
        <f>VLOOKUP(D147,[1]小データ!$C$5:$BY$63,3,FALSE)</f>
        <v>3</v>
      </c>
      <c r="K147" s="37"/>
      <c r="L147" s="35"/>
      <c r="M147" s="36">
        <f>VLOOKUP(D147,[1]小データ!$C$5:$BY$63,4,FALSE)</f>
        <v>3</v>
      </c>
      <c r="N147" s="37"/>
      <c r="O147" s="35"/>
      <c r="P147" s="36">
        <f>VLOOKUP(D147,[1]小データ!$C$5:$BY$63,5,FALSE)</f>
        <v>5</v>
      </c>
      <c r="Q147" s="37"/>
      <c r="R147" s="35"/>
      <c r="S147" s="36">
        <f>VLOOKUP(D147,[1]小データ!$C$5:$BY$63,6,FALSE)</f>
        <v>6</v>
      </c>
      <c r="T147" s="37"/>
      <c r="U147" s="35"/>
      <c r="V147" s="36">
        <f>VLOOKUP(D147,[1]小データ!$C$5:$BY$63,7,FALSE)</f>
        <v>2</v>
      </c>
      <c r="W147" s="37"/>
      <c r="X147" s="83"/>
      <c r="Y147" s="84"/>
      <c r="Z147" s="38"/>
      <c r="AA147" s="39"/>
    </row>
    <row r="148" spans="1:27" x14ac:dyDescent="0.15">
      <c r="A148" s="1"/>
      <c r="B148" s="78"/>
      <c r="C148" s="81"/>
      <c r="D148" s="78"/>
      <c r="E148" s="34" t="s">
        <v>26</v>
      </c>
      <c r="F148" s="40"/>
      <c r="G148" s="41"/>
      <c r="H148" s="42"/>
      <c r="I148" s="40"/>
      <c r="J148" s="41"/>
      <c r="K148" s="42"/>
      <c r="L148" s="40"/>
      <c r="M148" s="41"/>
      <c r="N148" s="42"/>
      <c r="O148" s="40"/>
      <c r="P148" s="41"/>
      <c r="Q148" s="42"/>
      <c r="R148" s="40"/>
      <c r="S148" s="41"/>
      <c r="T148" s="42"/>
      <c r="U148" s="40"/>
      <c r="V148" s="41"/>
      <c r="W148" s="42"/>
      <c r="X148" s="38"/>
      <c r="Y148" s="41"/>
      <c r="Z148" s="39">
        <f>SUM(F147:V147)+X149</f>
        <v>21</v>
      </c>
      <c r="AA148" s="39"/>
    </row>
    <row r="149" spans="1:27" x14ac:dyDescent="0.15">
      <c r="A149" s="1"/>
      <c r="B149" s="78"/>
      <c r="C149" s="81"/>
      <c r="D149" s="78"/>
      <c r="E149" s="43"/>
      <c r="F149" s="44" t="s">
        <v>27</v>
      </c>
      <c r="G149" s="45">
        <f>VLOOKUP(D147,[1]小データ!$C$5:$BY$63,8,FALSE)</f>
        <v>0</v>
      </c>
      <c r="H149" s="46" t="s">
        <v>28</v>
      </c>
      <c r="I149" s="44" t="s">
        <v>29</v>
      </c>
      <c r="J149" s="45">
        <f>VLOOKUP(D147,[1]小データ!$C$5:$BY$63,9,FALSE)</f>
        <v>0</v>
      </c>
      <c r="K149" s="46" t="s">
        <v>28</v>
      </c>
      <c r="L149" s="44" t="s">
        <v>29</v>
      </c>
      <c r="M149" s="45">
        <f>VLOOKUP(D147,[1]小データ!$C$5:$BY$63,10,FALSE)</f>
        <v>0</v>
      </c>
      <c r="N149" s="46" t="s">
        <v>28</v>
      </c>
      <c r="O149" s="44" t="s">
        <v>29</v>
      </c>
      <c r="P149" s="45">
        <f>VLOOKUP(D147,[1]小データ!$C$5:$BY$63,11,FALSE)</f>
        <v>0</v>
      </c>
      <c r="Q149" s="46" t="s">
        <v>28</v>
      </c>
      <c r="R149" s="44" t="s">
        <v>29</v>
      </c>
      <c r="S149" s="45">
        <f>VLOOKUP(D147,[1]小データ!$C$5:$BY$63,12,FALSE)</f>
        <v>0</v>
      </c>
      <c r="T149" s="46" t="s">
        <v>28</v>
      </c>
      <c r="U149" s="44" t="s">
        <v>29</v>
      </c>
      <c r="V149" s="45">
        <f>VLOOKUP(D147,[1]小データ!$C$5:$BY$63,13,FALSE)</f>
        <v>0</v>
      </c>
      <c r="W149" s="46" t="s">
        <v>28</v>
      </c>
      <c r="X149" s="85">
        <f>SUM(G149,J149,M149,P149,S149,V149)</f>
        <v>0</v>
      </c>
      <c r="Y149" s="86"/>
      <c r="Z149" s="47"/>
      <c r="AA149" s="39"/>
    </row>
    <row r="150" spans="1:27" x14ac:dyDescent="0.15">
      <c r="A150" s="1"/>
      <c r="B150" s="78"/>
      <c r="C150" s="81"/>
      <c r="D150" s="78"/>
      <c r="E150" s="43" t="s">
        <v>30</v>
      </c>
      <c r="F150" s="44">
        <v>1</v>
      </c>
      <c r="G150" s="45"/>
      <c r="H150" s="46"/>
      <c r="I150" s="44"/>
      <c r="J150" s="45"/>
      <c r="K150" s="46"/>
      <c r="L150" s="44">
        <v>1</v>
      </c>
      <c r="M150" s="45"/>
      <c r="N150" s="46"/>
      <c r="O150" s="44"/>
      <c r="P150" s="45"/>
      <c r="Q150" s="46"/>
      <c r="R150" s="44">
        <v>1</v>
      </c>
      <c r="S150" s="45"/>
      <c r="T150" s="46"/>
      <c r="U150" s="44"/>
      <c r="V150" s="45"/>
      <c r="W150" s="46"/>
      <c r="X150" s="87">
        <f>VLOOKUP(D147,[1]小データ!$C$5:$BY$63,68,FALSE)</f>
        <v>0</v>
      </c>
      <c r="Y150" s="88"/>
      <c r="Z150" s="48">
        <f>SUM(F150:X150)</f>
        <v>3</v>
      </c>
      <c r="AA150" s="39"/>
    </row>
    <row r="151" spans="1:27" x14ac:dyDescent="0.15">
      <c r="A151" s="1"/>
      <c r="B151" s="79"/>
      <c r="C151" s="82"/>
      <c r="D151" s="79"/>
      <c r="E151" s="49" t="s">
        <v>31</v>
      </c>
      <c r="F151" s="50">
        <v>1</v>
      </c>
      <c r="G151" s="45"/>
      <c r="H151" s="51"/>
      <c r="I151" s="50"/>
      <c r="J151" s="45"/>
      <c r="K151" s="51"/>
      <c r="L151" s="50">
        <v>1</v>
      </c>
      <c r="M151" s="45"/>
      <c r="N151" s="51"/>
      <c r="O151" s="50"/>
      <c r="P151" s="45"/>
      <c r="Q151" s="51"/>
      <c r="R151" s="50">
        <v>1</v>
      </c>
      <c r="S151" s="45"/>
      <c r="T151" s="51"/>
      <c r="U151" s="50"/>
      <c r="V151" s="45"/>
      <c r="W151" s="51"/>
      <c r="X151" s="87">
        <f>VLOOKUP(D147,[1]小データ!$C$5:$BY$63,75,FALSE)</f>
        <v>0</v>
      </c>
      <c r="Y151" s="88"/>
      <c r="Z151" s="48">
        <f>SUM(F151:X151)</f>
        <v>3</v>
      </c>
      <c r="AA151" s="39"/>
    </row>
    <row r="152" spans="1:27" x14ac:dyDescent="0.15">
      <c r="A152" s="1"/>
      <c r="B152" s="77" t="s">
        <v>24</v>
      </c>
      <c r="C152" s="80">
        <v>28</v>
      </c>
      <c r="D152" s="77" t="s">
        <v>59</v>
      </c>
      <c r="E152" s="34"/>
      <c r="F152" s="35"/>
      <c r="G152" s="36">
        <f>VLOOKUP(D152,[1]小データ!$C$5:$BY$63,2,FALSE)</f>
        <v>106</v>
      </c>
      <c r="H152" s="37"/>
      <c r="I152" s="35"/>
      <c r="J152" s="36">
        <f>VLOOKUP(D152,[1]小データ!$C$5:$BY$63,3,FALSE)</f>
        <v>113</v>
      </c>
      <c r="K152" s="37"/>
      <c r="L152" s="35"/>
      <c r="M152" s="36">
        <f>VLOOKUP(D152,[1]小データ!$C$5:$BY$63,4,FALSE)</f>
        <v>136</v>
      </c>
      <c r="N152" s="37"/>
      <c r="O152" s="35"/>
      <c r="P152" s="36">
        <f>VLOOKUP(D152,[1]小データ!$C$5:$BY$63,5,FALSE)</f>
        <v>131</v>
      </c>
      <c r="Q152" s="37"/>
      <c r="R152" s="35"/>
      <c r="S152" s="36">
        <f>VLOOKUP(D152,[1]小データ!$C$5:$BY$63,6,FALSE)</f>
        <v>117</v>
      </c>
      <c r="T152" s="37"/>
      <c r="U152" s="35"/>
      <c r="V152" s="36">
        <f>VLOOKUP(D152,[1]小データ!$C$5:$BY$63,7,FALSE)</f>
        <v>116</v>
      </c>
      <c r="W152" s="37"/>
      <c r="X152" s="83"/>
      <c r="Y152" s="84"/>
      <c r="Z152" s="38"/>
      <c r="AA152" s="39"/>
    </row>
    <row r="153" spans="1:27" x14ac:dyDescent="0.15">
      <c r="A153" s="1"/>
      <c r="B153" s="78"/>
      <c r="C153" s="81"/>
      <c r="D153" s="78"/>
      <c r="E153" s="34" t="s">
        <v>26</v>
      </c>
      <c r="F153" s="40"/>
      <c r="G153" s="41"/>
      <c r="H153" s="42"/>
      <c r="I153" s="40"/>
      <c r="J153" s="41"/>
      <c r="K153" s="42"/>
      <c r="L153" s="40"/>
      <c r="M153" s="41"/>
      <c r="N153" s="42"/>
      <c r="O153" s="40"/>
      <c r="P153" s="41"/>
      <c r="Q153" s="42"/>
      <c r="R153" s="40"/>
      <c r="S153" s="41"/>
      <c r="T153" s="42"/>
      <c r="U153" s="40"/>
      <c r="V153" s="41"/>
      <c r="W153" s="42"/>
      <c r="X153" s="38"/>
      <c r="Y153" s="41"/>
      <c r="Z153" s="39">
        <f>SUM(F152:V152)+X154</f>
        <v>744</v>
      </c>
      <c r="AA153" s="39"/>
    </row>
    <row r="154" spans="1:27" x14ac:dyDescent="0.15">
      <c r="A154" s="1"/>
      <c r="B154" s="78"/>
      <c r="C154" s="81"/>
      <c r="D154" s="78"/>
      <c r="E154" s="43"/>
      <c r="F154" s="44" t="s">
        <v>27</v>
      </c>
      <c r="G154" s="45">
        <f>VLOOKUP(D152,[1]小データ!$C$5:$BY$63,8,FALSE)</f>
        <v>3</v>
      </c>
      <c r="H154" s="46" t="s">
        <v>28</v>
      </c>
      <c r="I154" s="44" t="s">
        <v>29</v>
      </c>
      <c r="J154" s="45">
        <f>VLOOKUP(D152,[1]小データ!$C$5:$BY$63,9,FALSE)</f>
        <v>4</v>
      </c>
      <c r="K154" s="46" t="s">
        <v>28</v>
      </c>
      <c r="L154" s="44" t="s">
        <v>29</v>
      </c>
      <c r="M154" s="45">
        <f>VLOOKUP(D152,[1]小データ!$C$5:$BY$63,10,FALSE)</f>
        <v>5</v>
      </c>
      <c r="N154" s="46" t="s">
        <v>28</v>
      </c>
      <c r="O154" s="44" t="s">
        <v>29</v>
      </c>
      <c r="P154" s="45">
        <f>VLOOKUP(D152,[1]小データ!$C$5:$BY$63,11,FALSE)</f>
        <v>4</v>
      </c>
      <c r="Q154" s="46" t="s">
        <v>28</v>
      </c>
      <c r="R154" s="44" t="s">
        <v>29</v>
      </c>
      <c r="S154" s="45">
        <f>VLOOKUP(D152,[1]小データ!$C$5:$BY$63,12,FALSE)</f>
        <v>7</v>
      </c>
      <c r="T154" s="46" t="s">
        <v>28</v>
      </c>
      <c r="U154" s="44" t="s">
        <v>29</v>
      </c>
      <c r="V154" s="45">
        <f>VLOOKUP(D152,[1]小データ!$C$5:$BY$63,13,FALSE)</f>
        <v>2</v>
      </c>
      <c r="W154" s="46" t="s">
        <v>28</v>
      </c>
      <c r="X154" s="85">
        <f>SUM(G154,J154,M154,P154,S154,V154)</f>
        <v>25</v>
      </c>
      <c r="Y154" s="86"/>
      <c r="Z154" s="47"/>
      <c r="AA154" s="39"/>
    </row>
    <row r="155" spans="1:27" x14ac:dyDescent="0.15">
      <c r="A155" s="1"/>
      <c r="B155" s="78"/>
      <c r="C155" s="81"/>
      <c r="D155" s="78"/>
      <c r="E155" s="43" t="s">
        <v>30</v>
      </c>
      <c r="F155" s="44"/>
      <c r="G155" s="45">
        <f>VLOOKUP(D152,[1]小データ!$C$5:$BY$63,56,FALSE)</f>
        <v>4</v>
      </c>
      <c r="H155" s="46"/>
      <c r="I155" s="44"/>
      <c r="J155" s="45">
        <f>VLOOKUP(D152,[1]小データ!$C$5:$BY$63,57,FALSE)</f>
        <v>4</v>
      </c>
      <c r="K155" s="46"/>
      <c r="L155" s="44"/>
      <c r="M155" s="45">
        <f>VLOOKUP(D152,[1]小データ!$C$5:$BY$63,58,FALSE)</f>
        <v>4</v>
      </c>
      <c r="N155" s="46"/>
      <c r="O155" s="44"/>
      <c r="P155" s="45">
        <f>VLOOKUP(D152,[1]小データ!$C$5:$BY$63,59,FALSE)</f>
        <v>4</v>
      </c>
      <c r="Q155" s="46"/>
      <c r="R155" s="44"/>
      <c r="S155" s="45">
        <f>VLOOKUP(D152,[1]小データ!$C$5:$BY$63,60,FALSE)</f>
        <v>4</v>
      </c>
      <c r="T155" s="46"/>
      <c r="U155" s="44"/>
      <c r="V155" s="45">
        <f>VLOOKUP(D152,[1]小データ!$C$5:$BY$63,61,FALSE)</f>
        <v>4</v>
      </c>
      <c r="W155" s="46"/>
      <c r="X155" s="87">
        <f>VLOOKUP(D152,[1]小データ!$C$5:$BY$63,68,FALSE)</f>
        <v>5</v>
      </c>
      <c r="Y155" s="88"/>
      <c r="Z155" s="48">
        <f>SUM(F155:X155)</f>
        <v>29</v>
      </c>
      <c r="AA155" s="39"/>
    </row>
    <row r="156" spans="1:27" x14ac:dyDescent="0.15">
      <c r="A156" s="1"/>
      <c r="B156" s="79"/>
      <c r="C156" s="82"/>
      <c r="D156" s="79"/>
      <c r="E156" s="49" t="s">
        <v>31</v>
      </c>
      <c r="F156" s="50"/>
      <c r="G156" s="45">
        <f>ROUNDUP(G152/35,0)</f>
        <v>4</v>
      </c>
      <c r="H156" s="51"/>
      <c r="I156" s="50"/>
      <c r="J156" s="45">
        <f>ROUNDUP(J152/35,0)</f>
        <v>4</v>
      </c>
      <c r="K156" s="51"/>
      <c r="L156" s="50"/>
      <c r="M156" s="45">
        <f>ROUNDUP(M152/35,0)</f>
        <v>4</v>
      </c>
      <c r="N156" s="51"/>
      <c r="O156" s="50"/>
      <c r="P156" s="45">
        <f>ROUNDUP(P152/35,0)</f>
        <v>4</v>
      </c>
      <c r="Q156" s="51"/>
      <c r="R156" s="50"/>
      <c r="S156" s="45">
        <f>ROUNDUP(S152/35,0)</f>
        <v>4</v>
      </c>
      <c r="T156" s="51"/>
      <c r="U156" s="50"/>
      <c r="V156" s="45">
        <f>ROUNDUP(V152/35,0)</f>
        <v>4</v>
      </c>
      <c r="W156" s="51"/>
      <c r="X156" s="87">
        <f>VLOOKUP(D152,[1]小データ!$C$5:$BY$63,75,FALSE)</f>
        <v>5</v>
      </c>
      <c r="Y156" s="88"/>
      <c r="Z156" s="48">
        <f>SUM(F156:X156)</f>
        <v>29</v>
      </c>
      <c r="AA156" s="39"/>
    </row>
    <row r="157" spans="1:27" x14ac:dyDescent="0.15">
      <c r="A157" s="1"/>
      <c r="B157" s="77" t="s">
        <v>24</v>
      </c>
      <c r="C157" s="80">
        <v>29</v>
      </c>
      <c r="D157" s="77" t="s">
        <v>60</v>
      </c>
      <c r="E157" s="34"/>
      <c r="F157" s="35"/>
      <c r="G157" s="36">
        <f>VLOOKUP(D157,[1]小データ!$C$5:$BY$63,2,FALSE)</f>
        <v>72</v>
      </c>
      <c r="H157" s="37"/>
      <c r="I157" s="35"/>
      <c r="J157" s="36">
        <f>VLOOKUP(D157,[1]小データ!$C$5:$BY$63,3,FALSE)</f>
        <v>63</v>
      </c>
      <c r="K157" s="37"/>
      <c r="L157" s="35"/>
      <c r="M157" s="36">
        <f>VLOOKUP(D157,[1]小データ!$C$5:$BY$63,4,FALSE)</f>
        <v>79</v>
      </c>
      <c r="N157" s="37"/>
      <c r="O157" s="35"/>
      <c r="P157" s="36">
        <f>VLOOKUP(D157,[1]小データ!$C$5:$BY$63,5,FALSE)</f>
        <v>80</v>
      </c>
      <c r="Q157" s="37"/>
      <c r="R157" s="35"/>
      <c r="S157" s="36">
        <f>VLOOKUP(D157,[1]小データ!$C$5:$BY$63,6,FALSE)</f>
        <v>84</v>
      </c>
      <c r="T157" s="37"/>
      <c r="U157" s="35"/>
      <c r="V157" s="36">
        <f>VLOOKUP(D157,[1]小データ!$C$5:$BY$63,7,FALSE)</f>
        <v>82</v>
      </c>
      <c r="W157" s="37"/>
      <c r="X157" s="83"/>
      <c r="Y157" s="84"/>
      <c r="Z157" s="38"/>
      <c r="AA157" s="39"/>
    </row>
    <row r="158" spans="1:27" x14ac:dyDescent="0.15">
      <c r="A158" s="1"/>
      <c r="B158" s="78"/>
      <c r="C158" s="81"/>
      <c r="D158" s="78"/>
      <c r="E158" s="34" t="s">
        <v>26</v>
      </c>
      <c r="F158" s="40"/>
      <c r="G158" s="41"/>
      <c r="H158" s="42"/>
      <c r="I158" s="40"/>
      <c r="J158" s="41"/>
      <c r="K158" s="42"/>
      <c r="L158" s="40"/>
      <c r="M158" s="41"/>
      <c r="N158" s="42"/>
      <c r="O158" s="40"/>
      <c r="P158" s="41"/>
      <c r="Q158" s="42"/>
      <c r="R158" s="40"/>
      <c r="S158" s="41"/>
      <c r="T158" s="42"/>
      <c r="U158" s="40"/>
      <c r="V158" s="41"/>
      <c r="W158" s="42"/>
      <c r="X158" s="38"/>
      <c r="Y158" s="41"/>
      <c r="Z158" s="39">
        <f>SUM(F157:V157)+X159</f>
        <v>471</v>
      </c>
      <c r="AA158" s="39"/>
    </row>
    <row r="159" spans="1:27" x14ac:dyDescent="0.15">
      <c r="A159" s="1"/>
      <c r="B159" s="78"/>
      <c r="C159" s="81"/>
      <c r="D159" s="78"/>
      <c r="E159" s="43"/>
      <c r="F159" s="44" t="s">
        <v>27</v>
      </c>
      <c r="G159" s="45">
        <f>VLOOKUP(D157,[1]小データ!$C$5:$BY$63,8,FALSE)</f>
        <v>0</v>
      </c>
      <c r="H159" s="46" t="s">
        <v>28</v>
      </c>
      <c r="I159" s="44" t="s">
        <v>29</v>
      </c>
      <c r="J159" s="45">
        <f>VLOOKUP(D157,[1]小データ!$C$5:$BY$63,9,FALSE)</f>
        <v>2</v>
      </c>
      <c r="K159" s="46" t="s">
        <v>28</v>
      </c>
      <c r="L159" s="44" t="s">
        <v>29</v>
      </c>
      <c r="M159" s="45">
        <f>VLOOKUP(D157,[1]小データ!$C$5:$BY$63,10,FALSE)</f>
        <v>2</v>
      </c>
      <c r="N159" s="46" t="s">
        <v>28</v>
      </c>
      <c r="O159" s="44" t="s">
        <v>29</v>
      </c>
      <c r="P159" s="45">
        <f>VLOOKUP(D157,[1]小データ!$C$5:$BY$63,11,FALSE)</f>
        <v>5</v>
      </c>
      <c r="Q159" s="46" t="s">
        <v>28</v>
      </c>
      <c r="R159" s="44" t="s">
        <v>29</v>
      </c>
      <c r="S159" s="45">
        <f>VLOOKUP(D157,[1]小データ!$C$5:$BY$63,12,FALSE)</f>
        <v>0</v>
      </c>
      <c r="T159" s="46" t="s">
        <v>28</v>
      </c>
      <c r="U159" s="44" t="s">
        <v>29</v>
      </c>
      <c r="V159" s="45">
        <f>VLOOKUP(D157,[1]小データ!$C$5:$BY$63,13,FALSE)</f>
        <v>2</v>
      </c>
      <c r="W159" s="46" t="s">
        <v>28</v>
      </c>
      <c r="X159" s="85">
        <f>SUM(G159,J159,M159,P159,S159,V159)</f>
        <v>11</v>
      </c>
      <c r="Y159" s="86"/>
      <c r="Z159" s="47"/>
      <c r="AA159" s="39"/>
    </row>
    <row r="160" spans="1:27" x14ac:dyDescent="0.15">
      <c r="A160" s="1"/>
      <c r="B160" s="78"/>
      <c r="C160" s="81"/>
      <c r="D160" s="78"/>
      <c r="E160" s="43" t="s">
        <v>30</v>
      </c>
      <c r="F160" s="44"/>
      <c r="G160" s="45">
        <f>VLOOKUP(D157,[1]小データ!$C$5:$BY$63,56,FALSE)</f>
        <v>3</v>
      </c>
      <c r="H160" s="46"/>
      <c r="I160" s="44"/>
      <c r="J160" s="45">
        <f>VLOOKUP(D157,[1]小データ!$C$5:$BY$63,57,FALSE)</f>
        <v>2</v>
      </c>
      <c r="K160" s="46"/>
      <c r="L160" s="44"/>
      <c r="M160" s="45">
        <f>VLOOKUP(D157,[1]小データ!$C$5:$BY$63,58,FALSE)</f>
        <v>3</v>
      </c>
      <c r="N160" s="46"/>
      <c r="O160" s="44"/>
      <c r="P160" s="45">
        <f>VLOOKUP(D157,[1]小データ!$C$5:$BY$63,59,FALSE)</f>
        <v>3</v>
      </c>
      <c r="Q160" s="46"/>
      <c r="R160" s="44"/>
      <c r="S160" s="45">
        <f>VLOOKUP(D157,[1]小データ!$C$5:$BY$63,60,FALSE)</f>
        <v>3</v>
      </c>
      <c r="T160" s="46"/>
      <c r="U160" s="44"/>
      <c r="V160" s="45">
        <f>VLOOKUP(D157,[1]小データ!$C$5:$BY$63,61,FALSE)</f>
        <v>3</v>
      </c>
      <c r="W160" s="46"/>
      <c r="X160" s="87">
        <f>VLOOKUP(D157,[1]小データ!$C$5:$BY$63,68,FALSE)</f>
        <v>3</v>
      </c>
      <c r="Y160" s="88"/>
      <c r="Z160" s="48">
        <f>SUM(F160:X160)</f>
        <v>20</v>
      </c>
      <c r="AA160" s="39"/>
    </row>
    <row r="161" spans="1:27" x14ac:dyDescent="0.15">
      <c r="A161" s="1"/>
      <c r="B161" s="79"/>
      <c r="C161" s="82"/>
      <c r="D161" s="79"/>
      <c r="E161" s="49" t="s">
        <v>31</v>
      </c>
      <c r="F161" s="50"/>
      <c r="G161" s="45">
        <f>ROUNDUP(G157/35,0)</f>
        <v>3</v>
      </c>
      <c r="H161" s="51"/>
      <c r="I161" s="50"/>
      <c r="J161" s="45">
        <f>ROUNDUP(J157/35,0)</f>
        <v>2</v>
      </c>
      <c r="K161" s="51"/>
      <c r="L161" s="50"/>
      <c r="M161" s="45">
        <f>ROUNDUP(M157/35,0)</f>
        <v>3</v>
      </c>
      <c r="N161" s="51"/>
      <c r="O161" s="50"/>
      <c r="P161" s="45">
        <f>ROUNDUP(P157/35,0)</f>
        <v>3</v>
      </c>
      <c r="Q161" s="51"/>
      <c r="R161" s="50"/>
      <c r="S161" s="45">
        <f>ROUNDUP(S157/35,0)</f>
        <v>3</v>
      </c>
      <c r="T161" s="51"/>
      <c r="U161" s="50"/>
      <c r="V161" s="45">
        <f>ROUNDUP(V157/35,0)</f>
        <v>3</v>
      </c>
      <c r="W161" s="51"/>
      <c r="X161" s="87">
        <f>VLOOKUP(D157,[1]小データ!$C$5:$BY$63,75,FALSE)</f>
        <v>3</v>
      </c>
      <c r="Y161" s="88"/>
      <c r="Z161" s="48">
        <f>SUM(F161:X161)</f>
        <v>20</v>
      </c>
      <c r="AA161" s="39"/>
    </row>
    <row r="162" spans="1:27" x14ac:dyDescent="0.15">
      <c r="A162" s="1"/>
      <c r="B162" s="77" t="s">
        <v>24</v>
      </c>
      <c r="C162" s="80">
        <v>30</v>
      </c>
      <c r="D162" s="77" t="s">
        <v>61</v>
      </c>
      <c r="E162" s="34"/>
      <c r="F162" s="35"/>
      <c r="G162" s="36">
        <f>VLOOKUP(D162,[1]小データ!$C$5:$BY$63,2,FALSE)</f>
        <v>125</v>
      </c>
      <c r="H162" s="37"/>
      <c r="I162" s="35"/>
      <c r="J162" s="36">
        <f>VLOOKUP(D162,[1]小データ!$C$5:$BY$63,3,FALSE)</f>
        <v>136</v>
      </c>
      <c r="K162" s="37"/>
      <c r="L162" s="35"/>
      <c r="M162" s="36">
        <f>VLOOKUP(D162,[1]小データ!$C$5:$BY$63,4,FALSE)</f>
        <v>125</v>
      </c>
      <c r="N162" s="37"/>
      <c r="O162" s="35"/>
      <c r="P162" s="36">
        <f>VLOOKUP(D162,[1]小データ!$C$5:$BY$63,5,FALSE)</f>
        <v>140</v>
      </c>
      <c r="Q162" s="37"/>
      <c r="R162" s="35"/>
      <c r="S162" s="36">
        <f>VLOOKUP(D162,[1]小データ!$C$5:$BY$63,6,FALSE)</f>
        <v>125</v>
      </c>
      <c r="T162" s="37"/>
      <c r="U162" s="35"/>
      <c r="V162" s="36">
        <f>VLOOKUP(D162,[1]小データ!$C$5:$BY$63,7,FALSE)</f>
        <v>151</v>
      </c>
      <c r="W162" s="37"/>
      <c r="X162" s="83"/>
      <c r="Y162" s="84"/>
      <c r="Z162" s="38"/>
      <c r="AA162" s="39"/>
    </row>
    <row r="163" spans="1:27" x14ac:dyDescent="0.15">
      <c r="A163" s="1"/>
      <c r="B163" s="78"/>
      <c r="C163" s="81"/>
      <c r="D163" s="78"/>
      <c r="E163" s="34" t="s">
        <v>26</v>
      </c>
      <c r="F163" s="40"/>
      <c r="G163" s="41"/>
      <c r="H163" s="42"/>
      <c r="I163" s="40"/>
      <c r="J163" s="41"/>
      <c r="K163" s="42"/>
      <c r="L163" s="40"/>
      <c r="M163" s="41"/>
      <c r="N163" s="42"/>
      <c r="O163" s="40"/>
      <c r="P163" s="41"/>
      <c r="Q163" s="42"/>
      <c r="R163" s="40"/>
      <c r="S163" s="41"/>
      <c r="T163" s="42"/>
      <c r="U163" s="40"/>
      <c r="V163" s="41"/>
      <c r="W163" s="42"/>
      <c r="X163" s="38"/>
      <c r="Y163" s="41"/>
      <c r="Z163" s="39">
        <f>SUM(F162:V162)+X164</f>
        <v>853</v>
      </c>
      <c r="AA163" s="39"/>
    </row>
    <row r="164" spans="1:27" x14ac:dyDescent="0.15">
      <c r="A164" s="1"/>
      <c r="B164" s="78"/>
      <c r="C164" s="81"/>
      <c r="D164" s="78"/>
      <c r="E164" s="43"/>
      <c r="F164" s="44" t="s">
        <v>27</v>
      </c>
      <c r="G164" s="45">
        <f>VLOOKUP(D162,[1]小データ!$C$5:$BY$63,8,FALSE)</f>
        <v>14</v>
      </c>
      <c r="H164" s="46" t="s">
        <v>28</v>
      </c>
      <c r="I164" s="44" t="s">
        <v>29</v>
      </c>
      <c r="J164" s="45">
        <f>VLOOKUP(D162,[1]小データ!$C$5:$BY$63,9,FALSE)</f>
        <v>11</v>
      </c>
      <c r="K164" s="46" t="s">
        <v>28</v>
      </c>
      <c r="L164" s="44" t="s">
        <v>29</v>
      </c>
      <c r="M164" s="45">
        <f>VLOOKUP(D162,[1]小データ!$C$5:$BY$63,10,FALSE)</f>
        <v>6</v>
      </c>
      <c r="N164" s="46" t="s">
        <v>28</v>
      </c>
      <c r="O164" s="44" t="s">
        <v>29</v>
      </c>
      <c r="P164" s="45">
        <f>VLOOKUP(D162,[1]小データ!$C$5:$BY$63,11,FALSE)</f>
        <v>9</v>
      </c>
      <c r="Q164" s="46" t="s">
        <v>28</v>
      </c>
      <c r="R164" s="44" t="s">
        <v>29</v>
      </c>
      <c r="S164" s="45">
        <f>VLOOKUP(D162,[1]小データ!$C$5:$BY$63,12,FALSE)</f>
        <v>7</v>
      </c>
      <c r="T164" s="46" t="s">
        <v>28</v>
      </c>
      <c r="U164" s="44" t="s">
        <v>29</v>
      </c>
      <c r="V164" s="45">
        <f>VLOOKUP(D162,[1]小データ!$C$5:$BY$63,13,FALSE)</f>
        <v>4</v>
      </c>
      <c r="W164" s="46" t="s">
        <v>28</v>
      </c>
      <c r="X164" s="85">
        <f>SUM(G164,J164,M164,P164,S164,V164)</f>
        <v>51</v>
      </c>
      <c r="Y164" s="86"/>
      <c r="Z164" s="47"/>
      <c r="AA164" s="39"/>
    </row>
    <row r="165" spans="1:27" x14ac:dyDescent="0.15">
      <c r="A165" s="1"/>
      <c r="B165" s="78"/>
      <c r="C165" s="81"/>
      <c r="D165" s="78"/>
      <c r="E165" s="43" t="s">
        <v>30</v>
      </c>
      <c r="F165" s="44"/>
      <c r="G165" s="45">
        <f>VLOOKUP(D162,[1]小データ!$C$5:$BY$63,56,FALSE)</f>
        <v>4</v>
      </c>
      <c r="H165" s="46"/>
      <c r="I165" s="44"/>
      <c r="J165" s="45">
        <f>VLOOKUP(D162,[1]小データ!$C$5:$BY$63,57,FALSE)</f>
        <v>4</v>
      </c>
      <c r="K165" s="46"/>
      <c r="L165" s="44"/>
      <c r="M165" s="45">
        <f>VLOOKUP(D162,[1]小データ!$C$5:$BY$63,58,FALSE)</f>
        <v>4</v>
      </c>
      <c r="N165" s="46"/>
      <c r="O165" s="44"/>
      <c r="P165" s="45">
        <f>VLOOKUP(D162,[1]小データ!$C$5:$BY$63,59,FALSE)</f>
        <v>4</v>
      </c>
      <c r="Q165" s="46"/>
      <c r="R165" s="44"/>
      <c r="S165" s="45">
        <f>VLOOKUP(D162,[1]小データ!$C$5:$BY$63,60,FALSE)</f>
        <v>4</v>
      </c>
      <c r="T165" s="46"/>
      <c r="U165" s="44"/>
      <c r="V165" s="45">
        <f>VLOOKUP(D162,[1]小データ!$C$5:$BY$63,61,FALSE)</f>
        <v>5</v>
      </c>
      <c r="W165" s="46"/>
      <c r="X165" s="87">
        <f>VLOOKUP(D162,[1]小データ!$C$5:$BY$63,68,FALSE)</f>
        <v>8</v>
      </c>
      <c r="Y165" s="88"/>
      <c r="Z165" s="48">
        <f>SUM(F165:X165)</f>
        <v>33</v>
      </c>
      <c r="AA165" s="39"/>
    </row>
    <row r="166" spans="1:27" x14ac:dyDescent="0.15">
      <c r="A166" s="1"/>
      <c r="B166" s="79"/>
      <c r="C166" s="82"/>
      <c r="D166" s="79"/>
      <c r="E166" s="49" t="s">
        <v>31</v>
      </c>
      <c r="F166" s="50"/>
      <c r="G166" s="45">
        <f>ROUNDUP(G162/35,0)</f>
        <v>4</v>
      </c>
      <c r="H166" s="51"/>
      <c r="I166" s="50"/>
      <c r="J166" s="45">
        <f>ROUNDUP(J162/35,0)</f>
        <v>4</v>
      </c>
      <c r="K166" s="51"/>
      <c r="L166" s="50"/>
      <c r="M166" s="45">
        <f>ROUNDUP(M162/35,0)</f>
        <v>4</v>
      </c>
      <c r="N166" s="51"/>
      <c r="O166" s="50"/>
      <c r="P166" s="45">
        <f>ROUNDUP(P162/35,0)</f>
        <v>4</v>
      </c>
      <c r="Q166" s="51"/>
      <c r="R166" s="50"/>
      <c r="S166" s="45">
        <f>ROUNDUP(S162/35,0)</f>
        <v>4</v>
      </c>
      <c r="T166" s="51"/>
      <c r="U166" s="50"/>
      <c r="V166" s="45">
        <f>ROUNDUP(V162/35,0)</f>
        <v>5</v>
      </c>
      <c r="W166" s="51"/>
      <c r="X166" s="87">
        <f>VLOOKUP(D162,[1]小データ!$C$5:$BY$63,75,FALSE)</f>
        <v>8</v>
      </c>
      <c r="Y166" s="88"/>
      <c r="Z166" s="48">
        <f>SUM(F166:X166)</f>
        <v>33</v>
      </c>
      <c r="AA166" s="39"/>
    </row>
    <row r="167" spans="1:27" x14ac:dyDescent="0.15">
      <c r="A167" s="1"/>
      <c r="B167" s="77" t="s">
        <v>24</v>
      </c>
      <c r="C167" s="80">
        <v>31</v>
      </c>
      <c r="D167" s="77" t="s">
        <v>62</v>
      </c>
      <c r="E167" s="34"/>
      <c r="F167" s="35"/>
      <c r="G167" s="36">
        <f>VLOOKUP(D167,[1]小データ!$C$5:$BY$63,2,FALSE)</f>
        <v>122</v>
      </c>
      <c r="H167" s="37"/>
      <c r="I167" s="35"/>
      <c r="J167" s="36">
        <f>VLOOKUP(D167,[1]小データ!$C$5:$BY$63,3,FALSE)</f>
        <v>119</v>
      </c>
      <c r="K167" s="37"/>
      <c r="L167" s="35"/>
      <c r="M167" s="36">
        <f>VLOOKUP(D167,[1]小データ!$C$5:$BY$63,4,FALSE)</f>
        <v>126</v>
      </c>
      <c r="N167" s="37"/>
      <c r="O167" s="35"/>
      <c r="P167" s="36">
        <f>VLOOKUP(D167,[1]小データ!$C$5:$BY$63,5,FALSE)</f>
        <v>139</v>
      </c>
      <c r="Q167" s="37"/>
      <c r="R167" s="35"/>
      <c r="S167" s="36">
        <f>VLOOKUP(D167,[1]小データ!$C$5:$BY$63,6,FALSE)</f>
        <v>145</v>
      </c>
      <c r="T167" s="37"/>
      <c r="U167" s="35"/>
      <c r="V167" s="36">
        <f>VLOOKUP(D167,[1]小データ!$C$5:$BY$63,7,FALSE)</f>
        <v>132</v>
      </c>
      <c r="W167" s="37"/>
      <c r="X167" s="83"/>
      <c r="Y167" s="84"/>
      <c r="Z167" s="38"/>
      <c r="AA167" s="39"/>
    </row>
    <row r="168" spans="1:27" x14ac:dyDescent="0.15">
      <c r="A168" s="1"/>
      <c r="B168" s="78"/>
      <c r="C168" s="81"/>
      <c r="D168" s="78"/>
      <c r="E168" s="34" t="s">
        <v>26</v>
      </c>
      <c r="F168" s="40"/>
      <c r="G168" s="41"/>
      <c r="H168" s="42"/>
      <c r="I168" s="40"/>
      <c r="J168" s="41"/>
      <c r="K168" s="42"/>
      <c r="L168" s="40"/>
      <c r="M168" s="41"/>
      <c r="N168" s="42"/>
      <c r="O168" s="40"/>
      <c r="P168" s="41"/>
      <c r="Q168" s="42"/>
      <c r="R168" s="40"/>
      <c r="S168" s="41"/>
      <c r="T168" s="42"/>
      <c r="U168" s="40"/>
      <c r="V168" s="41"/>
      <c r="W168" s="42"/>
      <c r="X168" s="38"/>
      <c r="Y168" s="41"/>
      <c r="Z168" s="39">
        <f>SUM(F167:V167)+X169</f>
        <v>811</v>
      </c>
      <c r="AA168" s="39"/>
    </row>
    <row r="169" spans="1:27" x14ac:dyDescent="0.15">
      <c r="A169" s="1"/>
      <c r="B169" s="78"/>
      <c r="C169" s="81"/>
      <c r="D169" s="78"/>
      <c r="E169" s="43"/>
      <c r="F169" s="44" t="s">
        <v>27</v>
      </c>
      <c r="G169" s="45">
        <f>VLOOKUP(D167,[1]小データ!$C$5:$BY$63,8,FALSE)</f>
        <v>5</v>
      </c>
      <c r="H169" s="46" t="s">
        <v>28</v>
      </c>
      <c r="I169" s="44" t="s">
        <v>29</v>
      </c>
      <c r="J169" s="45">
        <f>VLOOKUP(D167,[1]小データ!$C$5:$BY$63,9,FALSE)</f>
        <v>11</v>
      </c>
      <c r="K169" s="46" t="s">
        <v>28</v>
      </c>
      <c r="L169" s="44" t="s">
        <v>29</v>
      </c>
      <c r="M169" s="45">
        <f>VLOOKUP(D167,[1]小データ!$C$5:$BY$63,10,FALSE)</f>
        <v>2</v>
      </c>
      <c r="N169" s="46" t="s">
        <v>28</v>
      </c>
      <c r="O169" s="44" t="s">
        <v>29</v>
      </c>
      <c r="P169" s="45">
        <f>VLOOKUP(D167,[1]小データ!$C$5:$BY$63,11,FALSE)</f>
        <v>2</v>
      </c>
      <c r="Q169" s="46" t="s">
        <v>28</v>
      </c>
      <c r="R169" s="44" t="s">
        <v>29</v>
      </c>
      <c r="S169" s="45">
        <f>VLOOKUP(D167,[1]小データ!$C$5:$BY$63,12,FALSE)</f>
        <v>5</v>
      </c>
      <c r="T169" s="46" t="s">
        <v>28</v>
      </c>
      <c r="U169" s="44" t="s">
        <v>29</v>
      </c>
      <c r="V169" s="45">
        <f>VLOOKUP(D167,[1]小データ!$C$5:$BY$63,13,FALSE)</f>
        <v>3</v>
      </c>
      <c r="W169" s="46" t="s">
        <v>28</v>
      </c>
      <c r="X169" s="85">
        <f>SUM(G169,J169,M169,P169,S169,V169)</f>
        <v>28</v>
      </c>
      <c r="Y169" s="86"/>
      <c r="Z169" s="47"/>
      <c r="AA169" s="39"/>
    </row>
    <row r="170" spans="1:27" x14ac:dyDescent="0.15">
      <c r="A170" s="1"/>
      <c r="B170" s="78"/>
      <c r="C170" s="81"/>
      <c r="D170" s="78"/>
      <c r="E170" s="43" t="s">
        <v>30</v>
      </c>
      <c r="F170" s="44"/>
      <c r="G170" s="45">
        <f>VLOOKUP(D167,[1]小データ!$C$5:$BY$63,56,FALSE)</f>
        <v>4</v>
      </c>
      <c r="H170" s="46"/>
      <c r="I170" s="44"/>
      <c r="J170" s="45">
        <f>VLOOKUP(D167,[1]小データ!$C$5:$BY$63,57,FALSE)</f>
        <v>4</v>
      </c>
      <c r="K170" s="46"/>
      <c r="L170" s="44"/>
      <c r="M170" s="45">
        <f>VLOOKUP(D167,[1]小データ!$C$5:$BY$63,58,FALSE)</f>
        <v>4</v>
      </c>
      <c r="N170" s="46"/>
      <c r="O170" s="44"/>
      <c r="P170" s="45">
        <f>VLOOKUP(D167,[1]小データ!$C$5:$BY$63,59,FALSE)</f>
        <v>4</v>
      </c>
      <c r="Q170" s="46"/>
      <c r="R170" s="44"/>
      <c r="S170" s="45">
        <f>VLOOKUP(D167,[1]小データ!$C$5:$BY$63,60,FALSE)</f>
        <v>5</v>
      </c>
      <c r="T170" s="46"/>
      <c r="U170" s="44"/>
      <c r="V170" s="45">
        <f>VLOOKUP(D167,[1]小データ!$C$5:$BY$63,61,FALSE)</f>
        <v>4</v>
      </c>
      <c r="W170" s="46"/>
      <c r="X170" s="87">
        <f>VLOOKUP(D167,[1]小データ!$C$5:$BY$63,68,FALSE)</f>
        <v>4</v>
      </c>
      <c r="Y170" s="88"/>
      <c r="Z170" s="48">
        <f>SUM(F170:X170)</f>
        <v>29</v>
      </c>
      <c r="AA170" s="39"/>
    </row>
    <row r="171" spans="1:27" x14ac:dyDescent="0.15">
      <c r="A171" s="1"/>
      <c r="B171" s="79"/>
      <c r="C171" s="82"/>
      <c r="D171" s="79"/>
      <c r="E171" s="49" t="s">
        <v>31</v>
      </c>
      <c r="F171" s="50"/>
      <c r="G171" s="45">
        <f>ROUNDUP(G167/35,0)</f>
        <v>4</v>
      </c>
      <c r="H171" s="51"/>
      <c r="I171" s="50"/>
      <c r="J171" s="45">
        <f>ROUNDUP(J167/35,0)</f>
        <v>4</v>
      </c>
      <c r="K171" s="51"/>
      <c r="L171" s="50"/>
      <c r="M171" s="45">
        <f>ROUNDUP(M167/35,0)</f>
        <v>4</v>
      </c>
      <c r="N171" s="51"/>
      <c r="O171" s="50"/>
      <c r="P171" s="45">
        <f>ROUNDUP(P167/35,0)</f>
        <v>4</v>
      </c>
      <c r="Q171" s="51"/>
      <c r="R171" s="50"/>
      <c r="S171" s="45">
        <f>ROUNDUP(S167/35,0)</f>
        <v>5</v>
      </c>
      <c r="T171" s="51"/>
      <c r="U171" s="50"/>
      <c r="V171" s="45">
        <f>ROUNDUP(V167/35,0)</f>
        <v>4</v>
      </c>
      <c r="W171" s="51"/>
      <c r="X171" s="87">
        <f>VLOOKUP(D167,[1]小データ!$C$5:$BY$63,75,FALSE)</f>
        <v>4</v>
      </c>
      <c r="Y171" s="88"/>
      <c r="Z171" s="48">
        <f>SUM(F171:X171)</f>
        <v>29</v>
      </c>
      <c r="AA171" s="39"/>
    </row>
    <row r="172" spans="1:27" x14ac:dyDescent="0.15">
      <c r="A172" s="1"/>
      <c r="B172" s="77" t="s">
        <v>24</v>
      </c>
      <c r="C172" s="80">
        <v>32</v>
      </c>
      <c r="D172" s="77" t="s">
        <v>63</v>
      </c>
      <c r="E172" s="34"/>
      <c r="F172" s="35"/>
      <c r="G172" s="36">
        <f>VLOOKUP(D172,[1]小データ!$C$5:$BY$63,2,FALSE)</f>
        <v>42</v>
      </c>
      <c r="H172" s="37"/>
      <c r="I172" s="35"/>
      <c r="J172" s="36">
        <f>VLOOKUP(D172,[1]小データ!$C$5:$BY$63,3,FALSE)</f>
        <v>39</v>
      </c>
      <c r="K172" s="37"/>
      <c r="L172" s="35"/>
      <c r="M172" s="36">
        <f>VLOOKUP(D172,[1]小データ!$C$5:$BY$63,4,FALSE)</f>
        <v>45</v>
      </c>
      <c r="N172" s="37"/>
      <c r="O172" s="35"/>
      <c r="P172" s="36">
        <f>VLOOKUP(D172,[1]小データ!$C$5:$BY$63,5,FALSE)</f>
        <v>58</v>
      </c>
      <c r="Q172" s="37"/>
      <c r="R172" s="35"/>
      <c r="S172" s="36">
        <f>VLOOKUP(D172,[1]小データ!$C$5:$BY$63,6,FALSE)</f>
        <v>48</v>
      </c>
      <c r="T172" s="37"/>
      <c r="U172" s="35"/>
      <c r="V172" s="36">
        <f>VLOOKUP(D172,[1]小データ!$C$5:$BY$63,7,FALSE)</f>
        <v>61</v>
      </c>
      <c r="W172" s="37"/>
      <c r="X172" s="83"/>
      <c r="Y172" s="84"/>
      <c r="Z172" s="38"/>
      <c r="AA172" s="39"/>
    </row>
    <row r="173" spans="1:27" x14ac:dyDescent="0.15">
      <c r="A173" s="1"/>
      <c r="B173" s="78"/>
      <c r="C173" s="81"/>
      <c r="D173" s="78"/>
      <c r="E173" s="34" t="s">
        <v>26</v>
      </c>
      <c r="F173" s="40"/>
      <c r="G173" s="41"/>
      <c r="H173" s="42"/>
      <c r="I173" s="40"/>
      <c r="J173" s="41"/>
      <c r="K173" s="42"/>
      <c r="L173" s="40"/>
      <c r="M173" s="41"/>
      <c r="N173" s="42"/>
      <c r="O173" s="40"/>
      <c r="P173" s="41"/>
      <c r="Q173" s="42"/>
      <c r="R173" s="40"/>
      <c r="S173" s="41"/>
      <c r="T173" s="42"/>
      <c r="U173" s="40"/>
      <c r="V173" s="41"/>
      <c r="W173" s="42"/>
      <c r="X173" s="38"/>
      <c r="Y173" s="41"/>
      <c r="Z173" s="39">
        <f>SUM(F172:V172)+X174</f>
        <v>308</v>
      </c>
      <c r="AA173" s="39"/>
    </row>
    <row r="174" spans="1:27" x14ac:dyDescent="0.15">
      <c r="A174" s="1"/>
      <c r="B174" s="78"/>
      <c r="C174" s="81"/>
      <c r="D174" s="78"/>
      <c r="E174" s="43"/>
      <c r="F174" s="44" t="s">
        <v>27</v>
      </c>
      <c r="G174" s="45">
        <f>VLOOKUP(D172,[1]小データ!$C$5:$BY$63,8,FALSE)</f>
        <v>3</v>
      </c>
      <c r="H174" s="46" t="s">
        <v>28</v>
      </c>
      <c r="I174" s="44" t="s">
        <v>29</v>
      </c>
      <c r="J174" s="45">
        <f>VLOOKUP(D172,[1]小データ!$C$5:$BY$63,9,FALSE)</f>
        <v>2</v>
      </c>
      <c r="K174" s="46" t="s">
        <v>28</v>
      </c>
      <c r="L174" s="44" t="s">
        <v>29</v>
      </c>
      <c r="M174" s="45">
        <f>VLOOKUP(D172,[1]小データ!$C$5:$BY$63,10,FALSE)</f>
        <v>1</v>
      </c>
      <c r="N174" s="46" t="s">
        <v>28</v>
      </c>
      <c r="O174" s="44" t="s">
        <v>29</v>
      </c>
      <c r="P174" s="45">
        <f>VLOOKUP(D172,[1]小データ!$C$5:$BY$63,11,FALSE)</f>
        <v>2</v>
      </c>
      <c r="Q174" s="46" t="s">
        <v>28</v>
      </c>
      <c r="R174" s="44" t="s">
        <v>29</v>
      </c>
      <c r="S174" s="45">
        <f>VLOOKUP(D172,[1]小データ!$C$5:$BY$63,12,FALSE)</f>
        <v>4</v>
      </c>
      <c r="T174" s="46" t="s">
        <v>28</v>
      </c>
      <c r="U174" s="44" t="s">
        <v>29</v>
      </c>
      <c r="V174" s="45">
        <f>VLOOKUP(D172,[1]小データ!$C$5:$BY$63,13,FALSE)</f>
        <v>3</v>
      </c>
      <c r="W174" s="46" t="s">
        <v>28</v>
      </c>
      <c r="X174" s="85">
        <f>SUM(G174,J174,M174,P174,S174,V174)</f>
        <v>15</v>
      </c>
      <c r="Y174" s="86"/>
      <c r="Z174" s="47"/>
      <c r="AA174" s="39"/>
    </row>
    <row r="175" spans="1:27" x14ac:dyDescent="0.15">
      <c r="A175" s="1"/>
      <c r="B175" s="78"/>
      <c r="C175" s="81"/>
      <c r="D175" s="78"/>
      <c r="E175" s="43" t="s">
        <v>30</v>
      </c>
      <c r="F175" s="44"/>
      <c r="G175" s="45">
        <f>VLOOKUP(D172,[1]小データ!$C$5:$BY$63,56,FALSE)</f>
        <v>2</v>
      </c>
      <c r="H175" s="46"/>
      <c r="I175" s="44"/>
      <c r="J175" s="45">
        <f>VLOOKUP(D172,[1]小データ!$C$5:$BY$63,57,FALSE)</f>
        <v>2</v>
      </c>
      <c r="K175" s="46"/>
      <c r="L175" s="44"/>
      <c r="M175" s="45">
        <f>VLOOKUP(D172,[1]小データ!$C$5:$BY$63,58,FALSE)</f>
        <v>2</v>
      </c>
      <c r="N175" s="46"/>
      <c r="O175" s="44"/>
      <c r="P175" s="45">
        <f>VLOOKUP(D172,[1]小データ!$C$5:$BY$63,59,FALSE)</f>
        <v>2</v>
      </c>
      <c r="Q175" s="46"/>
      <c r="R175" s="44"/>
      <c r="S175" s="45">
        <f>VLOOKUP(D172,[1]小データ!$C$5:$BY$63,60,FALSE)</f>
        <v>2</v>
      </c>
      <c r="T175" s="46"/>
      <c r="U175" s="44"/>
      <c r="V175" s="45">
        <f>VLOOKUP(D172,[1]小データ!$C$5:$BY$63,61,FALSE)</f>
        <v>2</v>
      </c>
      <c r="W175" s="46"/>
      <c r="X175" s="87">
        <f>VLOOKUP(D172,[1]小データ!$C$5:$BY$63,68,FALSE)</f>
        <v>4</v>
      </c>
      <c r="Y175" s="88"/>
      <c r="Z175" s="48">
        <f>SUM(F175:X175)</f>
        <v>16</v>
      </c>
      <c r="AA175" s="39"/>
    </row>
    <row r="176" spans="1:27" x14ac:dyDescent="0.15">
      <c r="A176" s="1"/>
      <c r="B176" s="79"/>
      <c r="C176" s="82"/>
      <c r="D176" s="79"/>
      <c r="E176" s="49" t="s">
        <v>31</v>
      </c>
      <c r="F176" s="50"/>
      <c r="G176" s="45">
        <f>ROUNDUP(G172/35,0)</f>
        <v>2</v>
      </c>
      <c r="H176" s="51"/>
      <c r="I176" s="50"/>
      <c r="J176" s="45">
        <f>ROUNDUP(J172/35,0)</f>
        <v>2</v>
      </c>
      <c r="K176" s="51"/>
      <c r="L176" s="50"/>
      <c r="M176" s="45">
        <f>ROUNDUP(M172/35,0)</f>
        <v>2</v>
      </c>
      <c r="N176" s="51"/>
      <c r="O176" s="50"/>
      <c r="P176" s="45">
        <f>ROUNDUP(P172/35,0)</f>
        <v>2</v>
      </c>
      <c r="Q176" s="51"/>
      <c r="R176" s="50"/>
      <c r="S176" s="45">
        <f>ROUNDUP(S172/35,0)</f>
        <v>2</v>
      </c>
      <c r="T176" s="51"/>
      <c r="U176" s="50"/>
      <c r="V176" s="45">
        <f>ROUNDUP(V172/35,0)</f>
        <v>2</v>
      </c>
      <c r="W176" s="51"/>
      <c r="X176" s="87">
        <f>VLOOKUP(D172,[1]小データ!$C$5:$BY$63,75,FALSE)</f>
        <v>4</v>
      </c>
      <c r="Y176" s="88"/>
      <c r="Z176" s="48">
        <f>SUM(F176:X176)</f>
        <v>16</v>
      </c>
      <c r="AA176" s="39"/>
    </row>
    <row r="177" spans="1:27" x14ac:dyDescent="0.15">
      <c r="A177" s="1"/>
      <c r="B177" s="77" t="s">
        <v>24</v>
      </c>
      <c r="C177" s="80">
        <v>33</v>
      </c>
      <c r="D177" s="77" t="s">
        <v>64</v>
      </c>
      <c r="E177" s="34"/>
      <c r="F177" s="35"/>
      <c r="G177" s="36">
        <f>VLOOKUP(D177,[1]小データ!$C$5:$BY$63,2,FALSE)</f>
        <v>1</v>
      </c>
      <c r="H177" s="37"/>
      <c r="I177" s="35"/>
      <c r="J177" s="36">
        <f>VLOOKUP(D177,[1]小データ!$C$5:$BY$63,3,FALSE)</f>
        <v>2</v>
      </c>
      <c r="K177" s="37"/>
      <c r="L177" s="35"/>
      <c r="M177" s="36">
        <f>VLOOKUP(D177,[1]小データ!$C$5:$BY$63,4,FALSE)</f>
        <v>4</v>
      </c>
      <c r="N177" s="37"/>
      <c r="O177" s="35"/>
      <c r="P177" s="36">
        <f>VLOOKUP(D177,[1]小データ!$C$5:$BY$63,5,FALSE)</f>
        <v>2</v>
      </c>
      <c r="Q177" s="37"/>
      <c r="R177" s="35"/>
      <c r="S177" s="36">
        <f>VLOOKUP(D177,[1]小データ!$C$5:$BY$63,6,FALSE)</f>
        <v>1</v>
      </c>
      <c r="T177" s="37"/>
      <c r="U177" s="35"/>
      <c r="V177" s="36">
        <f>VLOOKUP(D177,[1]小データ!$C$5:$BY$63,7,FALSE)</f>
        <v>11</v>
      </c>
      <c r="W177" s="37"/>
      <c r="X177" s="83"/>
      <c r="Y177" s="84"/>
      <c r="Z177" s="38"/>
      <c r="AA177" s="39"/>
    </row>
    <row r="178" spans="1:27" x14ac:dyDescent="0.15">
      <c r="A178" s="1"/>
      <c r="B178" s="78"/>
      <c r="C178" s="81"/>
      <c r="D178" s="78"/>
      <c r="E178" s="34" t="s">
        <v>26</v>
      </c>
      <c r="F178" s="40"/>
      <c r="G178" s="41"/>
      <c r="H178" s="42"/>
      <c r="I178" s="40"/>
      <c r="J178" s="41"/>
      <c r="K178" s="42"/>
      <c r="L178" s="40"/>
      <c r="M178" s="41"/>
      <c r="N178" s="42"/>
      <c r="O178" s="40"/>
      <c r="P178" s="41"/>
      <c r="Q178" s="42"/>
      <c r="R178" s="40"/>
      <c r="S178" s="41"/>
      <c r="T178" s="42"/>
      <c r="U178" s="40"/>
      <c r="V178" s="41"/>
      <c r="W178" s="42"/>
      <c r="X178" s="38"/>
      <c r="Y178" s="41"/>
      <c r="Z178" s="39">
        <f>SUM(F177:V177)+X179</f>
        <v>22</v>
      </c>
      <c r="AA178" s="39"/>
    </row>
    <row r="179" spans="1:27" x14ac:dyDescent="0.15">
      <c r="A179" s="1"/>
      <c r="B179" s="78"/>
      <c r="C179" s="81"/>
      <c r="D179" s="78"/>
      <c r="E179" s="43"/>
      <c r="F179" s="44" t="s">
        <v>27</v>
      </c>
      <c r="G179" s="45">
        <f>VLOOKUP(D177,[1]小データ!$C$5:$BY$63,8,FALSE)</f>
        <v>0</v>
      </c>
      <c r="H179" s="46" t="s">
        <v>28</v>
      </c>
      <c r="I179" s="44" t="s">
        <v>29</v>
      </c>
      <c r="J179" s="45">
        <f>VLOOKUP(D177,[1]小データ!$C$5:$BY$63,9,FALSE)</f>
        <v>1</v>
      </c>
      <c r="K179" s="46" t="s">
        <v>28</v>
      </c>
      <c r="L179" s="44" t="s">
        <v>29</v>
      </c>
      <c r="M179" s="45">
        <f>VLOOKUP(D177,[1]小データ!$C$5:$BY$63,10,FALSE)</f>
        <v>0</v>
      </c>
      <c r="N179" s="46" t="s">
        <v>28</v>
      </c>
      <c r="O179" s="44" t="s">
        <v>29</v>
      </c>
      <c r="P179" s="45">
        <f>VLOOKUP(D177,[1]小データ!$C$5:$BY$63,11,FALSE)</f>
        <v>0</v>
      </c>
      <c r="Q179" s="46" t="s">
        <v>28</v>
      </c>
      <c r="R179" s="44" t="s">
        <v>29</v>
      </c>
      <c r="S179" s="45">
        <f>VLOOKUP(D177,[1]小データ!$C$5:$BY$63,12,FALSE)</f>
        <v>0</v>
      </c>
      <c r="T179" s="46" t="s">
        <v>28</v>
      </c>
      <c r="U179" s="44" t="s">
        <v>29</v>
      </c>
      <c r="V179" s="45">
        <f>VLOOKUP(D177,[1]小データ!$C$5:$BY$63,13,FALSE)</f>
        <v>0</v>
      </c>
      <c r="W179" s="46" t="s">
        <v>28</v>
      </c>
      <c r="X179" s="85">
        <f>SUM(G179,J179,M179,P179,S179,V179)</f>
        <v>1</v>
      </c>
      <c r="Y179" s="86"/>
      <c r="Z179" s="47"/>
      <c r="AA179" s="39"/>
    </row>
    <row r="180" spans="1:27" x14ac:dyDescent="0.15">
      <c r="A180" s="1"/>
      <c r="B180" s="78"/>
      <c r="C180" s="81"/>
      <c r="D180" s="78"/>
      <c r="E180" s="43" t="s">
        <v>30</v>
      </c>
      <c r="F180" s="44">
        <v>1</v>
      </c>
      <c r="G180" s="45"/>
      <c r="H180" s="46"/>
      <c r="I180" s="44"/>
      <c r="J180" s="45"/>
      <c r="K180" s="46"/>
      <c r="L180" s="44">
        <v>1</v>
      </c>
      <c r="M180" s="45"/>
      <c r="N180" s="46"/>
      <c r="O180" s="44"/>
      <c r="P180" s="45"/>
      <c r="Q180" s="46"/>
      <c r="R180" s="44">
        <v>1</v>
      </c>
      <c r="S180" s="45"/>
      <c r="T180" s="46"/>
      <c r="U180" s="44"/>
      <c r="V180" s="45"/>
      <c r="W180" s="46"/>
      <c r="X180" s="87">
        <f>VLOOKUP(D177,[1]小データ!$C$5:$BY$63,68,FALSE)</f>
        <v>1</v>
      </c>
      <c r="Y180" s="88"/>
      <c r="Z180" s="48">
        <f>SUM(F180:X180)</f>
        <v>4</v>
      </c>
      <c r="AA180" s="39"/>
    </row>
    <row r="181" spans="1:27" x14ac:dyDescent="0.15">
      <c r="A181" s="1"/>
      <c r="B181" s="79"/>
      <c r="C181" s="82"/>
      <c r="D181" s="79"/>
      <c r="E181" s="49" t="s">
        <v>31</v>
      </c>
      <c r="F181" s="50">
        <v>1</v>
      </c>
      <c r="G181" s="45"/>
      <c r="H181" s="51"/>
      <c r="I181" s="50"/>
      <c r="J181" s="45"/>
      <c r="K181" s="51"/>
      <c r="L181" s="50">
        <v>1</v>
      </c>
      <c r="M181" s="45"/>
      <c r="N181" s="51"/>
      <c r="O181" s="50"/>
      <c r="P181" s="45"/>
      <c r="Q181" s="51"/>
      <c r="R181" s="50">
        <v>1</v>
      </c>
      <c r="S181" s="45"/>
      <c r="T181" s="51"/>
      <c r="U181" s="50"/>
      <c r="V181" s="45"/>
      <c r="W181" s="51"/>
      <c r="X181" s="87">
        <f>VLOOKUP(D177,[1]小データ!$C$5:$BY$63,75,FALSE)</f>
        <v>1</v>
      </c>
      <c r="Y181" s="88"/>
      <c r="Z181" s="48">
        <f>SUM(F181:X181)</f>
        <v>4</v>
      </c>
      <c r="AA181" s="39"/>
    </row>
    <row r="182" spans="1:27" x14ac:dyDescent="0.15">
      <c r="A182" s="1"/>
      <c r="B182" s="77" t="s">
        <v>24</v>
      </c>
      <c r="C182" s="80">
        <v>34</v>
      </c>
      <c r="D182" s="77" t="s">
        <v>65</v>
      </c>
      <c r="E182" s="34"/>
      <c r="F182" s="35"/>
      <c r="G182" s="36">
        <f>VLOOKUP(D182,[1]小データ!$C$5:$BY$63,2,FALSE)</f>
        <v>63</v>
      </c>
      <c r="H182" s="37"/>
      <c r="I182" s="35"/>
      <c r="J182" s="36">
        <f>VLOOKUP(D182,[1]小データ!$C$5:$BY$63,3,FALSE)</f>
        <v>75</v>
      </c>
      <c r="K182" s="37"/>
      <c r="L182" s="35"/>
      <c r="M182" s="36">
        <f>VLOOKUP(D182,[1]小データ!$C$5:$BY$63,4,FALSE)</f>
        <v>81</v>
      </c>
      <c r="N182" s="37"/>
      <c r="O182" s="35"/>
      <c r="P182" s="36">
        <f>VLOOKUP(D182,[1]小データ!$C$5:$BY$63,5,FALSE)</f>
        <v>70</v>
      </c>
      <c r="Q182" s="37"/>
      <c r="R182" s="35"/>
      <c r="S182" s="36">
        <f>VLOOKUP(D182,[1]小データ!$C$5:$BY$63,6,FALSE)</f>
        <v>78</v>
      </c>
      <c r="T182" s="37"/>
      <c r="U182" s="35"/>
      <c r="V182" s="36">
        <f>VLOOKUP(D182,[1]小データ!$C$5:$BY$63,7,FALSE)</f>
        <v>96</v>
      </c>
      <c r="W182" s="37"/>
      <c r="X182" s="83"/>
      <c r="Y182" s="84"/>
      <c r="Z182" s="38"/>
      <c r="AA182" s="39"/>
    </row>
    <row r="183" spans="1:27" x14ac:dyDescent="0.15">
      <c r="A183" s="1"/>
      <c r="B183" s="78"/>
      <c r="C183" s="81"/>
      <c r="D183" s="78"/>
      <c r="E183" s="34" t="s">
        <v>26</v>
      </c>
      <c r="F183" s="40"/>
      <c r="G183" s="41"/>
      <c r="H183" s="42"/>
      <c r="I183" s="40"/>
      <c r="J183" s="41"/>
      <c r="K183" s="42"/>
      <c r="L183" s="40"/>
      <c r="M183" s="41"/>
      <c r="N183" s="42"/>
      <c r="O183" s="40"/>
      <c r="P183" s="41"/>
      <c r="Q183" s="42"/>
      <c r="R183" s="40"/>
      <c r="S183" s="41"/>
      <c r="T183" s="42"/>
      <c r="U183" s="40"/>
      <c r="V183" s="41"/>
      <c r="W183" s="42"/>
      <c r="X183" s="38"/>
      <c r="Y183" s="41"/>
      <c r="Z183" s="39">
        <f>SUM(F182:V182)+X184</f>
        <v>494</v>
      </c>
      <c r="AA183" s="39"/>
    </row>
    <row r="184" spans="1:27" x14ac:dyDescent="0.15">
      <c r="A184" s="1"/>
      <c r="B184" s="78"/>
      <c r="C184" s="81"/>
      <c r="D184" s="78"/>
      <c r="E184" s="43"/>
      <c r="F184" s="44" t="s">
        <v>27</v>
      </c>
      <c r="G184" s="45">
        <f>VLOOKUP(D182,[1]小データ!$C$5:$BY$63,8,FALSE)</f>
        <v>3</v>
      </c>
      <c r="H184" s="46" t="s">
        <v>28</v>
      </c>
      <c r="I184" s="44" t="s">
        <v>29</v>
      </c>
      <c r="J184" s="45">
        <f>VLOOKUP(D182,[1]小データ!$C$5:$BY$63,9,FALSE)</f>
        <v>5</v>
      </c>
      <c r="K184" s="46" t="s">
        <v>28</v>
      </c>
      <c r="L184" s="44" t="s">
        <v>29</v>
      </c>
      <c r="M184" s="45">
        <f>VLOOKUP(D182,[1]小データ!$C$5:$BY$63,10,FALSE)</f>
        <v>5</v>
      </c>
      <c r="N184" s="46" t="s">
        <v>28</v>
      </c>
      <c r="O184" s="44" t="s">
        <v>29</v>
      </c>
      <c r="P184" s="45">
        <f>VLOOKUP(D182,[1]小データ!$C$5:$BY$63,11,FALSE)</f>
        <v>6</v>
      </c>
      <c r="Q184" s="46" t="s">
        <v>28</v>
      </c>
      <c r="R184" s="44" t="s">
        <v>29</v>
      </c>
      <c r="S184" s="45">
        <f>VLOOKUP(D182,[1]小データ!$C$5:$BY$63,12,FALSE)</f>
        <v>9</v>
      </c>
      <c r="T184" s="46" t="s">
        <v>28</v>
      </c>
      <c r="U184" s="44" t="s">
        <v>29</v>
      </c>
      <c r="V184" s="45">
        <f>VLOOKUP(D182,[1]小データ!$C$5:$BY$63,13,FALSE)</f>
        <v>3</v>
      </c>
      <c r="W184" s="46" t="s">
        <v>28</v>
      </c>
      <c r="X184" s="85">
        <f>SUM(G184,J184,M184,P184,S184,V184)</f>
        <v>31</v>
      </c>
      <c r="Y184" s="86"/>
      <c r="Z184" s="47"/>
      <c r="AA184" s="39"/>
    </row>
    <row r="185" spans="1:27" x14ac:dyDescent="0.15">
      <c r="A185" s="1"/>
      <c r="B185" s="78"/>
      <c r="C185" s="81"/>
      <c r="D185" s="78"/>
      <c r="E185" s="43" t="s">
        <v>30</v>
      </c>
      <c r="F185" s="44"/>
      <c r="G185" s="45">
        <f>VLOOKUP(D182,[1]小データ!$C$5:$BY$63,56,FALSE)</f>
        <v>2</v>
      </c>
      <c r="H185" s="46"/>
      <c r="I185" s="44"/>
      <c r="J185" s="45">
        <f>VLOOKUP(D182,[1]小データ!$C$5:$BY$63,57,FALSE)</f>
        <v>3</v>
      </c>
      <c r="K185" s="46"/>
      <c r="L185" s="44"/>
      <c r="M185" s="45">
        <f>VLOOKUP(D182,[1]小データ!$C$5:$BY$63,58,FALSE)</f>
        <v>3</v>
      </c>
      <c r="N185" s="46"/>
      <c r="O185" s="44"/>
      <c r="P185" s="45">
        <f>VLOOKUP(D182,[1]小データ!$C$5:$BY$63,59,FALSE)</f>
        <v>2</v>
      </c>
      <c r="Q185" s="46"/>
      <c r="R185" s="44"/>
      <c r="S185" s="45">
        <f>VLOOKUP(D182,[1]小データ!$C$5:$BY$63,60,FALSE)</f>
        <v>3</v>
      </c>
      <c r="T185" s="46"/>
      <c r="U185" s="44"/>
      <c r="V185" s="45">
        <f>VLOOKUP(D182,[1]小データ!$C$5:$BY$63,61,FALSE)</f>
        <v>3</v>
      </c>
      <c r="W185" s="46"/>
      <c r="X185" s="87">
        <f>VLOOKUP(D182,[1]小データ!$C$5:$BY$63,68,FALSE)</f>
        <v>5</v>
      </c>
      <c r="Y185" s="88"/>
      <c r="Z185" s="48">
        <f>SUM(F185:X185)</f>
        <v>21</v>
      </c>
      <c r="AA185" s="39"/>
    </row>
    <row r="186" spans="1:27" x14ac:dyDescent="0.15">
      <c r="A186" s="1"/>
      <c r="B186" s="79"/>
      <c r="C186" s="82"/>
      <c r="D186" s="79"/>
      <c r="E186" s="49" t="s">
        <v>31</v>
      </c>
      <c r="F186" s="50"/>
      <c r="G186" s="45">
        <f>ROUNDUP(G182/35,0)</f>
        <v>2</v>
      </c>
      <c r="H186" s="51"/>
      <c r="I186" s="50"/>
      <c r="J186" s="45">
        <f>ROUNDUP(J182/35,0)</f>
        <v>3</v>
      </c>
      <c r="K186" s="51"/>
      <c r="L186" s="50"/>
      <c r="M186" s="45">
        <f>ROUNDUP(M182/35,0)</f>
        <v>3</v>
      </c>
      <c r="N186" s="51"/>
      <c r="O186" s="50"/>
      <c r="P186" s="45">
        <f>ROUNDUP(P182/35,0)</f>
        <v>2</v>
      </c>
      <c r="Q186" s="51"/>
      <c r="R186" s="50"/>
      <c r="S186" s="45">
        <f>ROUNDUP(S182/35,0)</f>
        <v>3</v>
      </c>
      <c r="T186" s="51"/>
      <c r="U186" s="50"/>
      <c r="V186" s="45">
        <f>ROUNDUP(V182/35,0)</f>
        <v>3</v>
      </c>
      <c r="W186" s="51"/>
      <c r="X186" s="87">
        <f>VLOOKUP(D182,[1]小データ!$C$5:$BY$63,75,FALSE)</f>
        <v>5</v>
      </c>
      <c r="Y186" s="88"/>
      <c r="Z186" s="48">
        <f>SUM(F186:X186)</f>
        <v>21</v>
      </c>
      <c r="AA186" s="39"/>
    </row>
    <row r="187" spans="1:27" x14ac:dyDescent="0.15">
      <c r="A187" s="1"/>
      <c r="B187" s="77" t="s">
        <v>24</v>
      </c>
      <c r="C187" s="80">
        <v>35</v>
      </c>
      <c r="D187" s="77" t="s">
        <v>66</v>
      </c>
      <c r="E187" s="34"/>
      <c r="F187" s="35"/>
      <c r="G187" s="36">
        <f>VLOOKUP(D187,[1]小データ!$C$5:$BY$63,2,FALSE)</f>
        <v>116</v>
      </c>
      <c r="H187" s="37"/>
      <c r="I187" s="35"/>
      <c r="J187" s="36">
        <f>VLOOKUP(D187,[1]小データ!$C$5:$BY$63,3,FALSE)</f>
        <v>151</v>
      </c>
      <c r="K187" s="37"/>
      <c r="L187" s="35"/>
      <c r="M187" s="36">
        <f>VLOOKUP(D187,[1]小データ!$C$5:$BY$63,4,FALSE)</f>
        <v>137</v>
      </c>
      <c r="N187" s="37"/>
      <c r="O187" s="35"/>
      <c r="P187" s="36">
        <f>VLOOKUP(D187,[1]小データ!$C$5:$BY$63,5,FALSE)</f>
        <v>150</v>
      </c>
      <c r="Q187" s="37"/>
      <c r="R187" s="35"/>
      <c r="S187" s="36">
        <f>VLOOKUP(D187,[1]小データ!$C$5:$BY$63,6,FALSE)</f>
        <v>142</v>
      </c>
      <c r="T187" s="37"/>
      <c r="U187" s="35"/>
      <c r="V187" s="36">
        <f>VLOOKUP(D187,[1]小データ!$C$5:$BY$63,7,FALSE)</f>
        <v>159</v>
      </c>
      <c r="W187" s="37"/>
      <c r="X187" s="83"/>
      <c r="Y187" s="84"/>
      <c r="Z187" s="38"/>
      <c r="AA187" s="39"/>
    </row>
    <row r="188" spans="1:27" x14ac:dyDescent="0.15">
      <c r="A188" s="1"/>
      <c r="B188" s="78"/>
      <c r="C188" s="81"/>
      <c r="D188" s="78"/>
      <c r="E188" s="34" t="s">
        <v>26</v>
      </c>
      <c r="F188" s="40"/>
      <c r="G188" s="41"/>
      <c r="H188" s="42"/>
      <c r="I188" s="40"/>
      <c r="J188" s="41"/>
      <c r="K188" s="42"/>
      <c r="L188" s="40"/>
      <c r="M188" s="41"/>
      <c r="N188" s="42"/>
      <c r="O188" s="40"/>
      <c r="P188" s="41"/>
      <c r="Q188" s="42"/>
      <c r="R188" s="40"/>
      <c r="S188" s="41"/>
      <c r="T188" s="42"/>
      <c r="U188" s="40"/>
      <c r="V188" s="41"/>
      <c r="W188" s="42"/>
      <c r="X188" s="38"/>
      <c r="Y188" s="41"/>
      <c r="Z188" s="39">
        <f>SUM(F187:V187)+X189</f>
        <v>900</v>
      </c>
      <c r="AA188" s="39"/>
    </row>
    <row r="189" spans="1:27" x14ac:dyDescent="0.15">
      <c r="A189" s="1"/>
      <c r="B189" s="78"/>
      <c r="C189" s="81"/>
      <c r="D189" s="78"/>
      <c r="E189" s="43"/>
      <c r="F189" s="44" t="s">
        <v>27</v>
      </c>
      <c r="G189" s="45">
        <f>VLOOKUP(D187,[1]小データ!$C$5:$BY$63,8,FALSE)</f>
        <v>5</v>
      </c>
      <c r="H189" s="46" t="s">
        <v>28</v>
      </c>
      <c r="I189" s="44" t="s">
        <v>29</v>
      </c>
      <c r="J189" s="45">
        <f>VLOOKUP(D187,[1]小データ!$C$5:$BY$63,9,FALSE)</f>
        <v>2</v>
      </c>
      <c r="K189" s="46" t="s">
        <v>28</v>
      </c>
      <c r="L189" s="44" t="s">
        <v>29</v>
      </c>
      <c r="M189" s="45">
        <f>VLOOKUP(D187,[1]小データ!$C$5:$BY$63,10,FALSE)</f>
        <v>12</v>
      </c>
      <c r="N189" s="46" t="s">
        <v>28</v>
      </c>
      <c r="O189" s="44" t="s">
        <v>29</v>
      </c>
      <c r="P189" s="45">
        <f>VLOOKUP(D187,[1]小データ!$C$5:$BY$63,11,FALSE)</f>
        <v>10</v>
      </c>
      <c r="Q189" s="46" t="s">
        <v>28</v>
      </c>
      <c r="R189" s="44" t="s">
        <v>29</v>
      </c>
      <c r="S189" s="45">
        <f>VLOOKUP(D187,[1]小データ!$C$5:$BY$63,12,FALSE)</f>
        <v>9</v>
      </c>
      <c r="T189" s="46" t="s">
        <v>28</v>
      </c>
      <c r="U189" s="44" t="s">
        <v>29</v>
      </c>
      <c r="V189" s="45">
        <f>VLOOKUP(D187,[1]小データ!$C$5:$BY$63,13,FALSE)</f>
        <v>7</v>
      </c>
      <c r="W189" s="46" t="s">
        <v>28</v>
      </c>
      <c r="X189" s="85">
        <f>SUM(G189,J189,M189,P189,S189,V189)</f>
        <v>45</v>
      </c>
      <c r="Y189" s="86"/>
      <c r="Z189" s="47"/>
      <c r="AA189" s="39"/>
    </row>
    <row r="190" spans="1:27" x14ac:dyDescent="0.15">
      <c r="A190" s="1"/>
      <c r="B190" s="78"/>
      <c r="C190" s="81"/>
      <c r="D190" s="78"/>
      <c r="E190" s="43" t="s">
        <v>30</v>
      </c>
      <c r="F190" s="44"/>
      <c r="G190" s="45">
        <f>VLOOKUP(D187,[1]小データ!$C$5:$BY$63,56,FALSE)</f>
        <v>4</v>
      </c>
      <c r="H190" s="46"/>
      <c r="I190" s="44"/>
      <c r="J190" s="45">
        <f>VLOOKUP(D187,[1]小データ!$C$5:$BY$63,57,FALSE)</f>
        <v>5</v>
      </c>
      <c r="K190" s="46"/>
      <c r="L190" s="44"/>
      <c r="M190" s="45">
        <f>VLOOKUP(D187,[1]小データ!$C$5:$BY$63,58,FALSE)</f>
        <v>4</v>
      </c>
      <c r="N190" s="46"/>
      <c r="O190" s="44"/>
      <c r="P190" s="45">
        <f>VLOOKUP(D187,[1]小データ!$C$5:$BY$63,59,FALSE)</f>
        <v>5</v>
      </c>
      <c r="Q190" s="46"/>
      <c r="R190" s="44"/>
      <c r="S190" s="45">
        <f>VLOOKUP(D187,[1]小データ!$C$5:$BY$63,60,FALSE)</f>
        <v>5</v>
      </c>
      <c r="T190" s="46"/>
      <c r="U190" s="44"/>
      <c r="V190" s="45">
        <f>VLOOKUP(D187,[1]小データ!$C$5:$BY$63,61,FALSE)</f>
        <v>5</v>
      </c>
      <c r="W190" s="46"/>
      <c r="X190" s="87">
        <f>VLOOKUP(D187,[1]小データ!$C$5:$BY$63,68,FALSE)</f>
        <v>9</v>
      </c>
      <c r="Y190" s="88"/>
      <c r="Z190" s="48">
        <f>SUM(F190:X190)</f>
        <v>37</v>
      </c>
      <c r="AA190" s="39"/>
    </row>
    <row r="191" spans="1:27" x14ac:dyDescent="0.15">
      <c r="A191" s="1"/>
      <c r="B191" s="79"/>
      <c r="C191" s="82"/>
      <c r="D191" s="79"/>
      <c r="E191" s="49" t="s">
        <v>31</v>
      </c>
      <c r="F191" s="50"/>
      <c r="G191" s="45">
        <f>ROUNDUP(G187/35,0)</f>
        <v>4</v>
      </c>
      <c r="H191" s="51"/>
      <c r="I191" s="50"/>
      <c r="J191" s="45">
        <f>ROUNDUP(J187/35,0)</f>
        <v>5</v>
      </c>
      <c r="K191" s="51"/>
      <c r="L191" s="50"/>
      <c r="M191" s="45">
        <f>ROUNDUP(M187/35,0)</f>
        <v>4</v>
      </c>
      <c r="N191" s="51"/>
      <c r="O191" s="50"/>
      <c r="P191" s="45">
        <f>ROUNDUP(P187/35,0)</f>
        <v>5</v>
      </c>
      <c r="Q191" s="51"/>
      <c r="R191" s="50"/>
      <c r="S191" s="45">
        <f>ROUNDUP(S187/35,0)</f>
        <v>5</v>
      </c>
      <c r="T191" s="51"/>
      <c r="U191" s="50"/>
      <c r="V191" s="45">
        <f>ROUNDUP(V187/35,0)</f>
        <v>5</v>
      </c>
      <c r="W191" s="51"/>
      <c r="X191" s="87">
        <f>VLOOKUP(D187,[1]小データ!$C$5:$BY$63,75,FALSE)</f>
        <v>9</v>
      </c>
      <c r="Y191" s="88"/>
      <c r="Z191" s="48">
        <f>SUM(F191:X191)</f>
        <v>37</v>
      </c>
      <c r="AA191" s="39"/>
    </row>
    <row r="192" spans="1:27" x14ac:dyDescent="0.15">
      <c r="A192" s="1"/>
      <c r="B192" s="77" t="s">
        <v>24</v>
      </c>
      <c r="C192" s="80">
        <v>36</v>
      </c>
      <c r="D192" s="77" t="s">
        <v>67</v>
      </c>
      <c r="E192" s="34"/>
      <c r="F192" s="35"/>
      <c r="G192" s="36">
        <f>VLOOKUP(D192,[1]小データ!$C$5:$BY$63,2,FALSE)</f>
        <v>88</v>
      </c>
      <c r="H192" s="37"/>
      <c r="I192" s="35"/>
      <c r="J192" s="36">
        <f>VLOOKUP(D192,[1]小データ!$C$5:$BY$63,3,FALSE)</f>
        <v>138</v>
      </c>
      <c r="K192" s="37"/>
      <c r="L192" s="35"/>
      <c r="M192" s="36">
        <f>VLOOKUP(D192,[1]小データ!$C$5:$BY$63,4,FALSE)</f>
        <v>113</v>
      </c>
      <c r="N192" s="37"/>
      <c r="O192" s="35"/>
      <c r="P192" s="36">
        <f>VLOOKUP(D192,[1]小データ!$C$5:$BY$63,5,FALSE)</f>
        <v>131</v>
      </c>
      <c r="Q192" s="37"/>
      <c r="R192" s="35"/>
      <c r="S192" s="36">
        <f>VLOOKUP(D192,[1]小データ!$C$5:$BY$63,6,FALSE)</f>
        <v>156</v>
      </c>
      <c r="T192" s="37"/>
      <c r="U192" s="35"/>
      <c r="V192" s="36">
        <f>VLOOKUP(D192,[1]小データ!$C$5:$BY$63,7,FALSE)</f>
        <v>163</v>
      </c>
      <c r="W192" s="37"/>
      <c r="X192" s="83"/>
      <c r="Y192" s="84"/>
      <c r="Z192" s="38"/>
      <c r="AA192" s="39"/>
    </row>
    <row r="193" spans="1:27" x14ac:dyDescent="0.15">
      <c r="A193" s="1"/>
      <c r="B193" s="78"/>
      <c r="C193" s="81"/>
      <c r="D193" s="78"/>
      <c r="E193" s="34" t="s">
        <v>26</v>
      </c>
      <c r="F193" s="40"/>
      <c r="G193" s="41"/>
      <c r="H193" s="42"/>
      <c r="I193" s="40"/>
      <c r="J193" s="41"/>
      <c r="K193" s="42"/>
      <c r="L193" s="40"/>
      <c r="M193" s="41"/>
      <c r="N193" s="42"/>
      <c r="O193" s="40"/>
      <c r="P193" s="41"/>
      <c r="Q193" s="42"/>
      <c r="R193" s="40"/>
      <c r="S193" s="41"/>
      <c r="T193" s="42"/>
      <c r="U193" s="40"/>
      <c r="V193" s="41"/>
      <c r="W193" s="42"/>
      <c r="X193" s="38"/>
      <c r="Y193" s="41"/>
      <c r="Z193" s="39">
        <f>SUM(F192:V192)+X194</f>
        <v>820</v>
      </c>
      <c r="AA193" s="39"/>
    </row>
    <row r="194" spans="1:27" x14ac:dyDescent="0.15">
      <c r="A194" s="1"/>
      <c r="B194" s="78"/>
      <c r="C194" s="81"/>
      <c r="D194" s="78"/>
      <c r="E194" s="43"/>
      <c r="F194" s="44" t="s">
        <v>27</v>
      </c>
      <c r="G194" s="45">
        <f>VLOOKUP(D192,[1]小データ!$C$5:$BY$63,8,FALSE)</f>
        <v>4</v>
      </c>
      <c r="H194" s="46" t="s">
        <v>28</v>
      </c>
      <c r="I194" s="44" t="s">
        <v>29</v>
      </c>
      <c r="J194" s="45">
        <f>VLOOKUP(D192,[1]小データ!$C$5:$BY$63,9,FALSE)</f>
        <v>4</v>
      </c>
      <c r="K194" s="46" t="s">
        <v>28</v>
      </c>
      <c r="L194" s="44" t="s">
        <v>29</v>
      </c>
      <c r="M194" s="45">
        <f>VLOOKUP(D192,[1]小データ!$C$5:$BY$63,10,FALSE)</f>
        <v>4</v>
      </c>
      <c r="N194" s="46" t="s">
        <v>28</v>
      </c>
      <c r="O194" s="44" t="s">
        <v>29</v>
      </c>
      <c r="P194" s="45">
        <f>VLOOKUP(D192,[1]小データ!$C$5:$BY$63,11,FALSE)</f>
        <v>5</v>
      </c>
      <c r="Q194" s="46" t="s">
        <v>28</v>
      </c>
      <c r="R194" s="44" t="s">
        <v>29</v>
      </c>
      <c r="S194" s="45">
        <f>VLOOKUP(D192,[1]小データ!$C$5:$BY$63,12,FALSE)</f>
        <v>10</v>
      </c>
      <c r="T194" s="46" t="s">
        <v>28</v>
      </c>
      <c r="U194" s="44" t="s">
        <v>29</v>
      </c>
      <c r="V194" s="45">
        <f>VLOOKUP(D192,[1]小データ!$C$5:$BY$63,13,FALSE)</f>
        <v>4</v>
      </c>
      <c r="W194" s="46" t="s">
        <v>28</v>
      </c>
      <c r="X194" s="85">
        <f>SUM(G194,J194,M194,P194,S194,V194)</f>
        <v>31</v>
      </c>
      <c r="Y194" s="86"/>
      <c r="Z194" s="47"/>
      <c r="AA194" s="39"/>
    </row>
    <row r="195" spans="1:27" x14ac:dyDescent="0.15">
      <c r="A195" s="1"/>
      <c r="B195" s="78"/>
      <c r="C195" s="81"/>
      <c r="D195" s="78"/>
      <c r="E195" s="43" t="s">
        <v>30</v>
      </c>
      <c r="F195" s="44"/>
      <c r="G195" s="45">
        <f>VLOOKUP(D192,[1]小データ!$C$5:$BY$63,56,FALSE)</f>
        <v>3</v>
      </c>
      <c r="H195" s="46"/>
      <c r="I195" s="44"/>
      <c r="J195" s="45">
        <f>VLOOKUP(D192,[1]小データ!$C$5:$BY$63,57,FALSE)</f>
        <v>4</v>
      </c>
      <c r="K195" s="46"/>
      <c r="L195" s="44"/>
      <c r="M195" s="45">
        <f>VLOOKUP(D192,[1]小データ!$C$5:$BY$63,58,FALSE)</f>
        <v>4</v>
      </c>
      <c r="N195" s="46"/>
      <c r="O195" s="44"/>
      <c r="P195" s="45">
        <f>VLOOKUP(D192,[1]小データ!$C$5:$BY$63,59,FALSE)</f>
        <v>4</v>
      </c>
      <c r="Q195" s="46"/>
      <c r="R195" s="44"/>
      <c r="S195" s="45">
        <f>VLOOKUP(D192,[1]小データ!$C$5:$BY$63,60,FALSE)</f>
        <v>5</v>
      </c>
      <c r="T195" s="46"/>
      <c r="U195" s="44"/>
      <c r="V195" s="45">
        <f>VLOOKUP(D192,[1]小データ!$C$5:$BY$63,61,FALSE)</f>
        <v>5</v>
      </c>
      <c r="W195" s="46"/>
      <c r="X195" s="87">
        <f>VLOOKUP(D192,[1]小データ!$C$5:$BY$63,68,FALSE)</f>
        <v>7</v>
      </c>
      <c r="Y195" s="88"/>
      <c r="Z195" s="48">
        <f>SUM(F195:X195)</f>
        <v>32</v>
      </c>
      <c r="AA195" s="39"/>
    </row>
    <row r="196" spans="1:27" x14ac:dyDescent="0.15">
      <c r="A196" s="1"/>
      <c r="B196" s="79"/>
      <c r="C196" s="82"/>
      <c r="D196" s="79"/>
      <c r="E196" s="49" t="s">
        <v>31</v>
      </c>
      <c r="F196" s="50"/>
      <c r="G196" s="45">
        <f>ROUNDUP(G192/35,0)</f>
        <v>3</v>
      </c>
      <c r="H196" s="51"/>
      <c r="I196" s="50"/>
      <c r="J196" s="45">
        <f>ROUNDUP(J192/35,0)</f>
        <v>4</v>
      </c>
      <c r="K196" s="51"/>
      <c r="L196" s="50"/>
      <c r="M196" s="45">
        <f>ROUNDUP(M192/35,0)</f>
        <v>4</v>
      </c>
      <c r="N196" s="51"/>
      <c r="O196" s="50"/>
      <c r="P196" s="45">
        <f>ROUNDUP(P192/35,0)</f>
        <v>4</v>
      </c>
      <c r="Q196" s="51"/>
      <c r="R196" s="50"/>
      <c r="S196" s="45">
        <f>ROUNDUP(S192/35,0)</f>
        <v>5</v>
      </c>
      <c r="T196" s="51"/>
      <c r="U196" s="50"/>
      <c r="V196" s="45">
        <f>ROUNDUP(V192/35,0)</f>
        <v>5</v>
      </c>
      <c r="W196" s="51"/>
      <c r="X196" s="87">
        <f>VLOOKUP(D192,[1]小データ!$C$5:$BY$63,75,FALSE)</f>
        <v>7</v>
      </c>
      <c r="Y196" s="88"/>
      <c r="Z196" s="48">
        <f>SUM(F196:X196)</f>
        <v>32</v>
      </c>
      <c r="AA196" s="39"/>
    </row>
    <row r="197" spans="1:27" x14ac:dyDescent="0.15">
      <c r="A197" s="1"/>
      <c r="B197" s="77" t="s">
        <v>24</v>
      </c>
      <c r="C197" s="80">
        <v>37</v>
      </c>
      <c r="D197" s="77" t="s">
        <v>68</v>
      </c>
      <c r="E197" s="34"/>
      <c r="F197" s="35"/>
      <c r="G197" s="36">
        <f>VLOOKUP(D197,[1]小データ!$C$5:$BY$63,2,FALSE)</f>
        <v>79</v>
      </c>
      <c r="H197" s="37"/>
      <c r="I197" s="35"/>
      <c r="J197" s="36">
        <f>VLOOKUP(D197,[1]小データ!$C$5:$BY$63,3,FALSE)</f>
        <v>98</v>
      </c>
      <c r="K197" s="37"/>
      <c r="L197" s="35"/>
      <c r="M197" s="36">
        <f>VLOOKUP(D197,[1]小データ!$C$5:$BY$63,4,FALSE)</f>
        <v>85</v>
      </c>
      <c r="N197" s="37"/>
      <c r="O197" s="35"/>
      <c r="P197" s="36">
        <f>VLOOKUP(D197,[1]小データ!$C$5:$BY$63,5,FALSE)</f>
        <v>95</v>
      </c>
      <c r="Q197" s="37"/>
      <c r="R197" s="35"/>
      <c r="S197" s="36">
        <f>VLOOKUP(D197,[1]小データ!$C$5:$BY$63,6,FALSE)</f>
        <v>87</v>
      </c>
      <c r="T197" s="37"/>
      <c r="U197" s="35"/>
      <c r="V197" s="36">
        <f>VLOOKUP(D197,[1]小データ!$C$5:$BY$63,7,FALSE)</f>
        <v>87</v>
      </c>
      <c r="W197" s="37"/>
      <c r="X197" s="83"/>
      <c r="Y197" s="84"/>
      <c r="Z197" s="38"/>
      <c r="AA197" s="39"/>
    </row>
    <row r="198" spans="1:27" x14ac:dyDescent="0.15">
      <c r="A198" s="1"/>
      <c r="B198" s="78"/>
      <c r="C198" s="81"/>
      <c r="D198" s="78"/>
      <c r="E198" s="34" t="s">
        <v>26</v>
      </c>
      <c r="F198" s="40"/>
      <c r="G198" s="41"/>
      <c r="H198" s="42"/>
      <c r="I198" s="40"/>
      <c r="J198" s="41"/>
      <c r="K198" s="42"/>
      <c r="L198" s="40"/>
      <c r="M198" s="41"/>
      <c r="N198" s="42"/>
      <c r="O198" s="40"/>
      <c r="P198" s="41"/>
      <c r="Q198" s="42"/>
      <c r="R198" s="40"/>
      <c r="S198" s="41"/>
      <c r="T198" s="42"/>
      <c r="U198" s="40"/>
      <c r="V198" s="41"/>
      <c r="W198" s="42"/>
      <c r="X198" s="38"/>
      <c r="Y198" s="41"/>
      <c r="Z198" s="39">
        <f>SUM(F197:V197)+X199</f>
        <v>557</v>
      </c>
      <c r="AA198" s="39"/>
    </row>
    <row r="199" spans="1:27" x14ac:dyDescent="0.15">
      <c r="A199" s="1"/>
      <c r="B199" s="78"/>
      <c r="C199" s="81"/>
      <c r="D199" s="78"/>
      <c r="E199" s="43"/>
      <c r="F199" s="44" t="s">
        <v>27</v>
      </c>
      <c r="G199" s="45">
        <f>VLOOKUP(D197,[1]小データ!$C$5:$BY$63,8,FALSE)</f>
        <v>3</v>
      </c>
      <c r="H199" s="46" t="s">
        <v>28</v>
      </c>
      <c r="I199" s="44" t="s">
        <v>29</v>
      </c>
      <c r="J199" s="45">
        <f>VLOOKUP(D197,[1]小データ!$C$5:$BY$63,9,FALSE)</f>
        <v>5</v>
      </c>
      <c r="K199" s="46" t="s">
        <v>28</v>
      </c>
      <c r="L199" s="44" t="s">
        <v>29</v>
      </c>
      <c r="M199" s="45">
        <f>VLOOKUP(D197,[1]小データ!$C$5:$BY$63,10,FALSE)</f>
        <v>9</v>
      </c>
      <c r="N199" s="46" t="s">
        <v>28</v>
      </c>
      <c r="O199" s="44" t="s">
        <v>29</v>
      </c>
      <c r="P199" s="45">
        <f>VLOOKUP(D197,[1]小データ!$C$5:$BY$63,11,FALSE)</f>
        <v>3</v>
      </c>
      <c r="Q199" s="46" t="s">
        <v>28</v>
      </c>
      <c r="R199" s="44" t="s">
        <v>29</v>
      </c>
      <c r="S199" s="45">
        <f>VLOOKUP(D197,[1]小データ!$C$5:$BY$63,12,FALSE)</f>
        <v>2</v>
      </c>
      <c r="T199" s="46" t="s">
        <v>28</v>
      </c>
      <c r="U199" s="44" t="s">
        <v>29</v>
      </c>
      <c r="V199" s="45">
        <f>VLOOKUP(D197,[1]小データ!$C$5:$BY$63,13,FALSE)</f>
        <v>4</v>
      </c>
      <c r="W199" s="46" t="s">
        <v>28</v>
      </c>
      <c r="X199" s="85">
        <f>SUM(G199,J199,M199,P199,S199,V199)</f>
        <v>26</v>
      </c>
      <c r="Y199" s="86"/>
      <c r="Z199" s="47"/>
      <c r="AA199" s="39"/>
    </row>
    <row r="200" spans="1:27" x14ac:dyDescent="0.15">
      <c r="A200" s="1"/>
      <c r="B200" s="78"/>
      <c r="C200" s="81"/>
      <c r="D200" s="78"/>
      <c r="E200" s="43" t="s">
        <v>30</v>
      </c>
      <c r="F200" s="44"/>
      <c r="G200" s="45">
        <f>VLOOKUP(D197,[1]小データ!$C$5:$BY$63,56,FALSE)</f>
        <v>3</v>
      </c>
      <c r="H200" s="46"/>
      <c r="I200" s="44"/>
      <c r="J200" s="45">
        <f>VLOOKUP(D197,[1]小データ!$C$5:$BY$63,57,FALSE)</f>
        <v>3</v>
      </c>
      <c r="K200" s="46"/>
      <c r="L200" s="44"/>
      <c r="M200" s="45">
        <f>VLOOKUP(D197,[1]小データ!$C$5:$BY$63,58,FALSE)</f>
        <v>3</v>
      </c>
      <c r="N200" s="46"/>
      <c r="O200" s="44"/>
      <c r="P200" s="45">
        <f>VLOOKUP(D197,[1]小データ!$C$5:$BY$63,59,FALSE)</f>
        <v>3</v>
      </c>
      <c r="Q200" s="46"/>
      <c r="R200" s="44"/>
      <c r="S200" s="45">
        <f>VLOOKUP(D197,[1]小データ!$C$5:$BY$63,60,FALSE)</f>
        <v>3</v>
      </c>
      <c r="T200" s="46"/>
      <c r="U200" s="44"/>
      <c r="V200" s="45">
        <f>VLOOKUP(D197,[1]小データ!$C$5:$BY$63,61,FALSE)</f>
        <v>3</v>
      </c>
      <c r="W200" s="46"/>
      <c r="X200" s="87">
        <f>VLOOKUP(D197,[1]小データ!$C$5:$BY$63,68,FALSE)</f>
        <v>6</v>
      </c>
      <c r="Y200" s="88"/>
      <c r="Z200" s="48">
        <f>SUM(F200:X200)</f>
        <v>24</v>
      </c>
      <c r="AA200" s="39"/>
    </row>
    <row r="201" spans="1:27" x14ac:dyDescent="0.15">
      <c r="A201" s="1"/>
      <c r="B201" s="79"/>
      <c r="C201" s="82"/>
      <c r="D201" s="79"/>
      <c r="E201" s="49" t="s">
        <v>31</v>
      </c>
      <c r="F201" s="50"/>
      <c r="G201" s="45">
        <f>ROUNDUP(G197/35,0)</f>
        <v>3</v>
      </c>
      <c r="H201" s="51"/>
      <c r="I201" s="50"/>
      <c r="J201" s="45">
        <f>ROUNDUP(J197/35,0)</f>
        <v>3</v>
      </c>
      <c r="K201" s="51"/>
      <c r="L201" s="50"/>
      <c r="M201" s="45">
        <f>ROUNDUP(M197/35,0)</f>
        <v>3</v>
      </c>
      <c r="N201" s="51"/>
      <c r="O201" s="50"/>
      <c r="P201" s="45">
        <f>ROUNDUP(P197/35,0)</f>
        <v>3</v>
      </c>
      <c r="Q201" s="51"/>
      <c r="R201" s="50"/>
      <c r="S201" s="45">
        <f>ROUNDUP(S197/35,0)</f>
        <v>3</v>
      </c>
      <c r="T201" s="51"/>
      <c r="U201" s="50"/>
      <c r="V201" s="45">
        <f>ROUNDUP(V197/35,0)</f>
        <v>3</v>
      </c>
      <c r="W201" s="51"/>
      <c r="X201" s="87">
        <f>VLOOKUP(D197,[1]小データ!$C$5:$BY$63,75,FALSE)</f>
        <v>6</v>
      </c>
      <c r="Y201" s="88"/>
      <c r="Z201" s="48">
        <f>SUM(F201:X201)</f>
        <v>24</v>
      </c>
      <c r="AA201" s="39"/>
    </row>
    <row r="202" spans="1:27" x14ac:dyDescent="0.15">
      <c r="A202" s="1"/>
      <c r="B202" s="77" t="s">
        <v>24</v>
      </c>
      <c r="C202" s="80">
        <v>38</v>
      </c>
      <c r="D202" s="77" t="s">
        <v>69</v>
      </c>
      <c r="E202" s="34"/>
      <c r="F202" s="35"/>
      <c r="G202" s="36">
        <f>VLOOKUP(D202,[1]小データ!$C$5:$BY$63,2,FALSE)</f>
        <v>88</v>
      </c>
      <c r="H202" s="37"/>
      <c r="I202" s="35"/>
      <c r="J202" s="36">
        <f>VLOOKUP(D202,[1]小データ!$C$5:$BY$63,3,FALSE)</f>
        <v>89</v>
      </c>
      <c r="K202" s="37"/>
      <c r="L202" s="35"/>
      <c r="M202" s="36">
        <f>VLOOKUP(D202,[1]小データ!$C$5:$BY$63,4,FALSE)</f>
        <v>120</v>
      </c>
      <c r="N202" s="37"/>
      <c r="O202" s="35"/>
      <c r="P202" s="36">
        <f>VLOOKUP(D202,[1]小データ!$C$5:$BY$63,5,FALSE)</f>
        <v>83</v>
      </c>
      <c r="Q202" s="37"/>
      <c r="R202" s="35"/>
      <c r="S202" s="36">
        <f>VLOOKUP(D202,[1]小データ!$C$5:$BY$63,6,FALSE)</f>
        <v>102</v>
      </c>
      <c r="T202" s="37"/>
      <c r="U202" s="35"/>
      <c r="V202" s="36">
        <f>VLOOKUP(D202,[1]小データ!$C$5:$BY$63,7,FALSE)</f>
        <v>104</v>
      </c>
      <c r="W202" s="37"/>
      <c r="X202" s="83"/>
      <c r="Y202" s="84"/>
      <c r="Z202" s="38"/>
      <c r="AA202" s="39"/>
    </row>
    <row r="203" spans="1:27" x14ac:dyDescent="0.15">
      <c r="A203" s="1"/>
      <c r="B203" s="78"/>
      <c r="C203" s="81"/>
      <c r="D203" s="78"/>
      <c r="E203" s="34" t="s">
        <v>26</v>
      </c>
      <c r="F203" s="40"/>
      <c r="G203" s="41"/>
      <c r="H203" s="42"/>
      <c r="I203" s="40"/>
      <c r="J203" s="41"/>
      <c r="K203" s="42"/>
      <c r="L203" s="40"/>
      <c r="M203" s="41"/>
      <c r="N203" s="42"/>
      <c r="O203" s="40"/>
      <c r="P203" s="41"/>
      <c r="Q203" s="42"/>
      <c r="R203" s="40"/>
      <c r="S203" s="41"/>
      <c r="T203" s="42"/>
      <c r="U203" s="40"/>
      <c r="V203" s="41"/>
      <c r="W203" s="42"/>
      <c r="X203" s="38"/>
      <c r="Y203" s="41"/>
      <c r="Z203" s="39">
        <f>SUM(F202:V202)+X204</f>
        <v>612</v>
      </c>
      <c r="AA203" s="39"/>
    </row>
    <row r="204" spans="1:27" x14ac:dyDescent="0.15">
      <c r="A204" s="1"/>
      <c r="B204" s="78"/>
      <c r="C204" s="81"/>
      <c r="D204" s="78"/>
      <c r="E204" s="43"/>
      <c r="F204" s="44" t="s">
        <v>27</v>
      </c>
      <c r="G204" s="45">
        <f>VLOOKUP(D202,[1]小データ!$C$5:$BY$63,8,FALSE)</f>
        <v>8</v>
      </c>
      <c r="H204" s="46" t="s">
        <v>28</v>
      </c>
      <c r="I204" s="44" t="s">
        <v>29</v>
      </c>
      <c r="J204" s="45">
        <f>VLOOKUP(D202,[1]小データ!$C$5:$BY$63,9,FALSE)</f>
        <v>3</v>
      </c>
      <c r="K204" s="46" t="s">
        <v>28</v>
      </c>
      <c r="L204" s="44" t="s">
        <v>29</v>
      </c>
      <c r="M204" s="45">
        <f>VLOOKUP(D202,[1]小データ!$C$5:$BY$63,10,FALSE)</f>
        <v>2</v>
      </c>
      <c r="N204" s="46" t="s">
        <v>28</v>
      </c>
      <c r="O204" s="44" t="s">
        <v>29</v>
      </c>
      <c r="P204" s="45">
        <f>VLOOKUP(D202,[1]小データ!$C$5:$BY$63,11,FALSE)</f>
        <v>5</v>
      </c>
      <c r="Q204" s="46" t="s">
        <v>28</v>
      </c>
      <c r="R204" s="44" t="s">
        <v>29</v>
      </c>
      <c r="S204" s="45">
        <f>VLOOKUP(D202,[1]小データ!$C$5:$BY$63,12,FALSE)</f>
        <v>4</v>
      </c>
      <c r="T204" s="46" t="s">
        <v>28</v>
      </c>
      <c r="U204" s="44" t="s">
        <v>29</v>
      </c>
      <c r="V204" s="45">
        <f>VLOOKUP(D202,[1]小データ!$C$5:$BY$63,13,FALSE)</f>
        <v>4</v>
      </c>
      <c r="W204" s="46" t="s">
        <v>28</v>
      </c>
      <c r="X204" s="85">
        <f>SUM(G204,J204,M204,P204,S204,V204)</f>
        <v>26</v>
      </c>
      <c r="Y204" s="86"/>
      <c r="Z204" s="47"/>
      <c r="AA204" s="39"/>
    </row>
    <row r="205" spans="1:27" x14ac:dyDescent="0.15">
      <c r="A205" s="1"/>
      <c r="B205" s="78"/>
      <c r="C205" s="81"/>
      <c r="D205" s="78"/>
      <c r="E205" s="43" t="s">
        <v>30</v>
      </c>
      <c r="F205" s="44"/>
      <c r="G205" s="45">
        <f>VLOOKUP(D202,[1]小データ!$C$5:$BY$63,56,FALSE)</f>
        <v>3</v>
      </c>
      <c r="H205" s="46"/>
      <c r="I205" s="44"/>
      <c r="J205" s="45">
        <f>VLOOKUP(D202,[1]小データ!$C$5:$BY$63,57,FALSE)</f>
        <v>3</v>
      </c>
      <c r="K205" s="46"/>
      <c r="L205" s="44"/>
      <c r="M205" s="45">
        <f>VLOOKUP(D202,[1]小データ!$C$5:$BY$63,58,FALSE)</f>
        <v>4</v>
      </c>
      <c r="N205" s="46"/>
      <c r="O205" s="44"/>
      <c r="P205" s="45">
        <f>VLOOKUP(D202,[1]小データ!$C$5:$BY$63,59,FALSE)</f>
        <v>3</v>
      </c>
      <c r="Q205" s="46"/>
      <c r="R205" s="44"/>
      <c r="S205" s="45">
        <f>VLOOKUP(D202,[1]小データ!$C$5:$BY$63,60,FALSE)</f>
        <v>3</v>
      </c>
      <c r="T205" s="46"/>
      <c r="U205" s="44"/>
      <c r="V205" s="45">
        <f>VLOOKUP(D202,[1]小データ!$C$5:$BY$63,61,FALSE)</f>
        <v>3</v>
      </c>
      <c r="W205" s="46"/>
      <c r="X205" s="87">
        <f>VLOOKUP(D202,[1]小データ!$C$5:$BY$63,68,FALSE)</f>
        <v>4</v>
      </c>
      <c r="Y205" s="88"/>
      <c r="Z205" s="48">
        <f>SUM(F205:X205)</f>
        <v>23</v>
      </c>
      <c r="AA205" s="39"/>
    </row>
    <row r="206" spans="1:27" x14ac:dyDescent="0.15">
      <c r="A206" s="1"/>
      <c r="B206" s="79"/>
      <c r="C206" s="82"/>
      <c r="D206" s="79"/>
      <c r="E206" s="49" t="s">
        <v>31</v>
      </c>
      <c r="F206" s="50"/>
      <c r="G206" s="45">
        <f>ROUNDUP(G202/35,0)</f>
        <v>3</v>
      </c>
      <c r="H206" s="51"/>
      <c r="I206" s="50"/>
      <c r="J206" s="45">
        <f>ROUNDUP(J202/35,0)</f>
        <v>3</v>
      </c>
      <c r="K206" s="51"/>
      <c r="L206" s="50"/>
      <c r="M206" s="45">
        <f>ROUNDUP(M202/35,0)</f>
        <v>4</v>
      </c>
      <c r="N206" s="51"/>
      <c r="O206" s="50"/>
      <c r="P206" s="45">
        <f>ROUNDUP(P202/35,0)</f>
        <v>3</v>
      </c>
      <c r="Q206" s="51"/>
      <c r="R206" s="50"/>
      <c r="S206" s="45">
        <f>ROUNDUP(S202/35,0)</f>
        <v>3</v>
      </c>
      <c r="T206" s="51"/>
      <c r="U206" s="50"/>
      <c r="V206" s="45">
        <f>ROUNDUP(V202/35,0)</f>
        <v>3</v>
      </c>
      <c r="W206" s="51"/>
      <c r="X206" s="87">
        <f>VLOOKUP(D202,[1]小データ!$C$5:$BY$63,75,FALSE)</f>
        <v>4</v>
      </c>
      <c r="Y206" s="88"/>
      <c r="Z206" s="48">
        <f>SUM(F206:X206)</f>
        <v>23</v>
      </c>
      <c r="AA206" s="39"/>
    </row>
    <row r="207" spans="1:27" x14ac:dyDescent="0.15">
      <c r="A207" s="1"/>
      <c r="B207" s="77" t="s">
        <v>24</v>
      </c>
      <c r="C207" s="80">
        <v>39</v>
      </c>
      <c r="D207" s="77" t="s">
        <v>70</v>
      </c>
      <c r="E207" s="34"/>
      <c r="F207" s="35"/>
      <c r="G207" s="36">
        <f>VLOOKUP(D207,[1]小データ!$C$5:$BY$63,2,FALSE)</f>
        <v>93</v>
      </c>
      <c r="H207" s="37"/>
      <c r="I207" s="35"/>
      <c r="J207" s="36">
        <f>VLOOKUP(D207,[1]小データ!$C$5:$BY$63,3,FALSE)</f>
        <v>116</v>
      </c>
      <c r="K207" s="37"/>
      <c r="L207" s="35"/>
      <c r="M207" s="36">
        <f>VLOOKUP(D207,[1]小データ!$C$5:$BY$63,4,FALSE)</f>
        <v>105</v>
      </c>
      <c r="N207" s="37"/>
      <c r="O207" s="35"/>
      <c r="P207" s="36">
        <f>VLOOKUP(D207,[1]小データ!$C$5:$BY$63,5,FALSE)</f>
        <v>126</v>
      </c>
      <c r="Q207" s="37"/>
      <c r="R207" s="35"/>
      <c r="S207" s="36">
        <f>VLOOKUP(D207,[1]小データ!$C$5:$BY$63,6,FALSE)</f>
        <v>112</v>
      </c>
      <c r="T207" s="37"/>
      <c r="U207" s="35"/>
      <c r="V207" s="36">
        <f>VLOOKUP(D207,[1]小データ!$C$5:$BY$63,7,FALSE)</f>
        <v>111</v>
      </c>
      <c r="W207" s="37"/>
      <c r="X207" s="83"/>
      <c r="Y207" s="84"/>
      <c r="Z207" s="38"/>
      <c r="AA207" s="39"/>
    </row>
    <row r="208" spans="1:27" x14ac:dyDescent="0.15">
      <c r="A208" s="1"/>
      <c r="B208" s="78"/>
      <c r="C208" s="81"/>
      <c r="D208" s="78"/>
      <c r="E208" s="34" t="s">
        <v>26</v>
      </c>
      <c r="F208" s="40"/>
      <c r="G208" s="41"/>
      <c r="H208" s="42"/>
      <c r="I208" s="40"/>
      <c r="J208" s="41"/>
      <c r="K208" s="42"/>
      <c r="L208" s="40"/>
      <c r="M208" s="41"/>
      <c r="N208" s="42"/>
      <c r="O208" s="40"/>
      <c r="P208" s="41"/>
      <c r="Q208" s="42"/>
      <c r="R208" s="40"/>
      <c r="S208" s="41"/>
      <c r="T208" s="42"/>
      <c r="U208" s="40"/>
      <c r="V208" s="41"/>
      <c r="W208" s="42"/>
      <c r="X208" s="38"/>
      <c r="Y208" s="41"/>
      <c r="Z208" s="39">
        <f>SUM(F207:V207)+X209</f>
        <v>691</v>
      </c>
      <c r="AA208" s="39"/>
    </row>
    <row r="209" spans="1:27" x14ac:dyDescent="0.15">
      <c r="A209" s="1"/>
      <c r="B209" s="78"/>
      <c r="C209" s="81"/>
      <c r="D209" s="78"/>
      <c r="E209" s="43"/>
      <c r="F209" s="44" t="s">
        <v>27</v>
      </c>
      <c r="G209" s="45">
        <f>VLOOKUP(D207,[1]小データ!$C$5:$BY$63,8,FALSE)</f>
        <v>5</v>
      </c>
      <c r="H209" s="46" t="s">
        <v>28</v>
      </c>
      <c r="I209" s="44" t="s">
        <v>29</v>
      </c>
      <c r="J209" s="45">
        <f>VLOOKUP(D207,[1]小データ!$C$5:$BY$63,9,FALSE)</f>
        <v>9</v>
      </c>
      <c r="K209" s="46" t="s">
        <v>28</v>
      </c>
      <c r="L209" s="44" t="s">
        <v>29</v>
      </c>
      <c r="M209" s="45">
        <f>VLOOKUP(D207,[1]小データ!$C$5:$BY$63,10,FALSE)</f>
        <v>5</v>
      </c>
      <c r="N209" s="46" t="s">
        <v>28</v>
      </c>
      <c r="O209" s="44" t="s">
        <v>29</v>
      </c>
      <c r="P209" s="45">
        <f>VLOOKUP(D207,[1]小データ!$C$5:$BY$63,11,FALSE)</f>
        <v>2</v>
      </c>
      <c r="Q209" s="46" t="s">
        <v>28</v>
      </c>
      <c r="R209" s="44" t="s">
        <v>29</v>
      </c>
      <c r="S209" s="45">
        <f>VLOOKUP(D207,[1]小データ!$C$5:$BY$63,12,FALSE)</f>
        <v>5</v>
      </c>
      <c r="T209" s="46" t="s">
        <v>28</v>
      </c>
      <c r="U209" s="44" t="s">
        <v>29</v>
      </c>
      <c r="V209" s="45">
        <f>VLOOKUP(D207,[1]小データ!$C$5:$BY$63,13,FALSE)</f>
        <v>2</v>
      </c>
      <c r="W209" s="46" t="s">
        <v>28</v>
      </c>
      <c r="X209" s="85">
        <f>SUM(G209,J209,M209,P209,S209,V209)</f>
        <v>28</v>
      </c>
      <c r="Y209" s="86"/>
      <c r="Z209" s="47"/>
      <c r="AA209" s="39"/>
    </row>
    <row r="210" spans="1:27" x14ac:dyDescent="0.15">
      <c r="A210" s="1"/>
      <c r="B210" s="78"/>
      <c r="C210" s="81"/>
      <c r="D210" s="78"/>
      <c r="E210" s="43" t="s">
        <v>30</v>
      </c>
      <c r="F210" s="44"/>
      <c r="G210" s="45">
        <f>VLOOKUP(D207,[1]小データ!$C$5:$BY$63,56,FALSE)</f>
        <v>3</v>
      </c>
      <c r="H210" s="46"/>
      <c r="I210" s="44"/>
      <c r="J210" s="45">
        <f>VLOOKUP(D207,[1]小データ!$C$5:$BY$63,57,FALSE)</f>
        <v>4</v>
      </c>
      <c r="K210" s="46"/>
      <c r="L210" s="44"/>
      <c r="M210" s="45">
        <f>VLOOKUP(D207,[1]小データ!$C$5:$BY$63,58,FALSE)</f>
        <v>3</v>
      </c>
      <c r="N210" s="46"/>
      <c r="O210" s="44"/>
      <c r="P210" s="45">
        <f>VLOOKUP(D207,[1]小データ!$C$5:$BY$63,59,FALSE)</f>
        <v>4</v>
      </c>
      <c r="Q210" s="46"/>
      <c r="R210" s="44"/>
      <c r="S210" s="45">
        <f>VLOOKUP(D207,[1]小データ!$C$5:$BY$63,60,FALSE)</f>
        <v>4</v>
      </c>
      <c r="T210" s="46"/>
      <c r="U210" s="44"/>
      <c r="V210" s="45">
        <f>VLOOKUP(D207,[1]小データ!$C$5:$BY$63,61,FALSE)</f>
        <v>4</v>
      </c>
      <c r="W210" s="46"/>
      <c r="X210" s="87">
        <f>VLOOKUP(D207,[1]小データ!$C$5:$BY$63,68,FALSE)</f>
        <v>6</v>
      </c>
      <c r="Y210" s="88"/>
      <c r="Z210" s="48">
        <f>SUM(F210:X210)</f>
        <v>28</v>
      </c>
      <c r="AA210" s="39"/>
    </row>
    <row r="211" spans="1:27" x14ac:dyDescent="0.15">
      <c r="A211" s="1"/>
      <c r="B211" s="79"/>
      <c r="C211" s="82"/>
      <c r="D211" s="79"/>
      <c r="E211" s="49" t="s">
        <v>31</v>
      </c>
      <c r="F211" s="50"/>
      <c r="G211" s="45">
        <f>ROUNDUP(G207/35,0)</f>
        <v>3</v>
      </c>
      <c r="H211" s="51"/>
      <c r="I211" s="50"/>
      <c r="J211" s="45">
        <f>ROUNDUP(J207/35,0)</f>
        <v>4</v>
      </c>
      <c r="K211" s="51"/>
      <c r="L211" s="50"/>
      <c r="M211" s="45">
        <f>ROUNDUP(M207/35,0)</f>
        <v>3</v>
      </c>
      <c r="N211" s="51"/>
      <c r="O211" s="50"/>
      <c r="P211" s="45">
        <f>ROUNDUP(P207/35,0)</f>
        <v>4</v>
      </c>
      <c r="Q211" s="51"/>
      <c r="R211" s="50"/>
      <c r="S211" s="45">
        <f>ROUNDUP(S207/35,0)</f>
        <v>4</v>
      </c>
      <c r="T211" s="51"/>
      <c r="U211" s="50"/>
      <c r="V211" s="45">
        <f>ROUNDUP(V207/35,0)</f>
        <v>4</v>
      </c>
      <c r="W211" s="51"/>
      <c r="X211" s="87">
        <f>VLOOKUP(D207,[1]小データ!$C$5:$BY$63,75,FALSE)</f>
        <v>6</v>
      </c>
      <c r="Y211" s="88"/>
      <c r="Z211" s="48">
        <f>SUM(F211:X211)</f>
        <v>28</v>
      </c>
      <c r="AA211" s="39"/>
    </row>
    <row r="212" spans="1:27" x14ac:dyDescent="0.15">
      <c r="A212" s="1"/>
      <c r="B212" s="77" t="s">
        <v>24</v>
      </c>
      <c r="C212" s="80">
        <v>40</v>
      </c>
      <c r="D212" s="77" t="s">
        <v>71</v>
      </c>
      <c r="E212" s="34"/>
      <c r="F212" s="35"/>
      <c r="G212" s="36">
        <f>VLOOKUP(D212,[1]小データ!$C$5:$BY$63,2,FALSE)</f>
        <v>91</v>
      </c>
      <c r="H212" s="37"/>
      <c r="I212" s="35"/>
      <c r="J212" s="36">
        <f>VLOOKUP(D212,[1]小データ!$C$5:$BY$63,3,FALSE)</f>
        <v>111</v>
      </c>
      <c r="K212" s="37"/>
      <c r="L212" s="35"/>
      <c r="M212" s="36">
        <f>VLOOKUP(D212,[1]小データ!$C$5:$BY$63,4,FALSE)</f>
        <v>113</v>
      </c>
      <c r="N212" s="37"/>
      <c r="O212" s="35"/>
      <c r="P212" s="36">
        <f>VLOOKUP(D212,[1]小データ!$C$5:$BY$63,5,FALSE)</f>
        <v>119</v>
      </c>
      <c r="Q212" s="37"/>
      <c r="R212" s="35"/>
      <c r="S212" s="36">
        <f>VLOOKUP(D212,[1]小データ!$C$5:$BY$63,6,FALSE)</f>
        <v>118</v>
      </c>
      <c r="T212" s="37"/>
      <c r="U212" s="35"/>
      <c r="V212" s="36">
        <f>VLOOKUP(D212,[1]小データ!$C$5:$BY$63,7,FALSE)</f>
        <v>123</v>
      </c>
      <c r="W212" s="37"/>
      <c r="X212" s="83"/>
      <c r="Y212" s="84"/>
      <c r="Z212" s="38"/>
      <c r="AA212" s="39"/>
    </row>
    <row r="213" spans="1:27" x14ac:dyDescent="0.15">
      <c r="A213" s="1"/>
      <c r="B213" s="78"/>
      <c r="C213" s="81"/>
      <c r="D213" s="78"/>
      <c r="E213" s="34" t="s">
        <v>26</v>
      </c>
      <c r="F213" s="40"/>
      <c r="G213" s="41"/>
      <c r="H213" s="42"/>
      <c r="I213" s="40"/>
      <c r="J213" s="41"/>
      <c r="K213" s="42"/>
      <c r="L213" s="40"/>
      <c r="M213" s="41"/>
      <c r="N213" s="42"/>
      <c r="O213" s="40"/>
      <c r="P213" s="41"/>
      <c r="Q213" s="42"/>
      <c r="R213" s="40"/>
      <c r="S213" s="41"/>
      <c r="T213" s="42"/>
      <c r="U213" s="40"/>
      <c r="V213" s="41"/>
      <c r="W213" s="42"/>
      <c r="X213" s="38"/>
      <c r="Y213" s="41"/>
      <c r="Z213" s="39">
        <f>SUM(F212:V212)+X214</f>
        <v>704</v>
      </c>
      <c r="AA213" s="39"/>
    </row>
    <row r="214" spans="1:27" x14ac:dyDescent="0.15">
      <c r="A214" s="1"/>
      <c r="B214" s="78"/>
      <c r="C214" s="81"/>
      <c r="D214" s="78"/>
      <c r="E214" s="43"/>
      <c r="F214" s="44" t="s">
        <v>27</v>
      </c>
      <c r="G214" s="45">
        <f>VLOOKUP(D212,[1]小データ!$C$5:$BY$63,8,FALSE)</f>
        <v>6</v>
      </c>
      <c r="H214" s="46" t="s">
        <v>28</v>
      </c>
      <c r="I214" s="44" t="s">
        <v>29</v>
      </c>
      <c r="J214" s="45">
        <f>VLOOKUP(D212,[1]小データ!$C$5:$BY$63,9,FALSE)</f>
        <v>3</v>
      </c>
      <c r="K214" s="46" t="s">
        <v>28</v>
      </c>
      <c r="L214" s="44" t="s">
        <v>29</v>
      </c>
      <c r="M214" s="45">
        <f>VLOOKUP(D212,[1]小データ!$C$5:$BY$63,10,FALSE)</f>
        <v>5</v>
      </c>
      <c r="N214" s="46" t="s">
        <v>28</v>
      </c>
      <c r="O214" s="44" t="s">
        <v>29</v>
      </c>
      <c r="P214" s="45">
        <f>VLOOKUP(D212,[1]小データ!$C$5:$BY$63,11,FALSE)</f>
        <v>6</v>
      </c>
      <c r="Q214" s="46" t="s">
        <v>28</v>
      </c>
      <c r="R214" s="44" t="s">
        <v>29</v>
      </c>
      <c r="S214" s="45">
        <f>VLOOKUP(D212,[1]小データ!$C$5:$BY$63,12,FALSE)</f>
        <v>5</v>
      </c>
      <c r="T214" s="46" t="s">
        <v>28</v>
      </c>
      <c r="U214" s="44" t="s">
        <v>29</v>
      </c>
      <c r="V214" s="45">
        <f>VLOOKUP(D212,[1]小データ!$C$5:$BY$63,13,FALSE)</f>
        <v>4</v>
      </c>
      <c r="W214" s="46" t="s">
        <v>28</v>
      </c>
      <c r="X214" s="85">
        <f>SUM(G214,J214,M214,P214,S214,V214)</f>
        <v>29</v>
      </c>
      <c r="Y214" s="86"/>
      <c r="Z214" s="47"/>
      <c r="AA214" s="39"/>
    </row>
    <row r="215" spans="1:27" x14ac:dyDescent="0.15">
      <c r="A215" s="1"/>
      <c r="B215" s="78"/>
      <c r="C215" s="81"/>
      <c r="D215" s="78"/>
      <c r="E215" s="43" t="s">
        <v>30</v>
      </c>
      <c r="F215" s="44"/>
      <c r="G215" s="45">
        <f>VLOOKUP(D212,[1]小データ!$C$5:$BY$63,56,FALSE)</f>
        <v>3</v>
      </c>
      <c r="H215" s="46"/>
      <c r="I215" s="44"/>
      <c r="J215" s="45">
        <f>VLOOKUP(D212,[1]小データ!$C$5:$BY$63,57,FALSE)</f>
        <v>4</v>
      </c>
      <c r="K215" s="46"/>
      <c r="L215" s="44"/>
      <c r="M215" s="45">
        <f>VLOOKUP(D212,[1]小データ!$C$5:$BY$63,58,FALSE)</f>
        <v>4</v>
      </c>
      <c r="N215" s="46"/>
      <c r="O215" s="44"/>
      <c r="P215" s="45">
        <f>VLOOKUP(D212,[1]小データ!$C$5:$BY$63,59,FALSE)</f>
        <v>4</v>
      </c>
      <c r="Q215" s="46"/>
      <c r="R215" s="44"/>
      <c r="S215" s="45">
        <f>VLOOKUP(D212,[1]小データ!$C$5:$BY$63,60,FALSE)</f>
        <v>4</v>
      </c>
      <c r="T215" s="46"/>
      <c r="U215" s="44"/>
      <c r="V215" s="45">
        <f>VLOOKUP(D212,[1]小データ!$C$5:$BY$63,61,FALSE)</f>
        <v>4</v>
      </c>
      <c r="W215" s="46"/>
      <c r="X215" s="87">
        <f>VLOOKUP(D212,[1]小データ!$C$5:$BY$63,68,FALSE)</f>
        <v>6</v>
      </c>
      <c r="Y215" s="88"/>
      <c r="Z215" s="48">
        <f>SUM(F215:X215)</f>
        <v>29</v>
      </c>
      <c r="AA215" s="39"/>
    </row>
    <row r="216" spans="1:27" x14ac:dyDescent="0.15">
      <c r="A216" s="1"/>
      <c r="B216" s="79"/>
      <c r="C216" s="82"/>
      <c r="D216" s="79"/>
      <c r="E216" s="49" t="s">
        <v>31</v>
      </c>
      <c r="F216" s="50"/>
      <c r="G216" s="45">
        <f>ROUNDUP(G212/35,0)</f>
        <v>3</v>
      </c>
      <c r="H216" s="51"/>
      <c r="I216" s="50"/>
      <c r="J216" s="45">
        <f>ROUNDUP(J212/35,0)</f>
        <v>4</v>
      </c>
      <c r="K216" s="51"/>
      <c r="L216" s="50"/>
      <c r="M216" s="45">
        <f>ROUNDUP(M212/35,0)</f>
        <v>4</v>
      </c>
      <c r="N216" s="51"/>
      <c r="O216" s="50"/>
      <c r="P216" s="45">
        <f>ROUNDUP(P212/35,0)</f>
        <v>4</v>
      </c>
      <c r="Q216" s="51"/>
      <c r="R216" s="50"/>
      <c r="S216" s="45">
        <f>ROUNDUP(S212/35,0)</f>
        <v>4</v>
      </c>
      <c r="T216" s="51"/>
      <c r="U216" s="50"/>
      <c r="V216" s="45">
        <f>ROUNDUP(V212/35,0)</f>
        <v>4</v>
      </c>
      <c r="W216" s="51"/>
      <c r="X216" s="87">
        <f>VLOOKUP(D212,[1]小データ!$C$5:$BY$63,75,FALSE)</f>
        <v>6</v>
      </c>
      <c r="Y216" s="88"/>
      <c r="Z216" s="48">
        <f>SUM(F216:X216)</f>
        <v>29</v>
      </c>
      <c r="AA216" s="39"/>
    </row>
    <row r="217" spans="1:27" x14ac:dyDescent="0.15">
      <c r="A217" s="1"/>
      <c r="B217" s="77" t="s">
        <v>24</v>
      </c>
      <c r="C217" s="80">
        <v>41</v>
      </c>
      <c r="D217" s="77" t="s">
        <v>72</v>
      </c>
      <c r="E217" s="34"/>
      <c r="F217" s="35"/>
      <c r="G217" s="36">
        <f>VLOOKUP(D217,[1]小データ!$C$5:$BY$63,2,FALSE)</f>
        <v>80</v>
      </c>
      <c r="H217" s="37"/>
      <c r="I217" s="35"/>
      <c r="J217" s="36">
        <f>VLOOKUP(D217,[1]小データ!$C$5:$BY$63,3,FALSE)</f>
        <v>79</v>
      </c>
      <c r="K217" s="37"/>
      <c r="L217" s="35"/>
      <c r="M217" s="36">
        <f>VLOOKUP(D217,[1]小データ!$C$5:$BY$63,4,FALSE)</f>
        <v>91</v>
      </c>
      <c r="N217" s="37"/>
      <c r="O217" s="35"/>
      <c r="P217" s="36">
        <f>VLOOKUP(D217,[1]小データ!$C$5:$BY$63,5,FALSE)</f>
        <v>85</v>
      </c>
      <c r="Q217" s="37"/>
      <c r="R217" s="35"/>
      <c r="S217" s="36">
        <f>VLOOKUP(D217,[1]小データ!$C$5:$BY$63,6,FALSE)</f>
        <v>97</v>
      </c>
      <c r="T217" s="37"/>
      <c r="U217" s="35"/>
      <c r="V217" s="36">
        <f>VLOOKUP(D217,[1]小データ!$C$5:$BY$63,7,FALSE)</f>
        <v>94</v>
      </c>
      <c r="W217" s="37"/>
      <c r="X217" s="83"/>
      <c r="Y217" s="84"/>
      <c r="Z217" s="38"/>
      <c r="AA217" s="39"/>
    </row>
    <row r="218" spans="1:27" x14ac:dyDescent="0.15">
      <c r="A218" s="1"/>
      <c r="B218" s="78"/>
      <c r="C218" s="81"/>
      <c r="D218" s="78"/>
      <c r="E218" s="34" t="s">
        <v>26</v>
      </c>
      <c r="F218" s="40"/>
      <c r="G218" s="41"/>
      <c r="H218" s="42"/>
      <c r="I218" s="40"/>
      <c r="J218" s="41"/>
      <c r="K218" s="42"/>
      <c r="L218" s="40"/>
      <c r="M218" s="41"/>
      <c r="N218" s="42"/>
      <c r="O218" s="40"/>
      <c r="P218" s="41"/>
      <c r="Q218" s="42"/>
      <c r="R218" s="40"/>
      <c r="S218" s="41"/>
      <c r="T218" s="42"/>
      <c r="U218" s="40"/>
      <c r="V218" s="41"/>
      <c r="W218" s="42"/>
      <c r="X218" s="38"/>
      <c r="Y218" s="41"/>
      <c r="Z218" s="39">
        <f>SUM(F217:V217)+X219</f>
        <v>553</v>
      </c>
      <c r="AA218" s="39"/>
    </row>
    <row r="219" spans="1:27" x14ac:dyDescent="0.15">
      <c r="A219" s="1"/>
      <c r="B219" s="78"/>
      <c r="C219" s="81"/>
      <c r="D219" s="78"/>
      <c r="E219" s="43"/>
      <c r="F219" s="44" t="s">
        <v>27</v>
      </c>
      <c r="G219" s="45">
        <f>VLOOKUP(D217,[1]小データ!$C$5:$BY$63,8,FALSE)</f>
        <v>5</v>
      </c>
      <c r="H219" s="46" t="s">
        <v>28</v>
      </c>
      <c r="I219" s="44" t="s">
        <v>29</v>
      </c>
      <c r="J219" s="45">
        <f>VLOOKUP(D217,[1]小データ!$C$5:$BY$63,9,FALSE)</f>
        <v>2</v>
      </c>
      <c r="K219" s="46" t="s">
        <v>28</v>
      </c>
      <c r="L219" s="44" t="s">
        <v>29</v>
      </c>
      <c r="M219" s="45">
        <f>VLOOKUP(D217,[1]小データ!$C$5:$BY$63,10,FALSE)</f>
        <v>5</v>
      </c>
      <c r="N219" s="46" t="s">
        <v>28</v>
      </c>
      <c r="O219" s="44" t="s">
        <v>29</v>
      </c>
      <c r="P219" s="45">
        <f>VLOOKUP(D217,[1]小データ!$C$5:$BY$63,11,FALSE)</f>
        <v>7</v>
      </c>
      <c r="Q219" s="46" t="s">
        <v>28</v>
      </c>
      <c r="R219" s="44" t="s">
        <v>29</v>
      </c>
      <c r="S219" s="45">
        <f>VLOOKUP(D217,[1]小データ!$C$5:$BY$63,12,FALSE)</f>
        <v>4</v>
      </c>
      <c r="T219" s="46" t="s">
        <v>28</v>
      </c>
      <c r="U219" s="44" t="s">
        <v>29</v>
      </c>
      <c r="V219" s="45">
        <f>VLOOKUP(D217,[1]小データ!$C$5:$BY$63,13,FALSE)</f>
        <v>4</v>
      </c>
      <c r="W219" s="46" t="s">
        <v>28</v>
      </c>
      <c r="X219" s="85">
        <f>SUM(G219,J219,M219,P219,S219,V219)</f>
        <v>27</v>
      </c>
      <c r="Y219" s="86"/>
      <c r="Z219" s="47"/>
      <c r="AA219" s="39"/>
    </row>
    <row r="220" spans="1:27" x14ac:dyDescent="0.15">
      <c r="A220" s="1"/>
      <c r="B220" s="78"/>
      <c r="C220" s="81"/>
      <c r="D220" s="78"/>
      <c r="E220" s="43" t="s">
        <v>30</v>
      </c>
      <c r="F220" s="44"/>
      <c r="G220" s="45">
        <f>VLOOKUP(D217,[1]小データ!$C$5:$BY$63,56,FALSE)</f>
        <v>3</v>
      </c>
      <c r="H220" s="46"/>
      <c r="I220" s="44"/>
      <c r="J220" s="45">
        <f>VLOOKUP(D217,[1]小データ!$C$5:$BY$63,57,FALSE)</f>
        <v>3</v>
      </c>
      <c r="K220" s="46"/>
      <c r="L220" s="44"/>
      <c r="M220" s="45">
        <f>VLOOKUP(D217,[1]小データ!$C$5:$BY$63,58,FALSE)</f>
        <v>3</v>
      </c>
      <c r="N220" s="46"/>
      <c r="O220" s="44"/>
      <c r="P220" s="45">
        <f>VLOOKUP(D217,[1]小データ!$C$5:$BY$63,59,FALSE)</f>
        <v>3</v>
      </c>
      <c r="Q220" s="46"/>
      <c r="R220" s="44"/>
      <c r="S220" s="45">
        <f>VLOOKUP(D217,[1]小データ!$C$5:$BY$63,60,FALSE)</f>
        <v>3</v>
      </c>
      <c r="T220" s="46"/>
      <c r="U220" s="44"/>
      <c r="V220" s="45">
        <f>VLOOKUP(D217,[1]小データ!$C$5:$BY$63,61,FALSE)</f>
        <v>3</v>
      </c>
      <c r="W220" s="46"/>
      <c r="X220" s="87">
        <f>VLOOKUP(D217,[1]小データ!$C$5:$BY$63,68,FALSE)</f>
        <v>5</v>
      </c>
      <c r="Y220" s="88"/>
      <c r="Z220" s="48">
        <f>SUM(F220:X220)</f>
        <v>23</v>
      </c>
      <c r="AA220" s="39"/>
    </row>
    <row r="221" spans="1:27" x14ac:dyDescent="0.15">
      <c r="A221" s="1"/>
      <c r="B221" s="79"/>
      <c r="C221" s="82"/>
      <c r="D221" s="79"/>
      <c r="E221" s="49" t="s">
        <v>31</v>
      </c>
      <c r="F221" s="50"/>
      <c r="G221" s="45">
        <f>ROUNDUP(G217/35,0)</f>
        <v>3</v>
      </c>
      <c r="H221" s="51"/>
      <c r="I221" s="50"/>
      <c r="J221" s="45">
        <f>ROUNDUP(J217/35,0)</f>
        <v>3</v>
      </c>
      <c r="K221" s="51"/>
      <c r="L221" s="50"/>
      <c r="M221" s="45">
        <f>ROUNDUP(M217/35,0)</f>
        <v>3</v>
      </c>
      <c r="N221" s="51"/>
      <c r="O221" s="50"/>
      <c r="P221" s="45">
        <f>ROUNDUP(P217/35,0)</f>
        <v>3</v>
      </c>
      <c r="Q221" s="51"/>
      <c r="R221" s="50"/>
      <c r="S221" s="45">
        <f>ROUNDUP(S217/35,0)</f>
        <v>3</v>
      </c>
      <c r="T221" s="51"/>
      <c r="U221" s="50"/>
      <c r="V221" s="45">
        <f>ROUNDUP(V217/35,0)</f>
        <v>3</v>
      </c>
      <c r="W221" s="51"/>
      <c r="X221" s="87">
        <f>VLOOKUP(D217,[1]小データ!$C$5:$BY$63,75,FALSE)</f>
        <v>5</v>
      </c>
      <c r="Y221" s="88"/>
      <c r="Z221" s="48">
        <f>SUM(F221:X221)</f>
        <v>23</v>
      </c>
      <c r="AA221" s="39"/>
    </row>
    <row r="222" spans="1:27" x14ac:dyDescent="0.15">
      <c r="A222" s="1"/>
      <c r="B222" s="77" t="s">
        <v>24</v>
      </c>
      <c r="C222" s="80">
        <v>42</v>
      </c>
      <c r="D222" s="77" t="s">
        <v>73</v>
      </c>
      <c r="E222" s="34"/>
      <c r="F222" s="35"/>
      <c r="G222" s="36">
        <f>VLOOKUP(D222,[1]小データ!$C$5:$BY$63,2,FALSE)</f>
        <v>82</v>
      </c>
      <c r="H222" s="37"/>
      <c r="I222" s="35"/>
      <c r="J222" s="36">
        <f>VLOOKUP(D222,[1]小データ!$C$5:$BY$63,3,FALSE)</f>
        <v>81</v>
      </c>
      <c r="K222" s="37"/>
      <c r="L222" s="35"/>
      <c r="M222" s="36">
        <f>VLOOKUP(D222,[1]小データ!$C$5:$BY$63,4,FALSE)</f>
        <v>86</v>
      </c>
      <c r="N222" s="37"/>
      <c r="O222" s="35"/>
      <c r="P222" s="36">
        <f>VLOOKUP(D222,[1]小データ!$C$5:$BY$63,5,FALSE)</f>
        <v>103</v>
      </c>
      <c r="Q222" s="37"/>
      <c r="R222" s="35"/>
      <c r="S222" s="36">
        <f>VLOOKUP(D222,[1]小データ!$C$5:$BY$63,6,FALSE)</f>
        <v>87</v>
      </c>
      <c r="T222" s="37"/>
      <c r="U222" s="35"/>
      <c r="V222" s="36">
        <f>VLOOKUP(D222,[1]小データ!$C$5:$BY$63,7,FALSE)</f>
        <v>84</v>
      </c>
      <c r="W222" s="37"/>
      <c r="X222" s="83"/>
      <c r="Y222" s="84"/>
      <c r="Z222" s="38"/>
      <c r="AA222" s="39"/>
    </row>
    <row r="223" spans="1:27" x14ac:dyDescent="0.15">
      <c r="A223" s="1"/>
      <c r="B223" s="78"/>
      <c r="C223" s="81"/>
      <c r="D223" s="78"/>
      <c r="E223" s="34" t="s">
        <v>26</v>
      </c>
      <c r="F223" s="40"/>
      <c r="G223" s="41"/>
      <c r="H223" s="42"/>
      <c r="I223" s="40"/>
      <c r="J223" s="41"/>
      <c r="K223" s="42"/>
      <c r="L223" s="40"/>
      <c r="M223" s="41"/>
      <c r="N223" s="42"/>
      <c r="O223" s="40"/>
      <c r="P223" s="41"/>
      <c r="Q223" s="42"/>
      <c r="R223" s="40"/>
      <c r="S223" s="41"/>
      <c r="T223" s="42"/>
      <c r="U223" s="40"/>
      <c r="V223" s="41"/>
      <c r="W223" s="42"/>
      <c r="X223" s="38"/>
      <c r="Y223" s="41"/>
      <c r="Z223" s="39">
        <f>SUM(F222:V222)+X224</f>
        <v>541</v>
      </c>
      <c r="AA223" s="39"/>
    </row>
    <row r="224" spans="1:27" x14ac:dyDescent="0.15">
      <c r="A224" s="1"/>
      <c r="B224" s="78"/>
      <c r="C224" s="81"/>
      <c r="D224" s="78"/>
      <c r="E224" s="43"/>
      <c r="F224" s="44" t="s">
        <v>27</v>
      </c>
      <c r="G224" s="45">
        <f>VLOOKUP(D222,[1]小データ!$C$5:$BY$63,8,FALSE)</f>
        <v>2</v>
      </c>
      <c r="H224" s="46" t="s">
        <v>28</v>
      </c>
      <c r="I224" s="44" t="s">
        <v>29</v>
      </c>
      <c r="J224" s="45">
        <f>VLOOKUP(D222,[1]小データ!$C$5:$BY$63,9,FALSE)</f>
        <v>1</v>
      </c>
      <c r="K224" s="46" t="s">
        <v>28</v>
      </c>
      <c r="L224" s="44" t="s">
        <v>29</v>
      </c>
      <c r="M224" s="45">
        <f>VLOOKUP(D222,[1]小データ!$C$5:$BY$63,10,FALSE)</f>
        <v>3</v>
      </c>
      <c r="N224" s="46" t="s">
        <v>28</v>
      </c>
      <c r="O224" s="44" t="s">
        <v>29</v>
      </c>
      <c r="P224" s="45">
        <f>VLOOKUP(D222,[1]小データ!$C$5:$BY$63,11,FALSE)</f>
        <v>7</v>
      </c>
      <c r="Q224" s="46" t="s">
        <v>28</v>
      </c>
      <c r="R224" s="44" t="s">
        <v>29</v>
      </c>
      <c r="S224" s="45">
        <f>VLOOKUP(D222,[1]小データ!$C$5:$BY$63,12,FALSE)</f>
        <v>0</v>
      </c>
      <c r="T224" s="46" t="s">
        <v>28</v>
      </c>
      <c r="U224" s="44" t="s">
        <v>29</v>
      </c>
      <c r="V224" s="45">
        <f>VLOOKUP(D222,[1]小データ!$C$5:$BY$63,13,FALSE)</f>
        <v>5</v>
      </c>
      <c r="W224" s="46" t="s">
        <v>28</v>
      </c>
      <c r="X224" s="85">
        <f>SUM(G224,J224,M224,P224,S224,V224)</f>
        <v>18</v>
      </c>
      <c r="Y224" s="86"/>
      <c r="Z224" s="47"/>
      <c r="AA224" s="39"/>
    </row>
    <row r="225" spans="1:27" x14ac:dyDescent="0.15">
      <c r="A225" s="1"/>
      <c r="B225" s="78"/>
      <c r="C225" s="81"/>
      <c r="D225" s="78"/>
      <c r="E225" s="43" t="s">
        <v>30</v>
      </c>
      <c r="F225" s="44"/>
      <c r="G225" s="45">
        <f>VLOOKUP(D222,[1]小データ!$C$5:$BY$63,56,FALSE)</f>
        <v>3</v>
      </c>
      <c r="H225" s="46"/>
      <c r="I225" s="44"/>
      <c r="J225" s="45">
        <f>VLOOKUP(D222,[1]小データ!$C$5:$BY$63,57,FALSE)</f>
        <v>3</v>
      </c>
      <c r="K225" s="46"/>
      <c r="L225" s="44"/>
      <c r="M225" s="45">
        <f>VLOOKUP(D222,[1]小データ!$C$5:$BY$63,58,FALSE)</f>
        <v>3</v>
      </c>
      <c r="N225" s="46"/>
      <c r="O225" s="44"/>
      <c r="P225" s="45">
        <f>VLOOKUP(D222,[1]小データ!$C$5:$BY$63,59,FALSE)</f>
        <v>3</v>
      </c>
      <c r="Q225" s="46"/>
      <c r="R225" s="44"/>
      <c r="S225" s="45">
        <f>VLOOKUP(D222,[1]小データ!$C$5:$BY$63,60,FALSE)</f>
        <v>3</v>
      </c>
      <c r="T225" s="46"/>
      <c r="U225" s="44"/>
      <c r="V225" s="45">
        <f>VLOOKUP(D222,[1]小データ!$C$5:$BY$63,61,FALSE)</f>
        <v>3</v>
      </c>
      <c r="W225" s="46"/>
      <c r="X225" s="87">
        <f>VLOOKUP(D222,[1]小データ!$C$5:$BY$63,68,FALSE)</f>
        <v>3</v>
      </c>
      <c r="Y225" s="88"/>
      <c r="Z225" s="48">
        <f>SUM(F225:X225)</f>
        <v>21</v>
      </c>
      <c r="AA225" s="39"/>
    </row>
    <row r="226" spans="1:27" x14ac:dyDescent="0.15">
      <c r="A226" s="1"/>
      <c r="B226" s="79"/>
      <c r="C226" s="82"/>
      <c r="D226" s="79"/>
      <c r="E226" s="49" t="s">
        <v>31</v>
      </c>
      <c r="F226" s="50"/>
      <c r="G226" s="45">
        <f>ROUNDUP(G222/35,0)</f>
        <v>3</v>
      </c>
      <c r="H226" s="51"/>
      <c r="I226" s="50"/>
      <c r="J226" s="45">
        <f>ROUNDUP(J222/35,0)</f>
        <v>3</v>
      </c>
      <c r="K226" s="51"/>
      <c r="L226" s="50"/>
      <c r="M226" s="45">
        <f>ROUNDUP(M222/35,0)</f>
        <v>3</v>
      </c>
      <c r="N226" s="51"/>
      <c r="O226" s="50"/>
      <c r="P226" s="45">
        <f>ROUNDUP(P222/35,0)</f>
        <v>3</v>
      </c>
      <c r="Q226" s="51"/>
      <c r="R226" s="50"/>
      <c r="S226" s="45">
        <f>ROUNDUP(S222/35,0)</f>
        <v>3</v>
      </c>
      <c r="T226" s="51"/>
      <c r="U226" s="50"/>
      <c r="V226" s="45">
        <f>ROUNDUP(V222/35,0)</f>
        <v>3</v>
      </c>
      <c r="W226" s="51"/>
      <c r="X226" s="87">
        <f>VLOOKUP(D222,[1]小データ!$C$5:$BY$63,75,FALSE)</f>
        <v>3</v>
      </c>
      <c r="Y226" s="88"/>
      <c r="Z226" s="48">
        <f>SUM(F226:X226)</f>
        <v>21</v>
      </c>
      <c r="AA226" s="39"/>
    </row>
    <row r="227" spans="1:27" x14ac:dyDescent="0.15">
      <c r="A227" s="1"/>
      <c r="B227" s="77" t="s">
        <v>24</v>
      </c>
      <c r="C227" s="80">
        <v>43</v>
      </c>
      <c r="D227" s="77" t="s">
        <v>74</v>
      </c>
      <c r="E227" s="34"/>
      <c r="F227" s="35"/>
      <c r="G227" s="36">
        <f>VLOOKUP(D227,[1]小データ!$C$5:$BY$63,2,FALSE)</f>
        <v>107</v>
      </c>
      <c r="H227" s="37"/>
      <c r="I227" s="35"/>
      <c r="J227" s="36">
        <f>VLOOKUP(D227,[1]小データ!$C$5:$BY$63,3,FALSE)</f>
        <v>93</v>
      </c>
      <c r="K227" s="37"/>
      <c r="L227" s="35"/>
      <c r="M227" s="36">
        <f>VLOOKUP(D227,[1]小データ!$C$5:$BY$63,4,FALSE)</f>
        <v>101</v>
      </c>
      <c r="N227" s="37"/>
      <c r="O227" s="35"/>
      <c r="P227" s="36">
        <f>VLOOKUP(D227,[1]小データ!$C$5:$BY$63,5,FALSE)</f>
        <v>100</v>
      </c>
      <c r="Q227" s="37"/>
      <c r="R227" s="35"/>
      <c r="S227" s="36">
        <f>VLOOKUP(D227,[1]小データ!$C$5:$BY$63,6,FALSE)</f>
        <v>105</v>
      </c>
      <c r="T227" s="37"/>
      <c r="U227" s="35"/>
      <c r="V227" s="36">
        <f>VLOOKUP(D227,[1]小データ!$C$5:$BY$63,7,FALSE)</f>
        <v>114</v>
      </c>
      <c r="W227" s="37"/>
      <c r="X227" s="83"/>
      <c r="Y227" s="84"/>
      <c r="Z227" s="38"/>
      <c r="AA227" s="39"/>
    </row>
    <row r="228" spans="1:27" x14ac:dyDescent="0.15">
      <c r="A228" s="1"/>
      <c r="B228" s="78"/>
      <c r="C228" s="81"/>
      <c r="D228" s="78"/>
      <c r="E228" s="34" t="s">
        <v>26</v>
      </c>
      <c r="F228" s="40"/>
      <c r="G228" s="41"/>
      <c r="H228" s="42"/>
      <c r="I228" s="40"/>
      <c r="J228" s="41"/>
      <c r="K228" s="42"/>
      <c r="L228" s="40"/>
      <c r="M228" s="41"/>
      <c r="N228" s="42"/>
      <c r="O228" s="40"/>
      <c r="P228" s="41"/>
      <c r="Q228" s="42"/>
      <c r="R228" s="40"/>
      <c r="S228" s="41"/>
      <c r="T228" s="42"/>
      <c r="U228" s="40"/>
      <c r="V228" s="41"/>
      <c r="W228" s="42"/>
      <c r="X228" s="38"/>
      <c r="Y228" s="41"/>
      <c r="Z228" s="39">
        <f>SUM(F227:V227)+X229</f>
        <v>655</v>
      </c>
      <c r="AA228" s="39"/>
    </row>
    <row r="229" spans="1:27" x14ac:dyDescent="0.15">
      <c r="A229" s="1"/>
      <c r="B229" s="78"/>
      <c r="C229" s="81"/>
      <c r="D229" s="78"/>
      <c r="E229" s="43"/>
      <c r="F229" s="44" t="s">
        <v>27</v>
      </c>
      <c r="G229" s="45">
        <f>VLOOKUP(D227,[1]小データ!$C$5:$BY$63,8,FALSE)</f>
        <v>6</v>
      </c>
      <c r="H229" s="46" t="s">
        <v>28</v>
      </c>
      <c r="I229" s="44" t="s">
        <v>29</v>
      </c>
      <c r="J229" s="45">
        <f>VLOOKUP(D227,[1]小データ!$C$5:$BY$63,9,FALSE)</f>
        <v>10</v>
      </c>
      <c r="K229" s="46" t="s">
        <v>28</v>
      </c>
      <c r="L229" s="44" t="s">
        <v>29</v>
      </c>
      <c r="M229" s="45">
        <f>VLOOKUP(D227,[1]小データ!$C$5:$BY$63,10,FALSE)</f>
        <v>6</v>
      </c>
      <c r="N229" s="46" t="s">
        <v>28</v>
      </c>
      <c r="O229" s="44" t="s">
        <v>29</v>
      </c>
      <c r="P229" s="45">
        <f>VLOOKUP(D227,[1]小データ!$C$5:$BY$63,11,FALSE)</f>
        <v>7</v>
      </c>
      <c r="Q229" s="46" t="s">
        <v>28</v>
      </c>
      <c r="R229" s="44" t="s">
        <v>29</v>
      </c>
      <c r="S229" s="45">
        <f>VLOOKUP(D227,[1]小データ!$C$5:$BY$63,12,FALSE)</f>
        <v>2</v>
      </c>
      <c r="T229" s="46" t="s">
        <v>28</v>
      </c>
      <c r="U229" s="44" t="s">
        <v>29</v>
      </c>
      <c r="V229" s="45">
        <f>VLOOKUP(D227,[1]小データ!$C$5:$BY$63,13,FALSE)</f>
        <v>4</v>
      </c>
      <c r="W229" s="46" t="s">
        <v>28</v>
      </c>
      <c r="X229" s="85">
        <f>SUM(G229,J229,M229,P229,S229,V229)</f>
        <v>35</v>
      </c>
      <c r="Y229" s="86"/>
      <c r="Z229" s="47"/>
      <c r="AA229" s="39"/>
    </row>
    <row r="230" spans="1:27" x14ac:dyDescent="0.15">
      <c r="A230" s="1"/>
      <c r="B230" s="78"/>
      <c r="C230" s="81"/>
      <c r="D230" s="78"/>
      <c r="E230" s="43" t="s">
        <v>30</v>
      </c>
      <c r="F230" s="44"/>
      <c r="G230" s="45">
        <f>VLOOKUP(D227,[1]小データ!$C$5:$BY$63,56,FALSE)</f>
        <v>4</v>
      </c>
      <c r="H230" s="46"/>
      <c r="I230" s="44"/>
      <c r="J230" s="45">
        <f>VLOOKUP(D227,[1]小データ!$C$5:$BY$63,57,FALSE)</f>
        <v>3</v>
      </c>
      <c r="K230" s="46"/>
      <c r="L230" s="44"/>
      <c r="M230" s="45">
        <f>VLOOKUP(D227,[1]小データ!$C$5:$BY$63,58,FALSE)</f>
        <v>3</v>
      </c>
      <c r="N230" s="46"/>
      <c r="O230" s="44"/>
      <c r="P230" s="45">
        <f>VLOOKUP(D227,[1]小データ!$C$5:$BY$63,59,FALSE)</f>
        <v>3</v>
      </c>
      <c r="Q230" s="46"/>
      <c r="R230" s="44"/>
      <c r="S230" s="45">
        <f>VLOOKUP(D227,[1]小データ!$C$5:$BY$63,60,FALSE)</f>
        <v>3</v>
      </c>
      <c r="T230" s="46"/>
      <c r="U230" s="44"/>
      <c r="V230" s="45">
        <f>VLOOKUP(D227,[1]小データ!$C$5:$BY$63,61,FALSE)</f>
        <v>4</v>
      </c>
      <c r="W230" s="46"/>
      <c r="X230" s="87">
        <f>VLOOKUP(D227,[1]小データ!$C$5:$BY$63,68,FALSE)</f>
        <v>5</v>
      </c>
      <c r="Y230" s="88"/>
      <c r="Z230" s="48">
        <f>SUM(F230:X230)</f>
        <v>25</v>
      </c>
      <c r="AA230" s="39"/>
    </row>
    <row r="231" spans="1:27" x14ac:dyDescent="0.15">
      <c r="A231" s="1"/>
      <c r="B231" s="79"/>
      <c r="C231" s="82"/>
      <c r="D231" s="79"/>
      <c r="E231" s="49" t="s">
        <v>31</v>
      </c>
      <c r="F231" s="50"/>
      <c r="G231" s="45">
        <f>ROUNDUP(G227/35,0)</f>
        <v>4</v>
      </c>
      <c r="H231" s="51"/>
      <c r="I231" s="50"/>
      <c r="J231" s="45">
        <f>ROUNDUP(J227/35,0)</f>
        <v>3</v>
      </c>
      <c r="K231" s="51"/>
      <c r="L231" s="50"/>
      <c r="M231" s="45">
        <f>ROUNDUP(M227/35,0)</f>
        <v>3</v>
      </c>
      <c r="N231" s="51"/>
      <c r="O231" s="50"/>
      <c r="P231" s="45">
        <f>ROUNDUP(P227/35,0)</f>
        <v>3</v>
      </c>
      <c r="Q231" s="51"/>
      <c r="R231" s="50"/>
      <c r="S231" s="45">
        <f>ROUNDUP(S227/35,0)</f>
        <v>3</v>
      </c>
      <c r="T231" s="51"/>
      <c r="U231" s="50"/>
      <c r="V231" s="45">
        <f>ROUNDUP(V227/35,0)</f>
        <v>4</v>
      </c>
      <c r="W231" s="51"/>
      <c r="X231" s="87">
        <f>VLOOKUP(D227,[1]小データ!$C$5:$BY$63,75,FALSE)</f>
        <v>5</v>
      </c>
      <c r="Y231" s="88"/>
      <c r="Z231" s="48">
        <f>SUM(F231:X231)</f>
        <v>25</v>
      </c>
      <c r="AA231" s="39"/>
    </row>
    <row r="232" spans="1:27" x14ac:dyDescent="0.15">
      <c r="A232" s="1"/>
      <c r="B232" s="77" t="s">
        <v>24</v>
      </c>
      <c r="C232" s="80">
        <v>44</v>
      </c>
      <c r="D232" s="77" t="s">
        <v>75</v>
      </c>
      <c r="E232" s="34"/>
      <c r="F232" s="35"/>
      <c r="G232" s="36">
        <f>VLOOKUP(D232,[1]小データ!$C$5:$BY$63,2,FALSE)</f>
        <v>39</v>
      </c>
      <c r="H232" s="37"/>
      <c r="I232" s="35"/>
      <c r="J232" s="36">
        <f>VLOOKUP(D232,[1]小データ!$C$5:$BY$63,3,FALSE)</f>
        <v>44</v>
      </c>
      <c r="K232" s="37"/>
      <c r="L232" s="35"/>
      <c r="M232" s="36">
        <f>VLOOKUP(D232,[1]小データ!$C$5:$BY$63,4,FALSE)</f>
        <v>54</v>
      </c>
      <c r="N232" s="37"/>
      <c r="O232" s="35"/>
      <c r="P232" s="36">
        <f>VLOOKUP(D232,[1]小データ!$C$5:$BY$63,5,FALSE)</f>
        <v>65</v>
      </c>
      <c r="Q232" s="37"/>
      <c r="R232" s="35"/>
      <c r="S232" s="36">
        <f>VLOOKUP(D232,[1]小データ!$C$5:$BY$63,6,FALSE)</f>
        <v>49</v>
      </c>
      <c r="T232" s="37"/>
      <c r="U232" s="35"/>
      <c r="V232" s="36">
        <f>VLOOKUP(D232,[1]小データ!$C$5:$BY$63,7,FALSE)</f>
        <v>62</v>
      </c>
      <c r="W232" s="37"/>
      <c r="X232" s="83"/>
      <c r="Y232" s="84"/>
      <c r="Z232" s="38"/>
      <c r="AA232" s="39"/>
    </row>
    <row r="233" spans="1:27" x14ac:dyDescent="0.15">
      <c r="A233" s="1"/>
      <c r="B233" s="78"/>
      <c r="C233" s="81"/>
      <c r="D233" s="78"/>
      <c r="E233" s="34" t="s">
        <v>26</v>
      </c>
      <c r="F233" s="40"/>
      <c r="G233" s="41"/>
      <c r="H233" s="42"/>
      <c r="I233" s="40"/>
      <c r="J233" s="41"/>
      <c r="K233" s="42"/>
      <c r="L233" s="40"/>
      <c r="M233" s="41"/>
      <c r="N233" s="42"/>
      <c r="O233" s="40"/>
      <c r="P233" s="41"/>
      <c r="Q233" s="42"/>
      <c r="R233" s="40"/>
      <c r="S233" s="41"/>
      <c r="T233" s="42"/>
      <c r="U233" s="40"/>
      <c r="V233" s="41"/>
      <c r="W233" s="42"/>
      <c r="X233" s="38"/>
      <c r="Y233" s="41"/>
      <c r="Z233" s="39">
        <f>SUM(F232:V232)+X234</f>
        <v>330</v>
      </c>
      <c r="AA233" s="39"/>
    </row>
    <row r="234" spans="1:27" x14ac:dyDescent="0.15">
      <c r="A234" s="1"/>
      <c r="B234" s="78"/>
      <c r="C234" s="81"/>
      <c r="D234" s="78"/>
      <c r="E234" s="43"/>
      <c r="F234" s="44" t="s">
        <v>27</v>
      </c>
      <c r="G234" s="45">
        <f>VLOOKUP(D232,[1]小データ!$C$5:$BY$63,8,FALSE)</f>
        <v>6</v>
      </c>
      <c r="H234" s="46" t="s">
        <v>28</v>
      </c>
      <c r="I234" s="44" t="s">
        <v>29</v>
      </c>
      <c r="J234" s="45">
        <f>VLOOKUP(D232,[1]小データ!$C$5:$BY$63,9,FALSE)</f>
        <v>1</v>
      </c>
      <c r="K234" s="46" t="s">
        <v>28</v>
      </c>
      <c r="L234" s="44" t="s">
        <v>29</v>
      </c>
      <c r="M234" s="45">
        <f>VLOOKUP(D232,[1]小データ!$C$5:$BY$63,10,FALSE)</f>
        <v>4</v>
      </c>
      <c r="N234" s="46" t="s">
        <v>28</v>
      </c>
      <c r="O234" s="44" t="s">
        <v>29</v>
      </c>
      <c r="P234" s="45">
        <f>VLOOKUP(D232,[1]小データ!$C$5:$BY$63,11,FALSE)</f>
        <v>3</v>
      </c>
      <c r="Q234" s="46" t="s">
        <v>28</v>
      </c>
      <c r="R234" s="44" t="s">
        <v>29</v>
      </c>
      <c r="S234" s="45">
        <f>VLOOKUP(D232,[1]小データ!$C$5:$BY$63,12,FALSE)</f>
        <v>1</v>
      </c>
      <c r="T234" s="46" t="s">
        <v>28</v>
      </c>
      <c r="U234" s="44" t="s">
        <v>29</v>
      </c>
      <c r="V234" s="45">
        <f>VLOOKUP(D232,[1]小データ!$C$5:$BY$63,13,FALSE)</f>
        <v>2</v>
      </c>
      <c r="W234" s="46" t="s">
        <v>28</v>
      </c>
      <c r="X234" s="85">
        <f>SUM(G234,J234,M234,P234,S234,V234)</f>
        <v>17</v>
      </c>
      <c r="Y234" s="86"/>
      <c r="Z234" s="47"/>
      <c r="AA234" s="39"/>
    </row>
    <row r="235" spans="1:27" x14ac:dyDescent="0.15">
      <c r="A235" s="1"/>
      <c r="B235" s="78"/>
      <c r="C235" s="81"/>
      <c r="D235" s="78"/>
      <c r="E235" s="43" t="s">
        <v>30</v>
      </c>
      <c r="F235" s="44"/>
      <c r="G235" s="45">
        <f>VLOOKUP(D232,[1]小データ!$C$5:$BY$63,56,FALSE)</f>
        <v>2</v>
      </c>
      <c r="H235" s="46"/>
      <c r="I235" s="44"/>
      <c r="J235" s="45">
        <f>VLOOKUP(D232,[1]小データ!$C$5:$BY$63,57,FALSE)</f>
        <v>2</v>
      </c>
      <c r="K235" s="46"/>
      <c r="L235" s="44"/>
      <c r="M235" s="45">
        <f>VLOOKUP(D232,[1]小データ!$C$5:$BY$63,58,FALSE)</f>
        <v>2</v>
      </c>
      <c r="N235" s="46"/>
      <c r="O235" s="44"/>
      <c r="P235" s="45">
        <f>VLOOKUP(D232,[1]小データ!$C$5:$BY$63,59,FALSE)</f>
        <v>2</v>
      </c>
      <c r="Q235" s="46"/>
      <c r="R235" s="44"/>
      <c r="S235" s="45">
        <f>VLOOKUP(D232,[1]小データ!$C$5:$BY$63,60,FALSE)</f>
        <v>2</v>
      </c>
      <c r="T235" s="46"/>
      <c r="U235" s="44"/>
      <c r="V235" s="45">
        <f>VLOOKUP(D232,[1]小データ!$C$5:$BY$63,61,FALSE)</f>
        <v>2</v>
      </c>
      <c r="W235" s="46"/>
      <c r="X235" s="87">
        <f>VLOOKUP(D232,[1]小データ!$C$5:$BY$63,68,FALSE)</f>
        <v>3</v>
      </c>
      <c r="Y235" s="88"/>
      <c r="Z235" s="48">
        <f>SUM(F235:X235)</f>
        <v>15</v>
      </c>
      <c r="AA235" s="39"/>
    </row>
    <row r="236" spans="1:27" x14ac:dyDescent="0.15">
      <c r="A236" s="1"/>
      <c r="B236" s="79"/>
      <c r="C236" s="82"/>
      <c r="D236" s="79"/>
      <c r="E236" s="49" t="s">
        <v>31</v>
      </c>
      <c r="F236" s="50"/>
      <c r="G236" s="45">
        <f>ROUNDUP(G232/35,0)</f>
        <v>2</v>
      </c>
      <c r="H236" s="51"/>
      <c r="I236" s="50"/>
      <c r="J236" s="45">
        <f>ROUNDUP(J232/35,0)</f>
        <v>2</v>
      </c>
      <c r="K236" s="51"/>
      <c r="L236" s="50"/>
      <c r="M236" s="45">
        <f>ROUNDUP(M232/35,0)</f>
        <v>2</v>
      </c>
      <c r="N236" s="51"/>
      <c r="O236" s="50"/>
      <c r="P236" s="45">
        <f>ROUNDUP(P232/35,0)</f>
        <v>2</v>
      </c>
      <c r="Q236" s="51"/>
      <c r="R236" s="50"/>
      <c r="S236" s="45">
        <f>ROUNDUP(S232/35,0)</f>
        <v>2</v>
      </c>
      <c r="T236" s="51"/>
      <c r="U236" s="50"/>
      <c r="V236" s="45">
        <f>ROUNDUP(V232/35,0)</f>
        <v>2</v>
      </c>
      <c r="W236" s="51"/>
      <c r="X236" s="87">
        <f>VLOOKUP(D232,[1]小データ!$C$5:$BY$63,75,FALSE)</f>
        <v>3</v>
      </c>
      <c r="Y236" s="88"/>
      <c r="Z236" s="48">
        <f>SUM(F236:X236)</f>
        <v>15</v>
      </c>
      <c r="AA236" s="39"/>
    </row>
    <row r="237" spans="1:27" x14ac:dyDescent="0.15">
      <c r="A237" s="1"/>
      <c r="B237" s="77" t="s">
        <v>24</v>
      </c>
      <c r="C237" s="80">
        <v>45</v>
      </c>
      <c r="D237" s="77" t="s">
        <v>76</v>
      </c>
      <c r="E237" s="34"/>
      <c r="F237" s="35"/>
      <c r="G237" s="36">
        <f>VLOOKUP(D237,[1]小データ!$C$5:$BY$63,2,FALSE)</f>
        <v>59</v>
      </c>
      <c r="H237" s="37"/>
      <c r="I237" s="35"/>
      <c r="J237" s="36">
        <f>VLOOKUP(D237,[1]小データ!$C$5:$BY$63,3,FALSE)</f>
        <v>77</v>
      </c>
      <c r="K237" s="37"/>
      <c r="L237" s="35"/>
      <c r="M237" s="36">
        <f>VLOOKUP(D237,[1]小データ!$C$5:$BY$63,4,FALSE)</f>
        <v>61</v>
      </c>
      <c r="N237" s="37"/>
      <c r="O237" s="35"/>
      <c r="P237" s="36">
        <f>VLOOKUP(D237,[1]小データ!$C$5:$BY$63,5,FALSE)</f>
        <v>68</v>
      </c>
      <c r="Q237" s="37"/>
      <c r="R237" s="35"/>
      <c r="S237" s="36">
        <f>VLOOKUP(D237,[1]小データ!$C$5:$BY$63,6,FALSE)</f>
        <v>93</v>
      </c>
      <c r="T237" s="37"/>
      <c r="U237" s="35"/>
      <c r="V237" s="36">
        <f>VLOOKUP(D237,[1]小データ!$C$5:$BY$63,7,FALSE)</f>
        <v>77</v>
      </c>
      <c r="W237" s="37"/>
      <c r="X237" s="83"/>
      <c r="Y237" s="84"/>
      <c r="Z237" s="38"/>
      <c r="AA237" s="39"/>
    </row>
    <row r="238" spans="1:27" x14ac:dyDescent="0.15">
      <c r="A238" s="1"/>
      <c r="B238" s="78"/>
      <c r="C238" s="81"/>
      <c r="D238" s="78"/>
      <c r="E238" s="34" t="s">
        <v>26</v>
      </c>
      <c r="F238" s="40"/>
      <c r="G238" s="41"/>
      <c r="H238" s="42"/>
      <c r="I238" s="40"/>
      <c r="J238" s="41"/>
      <c r="K238" s="42"/>
      <c r="L238" s="40"/>
      <c r="M238" s="41"/>
      <c r="N238" s="42"/>
      <c r="O238" s="40"/>
      <c r="P238" s="41"/>
      <c r="Q238" s="42"/>
      <c r="R238" s="40"/>
      <c r="S238" s="41"/>
      <c r="T238" s="42"/>
      <c r="U238" s="40"/>
      <c r="V238" s="41"/>
      <c r="W238" s="42"/>
      <c r="X238" s="38"/>
      <c r="Y238" s="41"/>
      <c r="Z238" s="39">
        <f>SUM(F237:V237)+X239</f>
        <v>461</v>
      </c>
      <c r="AA238" s="39"/>
    </row>
    <row r="239" spans="1:27" x14ac:dyDescent="0.15">
      <c r="A239" s="1"/>
      <c r="B239" s="78"/>
      <c r="C239" s="81"/>
      <c r="D239" s="78"/>
      <c r="E239" s="43"/>
      <c r="F239" s="44" t="s">
        <v>27</v>
      </c>
      <c r="G239" s="45">
        <f>VLOOKUP(D237,[1]小データ!$C$5:$BY$63,8,FALSE)</f>
        <v>4</v>
      </c>
      <c r="H239" s="46" t="s">
        <v>28</v>
      </c>
      <c r="I239" s="44" t="s">
        <v>29</v>
      </c>
      <c r="J239" s="45">
        <f>VLOOKUP(D237,[1]小データ!$C$5:$BY$63,9,FALSE)</f>
        <v>7</v>
      </c>
      <c r="K239" s="46" t="s">
        <v>28</v>
      </c>
      <c r="L239" s="44" t="s">
        <v>29</v>
      </c>
      <c r="M239" s="45">
        <f>VLOOKUP(D237,[1]小データ!$C$5:$BY$63,10,FALSE)</f>
        <v>2</v>
      </c>
      <c r="N239" s="46" t="s">
        <v>28</v>
      </c>
      <c r="O239" s="44" t="s">
        <v>29</v>
      </c>
      <c r="P239" s="45">
        <f>VLOOKUP(D237,[1]小データ!$C$5:$BY$63,11,FALSE)</f>
        <v>2</v>
      </c>
      <c r="Q239" s="46" t="s">
        <v>28</v>
      </c>
      <c r="R239" s="44" t="s">
        <v>29</v>
      </c>
      <c r="S239" s="45">
        <f>VLOOKUP(D237,[1]小データ!$C$5:$BY$63,12,FALSE)</f>
        <v>7</v>
      </c>
      <c r="T239" s="46" t="s">
        <v>28</v>
      </c>
      <c r="U239" s="44" t="s">
        <v>29</v>
      </c>
      <c r="V239" s="45">
        <f>VLOOKUP(D237,[1]小データ!$C$5:$BY$63,13,FALSE)</f>
        <v>4</v>
      </c>
      <c r="W239" s="46" t="s">
        <v>28</v>
      </c>
      <c r="X239" s="85">
        <f>SUM(G239,J239,M239,P239,S239,V239)</f>
        <v>26</v>
      </c>
      <c r="Y239" s="86"/>
      <c r="Z239" s="47"/>
      <c r="AA239" s="39"/>
    </row>
    <row r="240" spans="1:27" x14ac:dyDescent="0.15">
      <c r="A240" s="1"/>
      <c r="B240" s="78"/>
      <c r="C240" s="81"/>
      <c r="D240" s="78"/>
      <c r="E240" s="43" t="s">
        <v>30</v>
      </c>
      <c r="F240" s="44"/>
      <c r="G240" s="45">
        <f>VLOOKUP(D237,[1]小データ!$C$5:$BY$63,56,FALSE)</f>
        <v>2</v>
      </c>
      <c r="H240" s="46"/>
      <c r="I240" s="44"/>
      <c r="J240" s="45">
        <f>VLOOKUP(D237,[1]小データ!$C$5:$BY$63,57,FALSE)</f>
        <v>3</v>
      </c>
      <c r="K240" s="46"/>
      <c r="L240" s="44"/>
      <c r="M240" s="45">
        <f>VLOOKUP(D237,[1]小データ!$C$5:$BY$63,58,FALSE)</f>
        <v>2</v>
      </c>
      <c r="N240" s="46"/>
      <c r="O240" s="44"/>
      <c r="P240" s="45">
        <f>VLOOKUP(D237,[1]小データ!$C$5:$BY$63,59,FALSE)</f>
        <v>2</v>
      </c>
      <c r="Q240" s="46"/>
      <c r="R240" s="44"/>
      <c r="S240" s="45">
        <f>VLOOKUP(D237,[1]小データ!$C$5:$BY$63,60,FALSE)</f>
        <v>3</v>
      </c>
      <c r="T240" s="46"/>
      <c r="U240" s="44"/>
      <c r="V240" s="45">
        <f>VLOOKUP(D237,[1]小データ!$C$5:$BY$63,61,FALSE)</f>
        <v>3</v>
      </c>
      <c r="W240" s="46"/>
      <c r="X240" s="87">
        <f>VLOOKUP(D237,[1]小データ!$C$5:$BY$63,68,FALSE)</f>
        <v>4</v>
      </c>
      <c r="Y240" s="88"/>
      <c r="Z240" s="48">
        <f>SUM(F240:X240)</f>
        <v>19</v>
      </c>
      <c r="AA240" s="39"/>
    </row>
    <row r="241" spans="1:27" x14ac:dyDescent="0.15">
      <c r="A241" s="1"/>
      <c r="B241" s="79"/>
      <c r="C241" s="82"/>
      <c r="D241" s="79"/>
      <c r="E241" s="49" t="s">
        <v>31</v>
      </c>
      <c r="F241" s="50"/>
      <c r="G241" s="45">
        <f>ROUNDUP(G237/35,0)</f>
        <v>2</v>
      </c>
      <c r="H241" s="51"/>
      <c r="I241" s="50"/>
      <c r="J241" s="45">
        <f>ROUNDUP(J237/35,0)</f>
        <v>3</v>
      </c>
      <c r="K241" s="51"/>
      <c r="L241" s="50"/>
      <c r="M241" s="45">
        <f>ROUNDUP(M237/35,0)</f>
        <v>2</v>
      </c>
      <c r="N241" s="51"/>
      <c r="O241" s="50"/>
      <c r="P241" s="45">
        <f>ROUNDUP(P237/35,0)</f>
        <v>2</v>
      </c>
      <c r="Q241" s="51"/>
      <c r="R241" s="50"/>
      <c r="S241" s="45">
        <f>ROUNDUP(S237/35,0)</f>
        <v>3</v>
      </c>
      <c r="T241" s="51"/>
      <c r="U241" s="50"/>
      <c r="V241" s="45">
        <f>ROUNDUP(V237/35,0)</f>
        <v>3</v>
      </c>
      <c r="W241" s="51"/>
      <c r="X241" s="87">
        <f>VLOOKUP(D237,[1]小データ!$C$5:$BY$63,75,FALSE)</f>
        <v>4</v>
      </c>
      <c r="Y241" s="88"/>
      <c r="Z241" s="48">
        <f>SUM(F241:X241)</f>
        <v>19</v>
      </c>
      <c r="AA241" s="39"/>
    </row>
    <row r="242" spans="1:27" x14ac:dyDescent="0.15">
      <c r="A242" s="1"/>
      <c r="B242" s="77" t="s">
        <v>24</v>
      </c>
      <c r="C242" s="80">
        <v>46</v>
      </c>
      <c r="D242" s="77" t="s">
        <v>77</v>
      </c>
      <c r="E242" s="34"/>
      <c r="F242" s="35"/>
      <c r="G242" s="36">
        <f>VLOOKUP(D242,[1]小データ!$C$5:$BY$63,2,FALSE)</f>
        <v>3</v>
      </c>
      <c r="H242" s="37"/>
      <c r="I242" s="35"/>
      <c r="J242" s="36">
        <f>VLOOKUP(D242,[1]小データ!$C$5:$BY$63,3,FALSE)</f>
        <v>6</v>
      </c>
      <c r="K242" s="37"/>
      <c r="L242" s="35"/>
      <c r="M242" s="36">
        <f>VLOOKUP(D242,[1]小データ!$C$5:$BY$63,4,FALSE)</f>
        <v>1</v>
      </c>
      <c r="N242" s="37"/>
      <c r="O242" s="35"/>
      <c r="P242" s="36">
        <f>VLOOKUP(D242,[1]小データ!$C$5:$BY$63,5,FALSE)</f>
        <v>4</v>
      </c>
      <c r="Q242" s="37"/>
      <c r="R242" s="35"/>
      <c r="S242" s="36">
        <f>VLOOKUP(D242,[1]小データ!$C$5:$BY$63,6,FALSE)</f>
        <v>2</v>
      </c>
      <c r="T242" s="37"/>
      <c r="U242" s="35"/>
      <c r="V242" s="36">
        <f>VLOOKUP(D242,[1]小データ!$C$5:$BY$63,7,FALSE)</f>
        <v>5</v>
      </c>
      <c r="W242" s="37"/>
      <c r="X242" s="83"/>
      <c r="Y242" s="84"/>
      <c r="Z242" s="38"/>
      <c r="AA242" s="39"/>
    </row>
    <row r="243" spans="1:27" x14ac:dyDescent="0.15">
      <c r="A243" s="1"/>
      <c r="B243" s="78"/>
      <c r="C243" s="81"/>
      <c r="D243" s="78"/>
      <c r="E243" s="34" t="s">
        <v>26</v>
      </c>
      <c r="F243" s="40"/>
      <c r="G243" s="41"/>
      <c r="H243" s="42"/>
      <c r="I243" s="40"/>
      <c r="J243" s="41"/>
      <c r="K243" s="42"/>
      <c r="L243" s="40"/>
      <c r="M243" s="41"/>
      <c r="N243" s="42"/>
      <c r="O243" s="40"/>
      <c r="P243" s="41"/>
      <c r="Q243" s="42"/>
      <c r="R243" s="40"/>
      <c r="S243" s="41"/>
      <c r="T243" s="42"/>
      <c r="U243" s="40"/>
      <c r="V243" s="41"/>
      <c r="W243" s="42"/>
      <c r="X243" s="38"/>
      <c r="Y243" s="41"/>
      <c r="Z243" s="39">
        <f>SUM(F242:V242)+X244</f>
        <v>22</v>
      </c>
      <c r="AA243" s="39"/>
    </row>
    <row r="244" spans="1:27" x14ac:dyDescent="0.15">
      <c r="A244" s="1"/>
      <c r="B244" s="78"/>
      <c r="C244" s="81"/>
      <c r="D244" s="78"/>
      <c r="E244" s="43"/>
      <c r="F244" s="44" t="s">
        <v>27</v>
      </c>
      <c r="G244" s="45">
        <f>VLOOKUP(D242,[1]小データ!$C$5:$BY$63,8,FALSE)</f>
        <v>0</v>
      </c>
      <c r="H244" s="46" t="s">
        <v>28</v>
      </c>
      <c r="I244" s="44" t="s">
        <v>29</v>
      </c>
      <c r="J244" s="45">
        <f>VLOOKUP(D242,[1]小データ!$C$5:$BY$63,9,FALSE)</f>
        <v>0</v>
      </c>
      <c r="K244" s="46" t="s">
        <v>28</v>
      </c>
      <c r="L244" s="44" t="s">
        <v>29</v>
      </c>
      <c r="M244" s="45">
        <f>VLOOKUP(D242,[1]小データ!$C$5:$BY$63,10,FALSE)</f>
        <v>0</v>
      </c>
      <c r="N244" s="46" t="s">
        <v>28</v>
      </c>
      <c r="O244" s="44" t="s">
        <v>29</v>
      </c>
      <c r="P244" s="45">
        <f>VLOOKUP(D242,[1]小データ!$C$5:$BY$63,11,FALSE)</f>
        <v>1</v>
      </c>
      <c r="Q244" s="46" t="s">
        <v>28</v>
      </c>
      <c r="R244" s="44" t="s">
        <v>29</v>
      </c>
      <c r="S244" s="45">
        <f>VLOOKUP(D242,[1]小データ!$C$5:$BY$63,12,FALSE)</f>
        <v>0</v>
      </c>
      <c r="T244" s="46" t="s">
        <v>28</v>
      </c>
      <c r="U244" s="44" t="s">
        <v>29</v>
      </c>
      <c r="V244" s="45">
        <f>VLOOKUP(D242,[1]小データ!$C$5:$BY$63,13,FALSE)</f>
        <v>0</v>
      </c>
      <c r="W244" s="46" t="s">
        <v>28</v>
      </c>
      <c r="X244" s="85">
        <f>SUM(G244,J244,M244,P244,S244,V244)</f>
        <v>1</v>
      </c>
      <c r="Y244" s="86"/>
      <c r="Z244" s="47"/>
      <c r="AA244" s="39"/>
    </row>
    <row r="245" spans="1:27" x14ac:dyDescent="0.15">
      <c r="A245" s="1"/>
      <c r="B245" s="78"/>
      <c r="C245" s="81"/>
      <c r="D245" s="78"/>
      <c r="E245" s="43" t="s">
        <v>30</v>
      </c>
      <c r="F245" s="44"/>
      <c r="G245" s="45">
        <v>1</v>
      </c>
      <c r="H245" s="46"/>
      <c r="I245" s="44"/>
      <c r="J245" s="45">
        <v>1</v>
      </c>
      <c r="K245" s="46"/>
      <c r="L245" s="44">
        <v>1</v>
      </c>
      <c r="M245" s="45"/>
      <c r="N245" s="46"/>
      <c r="O245" s="44"/>
      <c r="P245" s="45"/>
      <c r="Q245" s="46"/>
      <c r="R245" s="44">
        <v>1</v>
      </c>
      <c r="S245" s="45"/>
      <c r="T245" s="46"/>
      <c r="U245" s="44"/>
      <c r="V245" s="45"/>
      <c r="W245" s="46"/>
      <c r="X245" s="87">
        <f>VLOOKUP(D242,[1]小データ!$C$5:$BY$63,68,FALSE)</f>
        <v>1</v>
      </c>
      <c r="Y245" s="88"/>
      <c r="Z245" s="48">
        <f>SUM(F245:X245)</f>
        <v>5</v>
      </c>
      <c r="AA245" s="39"/>
    </row>
    <row r="246" spans="1:27" x14ac:dyDescent="0.15">
      <c r="A246" s="1"/>
      <c r="B246" s="79"/>
      <c r="C246" s="82"/>
      <c r="D246" s="79"/>
      <c r="E246" s="49" t="s">
        <v>31</v>
      </c>
      <c r="F246" s="50"/>
      <c r="G246" s="45">
        <v>1</v>
      </c>
      <c r="H246" s="51"/>
      <c r="I246" s="50">
        <v>1</v>
      </c>
      <c r="J246" s="45"/>
      <c r="K246" s="51"/>
      <c r="L246" s="50"/>
      <c r="M246" s="45"/>
      <c r="N246" s="51"/>
      <c r="O246" s="50">
        <v>1</v>
      </c>
      <c r="P246" s="45"/>
      <c r="Q246" s="51"/>
      <c r="R246" s="50"/>
      <c r="S246" s="45"/>
      <c r="T246" s="51"/>
      <c r="U246" s="50"/>
      <c r="V246" s="45">
        <v>1</v>
      </c>
      <c r="W246" s="51"/>
      <c r="X246" s="87">
        <f>VLOOKUP(D242,[1]小データ!$C$5:$BY$63,75,FALSE)</f>
        <v>1</v>
      </c>
      <c r="Y246" s="88"/>
      <c r="Z246" s="48">
        <f>SUM(F246:X246)</f>
        <v>5</v>
      </c>
      <c r="AA246" s="39"/>
    </row>
    <row r="247" spans="1:27" x14ac:dyDescent="0.15">
      <c r="A247" s="1"/>
      <c r="B247" s="77" t="s">
        <v>24</v>
      </c>
      <c r="C247" s="80">
        <v>47</v>
      </c>
      <c r="D247" s="77" t="s">
        <v>78</v>
      </c>
      <c r="E247" s="34"/>
      <c r="F247" s="35"/>
      <c r="G247" s="36">
        <f>VLOOKUP(D247,[1]小データ!$C$5:$BY$63,2,FALSE)</f>
        <v>4</v>
      </c>
      <c r="H247" s="37"/>
      <c r="I247" s="35"/>
      <c r="J247" s="36">
        <f>VLOOKUP(D247,[1]小データ!$C$5:$BY$63,3,FALSE)</f>
        <v>4</v>
      </c>
      <c r="K247" s="37"/>
      <c r="L247" s="35"/>
      <c r="M247" s="36">
        <f>VLOOKUP(D247,[1]小データ!$C$5:$BY$63,4,FALSE)</f>
        <v>8</v>
      </c>
      <c r="N247" s="37"/>
      <c r="O247" s="35"/>
      <c r="P247" s="36">
        <f>VLOOKUP(D247,[1]小データ!$C$5:$BY$63,5,FALSE)</f>
        <v>3</v>
      </c>
      <c r="Q247" s="37"/>
      <c r="R247" s="35"/>
      <c r="S247" s="36">
        <f>VLOOKUP(D247,[1]小データ!$C$5:$BY$63,6,FALSE)</f>
        <v>10</v>
      </c>
      <c r="T247" s="37"/>
      <c r="U247" s="35"/>
      <c r="V247" s="36">
        <f>VLOOKUP(D247,[1]小データ!$C$5:$BY$63,7,FALSE)</f>
        <v>7</v>
      </c>
      <c r="W247" s="37"/>
      <c r="X247" s="83"/>
      <c r="Y247" s="84"/>
      <c r="Z247" s="38"/>
      <c r="AA247" s="39"/>
    </row>
    <row r="248" spans="1:27" x14ac:dyDescent="0.15">
      <c r="A248" s="1"/>
      <c r="B248" s="78"/>
      <c r="C248" s="81"/>
      <c r="D248" s="78"/>
      <c r="E248" s="34" t="s">
        <v>26</v>
      </c>
      <c r="F248" s="40"/>
      <c r="G248" s="41"/>
      <c r="H248" s="42"/>
      <c r="I248" s="40"/>
      <c r="J248" s="41"/>
      <c r="K248" s="42"/>
      <c r="L248" s="40"/>
      <c r="M248" s="41"/>
      <c r="N248" s="42"/>
      <c r="O248" s="40"/>
      <c r="P248" s="41"/>
      <c r="Q248" s="42"/>
      <c r="R248" s="40"/>
      <c r="S248" s="41"/>
      <c r="T248" s="42"/>
      <c r="U248" s="40"/>
      <c r="V248" s="41"/>
      <c r="W248" s="42"/>
      <c r="X248" s="38"/>
      <c r="Y248" s="41"/>
      <c r="Z248" s="39">
        <f>SUM(F247:V247)+X249</f>
        <v>36</v>
      </c>
      <c r="AA248" s="39"/>
    </row>
    <row r="249" spans="1:27" x14ac:dyDescent="0.15">
      <c r="A249" s="1"/>
      <c r="B249" s="78"/>
      <c r="C249" s="81"/>
      <c r="D249" s="78"/>
      <c r="E249" s="43"/>
      <c r="F249" s="44" t="s">
        <v>27</v>
      </c>
      <c r="G249" s="45">
        <f>VLOOKUP(D247,[1]小データ!$C$5:$BY$63,8,FALSE)</f>
        <v>0</v>
      </c>
      <c r="H249" s="46" t="s">
        <v>28</v>
      </c>
      <c r="I249" s="44" t="s">
        <v>29</v>
      </c>
      <c r="J249" s="45">
        <f>VLOOKUP(D247,[1]小データ!$C$5:$BY$63,9,FALSE)</f>
        <v>0</v>
      </c>
      <c r="K249" s="46" t="s">
        <v>28</v>
      </c>
      <c r="L249" s="44" t="s">
        <v>29</v>
      </c>
      <c r="M249" s="45">
        <f>VLOOKUP(D247,[1]小データ!$C$5:$BY$63,10,FALSE)</f>
        <v>0</v>
      </c>
      <c r="N249" s="46" t="s">
        <v>28</v>
      </c>
      <c r="O249" s="44" t="s">
        <v>29</v>
      </c>
      <c r="P249" s="45">
        <f>VLOOKUP(D247,[1]小データ!$C$5:$BY$63,11,FALSE)</f>
        <v>0</v>
      </c>
      <c r="Q249" s="46" t="s">
        <v>28</v>
      </c>
      <c r="R249" s="44" t="s">
        <v>29</v>
      </c>
      <c r="S249" s="45">
        <f>VLOOKUP(D247,[1]小データ!$C$5:$BY$63,12,FALSE)</f>
        <v>0</v>
      </c>
      <c r="T249" s="46" t="s">
        <v>28</v>
      </c>
      <c r="U249" s="44" t="s">
        <v>29</v>
      </c>
      <c r="V249" s="45">
        <f>VLOOKUP(D247,[1]小データ!$C$5:$BY$63,13,FALSE)</f>
        <v>0</v>
      </c>
      <c r="W249" s="46" t="s">
        <v>28</v>
      </c>
      <c r="X249" s="85">
        <f>SUM(G249,J249,M249,P249,S249,V249)</f>
        <v>0</v>
      </c>
      <c r="Y249" s="86"/>
      <c r="Z249" s="47"/>
      <c r="AA249" s="39"/>
    </row>
    <row r="250" spans="1:27" x14ac:dyDescent="0.15">
      <c r="A250" s="1"/>
      <c r="B250" s="78"/>
      <c r="C250" s="81"/>
      <c r="D250" s="78"/>
      <c r="E250" s="43" t="s">
        <v>30</v>
      </c>
      <c r="F250" s="44"/>
      <c r="G250" s="45">
        <f>VLOOKUP(D247,[1]小データ!$C$5:$BY$63,56,FALSE)</f>
        <v>1</v>
      </c>
      <c r="H250" s="46"/>
      <c r="I250" s="44">
        <v>1</v>
      </c>
      <c r="J250" s="45"/>
      <c r="K250" s="46"/>
      <c r="L250" s="44"/>
      <c r="M250" s="45"/>
      <c r="N250" s="46"/>
      <c r="O250" s="44">
        <v>1</v>
      </c>
      <c r="P250" s="45"/>
      <c r="Q250" s="46"/>
      <c r="R250" s="44"/>
      <c r="S250" s="45"/>
      <c r="T250" s="46"/>
      <c r="U250" s="44"/>
      <c r="V250" s="45">
        <v>1</v>
      </c>
      <c r="W250" s="46"/>
      <c r="X250" s="87">
        <f>VLOOKUP(D247,[1]小データ!$C$5:$BY$63,68,FALSE)</f>
        <v>0</v>
      </c>
      <c r="Y250" s="88"/>
      <c r="Z250" s="48">
        <f>SUM(F250:X250)</f>
        <v>4</v>
      </c>
      <c r="AA250" s="39"/>
    </row>
    <row r="251" spans="1:27" x14ac:dyDescent="0.15">
      <c r="A251" s="1"/>
      <c r="B251" s="79"/>
      <c r="C251" s="82"/>
      <c r="D251" s="79"/>
      <c r="E251" s="49" t="s">
        <v>31</v>
      </c>
      <c r="F251" s="50">
        <v>1</v>
      </c>
      <c r="G251" s="45"/>
      <c r="H251" s="51"/>
      <c r="I251" s="50"/>
      <c r="J251" s="45"/>
      <c r="K251" s="51"/>
      <c r="L251" s="50">
        <v>1</v>
      </c>
      <c r="M251" s="45"/>
      <c r="N251" s="51"/>
      <c r="O251" s="50"/>
      <c r="P251" s="45"/>
      <c r="Q251" s="51"/>
      <c r="R251" s="50"/>
      <c r="S251" s="45">
        <v>1</v>
      </c>
      <c r="T251" s="51"/>
      <c r="U251" s="50"/>
      <c r="V251" s="45">
        <v>1</v>
      </c>
      <c r="W251" s="51"/>
      <c r="X251" s="87">
        <f>VLOOKUP(D247,[1]小データ!$C$5:$BY$63,75,FALSE)</f>
        <v>0</v>
      </c>
      <c r="Y251" s="88"/>
      <c r="Z251" s="48">
        <f>SUM(F251:X251)</f>
        <v>4</v>
      </c>
      <c r="AA251" s="39"/>
    </row>
    <row r="252" spans="1:27" x14ac:dyDescent="0.15">
      <c r="A252" s="1"/>
      <c r="B252" s="77" t="s">
        <v>24</v>
      </c>
      <c r="C252" s="80">
        <v>48</v>
      </c>
      <c r="D252" s="77" t="s">
        <v>79</v>
      </c>
      <c r="E252" s="34"/>
      <c r="F252" s="35"/>
      <c r="G252" s="36">
        <f>VLOOKUP(D252,[1]小データ!$C$5:$BY$63,2,FALSE)</f>
        <v>3</v>
      </c>
      <c r="H252" s="37"/>
      <c r="I252" s="35"/>
      <c r="J252" s="36">
        <f>VLOOKUP(D252,[1]小データ!$C$5:$BY$63,3,FALSE)</f>
        <v>6</v>
      </c>
      <c r="K252" s="37"/>
      <c r="L252" s="35"/>
      <c r="M252" s="36">
        <f>VLOOKUP(D252,[1]小データ!$C$5:$BY$63,4,FALSE)</f>
        <v>3</v>
      </c>
      <c r="N252" s="37"/>
      <c r="O252" s="35"/>
      <c r="P252" s="36">
        <f>VLOOKUP(D252,[1]小データ!$C$5:$BY$63,5,FALSE)</f>
        <v>3</v>
      </c>
      <c r="Q252" s="37"/>
      <c r="R252" s="35"/>
      <c r="S252" s="36">
        <f>VLOOKUP(D252,[1]小データ!$C$5:$BY$63,6,FALSE)</f>
        <v>2</v>
      </c>
      <c r="T252" s="37"/>
      <c r="U252" s="35"/>
      <c r="V252" s="36">
        <f>VLOOKUP(D252,[1]小データ!$C$5:$BY$63,7,FALSE)</f>
        <v>2</v>
      </c>
      <c r="W252" s="37"/>
      <c r="X252" s="83"/>
      <c r="Y252" s="84"/>
      <c r="Z252" s="38"/>
      <c r="AA252" s="39"/>
    </row>
    <row r="253" spans="1:27" x14ac:dyDescent="0.15">
      <c r="A253" s="1"/>
      <c r="B253" s="78"/>
      <c r="C253" s="81"/>
      <c r="D253" s="78"/>
      <c r="E253" s="34" t="s">
        <v>26</v>
      </c>
      <c r="F253" s="40"/>
      <c r="G253" s="41"/>
      <c r="H253" s="42"/>
      <c r="I253" s="40"/>
      <c r="J253" s="41"/>
      <c r="K253" s="42"/>
      <c r="L253" s="40"/>
      <c r="M253" s="41"/>
      <c r="N253" s="42"/>
      <c r="O253" s="40"/>
      <c r="P253" s="41"/>
      <c r="Q253" s="42"/>
      <c r="R253" s="40"/>
      <c r="S253" s="41"/>
      <c r="T253" s="42"/>
      <c r="U253" s="40"/>
      <c r="V253" s="41"/>
      <c r="W253" s="42"/>
      <c r="X253" s="38"/>
      <c r="Y253" s="41"/>
      <c r="Z253" s="39">
        <f>SUM(F252:V252)+X254</f>
        <v>19</v>
      </c>
      <c r="AA253" s="39"/>
    </row>
    <row r="254" spans="1:27" x14ac:dyDescent="0.15">
      <c r="A254" s="1"/>
      <c r="B254" s="78"/>
      <c r="C254" s="81"/>
      <c r="D254" s="78"/>
      <c r="E254" s="43"/>
      <c r="F254" s="44" t="s">
        <v>27</v>
      </c>
      <c r="G254" s="45">
        <f>VLOOKUP(D252,[1]小データ!$C$5:$BY$63,8,FALSE)</f>
        <v>0</v>
      </c>
      <c r="H254" s="46" t="s">
        <v>28</v>
      </c>
      <c r="I254" s="44" t="s">
        <v>29</v>
      </c>
      <c r="J254" s="45">
        <f>VLOOKUP(D252,[1]小データ!$C$5:$BY$63,9,FALSE)</f>
        <v>0</v>
      </c>
      <c r="K254" s="46" t="s">
        <v>28</v>
      </c>
      <c r="L254" s="44" t="s">
        <v>29</v>
      </c>
      <c r="M254" s="45">
        <f>VLOOKUP(D252,[1]小データ!$C$5:$BY$63,10,FALSE)</f>
        <v>0</v>
      </c>
      <c r="N254" s="46" t="s">
        <v>28</v>
      </c>
      <c r="O254" s="44" t="s">
        <v>29</v>
      </c>
      <c r="P254" s="45">
        <f>VLOOKUP(D252,[1]小データ!$C$5:$BY$63,11,FALSE)</f>
        <v>0</v>
      </c>
      <c r="Q254" s="46" t="s">
        <v>28</v>
      </c>
      <c r="R254" s="44" t="s">
        <v>29</v>
      </c>
      <c r="S254" s="45">
        <f>VLOOKUP(D252,[1]小データ!$C$5:$BY$63,12,FALSE)</f>
        <v>0</v>
      </c>
      <c r="T254" s="46" t="s">
        <v>28</v>
      </c>
      <c r="U254" s="44" t="s">
        <v>29</v>
      </c>
      <c r="V254" s="45">
        <f>VLOOKUP(D252,[1]小データ!$C$5:$BY$63,13,FALSE)</f>
        <v>0</v>
      </c>
      <c r="W254" s="46" t="s">
        <v>28</v>
      </c>
      <c r="X254" s="85">
        <f>SUM(G254,J254,M254,P254,S254,V254)</f>
        <v>0</v>
      </c>
      <c r="Y254" s="86"/>
      <c r="Z254" s="47"/>
      <c r="AA254" s="39"/>
    </row>
    <row r="255" spans="1:27" x14ac:dyDescent="0.15">
      <c r="A255" s="1"/>
      <c r="B255" s="78"/>
      <c r="C255" s="81"/>
      <c r="D255" s="78"/>
      <c r="E255" s="43" t="s">
        <v>30</v>
      </c>
      <c r="F255" s="44"/>
      <c r="G255" s="45">
        <v>1</v>
      </c>
      <c r="H255" s="46"/>
      <c r="I255" s="44"/>
      <c r="J255" s="45">
        <v>1</v>
      </c>
      <c r="K255" s="46"/>
      <c r="L255" s="44">
        <v>1</v>
      </c>
      <c r="M255" s="45"/>
      <c r="N255" s="46"/>
      <c r="O255" s="44"/>
      <c r="P255" s="45"/>
      <c r="Q255" s="46"/>
      <c r="R255" s="44">
        <v>1</v>
      </c>
      <c r="S255" s="45"/>
      <c r="T255" s="46"/>
      <c r="U255" s="44"/>
      <c r="V255" s="45"/>
      <c r="W255" s="46"/>
      <c r="X255" s="87">
        <f>VLOOKUP(D252,[1]小データ!$C$5:$BY$63,68,FALSE)</f>
        <v>0</v>
      </c>
      <c r="Y255" s="88"/>
      <c r="Z255" s="48">
        <f>SUM(F255:X255)</f>
        <v>4</v>
      </c>
      <c r="AA255" s="39"/>
    </row>
    <row r="256" spans="1:27" x14ac:dyDescent="0.15">
      <c r="A256" s="1"/>
      <c r="B256" s="79"/>
      <c r="C256" s="82"/>
      <c r="D256" s="79"/>
      <c r="E256" s="49" t="s">
        <v>31</v>
      </c>
      <c r="F256" s="50"/>
      <c r="G256" s="45">
        <v>1</v>
      </c>
      <c r="H256" s="51"/>
      <c r="I256" s="50">
        <v>1</v>
      </c>
      <c r="J256" s="45"/>
      <c r="K256" s="51"/>
      <c r="L256" s="50"/>
      <c r="M256" s="45"/>
      <c r="N256" s="51"/>
      <c r="O256" s="50">
        <v>1</v>
      </c>
      <c r="P256" s="45"/>
      <c r="Q256" s="51"/>
      <c r="R256" s="50"/>
      <c r="S256" s="45"/>
      <c r="T256" s="51"/>
      <c r="U256" s="50"/>
      <c r="V256" s="45">
        <v>1</v>
      </c>
      <c r="W256" s="51"/>
      <c r="X256" s="87">
        <f>VLOOKUP(D252,[1]小データ!$C$5:$BY$63,75,FALSE)</f>
        <v>0</v>
      </c>
      <c r="Y256" s="88"/>
      <c r="Z256" s="48">
        <f>SUM(F256:X256)</f>
        <v>4</v>
      </c>
      <c r="AA256" s="39"/>
    </row>
    <row r="257" spans="1:27" x14ac:dyDescent="0.15">
      <c r="A257" s="1"/>
      <c r="B257" s="77" t="s">
        <v>24</v>
      </c>
      <c r="C257" s="80">
        <v>49</v>
      </c>
      <c r="D257" s="77" t="s">
        <v>80</v>
      </c>
      <c r="E257" s="34"/>
      <c r="F257" s="35"/>
      <c r="G257" s="36">
        <f>VLOOKUP(D257,[1]小データ!$C$5:$BY$63,2,FALSE)</f>
        <v>6</v>
      </c>
      <c r="H257" s="37"/>
      <c r="I257" s="35"/>
      <c r="J257" s="36">
        <f>VLOOKUP(D257,[1]小データ!$C$5:$BY$63,3,FALSE)</f>
        <v>6</v>
      </c>
      <c r="K257" s="37"/>
      <c r="L257" s="35"/>
      <c r="M257" s="36">
        <f>VLOOKUP(D257,[1]小データ!$C$5:$BY$63,4,FALSE)</f>
        <v>4</v>
      </c>
      <c r="N257" s="37"/>
      <c r="O257" s="35"/>
      <c r="P257" s="36">
        <f>VLOOKUP(D257,[1]小データ!$C$5:$BY$63,5,FALSE)</f>
        <v>7</v>
      </c>
      <c r="Q257" s="37"/>
      <c r="R257" s="35"/>
      <c r="S257" s="36">
        <f>VLOOKUP(D257,[1]小データ!$C$5:$BY$63,6,FALSE)</f>
        <v>10</v>
      </c>
      <c r="T257" s="37"/>
      <c r="U257" s="35"/>
      <c r="V257" s="36">
        <f>VLOOKUP(D257,[1]小データ!$C$5:$BY$63,7,FALSE)</f>
        <v>8</v>
      </c>
      <c r="W257" s="37"/>
      <c r="X257" s="83"/>
      <c r="Y257" s="84"/>
      <c r="Z257" s="38"/>
      <c r="AA257" s="39"/>
    </row>
    <row r="258" spans="1:27" x14ac:dyDescent="0.15">
      <c r="A258" s="1"/>
      <c r="B258" s="78"/>
      <c r="C258" s="81"/>
      <c r="D258" s="78"/>
      <c r="E258" s="34" t="s">
        <v>26</v>
      </c>
      <c r="F258" s="40"/>
      <c r="G258" s="41"/>
      <c r="H258" s="42"/>
      <c r="I258" s="40"/>
      <c r="J258" s="41"/>
      <c r="K258" s="42"/>
      <c r="L258" s="40"/>
      <c r="M258" s="41"/>
      <c r="N258" s="42"/>
      <c r="O258" s="40"/>
      <c r="P258" s="41"/>
      <c r="Q258" s="42"/>
      <c r="R258" s="40"/>
      <c r="S258" s="41"/>
      <c r="T258" s="42"/>
      <c r="U258" s="40"/>
      <c r="V258" s="41"/>
      <c r="W258" s="42"/>
      <c r="X258" s="38"/>
      <c r="Y258" s="41"/>
      <c r="Z258" s="39">
        <f>SUM(F257:V257)+X259</f>
        <v>42</v>
      </c>
      <c r="AA258" s="39"/>
    </row>
    <row r="259" spans="1:27" x14ac:dyDescent="0.15">
      <c r="A259" s="1"/>
      <c r="B259" s="78"/>
      <c r="C259" s="81"/>
      <c r="D259" s="78"/>
      <c r="E259" s="43"/>
      <c r="F259" s="44" t="s">
        <v>27</v>
      </c>
      <c r="G259" s="45">
        <f>VLOOKUP(D257,[1]小データ!$C$5:$BY$63,8,FALSE)</f>
        <v>0</v>
      </c>
      <c r="H259" s="46" t="s">
        <v>28</v>
      </c>
      <c r="I259" s="44" t="s">
        <v>29</v>
      </c>
      <c r="J259" s="45">
        <f>VLOOKUP(D257,[1]小データ!$C$5:$BY$63,9,FALSE)</f>
        <v>0</v>
      </c>
      <c r="K259" s="46" t="s">
        <v>28</v>
      </c>
      <c r="L259" s="44" t="s">
        <v>29</v>
      </c>
      <c r="M259" s="45">
        <f>VLOOKUP(D257,[1]小データ!$C$5:$BY$63,10,FALSE)</f>
        <v>1</v>
      </c>
      <c r="N259" s="46" t="s">
        <v>28</v>
      </c>
      <c r="O259" s="44" t="s">
        <v>29</v>
      </c>
      <c r="P259" s="45">
        <f>VLOOKUP(D257,[1]小データ!$C$5:$BY$63,11,FALSE)</f>
        <v>0</v>
      </c>
      <c r="Q259" s="46" t="s">
        <v>28</v>
      </c>
      <c r="R259" s="44" t="s">
        <v>29</v>
      </c>
      <c r="S259" s="45">
        <f>VLOOKUP(D257,[1]小データ!$C$5:$BY$63,12,FALSE)</f>
        <v>0</v>
      </c>
      <c r="T259" s="46" t="s">
        <v>28</v>
      </c>
      <c r="U259" s="44" t="s">
        <v>29</v>
      </c>
      <c r="V259" s="45">
        <f>VLOOKUP(D257,[1]小データ!$C$5:$BY$63,13,FALSE)</f>
        <v>0</v>
      </c>
      <c r="W259" s="46" t="s">
        <v>28</v>
      </c>
      <c r="X259" s="85">
        <f>SUM(G259,J259,M259,P259,S259,V259)</f>
        <v>1</v>
      </c>
      <c r="Y259" s="86"/>
      <c r="Z259" s="47"/>
      <c r="AA259" s="39"/>
    </row>
    <row r="260" spans="1:27" x14ac:dyDescent="0.15">
      <c r="A260" s="1"/>
      <c r="B260" s="78"/>
      <c r="C260" s="81"/>
      <c r="D260" s="78"/>
      <c r="E260" s="43" t="s">
        <v>30</v>
      </c>
      <c r="F260" s="44"/>
      <c r="G260" s="45">
        <f>VLOOKUP(D257,[1]小データ!$C$5:$BY$63,56,FALSE)</f>
        <v>1</v>
      </c>
      <c r="H260" s="46"/>
      <c r="I260" s="44"/>
      <c r="J260" s="45">
        <v>1</v>
      </c>
      <c r="K260" s="46"/>
      <c r="L260" s="44">
        <v>1</v>
      </c>
      <c r="M260" s="45"/>
      <c r="N260" s="46"/>
      <c r="O260" s="44"/>
      <c r="P260" s="45"/>
      <c r="Q260" s="46"/>
      <c r="R260" s="44"/>
      <c r="S260" s="45">
        <v>1</v>
      </c>
      <c r="T260" s="46"/>
      <c r="U260" s="44"/>
      <c r="V260" s="45">
        <v>1</v>
      </c>
      <c r="W260" s="46"/>
      <c r="X260" s="87">
        <f>VLOOKUP(D257,[1]小データ!$C$5:$BY$63,68,FALSE)</f>
        <v>1</v>
      </c>
      <c r="Y260" s="88"/>
      <c r="Z260" s="48">
        <f>SUM(F260:X260)</f>
        <v>6</v>
      </c>
      <c r="AA260" s="39"/>
    </row>
    <row r="261" spans="1:27" x14ac:dyDescent="0.15">
      <c r="A261" s="1"/>
      <c r="B261" s="79"/>
      <c r="C261" s="82"/>
      <c r="D261" s="79"/>
      <c r="E261" s="49" t="s">
        <v>31</v>
      </c>
      <c r="F261" s="50"/>
      <c r="G261" s="45">
        <f>ROUNDUP(G257/35,0)</f>
        <v>1</v>
      </c>
      <c r="H261" s="51"/>
      <c r="I261" s="50">
        <v>1</v>
      </c>
      <c r="J261" s="45"/>
      <c r="K261" s="51"/>
      <c r="L261" s="50"/>
      <c r="M261" s="45"/>
      <c r="N261" s="51"/>
      <c r="O261" s="50"/>
      <c r="P261" s="45">
        <v>1</v>
      </c>
      <c r="Q261" s="51"/>
      <c r="R261" s="50"/>
      <c r="S261" s="45">
        <v>1</v>
      </c>
      <c r="T261" s="51"/>
      <c r="U261" s="50"/>
      <c r="V261" s="45">
        <v>1</v>
      </c>
      <c r="W261" s="51"/>
      <c r="X261" s="87">
        <f>VLOOKUP(D257,[1]小データ!$C$5:$BY$63,75,FALSE)</f>
        <v>1</v>
      </c>
      <c r="Y261" s="88"/>
      <c r="Z261" s="48">
        <f>SUM(F261:X261)</f>
        <v>6</v>
      </c>
      <c r="AA261" s="39"/>
    </row>
    <row r="262" spans="1:27" x14ac:dyDescent="0.15">
      <c r="A262" s="1"/>
      <c r="B262" s="77" t="s">
        <v>24</v>
      </c>
      <c r="C262" s="80">
        <v>50</v>
      </c>
      <c r="D262" s="77" t="s">
        <v>81</v>
      </c>
      <c r="E262" s="34"/>
      <c r="F262" s="35"/>
      <c r="G262" s="36">
        <f>VLOOKUP(D262,[1]小データ!$C$5:$BY$63,2,FALSE)</f>
        <v>54</v>
      </c>
      <c r="H262" s="37"/>
      <c r="I262" s="35"/>
      <c r="J262" s="36">
        <f>VLOOKUP(D262,[1]小データ!$C$5:$BY$63,3,FALSE)</f>
        <v>52</v>
      </c>
      <c r="K262" s="37"/>
      <c r="L262" s="35"/>
      <c r="M262" s="36">
        <f>VLOOKUP(D262,[1]小データ!$C$5:$BY$63,4,FALSE)</f>
        <v>63</v>
      </c>
      <c r="N262" s="37"/>
      <c r="O262" s="35"/>
      <c r="P262" s="36">
        <f>VLOOKUP(D262,[1]小データ!$C$5:$BY$63,5,FALSE)</f>
        <v>62</v>
      </c>
      <c r="Q262" s="37"/>
      <c r="R262" s="35"/>
      <c r="S262" s="36">
        <f>VLOOKUP(D262,[1]小データ!$C$5:$BY$63,6,FALSE)</f>
        <v>62</v>
      </c>
      <c r="T262" s="37"/>
      <c r="U262" s="35"/>
      <c r="V262" s="36">
        <f>VLOOKUP(D262,[1]小データ!$C$5:$BY$63,7,FALSE)</f>
        <v>71</v>
      </c>
      <c r="W262" s="37"/>
      <c r="X262" s="83"/>
      <c r="Y262" s="84"/>
      <c r="Z262" s="38"/>
      <c r="AA262" s="39"/>
    </row>
    <row r="263" spans="1:27" x14ac:dyDescent="0.15">
      <c r="A263" s="1"/>
      <c r="B263" s="78"/>
      <c r="C263" s="81"/>
      <c r="D263" s="78"/>
      <c r="E263" s="34" t="s">
        <v>26</v>
      </c>
      <c r="F263" s="40"/>
      <c r="G263" s="41"/>
      <c r="H263" s="42"/>
      <c r="I263" s="40"/>
      <c r="J263" s="41"/>
      <c r="K263" s="42"/>
      <c r="L263" s="40"/>
      <c r="M263" s="41"/>
      <c r="N263" s="42"/>
      <c r="O263" s="40"/>
      <c r="P263" s="41"/>
      <c r="Q263" s="42"/>
      <c r="R263" s="40"/>
      <c r="S263" s="41"/>
      <c r="T263" s="42"/>
      <c r="U263" s="40"/>
      <c r="V263" s="41"/>
      <c r="W263" s="42"/>
      <c r="X263" s="38"/>
      <c r="Y263" s="41"/>
      <c r="Z263" s="39">
        <f>SUM(F262:V262)+X264</f>
        <v>379</v>
      </c>
      <c r="AA263" s="39"/>
    </row>
    <row r="264" spans="1:27" x14ac:dyDescent="0.15">
      <c r="A264" s="1"/>
      <c r="B264" s="78"/>
      <c r="C264" s="81"/>
      <c r="D264" s="78"/>
      <c r="E264" s="43"/>
      <c r="F264" s="44" t="s">
        <v>27</v>
      </c>
      <c r="G264" s="45">
        <f>VLOOKUP(D262,[1]小データ!$C$5:$BY$63,8,FALSE)</f>
        <v>3</v>
      </c>
      <c r="H264" s="46" t="s">
        <v>28</v>
      </c>
      <c r="I264" s="44" t="s">
        <v>29</v>
      </c>
      <c r="J264" s="45">
        <f>VLOOKUP(D262,[1]小データ!$C$5:$BY$63,9,FALSE)</f>
        <v>3</v>
      </c>
      <c r="K264" s="46" t="s">
        <v>28</v>
      </c>
      <c r="L264" s="44" t="s">
        <v>29</v>
      </c>
      <c r="M264" s="45">
        <f>VLOOKUP(D262,[1]小データ!$C$5:$BY$63,10,FALSE)</f>
        <v>3</v>
      </c>
      <c r="N264" s="46" t="s">
        <v>28</v>
      </c>
      <c r="O264" s="44" t="s">
        <v>29</v>
      </c>
      <c r="P264" s="45">
        <f>VLOOKUP(D262,[1]小データ!$C$5:$BY$63,11,FALSE)</f>
        <v>3</v>
      </c>
      <c r="Q264" s="46" t="s">
        <v>28</v>
      </c>
      <c r="R264" s="44" t="s">
        <v>29</v>
      </c>
      <c r="S264" s="45">
        <f>VLOOKUP(D262,[1]小データ!$C$5:$BY$63,12,FALSE)</f>
        <v>0</v>
      </c>
      <c r="T264" s="46" t="s">
        <v>28</v>
      </c>
      <c r="U264" s="44" t="s">
        <v>29</v>
      </c>
      <c r="V264" s="45">
        <f>VLOOKUP(D262,[1]小データ!$C$5:$BY$63,13,FALSE)</f>
        <v>3</v>
      </c>
      <c r="W264" s="46" t="s">
        <v>28</v>
      </c>
      <c r="X264" s="85">
        <f>SUM(G264,J264,M264,P264,S264,V264)</f>
        <v>15</v>
      </c>
      <c r="Y264" s="86"/>
      <c r="Z264" s="47"/>
      <c r="AA264" s="39"/>
    </row>
    <row r="265" spans="1:27" x14ac:dyDescent="0.15">
      <c r="A265" s="1"/>
      <c r="B265" s="78"/>
      <c r="C265" s="81"/>
      <c r="D265" s="78"/>
      <c r="E265" s="43" t="s">
        <v>30</v>
      </c>
      <c r="F265" s="44"/>
      <c r="G265" s="45">
        <f>VLOOKUP(D262,[1]小データ!$C$5:$BY$63,56,FALSE)</f>
        <v>2</v>
      </c>
      <c r="H265" s="46"/>
      <c r="I265" s="44"/>
      <c r="J265" s="45">
        <f>VLOOKUP(D262,[1]小データ!$C$5:$BY$63,57,FALSE)</f>
        <v>2</v>
      </c>
      <c r="K265" s="46"/>
      <c r="L265" s="44"/>
      <c r="M265" s="45">
        <f>VLOOKUP(D262,[1]小データ!$C$5:$BY$63,58,FALSE)</f>
        <v>2</v>
      </c>
      <c r="N265" s="46"/>
      <c r="O265" s="44"/>
      <c r="P265" s="45">
        <f>VLOOKUP(D262,[1]小データ!$C$5:$BY$63,59,FALSE)</f>
        <v>2</v>
      </c>
      <c r="Q265" s="46"/>
      <c r="R265" s="44"/>
      <c r="S265" s="45">
        <f>VLOOKUP(D262,[1]小データ!$C$5:$BY$63,60,FALSE)</f>
        <v>2</v>
      </c>
      <c r="T265" s="46"/>
      <c r="U265" s="44"/>
      <c r="V265" s="45">
        <f>VLOOKUP(D262,[1]小データ!$C$5:$BY$63,61,FALSE)</f>
        <v>3</v>
      </c>
      <c r="W265" s="46"/>
      <c r="X265" s="87">
        <f>VLOOKUP(D262,[1]小データ!$C$5:$BY$63,68,FALSE)</f>
        <v>3</v>
      </c>
      <c r="Y265" s="88"/>
      <c r="Z265" s="48">
        <f>SUM(F265:X265)</f>
        <v>16</v>
      </c>
      <c r="AA265" s="39"/>
    </row>
    <row r="266" spans="1:27" x14ac:dyDescent="0.15">
      <c r="A266" s="1"/>
      <c r="B266" s="79"/>
      <c r="C266" s="82"/>
      <c r="D266" s="79"/>
      <c r="E266" s="49" t="s">
        <v>31</v>
      </c>
      <c r="F266" s="50"/>
      <c r="G266" s="45">
        <f>ROUNDUP(G262/35,0)</f>
        <v>2</v>
      </c>
      <c r="H266" s="51"/>
      <c r="I266" s="50"/>
      <c r="J266" s="45">
        <f>ROUNDUP(J262/35,0)</f>
        <v>2</v>
      </c>
      <c r="K266" s="51"/>
      <c r="L266" s="50"/>
      <c r="M266" s="45">
        <f>ROUNDUP(M262/35,0)</f>
        <v>2</v>
      </c>
      <c r="N266" s="51"/>
      <c r="O266" s="50"/>
      <c r="P266" s="45">
        <f>ROUNDUP(P262/35,0)</f>
        <v>2</v>
      </c>
      <c r="Q266" s="51"/>
      <c r="R266" s="50"/>
      <c r="S266" s="45">
        <f>ROUNDUP(S262/35,0)</f>
        <v>2</v>
      </c>
      <c r="T266" s="51"/>
      <c r="U266" s="50"/>
      <c r="V266" s="45">
        <f>ROUNDUP(V262/35,0)</f>
        <v>3</v>
      </c>
      <c r="W266" s="51"/>
      <c r="X266" s="87">
        <f>VLOOKUP(D262,[1]小データ!$C$5:$BY$63,75,FALSE)</f>
        <v>3</v>
      </c>
      <c r="Y266" s="88"/>
      <c r="Z266" s="48">
        <f>SUM(F266:X266)</f>
        <v>16</v>
      </c>
      <c r="AA266" s="39"/>
    </row>
    <row r="267" spans="1:27" x14ac:dyDescent="0.15">
      <c r="A267" s="1"/>
      <c r="B267" s="77" t="s">
        <v>24</v>
      </c>
      <c r="C267" s="80">
        <v>51</v>
      </c>
      <c r="D267" s="77" t="s">
        <v>82</v>
      </c>
      <c r="E267" s="34"/>
      <c r="F267" s="35"/>
      <c r="G267" s="36">
        <f>VLOOKUP(D267,[1]小データ!$C$5:$BY$63,2,FALSE)</f>
        <v>23</v>
      </c>
      <c r="H267" s="37"/>
      <c r="I267" s="35"/>
      <c r="J267" s="36">
        <f>VLOOKUP(D267,[1]小データ!$C$5:$BY$63,3,FALSE)</f>
        <v>31</v>
      </c>
      <c r="K267" s="37"/>
      <c r="L267" s="35"/>
      <c r="M267" s="36">
        <f>VLOOKUP(D267,[1]小データ!$C$5:$BY$63,4,FALSE)</f>
        <v>35</v>
      </c>
      <c r="N267" s="37"/>
      <c r="O267" s="35"/>
      <c r="P267" s="36">
        <f>VLOOKUP(D267,[1]小データ!$C$5:$BY$63,5,FALSE)</f>
        <v>40</v>
      </c>
      <c r="Q267" s="37"/>
      <c r="R267" s="35"/>
      <c r="S267" s="36">
        <f>VLOOKUP(D267,[1]小データ!$C$5:$BY$63,6,FALSE)</f>
        <v>37</v>
      </c>
      <c r="T267" s="37"/>
      <c r="U267" s="35"/>
      <c r="V267" s="36">
        <f>VLOOKUP(D267,[1]小データ!$C$5:$BY$63,7,FALSE)</f>
        <v>29</v>
      </c>
      <c r="W267" s="37"/>
      <c r="X267" s="83"/>
      <c r="Y267" s="84"/>
      <c r="Z267" s="38"/>
      <c r="AA267" s="39"/>
    </row>
    <row r="268" spans="1:27" x14ac:dyDescent="0.15">
      <c r="A268" s="1"/>
      <c r="B268" s="78"/>
      <c r="C268" s="81"/>
      <c r="D268" s="78"/>
      <c r="E268" s="34" t="s">
        <v>26</v>
      </c>
      <c r="F268" s="40"/>
      <c r="G268" s="41"/>
      <c r="H268" s="42"/>
      <c r="I268" s="40"/>
      <c r="J268" s="41"/>
      <c r="K268" s="42"/>
      <c r="L268" s="40"/>
      <c r="M268" s="41"/>
      <c r="N268" s="42"/>
      <c r="O268" s="40"/>
      <c r="P268" s="41"/>
      <c r="Q268" s="42"/>
      <c r="R268" s="40"/>
      <c r="S268" s="41"/>
      <c r="T268" s="42"/>
      <c r="U268" s="40"/>
      <c r="V268" s="41"/>
      <c r="W268" s="42"/>
      <c r="X268" s="38"/>
      <c r="Y268" s="41"/>
      <c r="Z268" s="39">
        <f>SUM(F267:V267)+X269</f>
        <v>201</v>
      </c>
      <c r="AA268" s="39"/>
    </row>
    <row r="269" spans="1:27" x14ac:dyDescent="0.15">
      <c r="A269" s="1"/>
      <c r="B269" s="78"/>
      <c r="C269" s="81"/>
      <c r="D269" s="78"/>
      <c r="E269" s="43"/>
      <c r="F269" s="44" t="s">
        <v>27</v>
      </c>
      <c r="G269" s="45">
        <f>VLOOKUP(D267,[1]小データ!$C$5:$BY$63,8,FALSE)</f>
        <v>0</v>
      </c>
      <c r="H269" s="46" t="s">
        <v>28</v>
      </c>
      <c r="I269" s="44" t="s">
        <v>29</v>
      </c>
      <c r="J269" s="45">
        <f>VLOOKUP(D267,[1]小データ!$C$5:$BY$63,9,FALSE)</f>
        <v>1</v>
      </c>
      <c r="K269" s="46" t="s">
        <v>28</v>
      </c>
      <c r="L269" s="44" t="s">
        <v>29</v>
      </c>
      <c r="M269" s="45">
        <f>VLOOKUP(D267,[1]小データ!$C$5:$BY$63,10,FALSE)</f>
        <v>1</v>
      </c>
      <c r="N269" s="46" t="s">
        <v>28</v>
      </c>
      <c r="O269" s="44" t="s">
        <v>29</v>
      </c>
      <c r="P269" s="45">
        <f>VLOOKUP(D267,[1]小データ!$C$5:$BY$63,11,FALSE)</f>
        <v>1</v>
      </c>
      <c r="Q269" s="46" t="s">
        <v>28</v>
      </c>
      <c r="R269" s="44" t="s">
        <v>29</v>
      </c>
      <c r="S269" s="45">
        <f>VLOOKUP(D267,[1]小データ!$C$5:$BY$63,12,FALSE)</f>
        <v>3</v>
      </c>
      <c r="T269" s="46" t="s">
        <v>28</v>
      </c>
      <c r="U269" s="44" t="s">
        <v>29</v>
      </c>
      <c r="V269" s="45">
        <f>VLOOKUP(D267,[1]小データ!$C$5:$BY$63,13,FALSE)</f>
        <v>0</v>
      </c>
      <c r="W269" s="46" t="s">
        <v>28</v>
      </c>
      <c r="X269" s="85">
        <f>SUM(G269,J269,M269,P269,S269,V269)</f>
        <v>6</v>
      </c>
      <c r="Y269" s="86"/>
      <c r="Z269" s="47"/>
      <c r="AA269" s="39"/>
    </row>
    <row r="270" spans="1:27" x14ac:dyDescent="0.15">
      <c r="A270" s="1"/>
      <c r="B270" s="78"/>
      <c r="C270" s="81"/>
      <c r="D270" s="78"/>
      <c r="E270" s="43" t="s">
        <v>30</v>
      </c>
      <c r="F270" s="44"/>
      <c r="G270" s="45">
        <f>VLOOKUP(D267,[1]小データ!$C$5:$BY$63,56,FALSE)</f>
        <v>1</v>
      </c>
      <c r="H270" s="46"/>
      <c r="I270" s="44"/>
      <c r="J270" s="45">
        <f>VLOOKUP(D267,[1]小データ!$C$5:$BY$63,57,FALSE)</f>
        <v>1</v>
      </c>
      <c r="K270" s="46"/>
      <c r="L270" s="44"/>
      <c r="M270" s="45">
        <f>VLOOKUP(D267,[1]小データ!$C$5:$BY$63,58,FALSE)</f>
        <v>1</v>
      </c>
      <c r="N270" s="46"/>
      <c r="O270" s="44"/>
      <c r="P270" s="45">
        <f>VLOOKUP(D267,[1]小データ!$C$5:$BY$63,59,FALSE)</f>
        <v>2</v>
      </c>
      <c r="Q270" s="46"/>
      <c r="R270" s="44"/>
      <c r="S270" s="45">
        <f>VLOOKUP(D267,[1]小データ!$C$5:$BY$63,60,FALSE)</f>
        <v>2</v>
      </c>
      <c r="T270" s="46"/>
      <c r="U270" s="44"/>
      <c r="V270" s="45">
        <f>VLOOKUP(D267,[1]小データ!$C$5:$BY$63,61,FALSE)</f>
        <v>1</v>
      </c>
      <c r="W270" s="46"/>
      <c r="X270" s="87">
        <f>VLOOKUP(D267,[1]小データ!$C$5:$BY$63,68,FALSE)</f>
        <v>2</v>
      </c>
      <c r="Y270" s="88"/>
      <c r="Z270" s="48">
        <f>SUM(F270:X270)</f>
        <v>10</v>
      </c>
      <c r="AA270" s="39"/>
    </row>
    <row r="271" spans="1:27" x14ac:dyDescent="0.15">
      <c r="A271" s="1"/>
      <c r="B271" s="79"/>
      <c r="C271" s="82"/>
      <c r="D271" s="79"/>
      <c r="E271" s="49" t="s">
        <v>31</v>
      </c>
      <c r="F271" s="50"/>
      <c r="G271" s="45">
        <f>ROUNDUP(G267/35,0)</f>
        <v>1</v>
      </c>
      <c r="H271" s="51"/>
      <c r="I271" s="50"/>
      <c r="J271" s="45">
        <f>ROUNDUP(J267/35,0)</f>
        <v>1</v>
      </c>
      <c r="K271" s="51"/>
      <c r="L271" s="50"/>
      <c r="M271" s="45">
        <f>ROUNDUP(M267/35,0)</f>
        <v>1</v>
      </c>
      <c r="N271" s="51"/>
      <c r="O271" s="50"/>
      <c r="P271" s="45">
        <f>ROUNDUP(P267/35,0)</f>
        <v>2</v>
      </c>
      <c r="Q271" s="51"/>
      <c r="R271" s="50"/>
      <c r="S271" s="45">
        <f>ROUNDUP(S267/35,0)</f>
        <v>2</v>
      </c>
      <c r="T271" s="51"/>
      <c r="U271" s="50"/>
      <c r="V271" s="45">
        <f>ROUNDUP(V267/35,0)</f>
        <v>1</v>
      </c>
      <c r="W271" s="51"/>
      <c r="X271" s="87">
        <f>VLOOKUP(D267,[1]小データ!$C$5:$BY$63,75,FALSE)</f>
        <v>2</v>
      </c>
      <c r="Y271" s="88"/>
      <c r="Z271" s="48">
        <f>SUM(F271:X271)</f>
        <v>10</v>
      </c>
      <c r="AA271" s="39"/>
    </row>
    <row r="272" spans="1:27" x14ac:dyDescent="0.15">
      <c r="A272" s="1"/>
      <c r="B272" s="77" t="s">
        <v>24</v>
      </c>
      <c r="C272" s="80">
        <v>52</v>
      </c>
      <c r="D272" s="77" t="s">
        <v>83</v>
      </c>
      <c r="E272" s="34"/>
      <c r="F272" s="35"/>
      <c r="G272" s="36">
        <f>VLOOKUP(D272,[1]小データ!$C$5:$BY$63,2,FALSE)</f>
        <v>41</v>
      </c>
      <c r="H272" s="37"/>
      <c r="I272" s="35"/>
      <c r="J272" s="36">
        <f>VLOOKUP(D272,[1]小データ!$C$5:$BY$63,3,FALSE)</f>
        <v>39</v>
      </c>
      <c r="K272" s="37"/>
      <c r="L272" s="35"/>
      <c r="M272" s="36">
        <f>VLOOKUP(D272,[1]小データ!$C$5:$BY$63,4,FALSE)</f>
        <v>38</v>
      </c>
      <c r="N272" s="37"/>
      <c r="O272" s="35"/>
      <c r="P272" s="36">
        <f>VLOOKUP(D272,[1]小データ!$C$5:$BY$63,5,FALSE)</f>
        <v>48</v>
      </c>
      <c r="Q272" s="37"/>
      <c r="R272" s="35"/>
      <c r="S272" s="36">
        <f>VLOOKUP(D272,[1]小データ!$C$5:$BY$63,6,FALSE)</f>
        <v>58</v>
      </c>
      <c r="T272" s="37"/>
      <c r="U272" s="35"/>
      <c r="V272" s="36">
        <f>VLOOKUP(D272,[1]小データ!$C$5:$BY$63,7,FALSE)</f>
        <v>63</v>
      </c>
      <c r="W272" s="37"/>
      <c r="X272" s="83"/>
      <c r="Y272" s="84"/>
      <c r="Z272" s="38"/>
      <c r="AA272" s="39"/>
    </row>
    <row r="273" spans="1:27" x14ac:dyDescent="0.15">
      <c r="A273" s="1"/>
      <c r="B273" s="78"/>
      <c r="C273" s="81"/>
      <c r="D273" s="78"/>
      <c r="E273" s="34" t="s">
        <v>26</v>
      </c>
      <c r="F273" s="40"/>
      <c r="G273" s="41"/>
      <c r="H273" s="42"/>
      <c r="I273" s="40"/>
      <c r="J273" s="41"/>
      <c r="K273" s="42"/>
      <c r="L273" s="40"/>
      <c r="M273" s="41"/>
      <c r="N273" s="42"/>
      <c r="O273" s="40"/>
      <c r="P273" s="41"/>
      <c r="Q273" s="42"/>
      <c r="R273" s="40"/>
      <c r="S273" s="41"/>
      <c r="T273" s="42"/>
      <c r="U273" s="40"/>
      <c r="V273" s="41"/>
      <c r="W273" s="42"/>
      <c r="X273" s="38"/>
      <c r="Y273" s="41"/>
      <c r="Z273" s="39">
        <f>SUM(F272:V272)+X274</f>
        <v>293</v>
      </c>
      <c r="AA273" s="39"/>
    </row>
    <row r="274" spans="1:27" x14ac:dyDescent="0.15">
      <c r="A274" s="1"/>
      <c r="B274" s="78"/>
      <c r="C274" s="81"/>
      <c r="D274" s="78"/>
      <c r="E274" s="43"/>
      <c r="F274" s="44" t="s">
        <v>27</v>
      </c>
      <c r="G274" s="45">
        <f>VLOOKUP(D272,[1]小データ!$C$5:$BY$63,8,FALSE)</f>
        <v>0</v>
      </c>
      <c r="H274" s="46" t="s">
        <v>28</v>
      </c>
      <c r="I274" s="44" t="s">
        <v>29</v>
      </c>
      <c r="J274" s="45">
        <f>VLOOKUP(D272,[1]小データ!$C$5:$BY$63,9,FALSE)</f>
        <v>1</v>
      </c>
      <c r="K274" s="46" t="s">
        <v>28</v>
      </c>
      <c r="L274" s="44" t="s">
        <v>29</v>
      </c>
      <c r="M274" s="45">
        <f>VLOOKUP(D272,[1]小データ!$C$5:$BY$63,10,FALSE)</f>
        <v>0</v>
      </c>
      <c r="N274" s="46" t="s">
        <v>28</v>
      </c>
      <c r="O274" s="44" t="s">
        <v>29</v>
      </c>
      <c r="P274" s="45">
        <f>VLOOKUP(D272,[1]小データ!$C$5:$BY$63,11,FALSE)</f>
        <v>2</v>
      </c>
      <c r="Q274" s="46" t="s">
        <v>28</v>
      </c>
      <c r="R274" s="44" t="s">
        <v>29</v>
      </c>
      <c r="S274" s="45">
        <f>VLOOKUP(D272,[1]小データ!$C$5:$BY$63,12,FALSE)</f>
        <v>0</v>
      </c>
      <c r="T274" s="46" t="s">
        <v>28</v>
      </c>
      <c r="U274" s="44" t="s">
        <v>29</v>
      </c>
      <c r="V274" s="45">
        <f>VLOOKUP(D272,[1]小データ!$C$5:$BY$63,13,FALSE)</f>
        <v>3</v>
      </c>
      <c r="W274" s="46" t="s">
        <v>28</v>
      </c>
      <c r="X274" s="85">
        <f>SUM(G274,J274,M274,P274,S274,V274)</f>
        <v>6</v>
      </c>
      <c r="Y274" s="86"/>
      <c r="Z274" s="47"/>
      <c r="AA274" s="39"/>
    </row>
    <row r="275" spans="1:27" x14ac:dyDescent="0.15">
      <c r="A275" s="1"/>
      <c r="B275" s="78"/>
      <c r="C275" s="81"/>
      <c r="D275" s="78"/>
      <c r="E275" s="43" t="s">
        <v>30</v>
      </c>
      <c r="F275" s="44"/>
      <c r="G275" s="45">
        <f>VLOOKUP(D272,[1]小データ!$C$5:$BY$63,56,FALSE)</f>
        <v>2</v>
      </c>
      <c r="H275" s="46"/>
      <c r="I275" s="44"/>
      <c r="J275" s="45">
        <f>VLOOKUP(D272,[1]小データ!$C$5:$BY$63,57,FALSE)</f>
        <v>2</v>
      </c>
      <c r="K275" s="46"/>
      <c r="L275" s="44"/>
      <c r="M275" s="45">
        <f>VLOOKUP(D272,[1]小データ!$C$5:$BY$63,58,FALSE)</f>
        <v>2</v>
      </c>
      <c r="N275" s="46"/>
      <c r="O275" s="44"/>
      <c r="P275" s="45">
        <f>VLOOKUP(D272,[1]小データ!$C$5:$BY$63,59,FALSE)</f>
        <v>2</v>
      </c>
      <c r="Q275" s="46"/>
      <c r="R275" s="44"/>
      <c r="S275" s="45">
        <f>VLOOKUP(D272,[1]小データ!$C$5:$BY$63,60,FALSE)</f>
        <v>2</v>
      </c>
      <c r="T275" s="46"/>
      <c r="U275" s="44"/>
      <c r="V275" s="45">
        <f>VLOOKUP(D272,[1]小データ!$C$5:$BY$63,61,FALSE)</f>
        <v>2</v>
      </c>
      <c r="W275" s="46"/>
      <c r="X275" s="87">
        <f>VLOOKUP(D272,[1]小データ!$C$5:$BY$63,68,FALSE)</f>
        <v>2</v>
      </c>
      <c r="Y275" s="88"/>
      <c r="Z275" s="48">
        <f>SUM(F275:X275)</f>
        <v>14</v>
      </c>
      <c r="AA275" s="39"/>
    </row>
    <row r="276" spans="1:27" x14ac:dyDescent="0.15">
      <c r="A276" s="1"/>
      <c r="B276" s="79"/>
      <c r="C276" s="82"/>
      <c r="D276" s="79"/>
      <c r="E276" s="49" t="s">
        <v>31</v>
      </c>
      <c r="F276" s="50"/>
      <c r="G276" s="45">
        <f>ROUNDUP(G272/35,0)</f>
        <v>2</v>
      </c>
      <c r="H276" s="51"/>
      <c r="I276" s="50"/>
      <c r="J276" s="45">
        <f>ROUNDUP(J272/35,0)</f>
        <v>2</v>
      </c>
      <c r="K276" s="51"/>
      <c r="L276" s="50"/>
      <c r="M276" s="45">
        <f>ROUNDUP(M272/35,0)</f>
        <v>2</v>
      </c>
      <c r="N276" s="51"/>
      <c r="O276" s="50"/>
      <c r="P276" s="45">
        <f>ROUNDUP(P272/35,0)</f>
        <v>2</v>
      </c>
      <c r="Q276" s="51"/>
      <c r="R276" s="50"/>
      <c r="S276" s="45">
        <f>ROUNDUP(S272/35,0)</f>
        <v>2</v>
      </c>
      <c r="T276" s="51"/>
      <c r="U276" s="50"/>
      <c r="V276" s="45">
        <f>ROUNDUP(V272/35,0)</f>
        <v>2</v>
      </c>
      <c r="W276" s="51"/>
      <c r="X276" s="87">
        <f>VLOOKUP(D272,[1]小データ!$C$5:$BY$63,75,FALSE)</f>
        <v>2</v>
      </c>
      <c r="Y276" s="88"/>
      <c r="Z276" s="48">
        <f>SUM(F276:X276)</f>
        <v>14</v>
      </c>
      <c r="AA276" s="39"/>
    </row>
    <row r="277" spans="1:27" x14ac:dyDescent="0.15">
      <c r="A277" s="1"/>
      <c r="B277" s="77" t="s">
        <v>24</v>
      </c>
      <c r="C277" s="95">
        <v>53</v>
      </c>
      <c r="D277" s="98" t="s">
        <v>84</v>
      </c>
      <c r="E277" s="34"/>
      <c r="F277" s="35"/>
      <c r="G277" s="36"/>
      <c r="H277" s="37"/>
      <c r="I277" s="35"/>
      <c r="J277" s="36"/>
      <c r="K277" s="37"/>
      <c r="L277" s="35"/>
      <c r="M277" s="36"/>
      <c r="N277" s="37"/>
      <c r="O277" s="35"/>
      <c r="P277" s="36"/>
      <c r="Q277" s="37"/>
      <c r="R277" s="35"/>
      <c r="S277" s="36"/>
      <c r="T277" s="37"/>
      <c r="U277" s="35"/>
      <c r="V277" s="36"/>
      <c r="W277" s="37"/>
      <c r="X277" s="83"/>
      <c r="Y277" s="84"/>
      <c r="Z277" s="38"/>
      <c r="AA277" s="39"/>
    </row>
    <row r="278" spans="1:27" x14ac:dyDescent="0.15">
      <c r="A278" s="1"/>
      <c r="B278" s="78"/>
      <c r="C278" s="96"/>
      <c r="D278" s="99"/>
      <c r="E278" s="34" t="s">
        <v>26</v>
      </c>
      <c r="F278" s="40"/>
      <c r="G278" s="41"/>
      <c r="H278" s="42"/>
      <c r="I278" s="40"/>
      <c r="J278" s="41"/>
      <c r="K278" s="42"/>
      <c r="L278" s="40"/>
      <c r="M278" s="41"/>
      <c r="N278" s="42"/>
      <c r="O278" s="40"/>
      <c r="P278" s="41"/>
      <c r="Q278" s="42"/>
      <c r="R278" s="40"/>
      <c r="S278" s="41"/>
      <c r="T278" s="42"/>
      <c r="U278" s="40"/>
      <c r="V278" s="41"/>
      <c r="W278" s="42"/>
      <c r="X278" s="38"/>
      <c r="Y278" s="41"/>
      <c r="Z278" s="39">
        <f>SUM(F277:V277)+X279</f>
        <v>0</v>
      </c>
      <c r="AA278" s="39"/>
    </row>
    <row r="279" spans="1:27" x14ac:dyDescent="0.15">
      <c r="A279" s="1"/>
      <c r="B279" s="78"/>
      <c r="C279" s="96"/>
      <c r="D279" s="99"/>
      <c r="E279" s="43"/>
      <c r="F279" s="44" t="s">
        <v>29</v>
      </c>
      <c r="G279" s="45"/>
      <c r="H279" s="46"/>
      <c r="I279" s="44"/>
      <c r="J279" s="45"/>
      <c r="K279" s="46"/>
      <c r="L279" s="44"/>
      <c r="M279" s="45"/>
      <c r="N279" s="46"/>
      <c r="O279" s="44"/>
      <c r="P279" s="45"/>
      <c r="Q279" s="46"/>
      <c r="R279" s="44"/>
      <c r="S279" s="45"/>
      <c r="T279" s="46"/>
      <c r="U279" s="44"/>
      <c r="V279" s="45"/>
      <c r="W279" s="46"/>
      <c r="X279" s="85"/>
      <c r="Y279" s="86"/>
      <c r="Z279" s="47"/>
      <c r="AA279" s="39"/>
    </row>
    <row r="280" spans="1:27" x14ac:dyDescent="0.15">
      <c r="A280" s="1"/>
      <c r="B280" s="78"/>
      <c r="C280" s="96"/>
      <c r="D280" s="99"/>
      <c r="E280" s="43" t="s">
        <v>30</v>
      </c>
      <c r="F280" s="44"/>
      <c r="G280" s="45"/>
      <c r="H280" s="46"/>
      <c r="I280" s="44"/>
      <c r="J280" s="45"/>
      <c r="K280" s="46"/>
      <c r="L280" s="44"/>
      <c r="M280" s="45"/>
      <c r="N280" s="46"/>
      <c r="O280" s="44"/>
      <c r="P280" s="45"/>
      <c r="Q280" s="46"/>
      <c r="R280" s="44"/>
      <c r="S280" s="45"/>
      <c r="T280" s="46"/>
      <c r="U280" s="44"/>
      <c r="V280" s="45"/>
      <c r="W280" s="46"/>
      <c r="X280" s="87"/>
      <c r="Y280" s="88"/>
      <c r="Z280" s="48">
        <f>SUM(F280:X280)</f>
        <v>0</v>
      </c>
      <c r="AA280" s="39"/>
    </row>
    <row r="281" spans="1:27" x14ac:dyDescent="0.15">
      <c r="A281" s="1"/>
      <c r="B281" s="79"/>
      <c r="C281" s="97"/>
      <c r="D281" s="100"/>
      <c r="E281" s="49" t="s">
        <v>31</v>
      </c>
      <c r="F281" s="50"/>
      <c r="G281" s="45"/>
      <c r="H281" s="51"/>
      <c r="I281" s="50"/>
      <c r="J281" s="45"/>
      <c r="K281" s="51"/>
      <c r="L281" s="50"/>
      <c r="M281" s="45"/>
      <c r="N281" s="51"/>
      <c r="O281" s="50"/>
      <c r="P281" s="45"/>
      <c r="Q281" s="51"/>
      <c r="R281" s="50"/>
      <c r="S281" s="45"/>
      <c r="T281" s="51"/>
      <c r="U281" s="50"/>
      <c r="V281" s="45"/>
      <c r="W281" s="51"/>
      <c r="X281" s="87"/>
      <c r="Y281" s="88"/>
      <c r="Z281" s="48">
        <f>SUM(F281:X281)</f>
        <v>0</v>
      </c>
      <c r="AA281" s="39"/>
    </row>
    <row r="282" spans="1:27" x14ac:dyDescent="0.15">
      <c r="A282" s="1"/>
      <c r="B282" s="77" t="s">
        <v>24</v>
      </c>
      <c r="C282" s="95">
        <v>54</v>
      </c>
      <c r="D282" s="98" t="s">
        <v>85</v>
      </c>
      <c r="E282" s="34"/>
      <c r="F282" s="35"/>
      <c r="G282" s="36"/>
      <c r="H282" s="37"/>
      <c r="I282" s="35"/>
      <c r="J282" s="36"/>
      <c r="K282" s="37"/>
      <c r="L282" s="35"/>
      <c r="M282" s="36"/>
      <c r="N282" s="37"/>
      <c r="O282" s="35"/>
      <c r="P282" s="36"/>
      <c r="Q282" s="37"/>
      <c r="R282" s="35"/>
      <c r="S282" s="36"/>
      <c r="T282" s="37"/>
      <c r="U282" s="35"/>
      <c r="V282" s="36"/>
      <c r="W282" s="37"/>
      <c r="X282" s="83"/>
      <c r="Y282" s="84"/>
      <c r="Z282" s="38"/>
      <c r="AA282" s="39"/>
    </row>
    <row r="283" spans="1:27" x14ac:dyDescent="0.15">
      <c r="A283" s="1"/>
      <c r="B283" s="78"/>
      <c r="C283" s="96"/>
      <c r="D283" s="99"/>
      <c r="E283" s="34" t="s">
        <v>26</v>
      </c>
      <c r="F283" s="40"/>
      <c r="G283" s="41"/>
      <c r="H283" s="42"/>
      <c r="I283" s="40"/>
      <c r="J283" s="41"/>
      <c r="K283" s="42"/>
      <c r="L283" s="40"/>
      <c r="M283" s="41"/>
      <c r="N283" s="42"/>
      <c r="O283" s="40"/>
      <c r="P283" s="41"/>
      <c r="Q283" s="42"/>
      <c r="R283" s="40"/>
      <c r="S283" s="41"/>
      <c r="T283" s="42"/>
      <c r="U283" s="40"/>
      <c r="V283" s="41"/>
      <c r="W283" s="42"/>
      <c r="X283" s="38"/>
      <c r="Y283" s="41"/>
      <c r="Z283" s="39">
        <f>SUM(F282:V282)+X284</f>
        <v>0</v>
      </c>
      <c r="AA283" s="39"/>
    </row>
    <row r="284" spans="1:27" x14ac:dyDescent="0.15">
      <c r="A284" s="1"/>
      <c r="B284" s="78"/>
      <c r="C284" s="96"/>
      <c r="D284" s="99"/>
      <c r="E284" s="43"/>
      <c r="F284" s="44" t="s">
        <v>29</v>
      </c>
      <c r="G284" s="45"/>
      <c r="H284" s="46"/>
      <c r="I284" s="44"/>
      <c r="J284" s="45"/>
      <c r="K284" s="46"/>
      <c r="L284" s="44"/>
      <c r="M284" s="45"/>
      <c r="N284" s="46"/>
      <c r="O284" s="44"/>
      <c r="P284" s="45"/>
      <c r="Q284" s="46"/>
      <c r="R284" s="44"/>
      <c r="S284" s="45"/>
      <c r="T284" s="46"/>
      <c r="U284" s="44"/>
      <c r="V284" s="45"/>
      <c r="W284" s="46"/>
      <c r="X284" s="85"/>
      <c r="Y284" s="86"/>
      <c r="Z284" s="47"/>
      <c r="AA284" s="39"/>
    </row>
    <row r="285" spans="1:27" x14ac:dyDescent="0.15">
      <c r="A285" s="1"/>
      <c r="B285" s="78"/>
      <c r="C285" s="96"/>
      <c r="D285" s="99"/>
      <c r="E285" s="43" t="s">
        <v>30</v>
      </c>
      <c r="F285" s="44"/>
      <c r="G285" s="45"/>
      <c r="H285" s="46"/>
      <c r="I285" s="44"/>
      <c r="J285" s="45"/>
      <c r="K285" s="46"/>
      <c r="L285" s="44"/>
      <c r="M285" s="45"/>
      <c r="N285" s="46"/>
      <c r="O285" s="44"/>
      <c r="P285" s="45"/>
      <c r="Q285" s="46"/>
      <c r="R285" s="44"/>
      <c r="S285" s="45"/>
      <c r="T285" s="46"/>
      <c r="U285" s="44"/>
      <c r="V285" s="45"/>
      <c r="W285" s="46"/>
      <c r="X285" s="87"/>
      <c r="Y285" s="88"/>
      <c r="Z285" s="48">
        <f>SUM(F285:X285)</f>
        <v>0</v>
      </c>
      <c r="AA285" s="39"/>
    </row>
    <row r="286" spans="1:27" x14ac:dyDescent="0.15">
      <c r="A286" s="1"/>
      <c r="B286" s="79"/>
      <c r="C286" s="97"/>
      <c r="D286" s="100"/>
      <c r="E286" s="49" t="s">
        <v>31</v>
      </c>
      <c r="F286" s="50"/>
      <c r="G286" s="45"/>
      <c r="H286" s="51"/>
      <c r="I286" s="50"/>
      <c r="J286" s="45"/>
      <c r="K286" s="51"/>
      <c r="L286" s="50"/>
      <c r="M286" s="45"/>
      <c r="N286" s="51"/>
      <c r="O286" s="50"/>
      <c r="P286" s="45"/>
      <c r="Q286" s="51"/>
      <c r="R286" s="50"/>
      <c r="S286" s="45"/>
      <c r="T286" s="51"/>
      <c r="U286" s="50"/>
      <c r="V286" s="45"/>
      <c r="W286" s="51"/>
      <c r="X286" s="87"/>
      <c r="Y286" s="88"/>
      <c r="Z286" s="48">
        <f>SUM(F286:X286)</f>
        <v>0</v>
      </c>
      <c r="AA286" s="39"/>
    </row>
    <row r="287" spans="1:27" x14ac:dyDescent="0.15">
      <c r="A287" s="1"/>
      <c r="B287" s="77" t="s">
        <v>24</v>
      </c>
      <c r="C287" s="95">
        <v>55</v>
      </c>
      <c r="D287" s="98" t="s">
        <v>86</v>
      </c>
      <c r="E287" s="34"/>
      <c r="F287" s="35"/>
      <c r="G287" s="36"/>
      <c r="H287" s="37"/>
      <c r="I287" s="35"/>
      <c r="J287" s="36"/>
      <c r="K287" s="37"/>
      <c r="L287" s="35"/>
      <c r="M287" s="36"/>
      <c r="N287" s="37"/>
      <c r="O287" s="35"/>
      <c r="P287" s="36"/>
      <c r="Q287" s="37"/>
      <c r="R287" s="35"/>
      <c r="S287" s="36"/>
      <c r="T287" s="37"/>
      <c r="U287" s="35"/>
      <c r="V287" s="36"/>
      <c r="W287" s="37"/>
      <c r="X287" s="83"/>
      <c r="Y287" s="84"/>
      <c r="Z287" s="38"/>
      <c r="AA287" s="39"/>
    </row>
    <row r="288" spans="1:27" x14ac:dyDescent="0.15">
      <c r="A288" s="1"/>
      <c r="B288" s="78"/>
      <c r="C288" s="96"/>
      <c r="D288" s="99"/>
      <c r="E288" s="34" t="s">
        <v>26</v>
      </c>
      <c r="F288" s="40"/>
      <c r="G288" s="41"/>
      <c r="H288" s="42"/>
      <c r="I288" s="40"/>
      <c r="J288" s="41"/>
      <c r="K288" s="42"/>
      <c r="L288" s="40"/>
      <c r="M288" s="41"/>
      <c r="N288" s="42"/>
      <c r="O288" s="40"/>
      <c r="P288" s="41"/>
      <c r="Q288" s="42"/>
      <c r="R288" s="40"/>
      <c r="S288" s="41"/>
      <c r="T288" s="42"/>
      <c r="U288" s="40"/>
      <c r="V288" s="41"/>
      <c r="W288" s="42"/>
      <c r="X288" s="38"/>
      <c r="Y288" s="41"/>
      <c r="Z288" s="39">
        <f>SUM(F287:V287)+X289</f>
        <v>0</v>
      </c>
      <c r="AA288" s="39"/>
    </row>
    <row r="289" spans="1:27" x14ac:dyDescent="0.15">
      <c r="A289" s="1"/>
      <c r="B289" s="78"/>
      <c r="C289" s="96"/>
      <c r="D289" s="99"/>
      <c r="E289" s="43"/>
      <c r="F289" s="44" t="s">
        <v>29</v>
      </c>
      <c r="G289" s="45"/>
      <c r="H289" s="46"/>
      <c r="I289" s="44"/>
      <c r="J289" s="45"/>
      <c r="K289" s="46"/>
      <c r="L289" s="44"/>
      <c r="M289" s="45"/>
      <c r="N289" s="46"/>
      <c r="O289" s="44"/>
      <c r="P289" s="45"/>
      <c r="Q289" s="46"/>
      <c r="R289" s="44"/>
      <c r="S289" s="45"/>
      <c r="T289" s="46"/>
      <c r="U289" s="44"/>
      <c r="V289" s="45"/>
      <c r="W289" s="46"/>
      <c r="X289" s="85"/>
      <c r="Y289" s="86"/>
      <c r="Z289" s="47"/>
      <c r="AA289" s="39"/>
    </row>
    <row r="290" spans="1:27" x14ac:dyDescent="0.15">
      <c r="A290" s="1"/>
      <c r="B290" s="78"/>
      <c r="C290" s="96"/>
      <c r="D290" s="99"/>
      <c r="E290" s="43" t="s">
        <v>30</v>
      </c>
      <c r="F290" s="44"/>
      <c r="G290" s="45"/>
      <c r="H290" s="46"/>
      <c r="I290" s="44"/>
      <c r="J290" s="45"/>
      <c r="K290" s="46"/>
      <c r="L290" s="44"/>
      <c r="M290" s="45"/>
      <c r="N290" s="46"/>
      <c r="O290" s="44"/>
      <c r="P290" s="45"/>
      <c r="Q290" s="46"/>
      <c r="R290" s="44"/>
      <c r="S290" s="45"/>
      <c r="T290" s="46"/>
      <c r="U290" s="44"/>
      <c r="V290" s="45"/>
      <c r="W290" s="46"/>
      <c r="X290" s="87"/>
      <c r="Y290" s="88"/>
      <c r="Z290" s="48">
        <f>SUM(F290:X290)</f>
        <v>0</v>
      </c>
      <c r="AA290" s="39"/>
    </row>
    <row r="291" spans="1:27" x14ac:dyDescent="0.15">
      <c r="A291" s="1"/>
      <c r="B291" s="79"/>
      <c r="C291" s="97"/>
      <c r="D291" s="100"/>
      <c r="E291" s="49" t="s">
        <v>31</v>
      </c>
      <c r="F291" s="50"/>
      <c r="G291" s="45"/>
      <c r="H291" s="51"/>
      <c r="I291" s="50"/>
      <c r="J291" s="45"/>
      <c r="K291" s="51"/>
      <c r="L291" s="50"/>
      <c r="M291" s="45"/>
      <c r="N291" s="51"/>
      <c r="O291" s="50"/>
      <c r="P291" s="45"/>
      <c r="Q291" s="51"/>
      <c r="R291" s="50"/>
      <c r="S291" s="45"/>
      <c r="T291" s="51"/>
      <c r="U291" s="50"/>
      <c r="V291" s="45"/>
      <c r="W291" s="51"/>
      <c r="X291" s="87"/>
      <c r="Y291" s="88"/>
      <c r="Z291" s="48">
        <f>SUM(F291:X291)</f>
        <v>0</v>
      </c>
      <c r="AA291" s="39"/>
    </row>
    <row r="292" spans="1:27" x14ac:dyDescent="0.15">
      <c r="A292" s="1"/>
      <c r="B292" s="77" t="s">
        <v>24</v>
      </c>
      <c r="C292" s="95">
        <v>56</v>
      </c>
      <c r="D292" s="98" t="s">
        <v>87</v>
      </c>
      <c r="E292" s="34"/>
      <c r="F292" s="52"/>
      <c r="G292" s="53"/>
      <c r="H292" s="54"/>
      <c r="I292" s="52"/>
      <c r="J292" s="53"/>
      <c r="K292" s="54"/>
      <c r="L292" s="52"/>
      <c r="M292" s="53"/>
      <c r="N292" s="54"/>
      <c r="O292" s="52"/>
      <c r="P292" s="53"/>
      <c r="Q292" s="54"/>
      <c r="R292" s="52"/>
      <c r="S292" s="53"/>
      <c r="T292" s="54"/>
      <c r="U292" s="52"/>
      <c r="V292" s="53"/>
      <c r="W292" s="54"/>
      <c r="X292" s="83"/>
      <c r="Y292" s="84"/>
      <c r="Z292" s="55"/>
      <c r="AA292" s="39"/>
    </row>
    <row r="293" spans="1:27" x14ac:dyDescent="0.15">
      <c r="A293" s="1"/>
      <c r="B293" s="78"/>
      <c r="C293" s="96"/>
      <c r="D293" s="99"/>
      <c r="E293" s="34" t="s">
        <v>26</v>
      </c>
      <c r="F293" s="40"/>
      <c r="G293" s="41"/>
      <c r="H293" s="42"/>
      <c r="I293" s="40"/>
      <c r="J293" s="41"/>
      <c r="K293" s="42"/>
      <c r="L293" s="40"/>
      <c r="M293" s="41"/>
      <c r="N293" s="42"/>
      <c r="O293" s="40"/>
      <c r="P293" s="41"/>
      <c r="Q293" s="42"/>
      <c r="R293" s="40"/>
      <c r="S293" s="41"/>
      <c r="T293" s="42"/>
      <c r="U293" s="40"/>
      <c r="V293" s="41"/>
      <c r="W293" s="42"/>
      <c r="X293" s="38"/>
      <c r="Y293" s="41"/>
      <c r="Z293" s="39">
        <f>SUM(F292:V292)+X294</f>
        <v>0</v>
      </c>
      <c r="AA293" s="39"/>
    </row>
    <row r="294" spans="1:27" x14ac:dyDescent="0.15">
      <c r="A294" s="1"/>
      <c r="B294" s="78"/>
      <c r="C294" s="96"/>
      <c r="D294" s="99"/>
      <c r="E294" s="43"/>
      <c r="F294" s="44" t="s">
        <v>29</v>
      </c>
      <c r="G294" s="45"/>
      <c r="H294" s="46"/>
      <c r="I294" s="44"/>
      <c r="J294" s="45"/>
      <c r="K294" s="46"/>
      <c r="L294" s="44"/>
      <c r="M294" s="45"/>
      <c r="N294" s="46"/>
      <c r="O294" s="44"/>
      <c r="P294" s="45"/>
      <c r="Q294" s="46"/>
      <c r="R294" s="44"/>
      <c r="S294" s="45"/>
      <c r="T294" s="46"/>
      <c r="U294" s="44"/>
      <c r="V294" s="45"/>
      <c r="W294" s="46"/>
      <c r="X294" s="85"/>
      <c r="Y294" s="86"/>
      <c r="Z294" s="47"/>
      <c r="AA294" s="39"/>
    </row>
    <row r="295" spans="1:27" x14ac:dyDescent="0.15">
      <c r="A295" s="1"/>
      <c r="B295" s="78"/>
      <c r="C295" s="96"/>
      <c r="D295" s="99"/>
      <c r="E295" s="43" t="s">
        <v>30</v>
      </c>
      <c r="F295" s="44"/>
      <c r="G295" s="45"/>
      <c r="H295" s="46"/>
      <c r="I295" s="44"/>
      <c r="J295" s="45"/>
      <c r="K295" s="46"/>
      <c r="L295" s="44"/>
      <c r="M295" s="45"/>
      <c r="N295" s="46"/>
      <c r="O295" s="44"/>
      <c r="P295" s="45"/>
      <c r="Q295" s="46"/>
      <c r="R295" s="44"/>
      <c r="S295" s="45"/>
      <c r="T295" s="46"/>
      <c r="U295" s="44"/>
      <c r="V295" s="45"/>
      <c r="W295" s="46"/>
      <c r="X295" s="87"/>
      <c r="Y295" s="88"/>
      <c r="Z295" s="48">
        <f>SUM(F295:X295)</f>
        <v>0</v>
      </c>
      <c r="AA295" s="39"/>
    </row>
    <row r="296" spans="1:27" x14ac:dyDescent="0.15">
      <c r="A296" s="1"/>
      <c r="B296" s="79"/>
      <c r="C296" s="97"/>
      <c r="D296" s="100"/>
      <c r="E296" s="49" t="s">
        <v>31</v>
      </c>
      <c r="F296" s="50"/>
      <c r="G296" s="45"/>
      <c r="H296" s="51"/>
      <c r="I296" s="50"/>
      <c r="J296" s="45"/>
      <c r="K296" s="51"/>
      <c r="L296" s="50"/>
      <c r="M296" s="45"/>
      <c r="N296" s="51"/>
      <c r="O296" s="50"/>
      <c r="P296" s="45"/>
      <c r="Q296" s="51"/>
      <c r="R296" s="50"/>
      <c r="S296" s="45"/>
      <c r="T296" s="51"/>
      <c r="U296" s="50"/>
      <c r="V296" s="45"/>
      <c r="W296" s="51"/>
      <c r="X296" s="87"/>
      <c r="Y296" s="88"/>
      <c r="Z296" s="48">
        <f>SUM(F296:X296)</f>
        <v>0</v>
      </c>
      <c r="AA296" s="39"/>
    </row>
    <row r="297" spans="1:27" x14ac:dyDescent="0.15">
      <c r="A297" s="1"/>
      <c r="B297" s="77" t="s">
        <v>24</v>
      </c>
      <c r="C297" s="95">
        <v>57</v>
      </c>
      <c r="D297" s="98" t="s">
        <v>88</v>
      </c>
      <c r="E297" s="34"/>
      <c r="F297" s="35"/>
      <c r="G297" s="36"/>
      <c r="H297" s="37"/>
      <c r="I297" s="35"/>
      <c r="J297" s="36"/>
      <c r="K297" s="37"/>
      <c r="L297" s="35"/>
      <c r="M297" s="36"/>
      <c r="N297" s="37"/>
      <c r="O297" s="35"/>
      <c r="P297" s="36"/>
      <c r="Q297" s="37"/>
      <c r="R297" s="35"/>
      <c r="S297" s="36"/>
      <c r="T297" s="37"/>
      <c r="U297" s="35"/>
      <c r="V297" s="36"/>
      <c r="W297" s="37"/>
      <c r="X297" s="83"/>
      <c r="Y297" s="84"/>
      <c r="Z297" s="38"/>
      <c r="AA297" s="39"/>
    </row>
    <row r="298" spans="1:27" x14ac:dyDescent="0.15">
      <c r="A298" s="1"/>
      <c r="B298" s="78"/>
      <c r="C298" s="96"/>
      <c r="D298" s="99"/>
      <c r="E298" s="34" t="s">
        <v>26</v>
      </c>
      <c r="F298" s="40"/>
      <c r="G298" s="41"/>
      <c r="H298" s="42"/>
      <c r="I298" s="40"/>
      <c r="J298" s="41"/>
      <c r="K298" s="42"/>
      <c r="L298" s="40"/>
      <c r="M298" s="41"/>
      <c r="N298" s="42"/>
      <c r="O298" s="40"/>
      <c r="P298" s="41"/>
      <c r="Q298" s="42"/>
      <c r="R298" s="40"/>
      <c r="S298" s="41"/>
      <c r="T298" s="42"/>
      <c r="U298" s="40"/>
      <c r="V298" s="41"/>
      <c r="W298" s="42"/>
      <c r="X298" s="38"/>
      <c r="Y298" s="41"/>
      <c r="Z298" s="39">
        <f>SUM(F297:V297)+X299</f>
        <v>0</v>
      </c>
      <c r="AA298" s="39"/>
    </row>
    <row r="299" spans="1:27" x14ac:dyDescent="0.15">
      <c r="A299" s="1"/>
      <c r="B299" s="78"/>
      <c r="C299" s="96"/>
      <c r="D299" s="99"/>
      <c r="E299" s="43"/>
      <c r="F299" s="44" t="s">
        <v>29</v>
      </c>
      <c r="G299" s="45"/>
      <c r="H299" s="46"/>
      <c r="I299" s="44"/>
      <c r="J299" s="45"/>
      <c r="K299" s="46"/>
      <c r="L299" s="44"/>
      <c r="M299" s="45"/>
      <c r="N299" s="46"/>
      <c r="O299" s="44"/>
      <c r="P299" s="45"/>
      <c r="Q299" s="46"/>
      <c r="R299" s="44"/>
      <c r="S299" s="45"/>
      <c r="T299" s="46"/>
      <c r="U299" s="44"/>
      <c r="V299" s="45"/>
      <c r="W299" s="46"/>
      <c r="X299" s="85"/>
      <c r="Y299" s="86"/>
      <c r="Z299" s="47"/>
      <c r="AA299" s="39"/>
    </row>
    <row r="300" spans="1:27" x14ac:dyDescent="0.15">
      <c r="A300" s="1"/>
      <c r="B300" s="78"/>
      <c r="C300" s="96"/>
      <c r="D300" s="99"/>
      <c r="E300" s="43" t="s">
        <v>30</v>
      </c>
      <c r="F300" s="44"/>
      <c r="G300" s="45"/>
      <c r="H300" s="46"/>
      <c r="I300" s="44"/>
      <c r="J300" s="45"/>
      <c r="K300" s="46"/>
      <c r="L300" s="44"/>
      <c r="M300" s="45"/>
      <c r="N300" s="46"/>
      <c r="O300" s="44"/>
      <c r="P300" s="45"/>
      <c r="Q300" s="46"/>
      <c r="R300" s="44"/>
      <c r="S300" s="45"/>
      <c r="T300" s="46"/>
      <c r="U300" s="44"/>
      <c r="V300" s="45"/>
      <c r="W300" s="46"/>
      <c r="X300" s="87"/>
      <c r="Y300" s="88"/>
      <c r="Z300" s="48">
        <f>SUM(F300:X300)</f>
        <v>0</v>
      </c>
      <c r="AA300" s="39"/>
    </row>
    <row r="301" spans="1:27" x14ac:dyDescent="0.15">
      <c r="A301" s="1"/>
      <c r="B301" s="79"/>
      <c r="C301" s="97"/>
      <c r="D301" s="100"/>
      <c r="E301" s="49" t="s">
        <v>31</v>
      </c>
      <c r="F301" s="50"/>
      <c r="G301" s="45"/>
      <c r="H301" s="51"/>
      <c r="I301" s="50"/>
      <c r="J301" s="45"/>
      <c r="K301" s="51"/>
      <c r="L301" s="50"/>
      <c r="M301" s="45"/>
      <c r="N301" s="51"/>
      <c r="O301" s="50"/>
      <c r="P301" s="45"/>
      <c r="Q301" s="51"/>
      <c r="R301" s="50"/>
      <c r="S301" s="45"/>
      <c r="T301" s="51"/>
      <c r="U301" s="50"/>
      <c r="V301" s="45"/>
      <c r="W301" s="51"/>
      <c r="X301" s="87"/>
      <c r="Y301" s="88"/>
      <c r="Z301" s="48">
        <f>SUM(F301:X301)</f>
        <v>0</v>
      </c>
      <c r="AA301" s="39"/>
    </row>
    <row r="302" spans="1:27" x14ac:dyDescent="0.15">
      <c r="A302" s="1"/>
      <c r="B302" s="77" t="s">
        <v>24</v>
      </c>
      <c r="C302" s="80">
        <v>58</v>
      </c>
      <c r="D302" s="77" t="s">
        <v>89</v>
      </c>
      <c r="E302" s="34"/>
      <c r="F302" s="35"/>
      <c r="G302" s="36">
        <f>VLOOKUP(D302,[1]小データ!$C$5:$BY$63,2,FALSE)</f>
        <v>4</v>
      </c>
      <c r="H302" s="37"/>
      <c r="I302" s="35"/>
      <c r="J302" s="36">
        <f>VLOOKUP(D302,[1]小データ!$C$5:$BY$63,3,FALSE)</f>
        <v>6</v>
      </c>
      <c r="K302" s="37"/>
      <c r="L302" s="35"/>
      <c r="M302" s="36">
        <f>VLOOKUP(D302,[1]小データ!$C$5:$BY$63,4,FALSE)</f>
        <v>5</v>
      </c>
      <c r="N302" s="37"/>
      <c r="O302" s="35"/>
      <c r="P302" s="36">
        <f>VLOOKUP(D302,[1]小データ!$C$5:$BY$63,5,FALSE)</f>
        <v>0</v>
      </c>
      <c r="Q302" s="37"/>
      <c r="R302" s="35"/>
      <c r="S302" s="36">
        <f>VLOOKUP(D302,[1]小データ!$C$5:$BY$63,6,FALSE)</f>
        <v>7</v>
      </c>
      <c r="T302" s="37"/>
      <c r="U302" s="35"/>
      <c r="V302" s="36">
        <f>VLOOKUP(D302,[1]小データ!$C$5:$BY$63,7,FALSE)</f>
        <v>6</v>
      </c>
      <c r="W302" s="37"/>
      <c r="X302" s="83"/>
      <c r="Y302" s="84"/>
      <c r="Z302" s="38"/>
      <c r="AA302" s="39"/>
    </row>
    <row r="303" spans="1:27" x14ac:dyDescent="0.15">
      <c r="A303" s="1"/>
      <c r="B303" s="78"/>
      <c r="C303" s="81"/>
      <c r="D303" s="78"/>
      <c r="E303" s="34" t="s">
        <v>26</v>
      </c>
      <c r="F303" s="40"/>
      <c r="G303" s="41"/>
      <c r="H303" s="42"/>
      <c r="I303" s="40"/>
      <c r="J303" s="41"/>
      <c r="K303" s="42"/>
      <c r="L303" s="40"/>
      <c r="M303" s="41"/>
      <c r="N303" s="42"/>
      <c r="O303" s="40"/>
      <c r="P303" s="41"/>
      <c r="Q303" s="42"/>
      <c r="R303" s="40"/>
      <c r="S303" s="41"/>
      <c r="T303" s="42"/>
      <c r="U303" s="40"/>
      <c r="V303" s="41"/>
      <c r="W303" s="42"/>
      <c r="X303" s="38"/>
      <c r="Y303" s="41"/>
      <c r="Z303" s="39">
        <f>SUM(F302:V302)+X304</f>
        <v>30</v>
      </c>
      <c r="AA303" s="39"/>
    </row>
    <row r="304" spans="1:27" x14ac:dyDescent="0.15">
      <c r="A304" s="1"/>
      <c r="B304" s="78"/>
      <c r="C304" s="81"/>
      <c r="D304" s="78"/>
      <c r="E304" s="43"/>
      <c r="F304" s="44" t="s">
        <v>27</v>
      </c>
      <c r="G304" s="45">
        <f>VLOOKUP(D302,[1]小データ!$C$5:$BY$63,8,FALSE)</f>
        <v>1</v>
      </c>
      <c r="H304" s="46" t="s">
        <v>28</v>
      </c>
      <c r="I304" s="44" t="s">
        <v>29</v>
      </c>
      <c r="J304" s="45">
        <f>VLOOKUP(D302,[1]小データ!$C$5:$BY$63,9,FALSE)</f>
        <v>1</v>
      </c>
      <c r="K304" s="46" t="s">
        <v>28</v>
      </c>
      <c r="L304" s="44" t="s">
        <v>29</v>
      </c>
      <c r="M304" s="45">
        <f>VLOOKUP(D302,[1]小データ!$C$5:$BY$63,10,FALSE)</f>
        <v>0</v>
      </c>
      <c r="N304" s="46" t="s">
        <v>28</v>
      </c>
      <c r="O304" s="44" t="s">
        <v>29</v>
      </c>
      <c r="P304" s="45">
        <f>VLOOKUP(D302,[1]小データ!$C$5:$BY$63,11,FALSE)</f>
        <v>0</v>
      </c>
      <c r="Q304" s="46" t="s">
        <v>28</v>
      </c>
      <c r="R304" s="44" t="s">
        <v>29</v>
      </c>
      <c r="S304" s="45">
        <f>VLOOKUP(D302,[1]小データ!$C$5:$BY$63,12,FALSE)</f>
        <v>0</v>
      </c>
      <c r="T304" s="46" t="s">
        <v>28</v>
      </c>
      <c r="U304" s="44" t="s">
        <v>29</v>
      </c>
      <c r="V304" s="45">
        <f>VLOOKUP(D302,[1]小データ!$C$5:$BY$63,13,FALSE)</f>
        <v>0</v>
      </c>
      <c r="W304" s="46" t="s">
        <v>28</v>
      </c>
      <c r="X304" s="85">
        <f>SUM(G304,J304,M304,P304,S304,V304)</f>
        <v>2</v>
      </c>
      <c r="Y304" s="86"/>
      <c r="Z304" s="47"/>
      <c r="AA304" s="39"/>
    </row>
    <row r="305" spans="1:27" x14ac:dyDescent="0.15">
      <c r="A305" s="1"/>
      <c r="B305" s="78"/>
      <c r="C305" s="81"/>
      <c r="D305" s="78"/>
      <c r="E305" s="43" t="s">
        <v>30</v>
      </c>
      <c r="F305" s="44"/>
      <c r="G305" s="45">
        <v>1</v>
      </c>
      <c r="H305" s="46"/>
      <c r="I305" s="44">
        <v>1</v>
      </c>
      <c r="J305" s="45"/>
      <c r="K305" s="46"/>
      <c r="L305" s="44"/>
      <c r="M305" s="45"/>
      <c r="N305" s="46"/>
      <c r="O305" s="44"/>
      <c r="P305" s="45">
        <v>0</v>
      </c>
      <c r="Q305" s="46"/>
      <c r="R305" s="44"/>
      <c r="S305" s="45">
        <v>1</v>
      </c>
      <c r="T305" s="46"/>
      <c r="U305" s="44"/>
      <c r="V305" s="45">
        <v>1</v>
      </c>
      <c r="W305" s="46"/>
      <c r="X305" s="87">
        <f>VLOOKUP(D302,[1]小データ!$C$5:$BY$63,68,FALSE)</f>
        <v>1</v>
      </c>
      <c r="Y305" s="88"/>
      <c r="Z305" s="48">
        <f>SUM(F305:X305)</f>
        <v>5</v>
      </c>
      <c r="AA305" s="39"/>
    </row>
    <row r="306" spans="1:27" ht="19.5" thickBot="1" x14ac:dyDescent="0.2">
      <c r="A306" s="1"/>
      <c r="B306" s="119"/>
      <c r="C306" s="82"/>
      <c r="D306" s="78"/>
      <c r="E306" s="49" t="s">
        <v>31</v>
      </c>
      <c r="F306" s="50"/>
      <c r="G306" s="45">
        <v>1</v>
      </c>
      <c r="H306" s="51"/>
      <c r="I306" s="50">
        <v>1</v>
      </c>
      <c r="J306" s="45"/>
      <c r="K306" s="51"/>
      <c r="L306" s="50"/>
      <c r="M306" s="45"/>
      <c r="N306" s="51"/>
      <c r="O306" s="50"/>
      <c r="P306" s="45">
        <v>0</v>
      </c>
      <c r="Q306" s="51"/>
      <c r="R306" s="50">
        <v>1</v>
      </c>
      <c r="S306" s="45"/>
      <c r="T306" s="51"/>
      <c r="U306" s="50"/>
      <c r="V306" s="45"/>
      <c r="W306" s="51"/>
      <c r="X306" s="87">
        <f>VLOOKUP(D302,[1]小データ!$C$5:$BY$63,75,FALSE)</f>
        <v>1</v>
      </c>
      <c r="Y306" s="88"/>
      <c r="Z306" s="48">
        <f>SUM(F306:X306)</f>
        <v>4</v>
      </c>
      <c r="AA306" s="39"/>
    </row>
    <row r="307" spans="1:27" x14ac:dyDescent="0.15">
      <c r="A307" s="56"/>
      <c r="B307" s="101" t="s">
        <v>90</v>
      </c>
      <c r="C307" s="102"/>
      <c r="D307" s="103"/>
      <c r="E307" s="57"/>
      <c r="F307" s="58"/>
      <c r="G307" s="59">
        <f>G12+G17+G22+G27+G32+G37+G42+G47+G52+G57+G62+G67+G72+G77+G82+G87+G92+G97+G102+G107+G112+G117+G122+G127+G132+G137+G142+G147+G152+G157+G162+G167+G172+G177+G182+G187+G192+G197+G202+G207+G212+G217+G222+G227+G232+G237+G242+G247+G252+G257+G262+G267+G272+G277+G282+G287+G292+G297+G302</f>
        <v>3245</v>
      </c>
      <c r="H307" s="60"/>
      <c r="I307" s="58"/>
      <c r="J307" s="59">
        <f>J12+J17+J22+J27+J32+J37+J42+J47+J52+J57+J62+J67+J72+J77+J82+J87+J92+J97+J102+J107+J112+J117+J122+J127+J132+J137+J142+J147+J152+J157+J162+J167+J172+J177+J182+J187+J192+J197+J202+J207+J212+J217+J222+J227+J232+J237+J242+J247+J252+J257+J262+J267+J272+J277+J282+J287+J292+J297+J302</f>
        <v>3519</v>
      </c>
      <c r="K307" s="60"/>
      <c r="L307" s="58"/>
      <c r="M307" s="59">
        <f>M12+M17+M22+M27+M32+M37+M42+M47+M52+M57+M62+M67+M72+M77+M82+M87+M92+M97+M102+M107+M112+M117+M122+M127+M132+M137+M142+M147+M152+M157+M162+M167+M172+M177+M182+M187+M192+M197+M202+M207+M212+M217+M222+M227+M232+M237+M242+M247+M252+M257+M262+M267+M272+M277+M282+M287+M292+M297+M302</f>
        <v>3737</v>
      </c>
      <c r="N307" s="60"/>
      <c r="O307" s="58"/>
      <c r="P307" s="59">
        <f>P12+P17+P22+P27+P32+P37+P42+P47+P52+P57+P62+P67+P72+P77+P82+P87+P92+P97+P102+P107+P112+P117+P122+P127+P132+P137+P142+P147+P152+P157+P162+P167+P172+P177+P182+P187+P192+P197+P202+P207+P212+P217+P222+P227+P232+P237+P242+P247+P252+P257+P262+P267+P272+P277+P282+P287+P292+P297+P302</f>
        <v>3862</v>
      </c>
      <c r="Q307" s="60"/>
      <c r="R307" s="58"/>
      <c r="S307" s="59">
        <f>S12+S17+S22+S27+S32+S37+S42+S47+S52+S57+S62+S67+S72+S77+S82+S87+S92+S97+S102+S107+S112+S117+S122+S127+S132+S137+S142+S147+S152+S157+S162+S167+S172+S177+S182+S187+S192+S197+S202+S207+S212+S217+S222+S227+S232+S237+S242+S247+S252+S257+S262+S267+S272+S277+S282+S287+S292+S297+S302</f>
        <v>3924</v>
      </c>
      <c r="T307" s="60"/>
      <c r="U307" s="58"/>
      <c r="V307" s="59">
        <f>V12+V17+V22+V27+V32+V37+V42+V47+V52+V57+V62+V67+V72+V77+V82+V87+V92+V97+V102+V107+V112+V117+V122+V127+V132+V137+V142+V147+V152+V157+V162+V167+V172+V177+V182+V187+V192+V197+V202+V207+V212+V217+V222+V227+V232+V237+V242+V247+V252+V257+V262+V267+V272+V277+V282+V287+V292+V297+V302</f>
        <v>4119</v>
      </c>
      <c r="W307" s="60"/>
      <c r="X307" s="110"/>
      <c r="Y307" s="111"/>
      <c r="Z307" s="61"/>
      <c r="AA307" s="62"/>
    </row>
    <row r="308" spans="1:27" x14ac:dyDescent="0.15">
      <c r="A308" s="56"/>
      <c r="B308" s="104"/>
      <c r="C308" s="105"/>
      <c r="D308" s="106"/>
      <c r="E308" s="34" t="s">
        <v>26</v>
      </c>
      <c r="F308" s="40"/>
      <c r="G308" s="41"/>
      <c r="H308" s="42"/>
      <c r="I308" s="40"/>
      <c r="J308" s="41"/>
      <c r="K308" s="42"/>
      <c r="L308" s="40"/>
      <c r="M308" s="41"/>
      <c r="N308" s="42"/>
      <c r="O308" s="40"/>
      <c r="P308" s="41"/>
      <c r="Q308" s="42"/>
      <c r="R308" s="40"/>
      <c r="S308" s="41"/>
      <c r="T308" s="42"/>
      <c r="U308" s="40"/>
      <c r="V308" s="41"/>
      <c r="W308" s="63"/>
      <c r="X308" s="38"/>
      <c r="Y308" s="41"/>
      <c r="Z308" s="64">
        <f>Z13+Z18+Z23+Z28+Z33+Z38+Z43+Z48+Z53+Z58+Z63+Z68+Z73+Z78+Z83+Z88+Z93+Z98+Z103+Z108+Z113+Z118+Z123+Z128+Z133+Z138+Z143+Z148+Z153+Z158+Z163+Z168+Z173+Z178+Z183+Z188+Z193+Z198+Z203+Z208+Z213+Z218+Z223+Z228+Z233+Z238+Z243+Z248+Z253+Z258+Z263+Z268+Z273+Z278+Z283+Z288+Z293+Z298+Z303</f>
        <v>23412</v>
      </c>
      <c r="AA308" s="36"/>
    </row>
    <row r="309" spans="1:27" x14ac:dyDescent="0.15">
      <c r="A309" s="56"/>
      <c r="B309" s="104"/>
      <c r="C309" s="105"/>
      <c r="D309" s="106"/>
      <c r="E309" s="43"/>
      <c r="F309" s="44" t="s">
        <v>29</v>
      </c>
      <c r="G309" s="45">
        <f>G14+G19+G24+G29+G34+G39+G44+G49+G54+G59+G64+G69+G74+G79+G84+G89+G94+G99+G104+G109+G114+G119+G124+G129+G134+G139+G144+G149+G154+G159+G164+G169+G174+G179+G184+G189+G194+G199+G204+G209+G214+G219+G224+G229+G234+G239+G244+G249+G254+G259+G264+G269+G274+G279+G284+G289+G294+G299+G304</f>
        <v>164</v>
      </c>
      <c r="H309" s="46" t="s">
        <v>91</v>
      </c>
      <c r="I309" s="44" t="s">
        <v>29</v>
      </c>
      <c r="J309" s="45">
        <f>J14+J19+J24+J29+J34+J39+J44+J49+J54+J59+J64+J69+J74+J79+J84+J89+J94+J99+J104+J109+J114+J119+J124+J129+J134+J139+J144+J149+J154+J159+J164+J169+J174+J179+J184+J189+J194+J199+J204+J209+J214+J219+J224+J229+J234+J239+J244+J249+J254+J259+J264+J269+J274+J279+J284+J289+J294+J299+J304</f>
        <v>188</v>
      </c>
      <c r="K309" s="46" t="s">
        <v>91</v>
      </c>
      <c r="L309" s="44" t="s">
        <v>29</v>
      </c>
      <c r="M309" s="45">
        <f>M14+M19+M24+M29+M34+M39+M44+M49+M54+M59+M64+M69+M74+M79+M84+M89+M94+M99+M104+M109+M114+M119+M124+M129+M134+M139+M144+M149+M154+M159+M164+M169+M174+M179+M184+M189+M194+M199+M204+M209+M214+M219+M224+M229+M234+M239+M244+M249+M254+M259+M264+M269+M274+M279+M284+M289+M294+M299+M304</f>
        <v>158</v>
      </c>
      <c r="N309" s="46" t="s">
        <v>91</v>
      </c>
      <c r="O309" s="44" t="s">
        <v>29</v>
      </c>
      <c r="P309" s="45">
        <f>P14+P19+P24+P29+P34+P39+P44+P49+P54+P59+P64+P69+P74+P79+P84+P89+P94+P99+P104+P109+P114+P119+P124+P129+P134+P139+P144+P149+P154+P159+P164+P169+P174+P179+P184+P189+P194+P199+P204+P209+P214+P219+P224+P229+P234+P239+P244+P249+P254+P259+P264+P269+P274+P279+P284+P289+P294+P299+P304</f>
        <v>179</v>
      </c>
      <c r="Q309" s="46" t="s">
        <v>91</v>
      </c>
      <c r="R309" s="44" t="s">
        <v>29</v>
      </c>
      <c r="S309" s="45">
        <f>S14+S19+S24+S29+S34+S39+S44+S49+S54+S59+S64+S69+S74+S79+S84+S89+S94+S99+S104+S109+S114+S119+S124+S129+S134+S139+S144+S149+S154+S159+S164+S169+S174+S179+S184+S189+S194+S199+S204+S209+S214+S219+S224+S229+S234+S239+S244+S249+S254+S259+S264+S269+S274+S279+S284+S289+S294+S299+S304</f>
        <v>174</v>
      </c>
      <c r="T309" s="46" t="s">
        <v>91</v>
      </c>
      <c r="U309" s="44" t="s">
        <v>29</v>
      </c>
      <c r="V309" s="45">
        <f>V14+V19+V24+V29+V34+V39+V44+V49+V54+V59+V64+V69+V74+V79+V84+V89+V94+V99+V104+V109+V114+V119+V124+V129+V134+V139+V144+V149+V154+V159+V164+V169+V174+V179+V184+V189+V194+V199+V204+V209+V214+V219+V224+V229+V234+V239+V244+V249+V254+V259+V264+V269+V274+V279+V284+V289+V294+V299+V304</f>
        <v>143</v>
      </c>
      <c r="W309" s="46" t="s">
        <v>91</v>
      </c>
      <c r="X309" s="112">
        <f>X14+X19+X24+X29+X34+X39+X44+X49+X54+X59+X64+X69+X74+X79+X84+X89+X94+X99+X104+X109+X114+X119+X124+X129+X134+X139+X144+X149+X154+X159+X164+X169+X174+X179+X184+X189+X194+X199+X204+X209+X214+X219+X224+X229+X234+X239+X244+X249+X254+X259+X264+X269+X274+X279+X284+X289+X294+X299+X304</f>
        <v>1006</v>
      </c>
      <c r="Y309" s="113"/>
      <c r="Z309" s="65"/>
      <c r="AA309" s="62"/>
    </row>
    <row r="310" spans="1:27" x14ac:dyDescent="0.15">
      <c r="A310" s="56"/>
      <c r="B310" s="104"/>
      <c r="C310" s="105"/>
      <c r="D310" s="106"/>
      <c r="E310" s="66" t="s">
        <v>92</v>
      </c>
      <c r="F310" s="67">
        <f>F15+F20+F25+F30+F35+F40+F45+F50+F55+F60+F65+F70+F75+F80+F85+F90+F95+F100+F105+F110+F115+F120+F125+F130+F135+F140+F145+F150+F155+F160+F165+F170+F175+F180+F185+F190+F195+F200+F205+F210+F215+F220+F225+F230+F235+F240+F245+F250+F255+F260+F265+F270+F275+F280+F285+F290+F295+F300+F305</f>
        <v>2</v>
      </c>
      <c r="G310" s="53"/>
      <c r="H310" s="54"/>
      <c r="I310" s="67">
        <f>I15+I20+I25+I30+I35+I40+I45+I50+I55+I60+I65+I70+I75+I80+I85+I90+I95+I100+I105+I110+I115+I120+I125+I130+I135+I140+I145+I150+I155+I160+I165+I170+I175+I180+I185+I190+I195+I200+I205+I210+I215+I220+I225+I230+I235+I240+I245+I250+I255+I260+I265+I270+I275+I280+I285+I290+I295+I300+I305</f>
        <v>3</v>
      </c>
      <c r="J310" s="53"/>
      <c r="K310" s="54"/>
      <c r="L310" s="67">
        <f>L15+L20+L25+L30+L35+L40+L45+L50+L55+L60+L65+L70+L75+L80+L85+L90+L95+L100+L105+L110+L115+L120+L125+L130+L135+L140+L145+L150+L155+L160+L165+L170+L175+L180+L185+L190+L195+L200+L205+L210+L215+L220+L225+L230+L235+L240+L245+L250+L255+L260+L265+L270+L275+L280+L285+L290+L295+L300+L305</f>
        <v>5</v>
      </c>
      <c r="M310" s="53"/>
      <c r="N310" s="54"/>
      <c r="O310" s="67">
        <f>O15+O20+O25+O30+O35+O40+O45+O50+O55+O60+O65+O70+O75+O80+O85+O90+O95+O100+O105+O110+O115+O120+O125+O130+O135+O140+O145+O150+O155+O160+O165+O170+O175+O180+O185+O190+O195+O200+O205+O210+O215+O220+O225+O230+O235+O240+O245+O250+O255+O260+O265+O270+O275+O280+O285+O290+O295+O300+O305</f>
        <v>1</v>
      </c>
      <c r="P310" s="53"/>
      <c r="Q310" s="54"/>
      <c r="R310" s="67">
        <f>R15+R20+R25+R30+R35+R40+R45+R50+R55+R60+R65+R70+R75+R80+R85+R90+R95+R100+R105+R110+R115+R120+R125+R130+R135+R140+R145+R150+R155+R160+R165+R170+R175+R180+R185+R190+R195+R200+R205+R210+R215+R220+R225+R230+R235+R240+R245+R250+R255+R260+R265+R270+R275+R280+R285+R290+R295+R300+R305</f>
        <v>4</v>
      </c>
      <c r="S310" s="53"/>
      <c r="T310" s="54"/>
      <c r="U310" s="67">
        <f>U15+U20+U25+U30+U35+U40+U45+U50+U55+U60+U65+U70+U75+U80+U85+U90+U95+U100+U105+U110+U115+U120+U125+U130+U135+U140+U145+U150+U155+U160+U165+U170+U175+U180+U185+U190+U195+U200+U205+U210+U215+U220+U225+U230+U235+U240+U245+U250+U255+U260+U265+U270+U275+U280+U285+U290+U295+U300+U305</f>
        <v>0</v>
      </c>
      <c r="V310" s="53"/>
      <c r="W310" s="54"/>
      <c r="X310" s="68"/>
      <c r="Y310" s="69"/>
      <c r="Z310" s="114">
        <f>SUM(F310:Y311)</f>
        <v>998.5</v>
      </c>
      <c r="AA310" s="70"/>
    </row>
    <row r="311" spans="1:27" x14ac:dyDescent="0.15">
      <c r="A311" s="56"/>
      <c r="B311" s="104"/>
      <c r="C311" s="105"/>
      <c r="D311" s="106"/>
      <c r="E311" s="71" t="s">
        <v>93</v>
      </c>
      <c r="F311" s="44"/>
      <c r="G311" s="45">
        <f>G$15+G$20+G$25+G$30+G$35+G$40+G$45+G$50+G$55+G$60+G$65+G$70+G$75+G$80+G$85+G$90+G$95+G$100+G$105+G$110+G$115+G$120+G$125+G$130+G$135+G$140+G$145+G$150+G$155+G$160+G$165+G$170+G$175+G$180+G$185+G$190+G$195+G$200+G$205+G$210+G$215+G$220+G$225+G$230+G$235+G$240+G$245+G$250+G$255+G$260+G$265+G$270+G$275+G$280+G$285+G$290+G$295+G$300+G$305</f>
        <v>122.5</v>
      </c>
      <c r="H311" s="46"/>
      <c r="I311" s="44"/>
      <c r="J311" s="45">
        <f>J$15+J$20+J$25+J$30+J$35+J$40+J$45+J$50+J$55+J$60+J$65+J$70+J$75+J$80+J$85+J$90+J$95+J$100+J$105+J$110+J$115+J$120+J$125+J$130+J$135+J$140+J$145+J$150+J$155+J$160+J$165+J$170+J$175+J$180+J$185+J$190+J$195+J$200+J$205+J$210+J$215+J$220+J$225+J$230+J$235+J$240+J$245+J$250+J$255+J$260+J$265+J$270+J$275+J$280+J$285+J$290+J$295+J$300+J$305</f>
        <v>129</v>
      </c>
      <c r="K311" s="46"/>
      <c r="L311" s="44"/>
      <c r="M311" s="45">
        <f>M$15+M$20+M$25+M$30+M$35+M$40+M$45+M$50+M$55+M$60+M$65+M$70+M$75+M$80+M$85+M$90+M$95+M$100+M$105+M$110+M$115+M$120+M$125+M$130+M$135+M$140+M$145+M$150+M$155+M$160+M$165+M$170+M$175+M$180+M$185+M$190+M$195+M$200+M$205+M$210+M$215+M$220+M$225+M$230+M$235+M$240+M$245+M$250+M$255+M$260+M$265+M$270+M$275+M$280+M$285+M$290+M$295+M$300+M$305</f>
        <v>126</v>
      </c>
      <c r="N311" s="46"/>
      <c r="O311" s="44"/>
      <c r="P311" s="45">
        <f>P$15+P$20+P$25+P$30+P$35+P$40+P$45+P$50+P$55+P$60+P$65+P$70+P$75+P$80+P$85+P$90+P$95+P$100+P$105+P$110+P$115+P$120+P$125+P$130+P$135+P$140+P$145+P$150+P$155+P$160+P$165+P$170+P$175+P$180+P$185+P$190+P$195+P$200+P$205+P$210+P$215+P$220+P$225+P$230+P$235+P$240+P$245+P$250+P$255+P$260+P$265+P$270+P$275+P$280+P$285+P$290+P$295+P$300+P$305</f>
        <v>129</v>
      </c>
      <c r="Q311" s="46"/>
      <c r="R311" s="44"/>
      <c r="S311" s="45">
        <f>S$15+S$20+S$25+S$30+S$35+S$40+S$45+S$50+S$55+S$60+S$65+S$70+S$75+S$80+S$85+S$90+S$95+S$100+S$105+S$110+S$115+S$120+S$125+S$130+S$135+S$140+S$145+S$150+S$155+S$160+S$165+S$170+S$175+S$180+S$185+S$190+S$195+S$200+S$205+S$210+S$215+S$220+S$225+S$230+S$235+S$240+S$245+S$250+S$255+S$260+S$265+S$270+S$275+S$280+S$285+S$290+S$295+S$300+S$305</f>
        <v>136</v>
      </c>
      <c r="T311" s="46"/>
      <c r="U311" s="44"/>
      <c r="V311" s="45">
        <f>V$15+V$20+V$25+V$30+V$35+V$40+V$45+V$50+V$55+V$60+V$65+V$70+V$75+V$80+V$85+V$90+V$95+V$100+V$105+V$110+V$115+V$120+V$125+V$130+V$135+V$140+V$145+V$150+V$155+V$160+V$165+V$170+V$175+V$180+V$185+V$190+V$195+V$200+V$205+V$210+V$215+V$220+V$225+V$230+V$235+V$240+V$245+V$250+V$255+V$260+V$265+V$270+V$275+V$280+V$285+V$290+V$295+V$300+V$3051+V305</f>
        <v>140</v>
      </c>
      <c r="W311" s="46"/>
      <c r="X311" s="112">
        <f>X15+X20+X25+X30+X35+X40+X45+X50+X55+X60+X65+X70+X75+X80+X85+X90+X95+X100+X105+X110+X115+X120+X125+X130+X135+X140+X145+X150+X155+X160+X165+X170+X175+X180+X185+X190+X195+X200+X205+X210+X215+X220+X225+X230+X235+X240+X245+X250+X255+X260+X265+X270+X275+X280+X285+X290+X295+X300+X305</f>
        <v>201</v>
      </c>
      <c r="Y311" s="113"/>
      <c r="Z311" s="115"/>
      <c r="AA311" s="70"/>
    </row>
    <row r="312" spans="1:27" x14ac:dyDescent="0.15">
      <c r="A312" s="56"/>
      <c r="B312" s="104"/>
      <c r="C312" s="105"/>
      <c r="D312" s="106"/>
      <c r="E312" s="66" t="s">
        <v>92</v>
      </c>
      <c r="F312" s="67">
        <f>F16+F21+F26+F31+F36+F41+F46+F51+F56+F61+F66+F71+F76+F81+F86+F91+F96+F101+F106+F111+F116+F121+F126+F131+F136+F141+F146+F151+F156+F161+F166+F171+F176+F181+F186+F191+F196+F201+F206+F211+F216+F221+F226+F231+F236+F241+F246+F251+F256+F261+F266+F271+F276+F281+F286+F291+F296+F301+F306</f>
        <v>5</v>
      </c>
      <c r="G312" s="53"/>
      <c r="H312" s="54"/>
      <c r="I312" s="67">
        <f>I16+I21+I26+I31+I36+I41+I46+I51+I56+I61+I66+I71+I76+I81+I86+I91+I96+I101+I106+I111+I116+I121+I126+I131+I136+I141+I146+I151+I156+I161+I166+I171+I176+I181+I186+I191+I196+I201+I206+I211+I216+I221+I226+I231+I236+I241+I246+I251+I256+I261+I266+I271+I276+I281+I286+I291+I296+I301+I306</f>
        <v>4</v>
      </c>
      <c r="J312" s="53"/>
      <c r="K312" s="54"/>
      <c r="L312" s="67">
        <f>L16+L21+L26+L31+L36+L41+L46+L51+L56+L61+L66+L71+L76+L81+L86+L91+L96+L101+L106+L111+L116+L121+L126+L131+L136+L141+L146+L151+L156+L161+L166+L171+L176+L181+L186+L191+L196+L201+L206+L211+L216+L221+L226+L231+L236+L241+L246+L251+L256+L261+L266+L271+L276+L281+L286+L291+L296+L301+L306</f>
        <v>5</v>
      </c>
      <c r="M312" s="53"/>
      <c r="N312" s="54"/>
      <c r="O312" s="67">
        <f>O16+O21+O26+O31+O36+O41+O46+O51+O56+O61+O66+O71+O76+O81+O86+O91+O96+O101+O106+O111+O116+O121+O126+O131+O136+O141+O146+O151+O156+O161+O166+O171+O176+O181+O186+O191+O196+O201+O206+O211+O216+O221+O226+O231+O236+O241+O246+O251+O256+O261+O266+O271+O276+O281+O286+O291+O296+O301+O306</f>
        <v>2</v>
      </c>
      <c r="P312" s="53"/>
      <c r="Q312" s="54"/>
      <c r="R312" s="67">
        <f>R16+R21+R26+R31+R36+R41+R46+R51+R56+R61+R66+R71+R76+R81+R86+R91+R96+R101+R106+R111+R116+R121+R126+R131+R136+R141+R146+R151+R156+R161+R166+R171+R176+R181+R186+R191+R196+R201+R206+R211+R216+R221+R226+R231+R236+R241+R246+R251+R256+R261+R266+R271+R276+R281+R286+R291+R296+R301+R306</f>
        <v>5</v>
      </c>
      <c r="S312" s="53"/>
      <c r="T312" s="54"/>
      <c r="U312" s="67">
        <f>U16+U21+U26+U31+U36+U41+U46+U51+U56+U61+U66+U71+U76+U81+U86+U91+U96+U101+U106+U111+U116+U121+U126+U131+U136+U141+U146+U151+U156+U161+U166+U171+U176+U181+U186+U191+U196+U201+U206+U211+U216+U221+U226+U231+U236+U241+U246+U251+U256+U261+U266+U271+U276+U281+U286+U291+U296+U301+U306</f>
        <v>0</v>
      </c>
      <c r="V312" s="53"/>
      <c r="W312" s="54"/>
      <c r="X312" s="68"/>
      <c r="Y312" s="69"/>
      <c r="Z312" s="114">
        <f>SUM(F312:Y313)</f>
        <v>993</v>
      </c>
      <c r="AA312" s="70"/>
    </row>
    <row r="313" spans="1:27" ht="19.5" thickBot="1" x14ac:dyDescent="0.2">
      <c r="A313" s="56"/>
      <c r="B313" s="107"/>
      <c r="C313" s="108"/>
      <c r="D313" s="109"/>
      <c r="E313" s="72" t="s">
        <v>94</v>
      </c>
      <c r="F313" s="73"/>
      <c r="G313" s="74">
        <f>G16+G21+G26+G31+G36+G41+G46+G51+G56+G61+G66+G71+G76+G81+G86+G91+G96+G101+G106+G111+G116+G121+G126+G131+G136+G141+G146+G151+G156+G161+G166+G171+G176+G181+G186+G191+G196+G201+G206+G211+G216+G221+G226+G231+G236+G241+G246+G251+G256+G261+G266+G271+G276+G281+G286+G291+G296+G301+G306</f>
        <v>120</v>
      </c>
      <c r="H313" s="75"/>
      <c r="I313" s="73"/>
      <c r="J313" s="74">
        <f>J16+J21+J26+J31+J36+J41+J46+J51+J56+J61+J66+J71+J76+J81+J86+J91+J96+J101+J106+J111+J116+J121+J126+J131+J136+J141+J146+J151+J156+J161+J166+J171+J176+J181+J186+J191+J196+J201+J206+J211+J216+J221+J226+J231+J236+J241+J246+J251+J256+J261+J266+J271+J276+J281+J286+J291+J296+J301+J306</f>
        <v>125</v>
      </c>
      <c r="K313" s="75"/>
      <c r="L313" s="73"/>
      <c r="M313" s="74">
        <f>M16+M21+M26+M31+M36+M41+M46+M51+M56+M61+M66+M71+M76+M81+M86+M91+M96+M101+M106+M111+M116+M121+M126+M131+M136+M141+M146+M151+M156+M161+M166+M171+M176+M181+M186+M191+M196+M201+M206+M211+M216+M221+M226+M231+M236+M241+M246+M251+M256+M261+M266+M271+M276+M281+M286+M291+M296+M301+M306</f>
        <v>125</v>
      </c>
      <c r="N313" s="75"/>
      <c r="O313" s="73"/>
      <c r="P313" s="74">
        <f>P16+P21+P26+P31+P36+P41+P46+P51+P56+P61+P66+P71+P76+P81+P86+P91+P96+P101+P106+P111+P116+P121+P126+P131+P136+P141+P146+P151+P156+P161+P166+P171+P176+P181+P186+P191+P196+P201+P206+P211+P216+P221+P226+P231+P236+P241+P246+P251+P256+P261+P266+P271+P276+P281+P286+P291+P296+P301+P306</f>
        <v>128</v>
      </c>
      <c r="Q313" s="75"/>
      <c r="R313" s="73"/>
      <c r="S313" s="74">
        <f>S16+S21+S26+S31+S36+S41+S46+S51+S56+S61+S66+S71+S76+S81+S86+S91+S96+S101+S106+S111+S116+S121+S126+S131+S136+S141+S146+S151+S156+S161+S166+S171+S176+S181+S186+S191+S196+S201+S206+S211+S216+S221+S226+S231+S236+S241+S246+S251+S256+S261+S266+S271+S276+S281+S286+S291+S296+S301+S306</f>
        <v>134</v>
      </c>
      <c r="T313" s="75"/>
      <c r="U313" s="73"/>
      <c r="V313" s="74">
        <f>V16+V21+V26+V31+V36+V41+V46+V51+V56+V61+V66+V71+V76+V81+V86+V91+V96+V101+V106+V111+V116+V121+V126+V131+V136+V141+V146+V151+V156+V161+V166+V171+V176+V181+V186+V191+V196+V201+V206+V211+V216+V221+V226+V231+V236+V241+V246+V251+V256+V261+V266+V271+V276+V281+V286+V291+V296+V301+V306</f>
        <v>139</v>
      </c>
      <c r="W313" s="75"/>
      <c r="X313" s="117">
        <f>X16+X21+X26+X31+X36+X41+X46+X51+X56+X61+X66+X71+X76+X81+X86+X91+X96+X101+X106+X111+X116+X121+X126+X131+X136+X141+X146+X151+X156+X161+X166+X171+X176+X181+X186+X191+X196+X201+X206+X211+X216+X221+X226+X231+X236+X241+X246+X251+X256+X261+X266+X271+X276+X281+X286+X291+X296+X301+X306</f>
        <v>201</v>
      </c>
      <c r="Y313" s="118"/>
      <c r="Z313" s="116"/>
      <c r="AA313" s="70"/>
    </row>
    <row r="314" spans="1:27" x14ac:dyDescent="0.15">
      <c r="A314" s="1"/>
      <c r="B314" s="1"/>
      <c r="C314" s="76"/>
      <c r="D314" s="1"/>
      <c r="E314" s="1"/>
      <c r="F314" s="7"/>
      <c r="G314" s="8"/>
      <c r="H314" s="7"/>
      <c r="I314" s="7"/>
      <c r="J314" s="8"/>
      <c r="K314" s="7"/>
      <c r="L314" s="7"/>
      <c r="M314" s="8"/>
      <c r="N314" s="7"/>
      <c r="O314" s="7"/>
      <c r="P314" s="8"/>
      <c r="Q314" s="7"/>
      <c r="R314" s="7"/>
      <c r="S314" s="8"/>
      <c r="T314" s="7"/>
      <c r="U314" s="7"/>
      <c r="V314" s="8"/>
      <c r="W314" s="7"/>
      <c r="X314" s="7"/>
      <c r="Y314" s="7"/>
      <c r="Z314" s="8"/>
      <c r="AA314" s="8"/>
    </row>
  </sheetData>
  <mergeCells count="421">
    <mergeCell ref="B307:D313"/>
    <mergeCell ref="X307:Y307"/>
    <mergeCell ref="X309:Y309"/>
    <mergeCell ref="Z310:Z311"/>
    <mergeCell ref="X311:Y311"/>
    <mergeCell ref="Z312:Z313"/>
    <mergeCell ref="X313:Y313"/>
    <mergeCell ref="B302:B306"/>
    <mergeCell ref="C302:C306"/>
    <mergeCell ref="D302:D306"/>
    <mergeCell ref="X302:Y302"/>
    <mergeCell ref="X304:Y304"/>
    <mergeCell ref="X305:Y305"/>
    <mergeCell ref="X306:Y306"/>
    <mergeCell ref="B297:B301"/>
    <mergeCell ref="C297:C301"/>
    <mergeCell ref="D297:D301"/>
    <mergeCell ref="X297:Y297"/>
    <mergeCell ref="X299:Y299"/>
    <mergeCell ref="X300:Y300"/>
    <mergeCell ref="X301:Y301"/>
    <mergeCell ref="B292:B296"/>
    <mergeCell ref="C292:C296"/>
    <mergeCell ref="D292:D296"/>
    <mergeCell ref="X292:Y292"/>
    <mergeCell ref="X294:Y294"/>
    <mergeCell ref="X295:Y295"/>
    <mergeCell ref="X296:Y296"/>
    <mergeCell ref="B287:B291"/>
    <mergeCell ref="C287:C291"/>
    <mergeCell ref="D287:D291"/>
    <mergeCell ref="X287:Y287"/>
    <mergeCell ref="X289:Y289"/>
    <mergeCell ref="X290:Y290"/>
    <mergeCell ref="X291:Y291"/>
    <mergeCell ref="B282:B286"/>
    <mergeCell ref="C282:C286"/>
    <mergeCell ref="D282:D286"/>
    <mergeCell ref="X282:Y282"/>
    <mergeCell ref="X284:Y284"/>
    <mergeCell ref="X285:Y285"/>
    <mergeCell ref="X286:Y286"/>
    <mergeCell ref="B277:B281"/>
    <mergeCell ref="C277:C281"/>
    <mergeCell ref="D277:D281"/>
    <mergeCell ref="X277:Y277"/>
    <mergeCell ref="X279:Y279"/>
    <mergeCell ref="X280:Y280"/>
    <mergeCell ref="X281:Y281"/>
    <mergeCell ref="B272:B276"/>
    <mergeCell ref="C272:C276"/>
    <mergeCell ref="D272:D276"/>
    <mergeCell ref="X272:Y272"/>
    <mergeCell ref="X274:Y274"/>
    <mergeCell ref="X275:Y275"/>
    <mergeCell ref="X276:Y276"/>
    <mergeCell ref="B267:B271"/>
    <mergeCell ref="C267:C271"/>
    <mergeCell ref="D267:D271"/>
    <mergeCell ref="X267:Y267"/>
    <mergeCell ref="X269:Y269"/>
    <mergeCell ref="X270:Y270"/>
    <mergeCell ref="X271:Y271"/>
    <mergeCell ref="B262:B266"/>
    <mergeCell ref="C262:C266"/>
    <mergeCell ref="D262:D266"/>
    <mergeCell ref="X262:Y262"/>
    <mergeCell ref="X264:Y264"/>
    <mergeCell ref="X265:Y265"/>
    <mergeCell ref="X266:Y266"/>
    <mergeCell ref="B257:B261"/>
    <mergeCell ref="C257:C261"/>
    <mergeCell ref="D257:D261"/>
    <mergeCell ref="X257:Y257"/>
    <mergeCell ref="X259:Y259"/>
    <mergeCell ref="X260:Y260"/>
    <mergeCell ref="X261:Y261"/>
    <mergeCell ref="B252:B256"/>
    <mergeCell ref="C252:C256"/>
    <mergeCell ref="D252:D256"/>
    <mergeCell ref="X252:Y252"/>
    <mergeCell ref="X254:Y254"/>
    <mergeCell ref="X255:Y255"/>
    <mergeCell ref="X256:Y256"/>
    <mergeCell ref="B247:B251"/>
    <mergeCell ref="C247:C251"/>
    <mergeCell ref="D247:D251"/>
    <mergeCell ref="X247:Y247"/>
    <mergeCell ref="X249:Y249"/>
    <mergeCell ref="X250:Y250"/>
    <mergeCell ref="X251:Y251"/>
    <mergeCell ref="B242:B246"/>
    <mergeCell ref="C242:C246"/>
    <mergeCell ref="D242:D246"/>
    <mergeCell ref="X242:Y242"/>
    <mergeCell ref="X244:Y244"/>
    <mergeCell ref="X245:Y245"/>
    <mergeCell ref="X246:Y246"/>
    <mergeCell ref="B237:B241"/>
    <mergeCell ref="C237:C241"/>
    <mergeCell ref="D237:D241"/>
    <mergeCell ref="X237:Y237"/>
    <mergeCell ref="X239:Y239"/>
    <mergeCell ref="X240:Y240"/>
    <mergeCell ref="X241:Y241"/>
    <mergeCell ref="B232:B236"/>
    <mergeCell ref="C232:C236"/>
    <mergeCell ref="D232:D236"/>
    <mergeCell ref="X232:Y232"/>
    <mergeCell ref="X234:Y234"/>
    <mergeCell ref="X235:Y235"/>
    <mergeCell ref="X236:Y236"/>
    <mergeCell ref="B227:B231"/>
    <mergeCell ref="C227:C231"/>
    <mergeCell ref="D227:D231"/>
    <mergeCell ref="X227:Y227"/>
    <mergeCell ref="X229:Y229"/>
    <mergeCell ref="X230:Y230"/>
    <mergeCell ref="X231:Y231"/>
    <mergeCell ref="B222:B226"/>
    <mergeCell ref="C222:C226"/>
    <mergeCell ref="D222:D226"/>
    <mergeCell ref="X222:Y222"/>
    <mergeCell ref="X224:Y224"/>
    <mergeCell ref="X225:Y225"/>
    <mergeCell ref="X226:Y226"/>
    <mergeCell ref="B217:B221"/>
    <mergeCell ref="C217:C221"/>
    <mergeCell ref="D217:D221"/>
    <mergeCell ref="X217:Y217"/>
    <mergeCell ref="X219:Y219"/>
    <mergeCell ref="X220:Y220"/>
    <mergeCell ref="X221:Y221"/>
    <mergeCell ref="B212:B216"/>
    <mergeCell ref="C212:C216"/>
    <mergeCell ref="D212:D216"/>
    <mergeCell ref="X212:Y212"/>
    <mergeCell ref="X214:Y214"/>
    <mergeCell ref="X215:Y215"/>
    <mergeCell ref="X216:Y216"/>
    <mergeCell ref="B207:B211"/>
    <mergeCell ref="C207:C211"/>
    <mergeCell ref="D207:D211"/>
    <mergeCell ref="X207:Y207"/>
    <mergeCell ref="X209:Y209"/>
    <mergeCell ref="X210:Y210"/>
    <mergeCell ref="X211:Y211"/>
    <mergeCell ref="B202:B206"/>
    <mergeCell ref="C202:C206"/>
    <mergeCell ref="D202:D206"/>
    <mergeCell ref="X202:Y202"/>
    <mergeCell ref="X204:Y204"/>
    <mergeCell ref="X205:Y205"/>
    <mergeCell ref="X206:Y206"/>
    <mergeCell ref="B197:B201"/>
    <mergeCell ref="C197:C201"/>
    <mergeCell ref="D197:D201"/>
    <mergeCell ref="X197:Y197"/>
    <mergeCell ref="X199:Y199"/>
    <mergeCell ref="X200:Y200"/>
    <mergeCell ref="X201:Y201"/>
    <mergeCell ref="B192:B196"/>
    <mergeCell ref="C192:C196"/>
    <mergeCell ref="D192:D196"/>
    <mergeCell ref="X192:Y192"/>
    <mergeCell ref="X194:Y194"/>
    <mergeCell ref="X195:Y195"/>
    <mergeCell ref="X196:Y196"/>
    <mergeCell ref="B187:B191"/>
    <mergeCell ref="C187:C191"/>
    <mergeCell ref="D187:D191"/>
    <mergeCell ref="X187:Y187"/>
    <mergeCell ref="X189:Y189"/>
    <mergeCell ref="X190:Y190"/>
    <mergeCell ref="X191:Y191"/>
    <mergeCell ref="B182:B186"/>
    <mergeCell ref="C182:C186"/>
    <mergeCell ref="D182:D186"/>
    <mergeCell ref="X182:Y182"/>
    <mergeCell ref="X184:Y184"/>
    <mergeCell ref="X185:Y185"/>
    <mergeCell ref="X186:Y186"/>
    <mergeCell ref="B177:B181"/>
    <mergeCell ref="C177:C181"/>
    <mergeCell ref="D177:D181"/>
    <mergeCell ref="X177:Y177"/>
    <mergeCell ref="X179:Y179"/>
    <mergeCell ref="X180:Y180"/>
    <mergeCell ref="X181:Y181"/>
    <mergeCell ref="B172:B176"/>
    <mergeCell ref="C172:C176"/>
    <mergeCell ref="D172:D176"/>
    <mergeCell ref="X172:Y172"/>
    <mergeCell ref="X174:Y174"/>
    <mergeCell ref="X175:Y175"/>
    <mergeCell ref="X176:Y176"/>
    <mergeCell ref="B167:B171"/>
    <mergeCell ref="C167:C171"/>
    <mergeCell ref="D167:D171"/>
    <mergeCell ref="X167:Y167"/>
    <mergeCell ref="X169:Y169"/>
    <mergeCell ref="X170:Y170"/>
    <mergeCell ref="X171:Y171"/>
    <mergeCell ref="B162:B166"/>
    <mergeCell ref="C162:C166"/>
    <mergeCell ref="D162:D166"/>
    <mergeCell ref="X162:Y162"/>
    <mergeCell ref="X164:Y164"/>
    <mergeCell ref="X165:Y165"/>
    <mergeCell ref="X166:Y166"/>
    <mergeCell ref="B157:B161"/>
    <mergeCell ref="C157:C161"/>
    <mergeCell ref="D157:D161"/>
    <mergeCell ref="X157:Y157"/>
    <mergeCell ref="X159:Y159"/>
    <mergeCell ref="X160:Y160"/>
    <mergeCell ref="X161:Y161"/>
    <mergeCell ref="B152:B156"/>
    <mergeCell ref="C152:C156"/>
    <mergeCell ref="D152:D156"/>
    <mergeCell ref="X152:Y152"/>
    <mergeCell ref="X154:Y154"/>
    <mergeCell ref="X155:Y155"/>
    <mergeCell ref="X156:Y156"/>
    <mergeCell ref="B147:B151"/>
    <mergeCell ref="C147:C151"/>
    <mergeCell ref="D147:D151"/>
    <mergeCell ref="X147:Y147"/>
    <mergeCell ref="X149:Y149"/>
    <mergeCell ref="X150:Y150"/>
    <mergeCell ref="X151:Y151"/>
    <mergeCell ref="B142:B146"/>
    <mergeCell ref="C142:C146"/>
    <mergeCell ref="D142:D146"/>
    <mergeCell ref="X142:Y142"/>
    <mergeCell ref="X144:Y144"/>
    <mergeCell ref="X145:Y145"/>
    <mergeCell ref="X146:Y146"/>
    <mergeCell ref="B137:B141"/>
    <mergeCell ref="C137:C141"/>
    <mergeCell ref="D137:D141"/>
    <mergeCell ref="X137:Y137"/>
    <mergeCell ref="X139:Y139"/>
    <mergeCell ref="X140:Y140"/>
    <mergeCell ref="X141:Y141"/>
    <mergeCell ref="B132:B136"/>
    <mergeCell ref="C132:C136"/>
    <mergeCell ref="D132:D136"/>
    <mergeCell ref="X132:Y132"/>
    <mergeCell ref="X134:Y134"/>
    <mergeCell ref="X135:Y135"/>
    <mergeCell ref="X136:Y136"/>
    <mergeCell ref="B127:B131"/>
    <mergeCell ref="C127:C131"/>
    <mergeCell ref="D127:D131"/>
    <mergeCell ref="X127:Y127"/>
    <mergeCell ref="X129:Y129"/>
    <mergeCell ref="X130:Y130"/>
    <mergeCell ref="X131:Y131"/>
    <mergeCell ref="B122:B126"/>
    <mergeCell ref="C122:C126"/>
    <mergeCell ref="D122:D126"/>
    <mergeCell ref="X122:Y122"/>
    <mergeCell ref="X124:Y124"/>
    <mergeCell ref="X125:Y125"/>
    <mergeCell ref="X126:Y126"/>
    <mergeCell ref="B117:B121"/>
    <mergeCell ref="C117:C121"/>
    <mergeCell ref="D117:D121"/>
    <mergeCell ref="X117:Y117"/>
    <mergeCell ref="X119:Y119"/>
    <mergeCell ref="X120:Y120"/>
    <mergeCell ref="X121:Y121"/>
    <mergeCell ref="B112:B116"/>
    <mergeCell ref="C112:C116"/>
    <mergeCell ref="D112:D116"/>
    <mergeCell ref="X112:Y112"/>
    <mergeCell ref="X114:Y114"/>
    <mergeCell ref="X115:Y115"/>
    <mergeCell ref="X116:Y116"/>
    <mergeCell ref="B107:B111"/>
    <mergeCell ref="C107:C111"/>
    <mergeCell ref="D107:D111"/>
    <mergeCell ref="X107:Y107"/>
    <mergeCell ref="X109:Y109"/>
    <mergeCell ref="X110:Y110"/>
    <mergeCell ref="X111:Y111"/>
    <mergeCell ref="B102:B106"/>
    <mergeCell ref="C102:C106"/>
    <mergeCell ref="D102:D106"/>
    <mergeCell ref="X102:Y102"/>
    <mergeCell ref="X104:Y104"/>
    <mergeCell ref="X105:Y105"/>
    <mergeCell ref="X106:Y106"/>
    <mergeCell ref="B97:B101"/>
    <mergeCell ref="C97:C101"/>
    <mergeCell ref="D97:D101"/>
    <mergeCell ref="X97:Y97"/>
    <mergeCell ref="X99:Y99"/>
    <mergeCell ref="X100:Y100"/>
    <mergeCell ref="X101:Y101"/>
    <mergeCell ref="B92:B96"/>
    <mergeCell ref="C92:C96"/>
    <mergeCell ref="D92:D96"/>
    <mergeCell ref="X92:Y92"/>
    <mergeCell ref="X94:Y94"/>
    <mergeCell ref="X95:Y95"/>
    <mergeCell ref="X96:Y96"/>
    <mergeCell ref="B87:B91"/>
    <mergeCell ref="C87:C91"/>
    <mergeCell ref="D87:D91"/>
    <mergeCell ref="X87:Y87"/>
    <mergeCell ref="X89:Y89"/>
    <mergeCell ref="X90:Y90"/>
    <mergeCell ref="X91:Y91"/>
    <mergeCell ref="B82:B86"/>
    <mergeCell ref="C82:C86"/>
    <mergeCell ref="D82:D86"/>
    <mergeCell ref="X82:Y82"/>
    <mergeCell ref="X84:Y84"/>
    <mergeCell ref="X85:Y85"/>
    <mergeCell ref="X86:Y86"/>
    <mergeCell ref="B77:B81"/>
    <mergeCell ref="C77:C81"/>
    <mergeCell ref="D77:D81"/>
    <mergeCell ref="X77:Y77"/>
    <mergeCell ref="X79:Y79"/>
    <mergeCell ref="X80:Y80"/>
    <mergeCell ref="X81:Y81"/>
    <mergeCell ref="B72:B76"/>
    <mergeCell ref="C72:C76"/>
    <mergeCell ref="D72:D76"/>
    <mergeCell ref="X72:Y72"/>
    <mergeCell ref="X74:Y74"/>
    <mergeCell ref="X75:Y75"/>
    <mergeCell ref="X76:Y76"/>
    <mergeCell ref="B67:B71"/>
    <mergeCell ref="C67:C71"/>
    <mergeCell ref="D67:D71"/>
    <mergeCell ref="X67:Y67"/>
    <mergeCell ref="X69:Y69"/>
    <mergeCell ref="X70:Y70"/>
    <mergeCell ref="X71:Y71"/>
    <mergeCell ref="B62:B66"/>
    <mergeCell ref="C62:C66"/>
    <mergeCell ref="D62:D66"/>
    <mergeCell ref="X62:Y62"/>
    <mergeCell ref="X64:Y64"/>
    <mergeCell ref="X65:Y65"/>
    <mergeCell ref="X66:Y66"/>
    <mergeCell ref="B57:B61"/>
    <mergeCell ref="C57:C61"/>
    <mergeCell ref="D57:D61"/>
    <mergeCell ref="X57:Y57"/>
    <mergeCell ref="X59:Y59"/>
    <mergeCell ref="X60:Y60"/>
    <mergeCell ref="X61:Y61"/>
    <mergeCell ref="B52:B56"/>
    <mergeCell ref="C52:C56"/>
    <mergeCell ref="D52:D56"/>
    <mergeCell ref="X52:Y52"/>
    <mergeCell ref="X54:Y54"/>
    <mergeCell ref="X55:Y55"/>
    <mergeCell ref="X56:Y56"/>
    <mergeCell ref="B47:B51"/>
    <mergeCell ref="C47:C51"/>
    <mergeCell ref="D47:D51"/>
    <mergeCell ref="X47:Y47"/>
    <mergeCell ref="X49:Y49"/>
    <mergeCell ref="X50:Y50"/>
    <mergeCell ref="X51:Y51"/>
    <mergeCell ref="B42:B46"/>
    <mergeCell ref="C42:C46"/>
    <mergeCell ref="D42:D46"/>
    <mergeCell ref="X42:Y42"/>
    <mergeCell ref="X44:Y44"/>
    <mergeCell ref="X45:Y45"/>
    <mergeCell ref="X46:Y46"/>
    <mergeCell ref="B37:B41"/>
    <mergeCell ref="C37:C41"/>
    <mergeCell ref="D37:D41"/>
    <mergeCell ref="X37:Y37"/>
    <mergeCell ref="X39:Y39"/>
    <mergeCell ref="X40:Y40"/>
    <mergeCell ref="X41:Y41"/>
    <mergeCell ref="B32:B36"/>
    <mergeCell ref="C32:C36"/>
    <mergeCell ref="D32:D36"/>
    <mergeCell ref="X32:Y32"/>
    <mergeCell ref="X34:Y34"/>
    <mergeCell ref="X35:Y35"/>
    <mergeCell ref="X36:Y36"/>
    <mergeCell ref="B27:B31"/>
    <mergeCell ref="C27:C31"/>
    <mergeCell ref="D27:D31"/>
    <mergeCell ref="X27:Y27"/>
    <mergeCell ref="X29:Y29"/>
    <mergeCell ref="X30:Y30"/>
    <mergeCell ref="X31:Y31"/>
    <mergeCell ref="B22:B26"/>
    <mergeCell ref="C22:C26"/>
    <mergeCell ref="D22:D26"/>
    <mergeCell ref="X22:Y22"/>
    <mergeCell ref="X24:Y24"/>
    <mergeCell ref="X25:Y25"/>
    <mergeCell ref="X26:Y26"/>
    <mergeCell ref="B17:B21"/>
    <mergeCell ref="C17:C21"/>
    <mergeCell ref="D17:D21"/>
    <mergeCell ref="X17:Y17"/>
    <mergeCell ref="X19:Y19"/>
    <mergeCell ref="X20:Y20"/>
    <mergeCell ref="X21:Y21"/>
    <mergeCell ref="X4:Y11"/>
    <mergeCell ref="B12:B16"/>
    <mergeCell ref="C12:C16"/>
    <mergeCell ref="D12:D16"/>
    <mergeCell ref="X12:Y12"/>
    <mergeCell ref="X14:Y14"/>
    <mergeCell ref="X15:Y15"/>
    <mergeCell ref="X16:Y16"/>
  </mergeCells>
  <phoneticPr fontId="2"/>
  <pageMargins left="0.70866141732283461" right="0.70866141732283461" top="0.74803149606299213" bottom="0.74803149606299213" header="0.31496062992125984" footer="0.31496062992125984"/>
  <pageSetup paperSize="9" fitToHeight="0" orientation="portrait" r:id="rId1"/>
  <headerFooter>
    <oddHeader xml:space="preserve">&amp;R&amp;P / &amp;N </oddHeader>
  </headerFooter>
  <rowBreaks count="8" manualBreakCount="8">
    <brk id="41" max="26" man="1"/>
    <brk id="76" max="26" man="1"/>
    <brk id="111" max="26" man="1"/>
    <brk id="146" max="26" man="1"/>
    <brk id="181" max="26" man="1"/>
    <brk id="216" max="26" man="1"/>
    <brk id="251" max="26" man="1"/>
    <brk id="286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【小学校】（HP）</vt:lpstr>
      <vt:lpstr>'【小学校】（HP）'!Print_Area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 萌</dc:creator>
  <cp:lastModifiedBy>小島 萌</cp:lastModifiedBy>
  <cp:lastPrinted>2026-05-20T06:10:27Z</cp:lastPrinted>
  <dcterms:created xsi:type="dcterms:W3CDTF">2026-05-20T04:52:51Z</dcterms:created>
  <dcterms:modified xsi:type="dcterms:W3CDTF">2026-05-20T06:10:31Z</dcterms:modified>
</cp:coreProperties>
</file>