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B2F5957-505A-45A4-939C-098DEF186A41}" xr6:coauthVersionLast="47" xr6:coauthVersionMax="47" xr10:uidLastSave="{00000000-0000-0000-0000-000000000000}"/>
  <bookViews>
    <workbookView xWindow="20370" yWindow="-2445" windowWidth="19440" windowHeight="14880" tabRatio="720" xr2:uid="{00000000-000D-0000-FFFF-FFFF00000000}"/>
  </bookViews>
  <sheets>
    <sheet name="R7.12補（追加)" sheetId="52" r:id="rId1"/>
  </sheets>
  <definedNames>
    <definedName name="_xlnm.Print_Area" localSheetId="0">'R7.12補（追加)'!$A$1:$L$84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" i="52" l="1"/>
  <c r="K79" i="52" s="1"/>
  <c r="L79" i="52" s="1"/>
  <c r="I73" i="52"/>
  <c r="K73" i="52" s="1"/>
  <c r="L73" i="52" s="1"/>
  <c r="I70" i="52"/>
  <c r="K70" i="52" s="1"/>
  <c r="L70" i="52" s="1"/>
  <c r="I67" i="52"/>
  <c r="K67" i="52" s="1"/>
  <c r="L67" i="52" s="1"/>
  <c r="I64" i="52"/>
  <c r="K64" i="52" s="1"/>
  <c r="L64" i="52" s="1"/>
  <c r="I61" i="52"/>
  <c r="I55" i="52"/>
  <c r="K55" i="52" s="1"/>
  <c r="L55" i="52" s="1"/>
  <c r="I52" i="52"/>
  <c r="K52" i="52" s="1"/>
  <c r="L52" i="52" s="1"/>
  <c r="I49" i="52"/>
  <c r="I46" i="52"/>
  <c r="K46" i="52" s="1"/>
  <c r="L46" i="52" s="1"/>
  <c r="I40" i="52"/>
  <c r="K40" i="52" s="1"/>
  <c r="L40" i="52" s="1"/>
  <c r="I34" i="52"/>
  <c r="K34" i="52" s="1"/>
  <c r="L34" i="52" s="1"/>
  <c r="I31" i="52"/>
  <c r="K31" i="52" s="1"/>
  <c r="L31" i="52" s="1"/>
  <c r="I28" i="52"/>
  <c r="K28" i="52" s="1"/>
  <c r="L28" i="52" s="1"/>
  <c r="I22" i="52"/>
  <c r="K22" i="52" s="1"/>
  <c r="L22" i="52" s="1"/>
  <c r="I19" i="52"/>
  <c r="K19" i="52" s="1"/>
  <c r="L19" i="52" s="1"/>
  <c r="I16" i="52"/>
  <c r="K16" i="52" s="1"/>
  <c r="L16" i="52" s="1"/>
  <c r="H25" i="52"/>
  <c r="H14" i="52"/>
  <c r="I13" i="52" s="1"/>
  <c r="K13" i="52" s="1"/>
  <c r="L13" i="52" s="1"/>
  <c r="H11" i="52"/>
  <c r="I10" i="52" s="1"/>
  <c r="K10" i="52" s="1"/>
  <c r="L10" i="52" s="1"/>
  <c r="H8" i="52"/>
  <c r="I7" i="52" s="1"/>
  <c r="H82" i="52"/>
  <c r="H77" i="52"/>
  <c r="I76" i="52" s="1"/>
  <c r="K76" i="52" s="1"/>
  <c r="L76" i="52" s="1"/>
  <c r="I58" i="52"/>
  <c r="K58" i="52" s="1"/>
  <c r="L58" i="52" s="1"/>
  <c r="K49" i="52"/>
  <c r="L49" i="52" s="1"/>
  <c r="F43" i="52"/>
  <c r="F37" i="52" s="1"/>
  <c r="I37" i="52" s="1"/>
  <c r="D43" i="52"/>
  <c r="D37" i="52"/>
  <c r="F25" i="52"/>
  <c r="I25" i="52" s="1"/>
  <c r="D25" i="52"/>
  <c r="I43" i="52" l="1"/>
  <c r="F82" i="52"/>
  <c r="K7" i="52"/>
  <c r="H81" i="52"/>
  <c r="H83" i="52" s="1"/>
  <c r="D82" i="52"/>
  <c r="K61" i="52"/>
  <c r="L61" i="52" s="1"/>
  <c r="I82" i="52" l="1"/>
  <c r="J61" i="52"/>
  <c r="K43" i="52"/>
  <c r="L43" i="52" s="1"/>
  <c r="E73" i="52"/>
  <c r="E49" i="52"/>
  <c r="E25" i="52"/>
  <c r="E16" i="52"/>
  <c r="E67" i="52"/>
  <c r="E40" i="52"/>
  <c r="E7" i="52"/>
  <c r="E19" i="52"/>
  <c r="E43" i="52"/>
  <c r="E58" i="52"/>
  <c r="E28" i="52"/>
  <c r="E31" i="52"/>
  <c r="E10" i="52"/>
  <c r="E79" i="52"/>
  <c r="E70" i="52"/>
  <c r="E46" i="52"/>
  <c r="E64" i="52"/>
  <c r="E34" i="52"/>
  <c r="E52" i="52"/>
  <c r="E82" i="52"/>
  <c r="E55" i="52"/>
  <c r="E22" i="52"/>
  <c r="E13" i="52"/>
  <c r="E76" i="52"/>
  <c r="E61" i="52"/>
  <c r="K25" i="52"/>
  <c r="L25" i="52" s="1"/>
  <c r="E37" i="52"/>
  <c r="L7" i="52"/>
  <c r="K37" i="52"/>
  <c r="L37" i="52" s="1"/>
  <c r="J7" i="52" l="1"/>
  <c r="J55" i="52"/>
  <c r="J64" i="52"/>
  <c r="J22" i="52"/>
  <c r="J37" i="52"/>
  <c r="J76" i="52"/>
  <c r="J43" i="52"/>
  <c r="J49" i="52"/>
  <c r="J13" i="52"/>
  <c r="J10" i="52"/>
  <c r="J82" i="52"/>
  <c r="J34" i="52"/>
  <c r="J31" i="52"/>
  <c r="J73" i="52"/>
  <c r="J40" i="52"/>
  <c r="J25" i="52"/>
  <c r="J79" i="52"/>
  <c r="J58" i="52"/>
  <c r="K82" i="52"/>
  <c r="L82" i="52" s="1"/>
  <c r="J52" i="52"/>
  <c r="J28" i="52"/>
  <c r="J67" i="52"/>
  <c r="J16" i="52"/>
  <c r="J19" i="52"/>
  <c r="J46" i="52"/>
  <c r="J70" i="52"/>
</calcChain>
</file>

<file path=xl/sharedStrings.xml><?xml version="1.0" encoding="utf-8"?>
<sst xmlns="http://schemas.openxmlformats.org/spreadsheetml/2006/main" count="50" uniqueCount="44">
  <si>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</si>
  <si>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</si>
  <si>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</si>
  <si>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</si>
  <si>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</si>
  <si>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</si>
  <si>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％</t>
    <phoneticPr fontId="2"/>
  </si>
  <si>
    <t>(単位：千円)</t>
    <phoneticPr fontId="2"/>
  </si>
  <si>
    <t>区　　分</t>
    <rPh sb="0" eb="1">
      <t>ク</t>
    </rPh>
    <rPh sb="3" eb="4">
      <t>ブン</t>
    </rPh>
    <phoneticPr fontId="2"/>
  </si>
  <si>
    <t>人件費</t>
    <rPh sb="0" eb="3">
      <t>ジンケンヒ</t>
    </rPh>
    <phoneticPr fontId="2"/>
  </si>
  <si>
    <t>うち報酬</t>
    <rPh sb="2" eb="4">
      <t>ホウシュウ</t>
    </rPh>
    <phoneticPr fontId="2"/>
  </si>
  <si>
    <t>うち給料</t>
    <rPh sb="2" eb="4">
      <t>キュウリョウ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</si>
  <si>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</si>
  <si>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</si>
  <si>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</si>
  <si>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</si>
  <si>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補助事業</t>
    <rPh sb="0" eb="2">
      <t>ホジョ</t>
    </rPh>
    <rPh sb="2" eb="4">
      <t>ジギョウ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</si>
  <si>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</si>
  <si>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</si>
  <si>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その他</t>
    <rPh sb="2" eb="3">
      <t>タ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</si>
  <si>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</si>
  <si>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単独事業</t>
    <rPh sb="0" eb="2">
      <t>タンドク</t>
    </rPh>
    <rPh sb="2" eb="4">
      <t>ジギョウ</t>
    </rPh>
    <phoneticPr fontId="2"/>
  </si>
  <si>
    <t>県単独事業</t>
    <rPh sb="0" eb="1">
      <t>ケン</t>
    </rPh>
    <rPh sb="1" eb="3">
      <t>タンドク</t>
    </rPh>
    <rPh sb="3" eb="5">
      <t>ジギョウ</t>
    </rPh>
    <phoneticPr fontId="2"/>
  </si>
  <si>
    <t>市単独事業</t>
    <rPh sb="0" eb="1">
      <t>シ</t>
    </rPh>
    <rPh sb="1" eb="3">
      <t>タンドク</t>
    </rPh>
    <rPh sb="3" eb="5">
      <t>ジギョウ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</si>
  <si>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</si>
  <si>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</si>
  <si>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受託事業</t>
    <rPh sb="0" eb="2">
      <t>ジュタク</t>
    </rPh>
    <rPh sb="2" eb="4">
      <t>ジギョウ</t>
    </rPh>
    <phoneticPr fontId="2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</si>
  <si>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2"/>
  </si>
  <si>
    <t>公債費</t>
    <rPh sb="0" eb="3">
      <t>コウサイヒ</t>
    </rPh>
    <phoneticPr fontId="2"/>
  </si>
  <si>
    <t>積立金</t>
    <rPh sb="0" eb="2">
      <t>ツミタテ</t>
    </rPh>
    <rPh sb="2" eb="3">
      <t>キン</t>
    </rPh>
    <phoneticPr fontId="2"/>
  </si>
  <si>
    <t>投資及び出資金</t>
    <rPh sb="0" eb="2">
      <t>トウシ</t>
    </rPh>
    <rPh sb="2" eb="3">
      <t>オヨ</t>
    </rPh>
    <rPh sb="4" eb="7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</si>
  <si>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</si>
  <si>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2">
      <t>クリダ</t>
    </rPh>
    <rPh sb="2" eb="3">
      <t>キン</t>
    </rPh>
    <phoneticPr fontId="2"/>
  </si>
  <si>
    <t>予備費</t>
    <rPh sb="0" eb="3">
      <t>ヨビヒ</t>
    </rPh>
    <phoneticPr fontId="2"/>
  </si>
  <si>
    <t xml:space="preserve">令和７年度　一般会計歳出予算性質別一覧表 </t>
    <rPh sb="0" eb="1">
      <t>レイ</t>
    </rPh>
    <rPh sb="1" eb="2">
      <t>ワ</t>
    </rPh>
    <rPh sb="17" eb="19">
      <t>イチラン</t>
    </rPh>
    <rPh sb="19" eb="20">
      <t>オモテ</t>
    </rPh>
    <phoneticPr fontId="1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</si>
  <si>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</si>
  <si>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７　年　度</t>
    <phoneticPr fontId="3"/>
  </si>
  <si>
    <t>増減額</t>
    <rPh sb="0" eb="1">
      <t>ゾウ</t>
    </rPh>
    <rPh sb="1" eb="2">
      <t>ゲン</t>
    </rPh>
    <rPh sb="2" eb="3">
      <t>ガク</t>
    </rPh>
    <phoneticPr fontId="2"/>
  </si>
  <si>
    <t>計 （Ｂ）</t>
    <phoneticPr fontId="2"/>
  </si>
  <si>
    <t>（Ｂ）-（Ａ）</t>
    <phoneticPr fontId="2"/>
  </si>
  <si>
    <t>合　　計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</si>
  <si>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</si>
  <si>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人</t>
    <rPh sb="0" eb="1">
      <t>ヒト</t>
    </rPh>
    <phoneticPr fontId="2"/>
  </si>
  <si>
    <t>12月補正額(案）
（追加分）</t>
    <rPh sb="11" eb="14">
      <t>ツイカブン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</si>
</sst>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tted">
        <color indexed="64"/>
      </top>
      <bottom style="thin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  <xf numFmtId="0" fontId="5" fillId="0" borderId="0"/>
    <xf numFmtId="0" fontId="9" fillId="0" borderId="0"/>
  </cellStyleXfs>
  <cellXfs count="133">
    <xf numFmtId="0" fontId="0" fillId="0" borderId="0" xfId="0"/>
    <xf numFmtId="0" fontId="6" fillId="0" borderId="0" xfId="0" applyFont="1"/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/>
    <xf numFmtId="0" fontId="6" fillId="0" borderId="2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178" fontId="12" fillId="0" borderId="43" xfId="0" applyNumberFormat="1" applyFont="1" applyBorder="1" applyAlignment="1">
      <alignment horizontal="right" vertical="center"/>
    </xf>
    <xf numFmtId="176" fontId="11" fillId="0" borderId="26" xfId="0" applyNumberFormat="1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178" fontId="11" fillId="0" borderId="43" xfId="0" applyNumberFormat="1" applyFont="1" applyBorder="1" applyAlignment="1">
      <alignment horizontal="right" vertical="center"/>
    </xf>
    <xf numFmtId="38" fontId="12" fillId="0" borderId="1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8" fontId="12" fillId="0" borderId="22" xfId="0" applyNumberFormat="1" applyFont="1" applyBorder="1" applyAlignment="1">
      <alignment horizontal="right" vertical="center"/>
    </xf>
    <xf numFmtId="176" fontId="11" fillId="0" borderId="25" xfId="0" applyNumberFormat="1" applyFont="1" applyBorder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7" fontId="12" fillId="0" borderId="22" xfId="0" applyNumberFormat="1" applyFont="1" applyBorder="1" applyAlignment="1">
      <alignment horizontal="right" vertical="center"/>
    </xf>
    <xf numFmtId="178" fontId="11" fillId="0" borderId="22" xfId="0" applyNumberFormat="1" applyFont="1" applyBorder="1" applyAlignment="1">
      <alignment horizontal="right" vertical="center"/>
    </xf>
    <xf numFmtId="38" fontId="12" fillId="0" borderId="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178" fontId="12" fillId="0" borderId="21" xfId="0" applyNumberFormat="1" applyFont="1" applyBorder="1" applyAlignment="1">
      <alignment horizontal="right" vertical="center"/>
    </xf>
    <xf numFmtId="176" fontId="11" fillId="0" borderId="27" xfId="0" applyNumberFormat="1" applyFont="1" applyBorder="1" applyAlignment="1">
      <alignment vertical="center"/>
    </xf>
    <xf numFmtId="0" fontId="12" fillId="0" borderId="16" xfId="0" applyFont="1" applyBorder="1" applyAlignment="1">
      <alignment horizontal="right" vertical="center"/>
    </xf>
    <xf numFmtId="38" fontId="12" fillId="0" borderId="15" xfId="0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176" fontId="11" fillId="0" borderId="28" xfId="0" applyNumberFormat="1" applyFont="1" applyBorder="1" applyAlignment="1">
      <alignment vertical="center"/>
    </xf>
    <xf numFmtId="176" fontId="12" fillId="0" borderId="20" xfId="0" applyNumberFormat="1" applyFont="1" applyBorder="1" applyAlignment="1">
      <alignment horizontal="right" vertical="center"/>
    </xf>
    <xf numFmtId="38" fontId="12" fillId="0" borderId="19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8" fontId="12" fillId="0" borderId="42" xfId="0" applyNumberFormat="1" applyFont="1" applyBorder="1" applyAlignment="1">
      <alignment horizontal="right" vertical="center"/>
    </xf>
    <xf numFmtId="176" fontId="11" fillId="0" borderId="29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38" fontId="12" fillId="0" borderId="7" xfId="0" applyNumberFormat="1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 shrinkToFit="1"/>
    </xf>
    <xf numFmtId="176" fontId="11" fillId="0" borderId="39" xfId="0" applyNumberFormat="1" applyFont="1" applyBorder="1" applyAlignment="1">
      <alignment vertical="center"/>
    </xf>
    <xf numFmtId="176" fontId="12" fillId="0" borderId="29" xfId="0" applyNumberFormat="1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 shrinkToFit="1"/>
    </xf>
    <xf numFmtId="176" fontId="12" fillId="0" borderId="26" xfId="0" applyNumberFormat="1" applyFont="1" applyBorder="1" applyAlignment="1">
      <alignment vertical="center"/>
    </xf>
    <xf numFmtId="176" fontId="12" fillId="0" borderId="39" xfId="0" applyNumberFormat="1" applyFont="1" applyBorder="1" applyAlignment="1">
      <alignment vertical="center"/>
    </xf>
    <xf numFmtId="176" fontId="12" fillId="0" borderId="25" xfId="0" applyNumberFormat="1" applyFont="1" applyBorder="1" applyAlignment="1">
      <alignment vertical="center"/>
    </xf>
    <xf numFmtId="176" fontId="12" fillId="0" borderId="28" xfId="0" applyNumberFormat="1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176" fontId="12" fillId="0" borderId="19" xfId="0" applyNumberFormat="1" applyFont="1" applyBorder="1" applyAlignment="1">
      <alignment horizontal="right" vertical="center"/>
    </xf>
    <xf numFmtId="176" fontId="8" fillId="0" borderId="0" xfId="1" applyNumberFormat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176" fontId="12" fillId="0" borderId="7" xfId="0" applyNumberFormat="1" applyFont="1" applyBorder="1" applyAlignment="1">
      <alignment horizontal="right" vertical="center"/>
    </xf>
    <xf numFmtId="176" fontId="12" fillId="0" borderId="37" xfId="0" applyNumberFormat="1" applyFont="1" applyBorder="1" applyAlignment="1">
      <alignment vertical="center"/>
    </xf>
    <xf numFmtId="0" fontId="6" fillId="0" borderId="32" xfId="0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0" fontId="6" fillId="0" borderId="33" xfId="0" applyFont="1" applyBorder="1" applyAlignment="1">
      <alignment horizontal="right" vertical="center" shrinkToFit="1"/>
    </xf>
    <xf numFmtId="0" fontId="6" fillId="0" borderId="34" xfId="0" applyFont="1" applyBorder="1" applyAlignment="1">
      <alignment horizontal="right" vertical="center" shrinkToFit="1"/>
    </xf>
    <xf numFmtId="0" fontId="6" fillId="0" borderId="35" xfId="0" applyFont="1" applyBorder="1" applyAlignment="1">
      <alignment horizontal="right" vertical="center" shrinkToFit="1"/>
    </xf>
    <xf numFmtId="0" fontId="6" fillId="0" borderId="44" xfId="0" applyFont="1" applyBorder="1" applyAlignment="1">
      <alignment horizontal="right" vertical="center" shrinkToFit="1"/>
    </xf>
    <xf numFmtId="0" fontId="15" fillId="0" borderId="38" xfId="0" applyFont="1" applyBorder="1" applyAlignment="1">
      <alignment horizontal="right" vertical="center" shrinkToFit="1"/>
    </xf>
    <xf numFmtId="0" fontId="15" fillId="0" borderId="34" xfId="0" applyFont="1" applyBorder="1" applyAlignment="1">
      <alignment horizontal="right" vertical="center" shrinkToFit="1"/>
    </xf>
    <xf numFmtId="0" fontId="15" fillId="0" borderId="32" xfId="0" applyFont="1" applyBorder="1" applyAlignment="1">
      <alignment horizontal="right" vertical="center" shrinkToFit="1"/>
    </xf>
    <xf numFmtId="0" fontId="15" fillId="0" borderId="31" xfId="0" applyFont="1" applyBorder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36" xfId="0" applyFont="1" applyBorder="1" applyAlignment="1">
      <alignment horizontal="right" vertical="center" shrinkToFit="1"/>
    </xf>
    <xf numFmtId="0" fontId="16" fillId="0" borderId="0" xfId="0" applyFont="1" applyAlignment="1">
      <alignment shrinkToFit="1"/>
    </xf>
    <xf numFmtId="0" fontId="16" fillId="0" borderId="0" xfId="0" applyFont="1"/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17" xfId="0" applyFont="1" applyBorder="1" applyAlignment="1">
      <alignment horizontal="distributed" vertical="center" shrinkToFit="1"/>
    </xf>
    <xf numFmtId="0" fontId="6" fillId="0" borderId="18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10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indent="1"/>
    </xf>
  </cellXfs>
  <cellStyles count="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5" xr:uid="{D29BA715-1A1C-4999-BBB1-5BC2B4857B77}"/>
    <cellStyle name="未定義" xfId="4" xr:uid="{00000000-0005-0000-0000-000004000000}"/>
  </cellStyles>
  <dxfs count="0"/>
  <tableStyles count="0" defaultTableStyle="TableStyleMedium2" defaultPivotStyle="PivotStyleLight16"/>
  <colors>
    <mruColors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3521-E632-49CC-8D2A-1EE23F9F861C}">
  <sheetPr>
    <pageSetUpPr fitToPage="1"/>
  </sheetPr>
  <dimension ref="A1:AB88"/>
  <sheetViews>
    <sheetView showGridLines="0" tabSelected="1" view="pageBreakPreview" zoomScaleNormal="75" zoomScaleSheetLayoutView="100" workbookViewId="0">
      <pane ySplit="5" topLeftCell="A6" activePane="bottomLeft" state="frozen"/>
      <selection pane="bottomLeft" activeCell="M13" sqref="M13"/>
    </sheetView>
  </sheetViews>
  <sheetFormatPr defaultColWidth="9.625" defaultRowHeight="13.5" outlineLevelRow="1" x14ac:dyDescent="0.15"/>
  <cols>
    <col min="1" max="2" width="3.5" style="1" customWidth="1"/>
    <col min="3" max="3" width="14.5" style="1" customWidth="1"/>
    <col min="4" max="4" width="13.375" style="1" customWidth="1"/>
    <col min="5" max="5" width="9.75" style="1" customWidth="1"/>
    <col min="6" max="6" width="13.375" style="1" customWidth="1"/>
    <col min="7" max="7" width="2.5" style="1" customWidth="1"/>
    <col min="8" max="8" width="10.87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2" customWidth="1"/>
    <col min="20" max="20" width="9" style="5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123" t="s">
        <v>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4.6" customHeight="1" x14ac:dyDescent="0.15">
      <c r="A2" s="3"/>
      <c r="B2" s="4"/>
      <c r="C2" s="4"/>
      <c r="K2" s="5"/>
      <c r="L2" s="6" t="s">
        <v>7</v>
      </c>
    </row>
    <row r="3" spans="1:12" ht="18.600000000000001" customHeight="1" thickBot="1" x14ac:dyDescent="0.2">
      <c r="A3" s="7"/>
      <c r="B3" s="8"/>
      <c r="C3" s="9"/>
      <c r="D3" s="87" t="s">
        <v>35</v>
      </c>
      <c r="E3" s="89"/>
      <c r="F3" s="87" t="s">
        <v>36</v>
      </c>
      <c r="G3" s="88"/>
      <c r="H3" s="88"/>
      <c r="I3" s="88"/>
      <c r="J3" s="89"/>
      <c r="K3" s="87" t="s">
        <v>37</v>
      </c>
      <c r="L3" s="89"/>
    </row>
    <row r="4" spans="1:12" ht="15" customHeight="1" x14ac:dyDescent="0.15">
      <c r="A4" s="90" t="s">
        <v>8</v>
      </c>
      <c r="B4" s="91"/>
      <c r="C4" s="92"/>
      <c r="D4" s="10" t="s">
        <v>2</v>
      </c>
      <c r="E4" s="12" t="s">
        <v>3</v>
      </c>
      <c r="F4" s="124" t="s">
        <v>4</v>
      </c>
      <c r="G4" s="126" t="s">
        <v>43</v>
      </c>
      <c r="H4" s="127"/>
      <c r="I4" s="130" t="s">
        <v>38</v>
      </c>
      <c r="J4" s="12" t="s">
        <v>3</v>
      </c>
      <c r="K4" s="90" t="s">
        <v>39</v>
      </c>
      <c r="L4" s="12" t="s">
        <v>5</v>
      </c>
    </row>
    <row r="5" spans="1:12" ht="15" customHeight="1" x14ac:dyDescent="0.15">
      <c r="A5" s="13"/>
      <c r="C5" s="11"/>
      <c r="D5" s="10" t="s">
        <v>0</v>
      </c>
      <c r="E5" s="14" t="s">
        <v>1</v>
      </c>
      <c r="F5" s="125"/>
      <c r="G5" s="128"/>
      <c r="H5" s="129"/>
      <c r="I5" s="131"/>
      <c r="J5" s="15" t="s">
        <v>6</v>
      </c>
      <c r="K5" s="90"/>
      <c r="L5" s="16" t="s">
        <v>1</v>
      </c>
    </row>
    <row r="6" spans="1:12" ht="12.75" customHeight="1" x14ac:dyDescent="0.15">
      <c r="A6" s="78" t="s">
        <v>9</v>
      </c>
      <c r="B6" s="79"/>
      <c r="C6" s="80"/>
      <c r="D6" s="17"/>
      <c r="E6" s="18"/>
      <c r="F6" s="17"/>
      <c r="G6" s="48"/>
      <c r="H6" s="19">
        <v>5000</v>
      </c>
      <c r="I6" s="20"/>
      <c r="J6" s="21"/>
      <c r="K6" s="22"/>
      <c r="L6" s="18"/>
    </row>
    <row r="7" spans="1:12" ht="14.25" x14ac:dyDescent="0.15">
      <c r="A7" s="81"/>
      <c r="B7" s="82"/>
      <c r="C7" s="83"/>
      <c r="D7" s="23">
        <v>31503550</v>
      </c>
      <c r="E7" s="24">
        <f>ROUND(D7/D$82*100,2)</f>
        <v>13.22</v>
      </c>
      <c r="F7" s="23">
        <v>31470631</v>
      </c>
      <c r="G7" s="65" t="s">
        <v>42</v>
      </c>
      <c r="H7" s="49">
        <v>649495</v>
      </c>
      <c r="I7" s="26">
        <f>SUM(F7,H8)</f>
        <v>32125126</v>
      </c>
      <c r="J7" s="24">
        <f>ROUND(I7/I$82*100,2)</f>
        <v>13.02</v>
      </c>
      <c r="K7" s="27">
        <f>I7-D7</f>
        <v>621576</v>
      </c>
      <c r="L7" s="28">
        <f>ROUND(K7/D7*100,2)</f>
        <v>1.97</v>
      </c>
    </row>
    <row r="8" spans="1:12" ht="12.75" customHeight="1" x14ac:dyDescent="0.15">
      <c r="A8" s="81"/>
      <c r="B8" s="82"/>
      <c r="C8" s="83"/>
      <c r="D8" s="23"/>
      <c r="E8" s="24"/>
      <c r="F8" s="23"/>
      <c r="G8" s="69"/>
      <c r="H8" s="50">
        <f>SUM(H6:H7)</f>
        <v>654495</v>
      </c>
      <c r="I8" s="26"/>
      <c r="J8" s="29"/>
      <c r="K8" s="30"/>
      <c r="L8" s="24"/>
    </row>
    <row r="9" spans="1:12" ht="12.75" customHeight="1" x14ac:dyDescent="0.15">
      <c r="A9" s="113"/>
      <c r="B9" s="119" t="s">
        <v>10</v>
      </c>
      <c r="C9" s="120"/>
      <c r="D9" s="31"/>
      <c r="E9" s="32"/>
      <c r="F9" s="31"/>
      <c r="G9" s="48"/>
      <c r="H9" s="19"/>
      <c r="I9" s="34"/>
      <c r="J9" s="32"/>
      <c r="K9" s="35"/>
      <c r="L9" s="32"/>
    </row>
    <row r="10" spans="1:12" ht="12.75" customHeight="1" x14ac:dyDescent="0.15">
      <c r="A10" s="113"/>
      <c r="B10" s="114"/>
      <c r="C10" s="83"/>
      <c r="D10" s="23">
        <v>1510932</v>
      </c>
      <c r="E10" s="24">
        <f>ROUND(D10/D$82*100,2)</f>
        <v>0.63</v>
      </c>
      <c r="F10" s="23">
        <v>1815744</v>
      </c>
      <c r="G10" s="65" t="s">
        <v>42</v>
      </c>
      <c r="H10" s="49">
        <v>22257</v>
      </c>
      <c r="I10" s="26">
        <f>SUM(F10,H11)</f>
        <v>1838001</v>
      </c>
      <c r="J10" s="24">
        <f>ROUND(I10/I$82*100,2)</f>
        <v>0.74</v>
      </c>
      <c r="K10" s="27">
        <f>I10-D10</f>
        <v>327069</v>
      </c>
      <c r="L10" s="28">
        <f>ROUND(K10/D10*100,2)</f>
        <v>21.65</v>
      </c>
    </row>
    <row r="11" spans="1:12" ht="12.75" customHeight="1" x14ac:dyDescent="0.15">
      <c r="A11" s="113"/>
      <c r="B11" s="118"/>
      <c r="C11" s="121"/>
      <c r="D11" s="36"/>
      <c r="E11" s="37"/>
      <c r="F11" s="36"/>
      <c r="G11" s="69"/>
      <c r="H11" s="50">
        <f>SUM(H9:H10)</f>
        <v>22257</v>
      </c>
      <c r="I11" s="39"/>
      <c r="J11" s="37"/>
      <c r="K11" s="40"/>
      <c r="L11" s="37"/>
    </row>
    <row r="12" spans="1:12" ht="12.75" customHeight="1" x14ac:dyDescent="0.15">
      <c r="A12" s="113"/>
      <c r="B12" s="114" t="s">
        <v>11</v>
      </c>
      <c r="C12" s="83"/>
      <c r="D12" s="41"/>
      <c r="E12" s="24"/>
      <c r="F12" s="41"/>
      <c r="G12" s="48"/>
      <c r="H12" s="19"/>
      <c r="I12" s="42"/>
      <c r="J12" s="24"/>
      <c r="K12" s="30"/>
      <c r="L12" s="24"/>
    </row>
    <row r="13" spans="1:12" ht="12.75" customHeight="1" x14ac:dyDescent="0.15">
      <c r="A13" s="113"/>
      <c r="B13" s="114"/>
      <c r="C13" s="83"/>
      <c r="D13" s="23">
        <v>14090582</v>
      </c>
      <c r="E13" s="24">
        <f>ROUND(D13/D$82*100,2)</f>
        <v>5.91</v>
      </c>
      <c r="F13" s="23">
        <v>14368482</v>
      </c>
      <c r="G13" s="65" t="s">
        <v>42</v>
      </c>
      <c r="H13" s="49">
        <v>360708</v>
      </c>
      <c r="I13" s="26">
        <f>SUM(F13,H14)</f>
        <v>14729190</v>
      </c>
      <c r="J13" s="24">
        <f>ROUND(I13/I$82*100,2)</f>
        <v>5.97</v>
      </c>
      <c r="K13" s="27">
        <f>I13-D13</f>
        <v>638608</v>
      </c>
      <c r="L13" s="28">
        <f>ROUND(K13/D13*100,2)</f>
        <v>4.53</v>
      </c>
    </row>
    <row r="14" spans="1:12" ht="12.75" customHeight="1" x14ac:dyDescent="0.15">
      <c r="A14" s="122"/>
      <c r="B14" s="132"/>
      <c r="C14" s="86"/>
      <c r="D14" s="43"/>
      <c r="E14" s="44"/>
      <c r="F14" s="43"/>
      <c r="G14" s="69"/>
      <c r="H14" s="50">
        <f>SUM(H12:H13)</f>
        <v>360708</v>
      </c>
      <c r="I14" s="46"/>
      <c r="J14" s="44"/>
      <c r="K14" s="47"/>
      <c r="L14" s="44"/>
    </row>
    <row r="15" spans="1:12" ht="12.75" customHeight="1" x14ac:dyDescent="0.15">
      <c r="A15" s="78" t="s">
        <v>12</v>
      </c>
      <c r="B15" s="79"/>
      <c r="C15" s="80"/>
      <c r="D15" s="17"/>
      <c r="E15" s="18"/>
      <c r="F15" s="17"/>
      <c r="G15" s="64"/>
      <c r="H15" s="19"/>
      <c r="I15" s="20"/>
      <c r="J15" s="18"/>
      <c r="K15" s="22"/>
      <c r="L15" s="18"/>
    </row>
    <row r="16" spans="1:12" ht="12.75" customHeight="1" x14ac:dyDescent="0.15">
      <c r="A16" s="81"/>
      <c r="B16" s="82"/>
      <c r="C16" s="83"/>
      <c r="D16" s="23">
        <v>34424534</v>
      </c>
      <c r="E16" s="24">
        <f t="shared" ref="E16" si="0">ROUND(D16/D$82*100,2)</f>
        <v>14.45</v>
      </c>
      <c r="F16" s="23">
        <v>37804337</v>
      </c>
      <c r="G16" s="65"/>
      <c r="H16" s="25">
        <v>50500</v>
      </c>
      <c r="I16" s="26">
        <f>SUM(F16,H16)</f>
        <v>37854837</v>
      </c>
      <c r="J16" s="24">
        <f>ROUND(I16/I$82*100,2)</f>
        <v>15.34</v>
      </c>
      <c r="K16" s="27">
        <f>I16-D16</f>
        <v>3430303</v>
      </c>
      <c r="L16" s="28">
        <f>ROUND(K16/D16*100,2)</f>
        <v>9.9600000000000009</v>
      </c>
    </row>
    <row r="17" spans="1:12" ht="12.75" customHeight="1" x14ac:dyDescent="0.15">
      <c r="A17" s="84"/>
      <c r="B17" s="85"/>
      <c r="C17" s="86"/>
      <c r="D17" s="43"/>
      <c r="E17" s="44"/>
      <c r="F17" s="43"/>
      <c r="G17" s="68"/>
      <c r="H17" s="45"/>
      <c r="I17" s="46"/>
      <c r="J17" s="44"/>
      <c r="K17" s="47"/>
      <c r="L17" s="44"/>
    </row>
    <row r="18" spans="1:12" ht="12.75" customHeight="1" x14ac:dyDescent="0.15">
      <c r="A18" s="78" t="s">
        <v>13</v>
      </c>
      <c r="B18" s="79"/>
      <c r="C18" s="80"/>
      <c r="D18" s="17"/>
      <c r="E18" s="18"/>
      <c r="F18" s="17"/>
      <c r="G18" s="64"/>
      <c r="H18" s="19"/>
      <c r="I18" s="20"/>
      <c r="J18" s="18"/>
      <c r="K18" s="22"/>
      <c r="L18" s="18"/>
    </row>
    <row r="19" spans="1:12" ht="12.75" customHeight="1" x14ac:dyDescent="0.15">
      <c r="A19" s="81"/>
      <c r="B19" s="82"/>
      <c r="C19" s="83"/>
      <c r="D19" s="23">
        <v>1881165</v>
      </c>
      <c r="E19" s="24">
        <f t="shared" ref="E19" si="1">ROUND(D19/D$82*100,2)</f>
        <v>0.79</v>
      </c>
      <c r="F19" s="23">
        <v>1667648</v>
      </c>
      <c r="G19" s="65"/>
      <c r="H19" s="25">
        <v>0</v>
      </c>
      <c r="I19" s="26">
        <f>SUM(F19:H19)</f>
        <v>1667648</v>
      </c>
      <c r="J19" s="24">
        <f t="shared" ref="J19" si="2">ROUND(I19/I$82*100,2)</f>
        <v>0.68</v>
      </c>
      <c r="K19" s="27">
        <f>I19-D19</f>
        <v>-213517</v>
      </c>
      <c r="L19" s="28">
        <f>ROUND(K19/D19*100,2)</f>
        <v>-11.35</v>
      </c>
    </row>
    <row r="20" spans="1:12" ht="12.75" customHeight="1" x14ac:dyDescent="0.15">
      <c r="A20" s="84"/>
      <c r="B20" s="85"/>
      <c r="C20" s="86"/>
      <c r="D20" s="43"/>
      <c r="E20" s="44"/>
      <c r="F20" s="43"/>
      <c r="G20" s="68"/>
      <c r="H20" s="45"/>
      <c r="I20" s="46"/>
      <c r="J20" s="44"/>
      <c r="K20" s="47"/>
      <c r="L20" s="44"/>
    </row>
    <row r="21" spans="1:12" ht="12.75" customHeight="1" x14ac:dyDescent="0.15">
      <c r="A21" s="78" t="s">
        <v>14</v>
      </c>
      <c r="B21" s="79"/>
      <c r="C21" s="80"/>
      <c r="D21" s="17"/>
      <c r="E21" s="18"/>
      <c r="F21" s="17"/>
      <c r="G21" s="64"/>
      <c r="H21" s="19"/>
      <c r="I21" s="20"/>
      <c r="J21" s="18"/>
      <c r="K21" s="22"/>
      <c r="L21" s="18"/>
    </row>
    <row r="22" spans="1:12" ht="12.75" customHeight="1" x14ac:dyDescent="0.15">
      <c r="A22" s="81"/>
      <c r="B22" s="82"/>
      <c r="C22" s="83"/>
      <c r="D22" s="23">
        <v>73688734</v>
      </c>
      <c r="E22" s="24">
        <f t="shared" ref="E22" si="3">ROUND(D22/D$82*100,2)</f>
        <v>30.93</v>
      </c>
      <c r="F22" s="23">
        <v>82534441</v>
      </c>
      <c r="G22" s="65"/>
      <c r="H22" s="25">
        <v>0</v>
      </c>
      <c r="I22" s="26">
        <f>SUM(F22:H22)</f>
        <v>82534441</v>
      </c>
      <c r="J22" s="24">
        <f t="shared" ref="J22" si="4">ROUND(I22/I$82*100,2)</f>
        <v>33.44</v>
      </c>
      <c r="K22" s="27">
        <f>I22-D22</f>
        <v>8845707</v>
      </c>
      <c r="L22" s="28">
        <f>ROUND(K22/D22*100,2)</f>
        <v>12</v>
      </c>
    </row>
    <row r="23" spans="1:12" ht="12.75" customHeight="1" x14ac:dyDescent="0.15">
      <c r="A23" s="84"/>
      <c r="B23" s="85"/>
      <c r="C23" s="86"/>
      <c r="D23" s="43"/>
      <c r="E23" s="44"/>
      <c r="F23" s="43"/>
      <c r="G23" s="68"/>
      <c r="H23" s="45"/>
      <c r="I23" s="46"/>
      <c r="J23" s="44"/>
      <c r="K23" s="47"/>
      <c r="L23" s="44"/>
    </row>
    <row r="24" spans="1:12" ht="12.75" customHeight="1" x14ac:dyDescent="0.15">
      <c r="A24" s="78" t="s">
        <v>15</v>
      </c>
      <c r="B24" s="79"/>
      <c r="C24" s="80"/>
      <c r="D24" s="51"/>
      <c r="E24" s="18"/>
      <c r="F24" s="51"/>
      <c r="G24" s="52"/>
      <c r="H24" s="53"/>
      <c r="I24" s="20"/>
      <c r="J24" s="18"/>
      <c r="K24" s="22"/>
      <c r="L24" s="18"/>
    </row>
    <row r="25" spans="1:12" ht="12.75" customHeight="1" x14ac:dyDescent="0.15">
      <c r="A25" s="81"/>
      <c r="B25" s="82"/>
      <c r="C25" s="83"/>
      <c r="D25" s="27">
        <f>SUM(D27:D35)</f>
        <v>31348323</v>
      </c>
      <c r="E25" s="24">
        <f t="shared" ref="E25" si="5">ROUND(D25/D$82*100,2)</f>
        <v>13.16</v>
      </c>
      <c r="F25" s="27">
        <f>SUM(F27:F35)</f>
        <v>24908045</v>
      </c>
      <c r="G25" s="65"/>
      <c r="H25" s="55">
        <f>SUM(H27:H35)</f>
        <v>3410000</v>
      </c>
      <c r="I25" s="26">
        <f>SUM(F25:H25)</f>
        <v>28318045</v>
      </c>
      <c r="J25" s="24">
        <f t="shared" ref="J25" si="6">ROUND(I25/I$82*100,2)</f>
        <v>11.47</v>
      </c>
      <c r="K25" s="27">
        <f>I25-D25</f>
        <v>-3030278</v>
      </c>
      <c r="L25" s="28">
        <f>ROUND(K25/D25*100,2)</f>
        <v>-9.67</v>
      </c>
    </row>
    <row r="26" spans="1:12" ht="12.75" customHeight="1" x14ac:dyDescent="0.15">
      <c r="A26" s="81"/>
      <c r="B26" s="82"/>
      <c r="C26" s="83"/>
      <c r="D26" s="27"/>
      <c r="E26" s="24"/>
      <c r="F26" s="27"/>
      <c r="G26" s="71"/>
      <c r="H26" s="55"/>
      <c r="I26" s="26"/>
      <c r="J26" s="24"/>
      <c r="K26" s="30"/>
      <c r="L26" s="24"/>
    </row>
    <row r="27" spans="1:12" ht="12.75" customHeight="1" x14ac:dyDescent="0.15">
      <c r="A27" s="113"/>
      <c r="B27" s="119" t="s">
        <v>17</v>
      </c>
      <c r="C27" s="120"/>
      <c r="D27" s="31"/>
      <c r="E27" s="32"/>
      <c r="F27" s="31"/>
      <c r="G27" s="66"/>
      <c r="H27" s="33"/>
      <c r="I27" s="34"/>
      <c r="J27" s="32"/>
      <c r="K27" s="35"/>
      <c r="L27" s="32"/>
    </row>
    <row r="28" spans="1:12" ht="12.75" customHeight="1" x14ac:dyDescent="0.15">
      <c r="A28" s="113"/>
      <c r="B28" s="114"/>
      <c r="C28" s="83"/>
      <c r="D28" s="23">
        <v>8533698</v>
      </c>
      <c r="E28" s="24">
        <f t="shared" ref="E28" si="7">ROUND(D28/D$82*100,2)</f>
        <v>3.58</v>
      </c>
      <c r="F28" s="23">
        <v>7906920</v>
      </c>
      <c r="G28" s="65"/>
      <c r="H28" s="25">
        <v>1540000</v>
      </c>
      <c r="I28" s="26">
        <f>SUM(F28:H28)</f>
        <v>9446920</v>
      </c>
      <c r="J28" s="24">
        <f t="shared" ref="J28" si="8">ROUND(I28/I$82*100,2)</f>
        <v>3.83</v>
      </c>
      <c r="K28" s="27">
        <f>I28-D28</f>
        <v>913222</v>
      </c>
      <c r="L28" s="28">
        <f>ROUND(K28/D28*100,2)</f>
        <v>10.7</v>
      </c>
    </row>
    <row r="29" spans="1:12" ht="12.75" customHeight="1" x14ac:dyDescent="0.15">
      <c r="A29" s="113"/>
      <c r="B29" s="118"/>
      <c r="C29" s="121"/>
      <c r="D29" s="36"/>
      <c r="E29" s="37"/>
      <c r="F29" s="36"/>
      <c r="G29" s="67"/>
      <c r="H29" s="38"/>
      <c r="I29" s="39"/>
      <c r="J29" s="37"/>
      <c r="K29" s="40"/>
      <c r="L29" s="37"/>
    </row>
    <row r="30" spans="1:12" ht="12.75" customHeight="1" x14ac:dyDescent="0.15">
      <c r="A30" s="113"/>
      <c r="B30" s="119" t="s">
        <v>18</v>
      </c>
      <c r="C30" s="120"/>
      <c r="D30" s="31"/>
      <c r="E30" s="32"/>
      <c r="F30" s="31"/>
      <c r="G30" s="66"/>
      <c r="H30" s="33"/>
      <c r="I30" s="34"/>
      <c r="J30" s="32"/>
      <c r="K30" s="35"/>
      <c r="L30" s="32"/>
    </row>
    <row r="31" spans="1:12" ht="12.75" customHeight="1" x14ac:dyDescent="0.15">
      <c r="A31" s="113"/>
      <c r="B31" s="114"/>
      <c r="C31" s="83"/>
      <c r="D31" s="23">
        <v>13673316</v>
      </c>
      <c r="E31" s="24">
        <f t="shared" ref="E31" si="9">ROUND(D31/D$82*100,2)</f>
        <v>5.74</v>
      </c>
      <c r="F31" s="23">
        <v>14090075</v>
      </c>
      <c r="G31" s="65"/>
      <c r="H31" s="25">
        <v>1870000</v>
      </c>
      <c r="I31" s="26">
        <f>SUM(F31:H31)</f>
        <v>15960075</v>
      </c>
      <c r="J31" s="24">
        <f t="shared" ref="J31" si="10">ROUND(I31/I$82*100,2)</f>
        <v>6.47</v>
      </c>
      <c r="K31" s="27">
        <f>I31-D31</f>
        <v>2286759</v>
      </c>
      <c r="L31" s="28">
        <f>ROUND(K31/D31*100,2)</f>
        <v>16.72</v>
      </c>
    </row>
    <row r="32" spans="1:12" ht="12.75" customHeight="1" x14ac:dyDescent="0.15">
      <c r="A32" s="113"/>
      <c r="B32" s="118"/>
      <c r="C32" s="121"/>
      <c r="D32" s="36"/>
      <c r="E32" s="37"/>
      <c r="F32" s="36"/>
      <c r="G32" s="67"/>
      <c r="H32" s="38"/>
      <c r="I32" s="39"/>
      <c r="J32" s="37"/>
      <c r="K32" s="40"/>
      <c r="L32" s="37"/>
    </row>
    <row r="33" spans="1:12" ht="12.75" customHeight="1" x14ac:dyDescent="0.15">
      <c r="A33" s="113"/>
      <c r="B33" s="82" t="s">
        <v>19</v>
      </c>
      <c r="C33" s="83"/>
      <c r="D33" s="41"/>
      <c r="E33" s="24"/>
      <c r="F33" s="41"/>
      <c r="G33" s="65"/>
      <c r="H33" s="25"/>
      <c r="I33" s="42"/>
      <c r="J33" s="24"/>
      <c r="K33" s="30"/>
      <c r="L33" s="24"/>
    </row>
    <row r="34" spans="1:12" ht="12.75" customHeight="1" x14ac:dyDescent="0.15">
      <c r="A34" s="113"/>
      <c r="B34" s="82"/>
      <c r="C34" s="83"/>
      <c r="D34" s="23">
        <v>9141309</v>
      </c>
      <c r="E34" s="24">
        <f t="shared" ref="E34" si="11">ROUND(D34/D$82*100,2)</f>
        <v>3.84</v>
      </c>
      <c r="F34" s="23">
        <v>2911050</v>
      </c>
      <c r="G34" s="65"/>
      <c r="H34" s="25">
        <v>0</v>
      </c>
      <c r="I34" s="26">
        <f>SUM(F34:H34)</f>
        <v>2911050</v>
      </c>
      <c r="J34" s="24">
        <f t="shared" ref="J34" si="12">ROUND(I34/I$82*100,2)</f>
        <v>1.18</v>
      </c>
      <c r="K34" s="27">
        <f>I34-D34</f>
        <v>-6230259</v>
      </c>
      <c r="L34" s="28">
        <f>ROUND(K34/D34*100,2)</f>
        <v>-68.150000000000006</v>
      </c>
    </row>
    <row r="35" spans="1:12" ht="12.75" customHeight="1" x14ac:dyDescent="0.15">
      <c r="A35" s="122"/>
      <c r="B35" s="85"/>
      <c r="C35" s="86"/>
      <c r="D35" s="43"/>
      <c r="E35" s="44"/>
      <c r="F35" s="43"/>
      <c r="G35" s="68"/>
      <c r="H35" s="45"/>
      <c r="I35" s="46"/>
      <c r="J35" s="44"/>
      <c r="K35" s="47"/>
      <c r="L35" s="44"/>
    </row>
    <row r="36" spans="1:12" ht="12.75" customHeight="1" x14ac:dyDescent="0.15">
      <c r="A36" s="78" t="s">
        <v>20</v>
      </c>
      <c r="B36" s="79"/>
      <c r="C36" s="80"/>
      <c r="D36" s="51"/>
      <c r="E36" s="18"/>
      <c r="F36" s="51"/>
      <c r="G36" s="72"/>
      <c r="H36" s="53"/>
      <c r="I36" s="20"/>
      <c r="J36" s="18"/>
      <c r="K36" s="22"/>
      <c r="L36" s="18"/>
    </row>
    <row r="37" spans="1:12" ht="12.75" customHeight="1" x14ac:dyDescent="0.15">
      <c r="A37" s="81"/>
      <c r="B37" s="82"/>
      <c r="C37" s="83"/>
      <c r="D37" s="27">
        <f>SUM(D39:D44,D51:D59)</f>
        <v>23390406</v>
      </c>
      <c r="E37" s="24">
        <f t="shared" ref="E37" si="13">ROUND(D37/D$82*100,2)</f>
        <v>9.82</v>
      </c>
      <c r="F37" s="27">
        <f>IF(SUM(F40,F43,F52,F55,F58)=0,"",SUM(F40,F43,F52,F55,F58))</f>
        <v>24713498</v>
      </c>
      <c r="G37" s="73"/>
      <c r="H37" s="25">
        <v>0</v>
      </c>
      <c r="I37" s="26">
        <f>SUM(F37:H37)</f>
        <v>24713498</v>
      </c>
      <c r="J37" s="24">
        <f t="shared" ref="J37" si="14">ROUND(I37/I$82*100,2)</f>
        <v>10.01</v>
      </c>
      <c r="K37" s="27">
        <f>I37-D37</f>
        <v>1323092</v>
      </c>
      <c r="L37" s="28">
        <f>ROUND(K37/D37*100,2)</f>
        <v>5.66</v>
      </c>
    </row>
    <row r="38" spans="1:12" ht="12.75" customHeight="1" x14ac:dyDescent="0.15">
      <c r="A38" s="81"/>
      <c r="B38" s="82"/>
      <c r="C38" s="83"/>
      <c r="D38" s="27"/>
      <c r="E38" s="24"/>
      <c r="F38" s="27"/>
      <c r="G38" s="73"/>
      <c r="H38" s="25"/>
      <c r="I38" s="26"/>
      <c r="J38" s="24"/>
      <c r="K38" s="30"/>
      <c r="L38" s="24"/>
    </row>
    <row r="39" spans="1:12" ht="12.75" customHeight="1" x14ac:dyDescent="0.15">
      <c r="A39" s="113"/>
      <c r="B39" s="119" t="s">
        <v>16</v>
      </c>
      <c r="C39" s="120"/>
      <c r="D39" s="31"/>
      <c r="E39" s="32"/>
      <c r="F39" s="31"/>
      <c r="G39" s="66"/>
      <c r="H39" s="33"/>
      <c r="I39" s="34"/>
      <c r="J39" s="32"/>
      <c r="K39" s="35"/>
      <c r="L39" s="32"/>
    </row>
    <row r="40" spans="1:12" ht="12.75" customHeight="1" x14ac:dyDescent="0.15">
      <c r="A40" s="113"/>
      <c r="B40" s="114"/>
      <c r="C40" s="83"/>
      <c r="D40" s="23">
        <v>10192490</v>
      </c>
      <c r="E40" s="24">
        <f t="shared" ref="E40" si="15">ROUND(D40/D$82*100,2)</f>
        <v>4.28</v>
      </c>
      <c r="F40" s="23">
        <v>10476786</v>
      </c>
      <c r="G40" s="65"/>
      <c r="H40" s="25">
        <v>0</v>
      </c>
      <c r="I40" s="26">
        <f>SUM(F40:H40)</f>
        <v>10476786</v>
      </c>
      <c r="J40" s="24">
        <f t="shared" ref="J40" si="16">ROUND(I40/I$82*100,2)</f>
        <v>4.24</v>
      </c>
      <c r="K40" s="27">
        <f>I40-D40</f>
        <v>284296</v>
      </c>
      <c r="L40" s="28">
        <f>ROUND(K40/D40*100,2)</f>
        <v>2.79</v>
      </c>
    </row>
    <row r="41" spans="1:12" ht="12.75" customHeight="1" x14ac:dyDescent="0.15">
      <c r="A41" s="113"/>
      <c r="B41" s="118"/>
      <c r="C41" s="121"/>
      <c r="D41" s="36"/>
      <c r="E41" s="37"/>
      <c r="F41" s="36"/>
      <c r="G41" s="67"/>
      <c r="H41" s="38"/>
      <c r="I41" s="39"/>
      <c r="J41" s="37"/>
      <c r="K41" s="40"/>
      <c r="L41" s="37"/>
    </row>
    <row r="42" spans="1:12" ht="12.75" customHeight="1" x14ac:dyDescent="0.15">
      <c r="A42" s="113"/>
      <c r="B42" s="119" t="s">
        <v>21</v>
      </c>
      <c r="C42" s="120"/>
      <c r="D42" s="57"/>
      <c r="E42" s="32"/>
      <c r="F42" s="57"/>
      <c r="G42" s="74"/>
      <c r="H42" s="33"/>
      <c r="I42" s="34"/>
      <c r="J42" s="32"/>
      <c r="K42" s="35"/>
      <c r="L42" s="32"/>
    </row>
    <row r="43" spans="1:12" ht="12.75" customHeight="1" x14ac:dyDescent="0.15">
      <c r="A43" s="113"/>
      <c r="B43" s="114"/>
      <c r="C43" s="83"/>
      <c r="D43" s="27">
        <f>SUM(D45:D50)</f>
        <v>12334173</v>
      </c>
      <c r="E43" s="24">
        <f t="shared" ref="E43" si="17">ROUND(D43/D$82*100,2)</f>
        <v>5.18</v>
      </c>
      <c r="F43" s="27">
        <f>IF(SUM(F46,F49)=0,"",SUM(F46,F49))</f>
        <v>13311133</v>
      </c>
      <c r="G43" s="73"/>
      <c r="H43" s="25">
        <v>0</v>
      </c>
      <c r="I43" s="26">
        <f>SUM(F43:H43)</f>
        <v>13311133</v>
      </c>
      <c r="J43" s="24">
        <f t="shared" ref="J43" si="18">ROUND(I43/I$82*100,2)</f>
        <v>5.39</v>
      </c>
      <c r="K43" s="27">
        <f>I43-D43</f>
        <v>976960</v>
      </c>
      <c r="L43" s="28">
        <f>ROUND(K43/D43*100,2)</f>
        <v>7.92</v>
      </c>
    </row>
    <row r="44" spans="1:12" ht="12.75" customHeight="1" x14ac:dyDescent="0.15">
      <c r="A44" s="113"/>
      <c r="B44" s="114"/>
      <c r="C44" s="121"/>
      <c r="D44" s="58"/>
      <c r="E44" s="37"/>
      <c r="F44" s="58"/>
      <c r="G44" s="71"/>
      <c r="H44" s="56"/>
      <c r="I44" s="39"/>
      <c r="J44" s="37"/>
      <c r="K44" s="40"/>
      <c r="L44" s="37"/>
    </row>
    <row r="45" spans="1:12" ht="12.75" customHeight="1" x14ac:dyDescent="0.15">
      <c r="A45" s="113"/>
      <c r="B45" s="114"/>
      <c r="C45" s="115" t="s">
        <v>22</v>
      </c>
      <c r="D45" s="31"/>
      <c r="E45" s="32"/>
      <c r="F45" s="31"/>
      <c r="G45" s="66"/>
      <c r="H45" s="33"/>
      <c r="I45" s="34"/>
      <c r="J45" s="32"/>
      <c r="K45" s="35"/>
      <c r="L45" s="32"/>
    </row>
    <row r="46" spans="1:12" ht="12.75" customHeight="1" x14ac:dyDescent="0.15">
      <c r="A46" s="113"/>
      <c r="B46" s="114"/>
      <c r="C46" s="116"/>
      <c r="D46" s="23">
        <v>567199</v>
      </c>
      <c r="E46" s="24">
        <f t="shared" ref="E46" si="19">ROUND(D46/D$82*100,2)</f>
        <v>0.24</v>
      </c>
      <c r="F46" s="23">
        <v>368903</v>
      </c>
      <c r="G46" s="65"/>
      <c r="H46" s="25">
        <v>0</v>
      </c>
      <c r="I46" s="26">
        <f>SUM(F46:H46)</f>
        <v>368903</v>
      </c>
      <c r="J46" s="24">
        <f t="shared" ref="J46" si="20">ROUND(I46/I$82*100,2)</f>
        <v>0.15</v>
      </c>
      <c r="K46" s="27">
        <f>I46-D46</f>
        <v>-198296</v>
      </c>
      <c r="L46" s="28">
        <f>ROUND(K46/D46*100,2)</f>
        <v>-34.96</v>
      </c>
    </row>
    <row r="47" spans="1:12" ht="12.75" customHeight="1" x14ac:dyDescent="0.15">
      <c r="A47" s="113"/>
      <c r="B47" s="114"/>
      <c r="C47" s="117"/>
      <c r="D47" s="36"/>
      <c r="E47" s="37"/>
      <c r="F47" s="36"/>
      <c r="G47" s="67"/>
      <c r="H47" s="38"/>
      <c r="I47" s="39"/>
      <c r="J47" s="37"/>
      <c r="K47" s="40"/>
      <c r="L47" s="37"/>
    </row>
    <row r="48" spans="1:12" ht="12.75" customHeight="1" x14ac:dyDescent="0.15">
      <c r="A48" s="113"/>
      <c r="B48" s="114"/>
      <c r="C48" s="115" t="s">
        <v>23</v>
      </c>
      <c r="D48" s="31"/>
      <c r="E48" s="32"/>
      <c r="F48" s="31"/>
      <c r="G48" s="66"/>
      <c r="H48" s="33"/>
      <c r="I48" s="34"/>
      <c r="J48" s="32"/>
      <c r="K48" s="35"/>
      <c r="L48" s="32"/>
    </row>
    <row r="49" spans="1:13" ht="12.75" customHeight="1" x14ac:dyDescent="0.15">
      <c r="A49" s="113"/>
      <c r="B49" s="114"/>
      <c r="C49" s="116"/>
      <c r="D49" s="23">
        <v>11766974</v>
      </c>
      <c r="E49" s="24">
        <f t="shared" ref="E49" si="21">ROUND(D49/D$82*100,2)</f>
        <v>4.9400000000000004</v>
      </c>
      <c r="F49" s="23">
        <v>12942230</v>
      </c>
      <c r="G49" s="65"/>
      <c r="H49" s="25">
        <v>0</v>
      </c>
      <c r="I49" s="26">
        <f>SUM(F49:H49)</f>
        <v>12942230</v>
      </c>
      <c r="J49" s="24">
        <f t="shared" ref="J49" si="22">ROUND(I49/I$82*100,2)</f>
        <v>5.24</v>
      </c>
      <c r="K49" s="27">
        <f>I49-D49</f>
        <v>1175256</v>
      </c>
      <c r="L49" s="28">
        <f>ROUND(K49/D49*100,2)</f>
        <v>9.99</v>
      </c>
    </row>
    <row r="50" spans="1:13" ht="12.75" customHeight="1" x14ac:dyDescent="0.15">
      <c r="A50" s="113"/>
      <c r="B50" s="118"/>
      <c r="C50" s="117"/>
      <c r="D50" s="36"/>
      <c r="E50" s="37"/>
      <c r="F50" s="36"/>
      <c r="G50" s="67"/>
      <c r="H50" s="38"/>
      <c r="I50" s="39"/>
      <c r="J50" s="37"/>
      <c r="K50" s="40"/>
      <c r="L50" s="37"/>
    </row>
    <row r="51" spans="1:13" ht="12.75" customHeight="1" x14ac:dyDescent="0.15">
      <c r="A51" s="96"/>
      <c r="B51" s="97" t="s">
        <v>24</v>
      </c>
      <c r="C51" s="98"/>
      <c r="D51" s="31"/>
      <c r="E51" s="32"/>
      <c r="F51" s="31"/>
      <c r="G51" s="66"/>
      <c r="H51" s="33"/>
      <c r="I51" s="34"/>
      <c r="J51" s="32"/>
      <c r="K51" s="35"/>
      <c r="L51" s="32"/>
    </row>
    <row r="52" spans="1:13" ht="12.75" customHeight="1" x14ac:dyDescent="0.15">
      <c r="A52" s="96"/>
      <c r="B52" s="99"/>
      <c r="C52" s="100"/>
      <c r="D52" s="23">
        <v>185575</v>
      </c>
      <c r="E52" s="24">
        <f t="shared" ref="E52" si="23">ROUND(D52/D$82*100,2)</f>
        <v>0.08</v>
      </c>
      <c r="F52" s="23">
        <v>215940</v>
      </c>
      <c r="G52" s="65"/>
      <c r="H52" s="25">
        <v>0</v>
      </c>
      <c r="I52" s="26">
        <f>SUM(F52:H52)</f>
        <v>215940</v>
      </c>
      <c r="J52" s="24">
        <f t="shared" ref="J52" si="24">ROUND(I52/I$82*100,2)</f>
        <v>0.09</v>
      </c>
      <c r="K52" s="27">
        <f>I52-D52</f>
        <v>30365</v>
      </c>
      <c r="L52" s="28">
        <f>ROUND(K52/D52*100,2)</f>
        <v>16.36</v>
      </c>
    </row>
    <row r="53" spans="1:13" ht="12.75" customHeight="1" x14ac:dyDescent="0.15">
      <c r="A53" s="96"/>
      <c r="B53" s="101"/>
      <c r="C53" s="102"/>
      <c r="D53" s="36"/>
      <c r="E53" s="37"/>
      <c r="F53" s="36"/>
      <c r="G53" s="67"/>
      <c r="H53" s="38"/>
      <c r="I53" s="39"/>
      <c r="J53" s="37"/>
      <c r="K53" s="40"/>
      <c r="L53" s="37"/>
    </row>
    <row r="54" spans="1:13" ht="12.75" customHeight="1" x14ac:dyDescent="0.15">
      <c r="A54" s="96"/>
      <c r="B54" s="103" t="s">
        <v>25</v>
      </c>
      <c r="C54" s="104"/>
      <c r="D54" s="31"/>
      <c r="E54" s="32"/>
      <c r="F54" s="31"/>
      <c r="G54" s="66"/>
      <c r="H54" s="33"/>
      <c r="I54" s="34"/>
      <c r="J54" s="32"/>
      <c r="K54" s="35"/>
      <c r="L54" s="32"/>
    </row>
    <row r="55" spans="1:13" ht="12.75" customHeight="1" x14ac:dyDescent="0.15">
      <c r="A55" s="96"/>
      <c r="B55" s="105"/>
      <c r="C55" s="106"/>
      <c r="D55" s="23">
        <v>678168</v>
      </c>
      <c r="E55" s="24">
        <f t="shared" ref="E55" si="25">ROUND(D55/D$82*100,2)</f>
        <v>0.28000000000000003</v>
      </c>
      <c r="F55" s="23">
        <v>709639</v>
      </c>
      <c r="G55" s="65"/>
      <c r="H55" s="25">
        <v>0</v>
      </c>
      <c r="I55" s="26">
        <f>SUM(F55:H55)</f>
        <v>709639</v>
      </c>
      <c r="J55" s="24">
        <f t="shared" ref="J55" si="26">ROUND(I55/I$82*100,2)</f>
        <v>0.28999999999999998</v>
      </c>
      <c r="K55" s="27">
        <f t="shared" ref="K55" si="27">I55-D55</f>
        <v>31471</v>
      </c>
      <c r="L55" s="28">
        <f>ROUND(K55/D55*100,2)</f>
        <v>4.6399999999999997</v>
      </c>
    </row>
    <row r="56" spans="1:13" ht="12.75" customHeight="1" x14ac:dyDescent="0.15">
      <c r="A56" s="96"/>
      <c r="B56" s="107"/>
      <c r="C56" s="108"/>
      <c r="D56" s="36"/>
      <c r="E56" s="37"/>
      <c r="F56" s="36"/>
      <c r="G56" s="67"/>
      <c r="H56" s="38"/>
      <c r="I56" s="39"/>
      <c r="J56" s="37"/>
      <c r="K56" s="40"/>
      <c r="L56" s="37"/>
      <c r="M56" s="59"/>
    </row>
    <row r="57" spans="1:13" ht="12.75" hidden="1" customHeight="1" outlineLevel="1" x14ac:dyDescent="0.15">
      <c r="A57" s="96"/>
      <c r="B57" s="110" t="s">
        <v>26</v>
      </c>
      <c r="C57" s="106"/>
      <c r="D57" s="41"/>
      <c r="E57" s="24"/>
      <c r="F57" s="41"/>
      <c r="G57" s="65"/>
      <c r="H57" s="25"/>
      <c r="I57" s="42"/>
      <c r="J57" s="24"/>
      <c r="K57" s="30"/>
      <c r="L57" s="24"/>
      <c r="M57" s="60"/>
    </row>
    <row r="58" spans="1:13" ht="12.75" hidden="1" customHeight="1" outlineLevel="1" x14ac:dyDescent="0.15">
      <c r="A58" s="96"/>
      <c r="B58" s="110"/>
      <c r="C58" s="106"/>
      <c r="D58" s="23">
        <v>0</v>
      </c>
      <c r="E58" s="24">
        <f t="shared" ref="E58" si="28">ROUND(D58/D$82*100,2)</f>
        <v>0</v>
      </c>
      <c r="F58" s="23">
        <v>0</v>
      </c>
      <c r="G58" s="65"/>
      <c r="H58" s="25">
        <v>0</v>
      </c>
      <c r="I58" s="26">
        <f>SUM(F58:H58)</f>
        <v>0</v>
      </c>
      <c r="J58" s="24">
        <f t="shared" ref="J58" si="29">ROUND(I58/I$82*100,2)</f>
        <v>0</v>
      </c>
      <c r="K58" s="27">
        <f>I58-D58</f>
        <v>0</v>
      </c>
      <c r="L58" s="28" t="e">
        <f>ROUND(K58/D58*100,2)</f>
        <v>#DIV/0!</v>
      </c>
    </row>
    <row r="59" spans="1:13" ht="12.75" hidden="1" customHeight="1" outlineLevel="1" x14ac:dyDescent="0.15">
      <c r="A59" s="109"/>
      <c r="B59" s="111"/>
      <c r="C59" s="112"/>
      <c r="D59" s="43"/>
      <c r="E59" s="44"/>
      <c r="F59" s="43"/>
      <c r="G59" s="68"/>
      <c r="H59" s="45"/>
      <c r="I59" s="46"/>
      <c r="J59" s="44"/>
      <c r="K59" s="47"/>
      <c r="L59" s="44"/>
    </row>
    <row r="60" spans="1:13" ht="12.75" customHeight="1" collapsed="1" x14ac:dyDescent="0.15">
      <c r="A60" s="78" t="s">
        <v>27</v>
      </c>
      <c r="B60" s="79"/>
      <c r="C60" s="80"/>
      <c r="D60" s="17"/>
      <c r="E60" s="18"/>
      <c r="F60" s="17"/>
      <c r="G60" s="64"/>
      <c r="H60" s="19"/>
      <c r="I60" s="20"/>
      <c r="J60" s="18"/>
      <c r="K60" s="22"/>
      <c r="L60" s="18"/>
    </row>
    <row r="61" spans="1:13" ht="12.75" customHeight="1" x14ac:dyDescent="0.15">
      <c r="A61" s="81"/>
      <c r="B61" s="82"/>
      <c r="C61" s="83"/>
      <c r="D61" s="23">
        <v>2328046</v>
      </c>
      <c r="E61" s="24">
        <f t="shared" ref="E61" si="30">ROUND(D61/D$82*100,2)</f>
        <v>0.98</v>
      </c>
      <c r="F61" s="23">
        <v>1008934</v>
      </c>
      <c r="G61" s="65"/>
      <c r="H61" s="25">
        <v>0</v>
      </c>
      <c r="I61" s="26">
        <f>SUM(F61:H61)</f>
        <v>1008934</v>
      </c>
      <c r="J61" s="24">
        <f t="shared" ref="J61" si="31">ROUND(I61/I$82*100,2)</f>
        <v>0.41</v>
      </c>
      <c r="K61" s="27">
        <f>I61-D61</f>
        <v>-1319112</v>
      </c>
      <c r="L61" s="28">
        <f>ROUND(K61/D61*100,2)</f>
        <v>-56.66</v>
      </c>
    </row>
    <row r="62" spans="1:13" ht="12.75" customHeight="1" x14ac:dyDescent="0.15">
      <c r="A62" s="84"/>
      <c r="B62" s="85"/>
      <c r="C62" s="86"/>
      <c r="D62" s="43"/>
      <c r="E62" s="44"/>
      <c r="F62" s="43"/>
      <c r="G62" s="68"/>
      <c r="H62" s="45"/>
      <c r="I62" s="46"/>
      <c r="J62" s="44"/>
      <c r="K62" s="47"/>
      <c r="L62" s="44"/>
    </row>
    <row r="63" spans="1:13" ht="12.75" customHeight="1" x14ac:dyDescent="0.15">
      <c r="A63" s="78" t="s">
        <v>28</v>
      </c>
      <c r="B63" s="79"/>
      <c r="C63" s="80"/>
      <c r="D63" s="17"/>
      <c r="E63" s="18"/>
      <c r="F63" s="17"/>
      <c r="G63" s="64"/>
      <c r="H63" s="19"/>
      <c r="I63" s="20"/>
      <c r="J63" s="18"/>
      <c r="K63" s="22"/>
      <c r="L63" s="18"/>
    </row>
    <row r="64" spans="1:13" ht="12.75" customHeight="1" x14ac:dyDescent="0.15">
      <c r="A64" s="81"/>
      <c r="B64" s="82"/>
      <c r="C64" s="83"/>
      <c r="D64" s="23">
        <v>16632500</v>
      </c>
      <c r="E64" s="24">
        <f t="shared" ref="E64" si="32">ROUND(D64/D$82*100,2)</f>
        <v>6.98</v>
      </c>
      <c r="F64" s="23">
        <v>16538300</v>
      </c>
      <c r="G64" s="65"/>
      <c r="H64" s="25">
        <v>0</v>
      </c>
      <c r="I64" s="26">
        <f>SUM(F64:H64)</f>
        <v>16538300</v>
      </c>
      <c r="J64" s="24">
        <f t="shared" ref="J64" si="33">ROUND(I64/I$82*100,2)</f>
        <v>6.7</v>
      </c>
      <c r="K64" s="27">
        <f>I64-D64</f>
        <v>-94200</v>
      </c>
      <c r="L64" s="28">
        <f>ROUND(K64/D64*100,2)</f>
        <v>-0.56999999999999995</v>
      </c>
    </row>
    <row r="65" spans="1:28" ht="12.75" customHeight="1" x14ac:dyDescent="0.15">
      <c r="A65" s="84"/>
      <c r="B65" s="85"/>
      <c r="C65" s="86"/>
      <c r="D65" s="43"/>
      <c r="E65" s="44"/>
      <c r="F65" s="43"/>
      <c r="G65" s="68"/>
      <c r="H65" s="45"/>
      <c r="I65" s="46"/>
      <c r="J65" s="44"/>
      <c r="K65" s="47"/>
      <c r="L65" s="44"/>
    </row>
    <row r="66" spans="1:28" ht="12.75" customHeight="1" x14ac:dyDescent="0.15">
      <c r="A66" s="78" t="s">
        <v>29</v>
      </c>
      <c r="B66" s="79"/>
      <c r="C66" s="80"/>
      <c r="D66" s="17"/>
      <c r="E66" s="18"/>
      <c r="F66" s="17"/>
      <c r="G66" s="64"/>
      <c r="H66" s="19"/>
      <c r="I66" s="20"/>
      <c r="J66" s="18"/>
      <c r="K66" s="22"/>
      <c r="L66" s="18"/>
    </row>
    <row r="67" spans="1:28" ht="12.75" customHeight="1" x14ac:dyDescent="0.15">
      <c r="A67" s="81"/>
      <c r="B67" s="82"/>
      <c r="C67" s="83"/>
      <c r="D67" s="23">
        <v>110000</v>
      </c>
      <c r="E67" s="24">
        <f t="shared" ref="E67" si="34">ROUND(D67/D$82*100,2)</f>
        <v>0.05</v>
      </c>
      <c r="F67" s="23">
        <v>125000</v>
      </c>
      <c r="G67" s="65"/>
      <c r="H67" s="25">
        <v>0</v>
      </c>
      <c r="I67" s="26">
        <f>SUM(F67:H67)</f>
        <v>125000</v>
      </c>
      <c r="J67" s="24">
        <f t="shared" ref="J67" si="35">ROUND(I67/I$82*100,2)</f>
        <v>0.05</v>
      </c>
      <c r="K67" s="27">
        <f>I67-D67</f>
        <v>15000</v>
      </c>
      <c r="L67" s="28">
        <f>ROUND(K67/D67*100,2)</f>
        <v>13.64</v>
      </c>
      <c r="U67" s="61"/>
      <c r="V67" s="61"/>
      <c r="W67" s="61"/>
      <c r="X67" s="61"/>
      <c r="Y67" s="61"/>
      <c r="Z67" s="61"/>
      <c r="AA67" s="61"/>
      <c r="AB67" s="61"/>
    </row>
    <row r="68" spans="1:28" ht="12.75" customHeight="1" x14ac:dyDescent="0.15">
      <c r="A68" s="84"/>
      <c r="B68" s="85"/>
      <c r="C68" s="86"/>
      <c r="D68" s="43"/>
      <c r="E68" s="44"/>
      <c r="F68" s="43"/>
      <c r="G68" s="68"/>
      <c r="H68" s="45"/>
      <c r="I68" s="46"/>
      <c r="J68" s="44"/>
      <c r="K68" s="47"/>
      <c r="L68" s="44"/>
      <c r="U68" s="61"/>
      <c r="V68" s="61"/>
      <c r="W68" s="61"/>
      <c r="X68" s="61"/>
      <c r="Y68" s="61"/>
      <c r="Z68" s="61"/>
      <c r="AA68" s="61"/>
      <c r="AB68" s="61"/>
    </row>
    <row r="69" spans="1:28" ht="12.75" customHeight="1" x14ac:dyDescent="0.15">
      <c r="A69" s="78" t="s">
        <v>30</v>
      </c>
      <c r="B69" s="79"/>
      <c r="C69" s="80"/>
      <c r="D69" s="17"/>
      <c r="E69" s="18"/>
      <c r="F69" s="17"/>
      <c r="G69" s="64"/>
      <c r="H69" s="19"/>
      <c r="I69" s="20"/>
      <c r="J69" s="18"/>
      <c r="K69" s="22"/>
      <c r="L69" s="18"/>
    </row>
    <row r="70" spans="1:28" ht="12.75" customHeight="1" x14ac:dyDescent="0.15">
      <c r="A70" s="81"/>
      <c r="B70" s="82"/>
      <c r="C70" s="83"/>
      <c r="D70" s="23">
        <v>2570283</v>
      </c>
      <c r="E70" s="24">
        <f>ROUND(D70/D$82*100,2)</f>
        <v>1.08</v>
      </c>
      <c r="F70" s="23">
        <v>2484233</v>
      </c>
      <c r="G70" s="65"/>
      <c r="H70" s="25">
        <v>0</v>
      </c>
      <c r="I70" s="26">
        <f>SUM(F70:H70)</f>
        <v>2484233</v>
      </c>
      <c r="J70" s="24">
        <f t="shared" ref="J70" si="36">ROUND(I70/I$82*100,2)</f>
        <v>1.01</v>
      </c>
      <c r="K70" s="27">
        <f>I70-D70</f>
        <v>-86050</v>
      </c>
      <c r="L70" s="28">
        <f>ROUND(K70/D70*100,2)</f>
        <v>-3.35</v>
      </c>
    </row>
    <row r="71" spans="1:28" ht="12.75" customHeight="1" x14ac:dyDescent="0.15">
      <c r="A71" s="84"/>
      <c r="B71" s="85"/>
      <c r="C71" s="86"/>
      <c r="D71" s="43"/>
      <c r="E71" s="44"/>
      <c r="F71" s="43"/>
      <c r="G71" s="68"/>
      <c r="H71" s="45"/>
      <c r="I71" s="46"/>
      <c r="J71" s="44"/>
      <c r="K71" s="47"/>
      <c r="L71" s="44"/>
    </row>
    <row r="72" spans="1:28" ht="12.75" customHeight="1" x14ac:dyDescent="0.15">
      <c r="A72" s="78" t="s">
        <v>31</v>
      </c>
      <c r="B72" s="79"/>
      <c r="C72" s="80"/>
      <c r="D72" s="17"/>
      <c r="E72" s="18"/>
      <c r="F72" s="17"/>
      <c r="G72" s="64"/>
      <c r="H72" s="19"/>
      <c r="I72" s="20"/>
      <c r="J72" s="18"/>
      <c r="K72" s="22"/>
      <c r="L72" s="18"/>
    </row>
    <row r="73" spans="1:28" ht="12.75" customHeight="1" x14ac:dyDescent="0.15">
      <c r="A73" s="81"/>
      <c r="B73" s="82"/>
      <c r="C73" s="83"/>
      <c r="D73" s="23">
        <v>3885880</v>
      </c>
      <c r="E73" s="24">
        <f t="shared" ref="E73" si="37">ROUND(D73/D$82*100,2)</f>
        <v>1.63</v>
      </c>
      <c r="F73" s="23">
        <v>3500600</v>
      </c>
      <c r="G73" s="65"/>
      <c r="H73" s="25">
        <v>0</v>
      </c>
      <c r="I73" s="26">
        <f>SUM(F73:H73)</f>
        <v>3500600</v>
      </c>
      <c r="J73" s="24">
        <f t="shared" ref="J73" si="38">ROUND(I73/I$82*100,2)</f>
        <v>1.42</v>
      </c>
      <c r="K73" s="27">
        <f>I73-D73</f>
        <v>-385280</v>
      </c>
      <c r="L73" s="28">
        <f>ROUND(K73/D73*100,2)</f>
        <v>-9.91</v>
      </c>
      <c r="U73" s="61"/>
      <c r="V73" s="61"/>
      <c r="W73" s="61"/>
      <c r="X73" s="61"/>
      <c r="Y73" s="61"/>
      <c r="Z73" s="61"/>
      <c r="AA73" s="61"/>
      <c r="AB73" s="61"/>
    </row>
    <row r="74" spans="1:28" ht="12.75" customHeight="1" x14ac:dyDescent="0.15">
      <c r="A74" s="84"/>
      <c r="B74" s="85"/>
      <c r="C74" s="86"/>
      <c r="D74" s="43"/>
      <c r="E74" s="44"/>
      <c r="F74" s="43"/>
      <c r="G74" s="68"/>
      <c r="H74" s="45"/>
      <c r="I74" s="46"/>
      <c r="J74" s="44"/>
      <c r="K74" s="47"/>
      <c r="L74" s="44"/>
      <c r="U74" s="61"/>
      <c r="V74" s="61"/>
      <c r="W74" s="61"/>
      <c r="X74" s="61"/>
      <c r="Y74" s="61"/>
      <c r="Z74" s="61"/>
      <c r="AA74" s="61"/>
      <c r="AB74" s="61"/>
    </row>
    <row r="75" spans="1:28" ht="12.75" customHeight="1" x14ac:dyDescent="0.15">
      <c r="A75" s="78" t="s">
        <v>32</v>
      </c>
      <c r="B75" s="79"/>
      <c r="C75" s="80"/>
      <c r="D75" s="17"/>
      <c r="E75" s="18"/>
      <c r="F75" s="17"/>
      <c r="G75" s="48"/>
      <c r="H75" s="19"/>
      <c r="I75" s="20"/>
      <c r="J75" s="18"/>
      <c r="K75" s="22"/>
      <c r="L75" s="18"/>
    </row>
    <row r="76" spans="1:28" ht="12.75" customHeight="1" x14ac:dyDescent="0.15">
      <c r="A76" s="81"/>
      <c r="B76" s="82"/>
      <c r="C76" s="83"/>
      <c r="D76" s="23">
        <v>16382940</v>
      </c>
      <c r="E76" s="24">
        <f t="shared" ref="E76" si="39">ROUND(D76/D$82*100,2)</f>
        <v>6.88</v>
      </c>
      <c r="F76" s="23">
        <v>15820970</v>
      </c>
      <c r="G76" s="65" t="s">
        <v>42</v>
      </c>
      <c r="H76" s="49">
        <v>27372</v>
      </c>
      <c r="I76" s="26">
        <f>SUM(F76,H77)</f>
        <v>15848342</v>
      </c>
      <c r="J76" s="24">
        <f t="shared" ref="J76" si="40">ROUND(I76/I$82*100,2)</f>
        <v>6.42</v>
      </c>
      <c r="K76" s="27">
        <f>I76-D76</f>
        <v>-534598</v>
      </c>
      <c r="L76" s="28">
        <f>ROUND(K76/D76*100,2)</f>
        <v>-3.26</v>
      </c>
      <c r="U76" s="61"/>
      <c r="V76" s="61"/>
      <c r="W76" s="61"/>
      <c r="X76" s="61"/>
      <c r="Y76" s="61"/>
      <c r="Z76" s="61"/>
      <c r="AA76" s="61"/>
      <c r="AB76" s="61"/>
    </row>
    <row r="77" spans="1:28" ht="12.75" customHeight="1" x14ac:dyDescent="0.15">
      <c r="A77" s="84"/>
      <c r="B77" s="85"/>
      <c r="C77" s="86"/>
      <c r="D77" s="43"/>
      <c r="E77" s="44"/>
      <c r="F77" s="43"/>
      <c r="G77" s="69"/>
      <c r="H77" s="50">
        <f>SUM(H75:H76)</f>
        <v>27372</v>
      </c>
      <c r="I77" s="46"/>
      <c r="J77" s="44"/>
      <c r="K77" s="47"/>
      <c r="L77" s="44"/>
      <c r="U77" s="61"/>
      <c r="V77" s="61"/>
      <c r="W77" s="61"/>
      <c r="X77" s="61"/>
      <c r="Y77" s="61"/>
      <c r="Z77" s="61"/>
      <c r="AA77" s="61"/>
      <c r="AB77" s="61"/>
    </row>
    <row r="78" spans="1:28" ht="12" customHeight="1" x14ac:dyDescent="0.15">
      <c r="A78" s="78" t="s">
        <v>33</v>
      </c>
      <c r="B78" s="79"/>
      <c r="C78" s="80"/>
      <c r="D78" s="17"/>
      <c r="E78" s="18"/>
      <c r="F78" s="17"/>
      <c r="G78" s="64"/>
      <c r="H78" s="19"/>
      <c r="I78" s="20"/>
      <c r="J78" s="18"/>
      <c r="K78" s="22"/>
      <c r="L78" s="18"/>
    </row>
    <row r="79" spans="1:28" ht="12" customHeight="1" x14ac:dyDescent="0.15">
      <c r="A79" s="81"/>
      <c r="B79" s="82"/>
      <c r="C79" s="83"/>
      <c r="D79" s="23">
        <v>100000</v>
      </c>
      <c r="E79" s="24">
        <f t="shared" ref="E79" si="41">ROUND(D79/D$82*100,2)</f>
        <v>0.04</v>
      </c>
      <c r="F79" s="23">
        <v>100000</v>
      </c>
      <c r="G79" s="65"/>
      <c r="H79" s="25">
        <v>0</v>
      </c>
      <c r="I79" s="26">
        <f>SUM(F79:H79)</f>
        <v>100000</v>
      </c>
      <c r="J79" s="24">
        <f t="shared" ref="J79" si="42">ROUND(I79/I$82*100,2)</f>
        <v>0.04</v>
      </c>
      <c r="K79" s="27">
        <f>I79-D79</f>
        <v>0</v>
      </c>
      <c r="L79" s="28">
        <f>ROUND(K79/D79*100,2)</f>
        <v>0</v>
      </c>
    </row>
    <row r="80" spans="1:28" ht="12" customHeight="1" x14ac:dyDescent="0.15">
      <c r="A80" s="84"/>
      <c r="B80" s="85"/>
      <c r="C80" s="86"/>
      <c r="D80" s="43"/>
      <c r="E80" s="44"/>
      <c r="F80" s="43"/>
      <c r="G80" s="68"/>
      <c r="H80" s="45"/>
      <c r="I80" s="46"/>
      <c r="J80" s="44"/>
      <c r="K80" s="47"/>
      <c r="L80" s="44"/>
    </row>
    <row r="81" spans="1:12" ht="12" customHeight="1" x14ac:dyDescent="0.15">
      <c r="A81" s="87" t="s">
        <v>40</v>
      </c>
      <c r="B81" s="88"/>
      <c r="C81" s="89"/>
      <c r="D81" s="51"/>
      <c r="E81" s="18"/>
      <c r="F81" s="17"/>
      <c r="G81" s="52"/>
      <c r="H81" s="53">
        <f>SUM(H6,H16,H19,H22,H25,H37,H61,H64,H67,H70,H73,H75,H79)</f>
        <v>3465500</v>
      </c>
      <c r="I81" s="20"/>
      <c r="J81" s="18"/>
      <c r="K81" s="22"/>
      <c r="L81" s="18"/>
    </row>
    <row r="82" spans="1:12" ht="12" customHeight="1" x14ac:dyDescent="0.15">
      <c r="A82" s="90"/>
      <c r="B82" s="91"/>
      <c r="C82" s="92"/>
      <c r="D82" s="27">
        <f>D7+D16+D19+D22+D25+D37+D61+D64+D67+D70+D73+D76+D79</f>
        <v>238246361</v>
      </c>
      <c r="E82" s="24">
        <f t="shared" ref="E82" si="43">ROUND(D82/D$82*100,2)</f>
        <v>100</v>
      </c>
      <c r="F82" s="27">
        <f>F7+F16+F19+F22+F25+F37+F61+F64+F67+F70+F73+F76+F79</f>
        <v>242676637</v>
      </c>
      <c r="G82" s="70" t="s">
        <v>42</v>
      </c>
      <c r="H82" s="54">
        <f>SUM(H7,H76)</f>
        <v>676867</v>
      </c>
      <c r="I82" s="26">
        <f>SUM(F82,H83)</f>
        <v>246819004</v>
      </c>
      <c r="J82" s="24">
        <f t="shared" ref="J82" si="44">ROUND(I82/I$82*100,2)</f>
        <v>100</v>
      </c>
      <c r="K82" s="27">
        <f>I82-D82</f>
        <v>8572643</v>
      </c>
      <c r="L82" s="28">
        <f>ROUND(K82/D82*100,2)</f>
        <v>3.6</v>
      </c>
    </row>
    <row r="83" spans="1:12" ht="12" customHeight="1" thickBot="1" x14ac:dyDescent="0.2">
      <c r="A83" s="93"/>
      <c r="B83" s="94"/>
      <c r="C83" s="95"/>
      <c r="D83" s="62"/>
      <c r="E83" s="44"/>
      <c r="F83" s="43"/>
      <c r="G83" s="75"/>
      <c r="H83" s="63">
        <f>SUM(H81:H82)</f>
        <v>4142367</v>
      </c>
      <c r="I83" s="46"/>
      <c r="J83" s="44"/>
      <c r="K83" s="47"/>
      <c r="L83" s="44"/>
    </row>
    <row r="84" spans="1:12" ht="18.600000000000001" customHeight="1" x14ac:dyDescent="0.15">
      <c r="A84" s="3" t="s">
        <v>41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6" spans="1:12" x14ac:dyDescent="0.15"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2" x14ac:dyDescent="0.15">
      <c r="C87" s="76"/>
      <c r="D87" s="76"/>
      <c r="E87" s="76"/>
      <c r="F87" s="76"/>
      <c r="G87" s="76"/>
      <c r="H87" s="76"/>
      <c r="I87" s="76"/>
      <c r="J87" s="76"/>
      <c r="K87" s="76"/>
      <c r="L87" s="76"/>
    </row>
    <row r="88" spans="1:12" x14ac:dyDescent="0.15">
      <c r="C88" s="77"/>
      <c r="D88" s="77"/>
      <c r="E88" s="77"/>
      <c r="F88" s="77"/>
      <c r="G88" s="77"/>
      <c r="H88" s="77"/>
      <c r="I88" s="77"/>
      <c r="J88" s="77"/>
      <c r="K88" s="77"/>
      <c r="L88" s="77"/>
    </row>
  </sheetData>
  <dataConsolidate/>
  <mergeCells count="49">
    <mergeCell ref="A15:C17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C8"/>
    <mergeCell ref="A9:A11"/>
    <mergeCell ref="B9:C11"/>
    <mergeCell ref="A12:A14"/>
    <mergeCell ref="B12:C14"/>
    <mergeCell ref="A42:A44"/>
    <mergeCell ref="B42:C44"/>
    <mergeCell ref="A18:C20"/>
    <mergeCell ref="A21:C23"/>
    <mergeCell ref="A24:C26"/>
    <mergeCell ref="A27:A29"/>
    <mergeCell ref="B27:C29"/>
    <mergeCell ref="A30:A32"/>
    <mergeCell ref="B30:C32"/>
    <mergeCell ref="A33:A35"/>
    <mergeCell ref="B33:C35"/>
    <mergeCell ref="A36:C38"/>
    <mergeCell ref="A39:A41"/>
    <mergeCell ref="B39:C41"/>
    <mergeCell ref="A45:A47"/>
    <mergeCell ref="B45:B47"/>
    <mergeCell ref="C45:C47"/>
    <mergeCell ref="A48:A50"/>
    <mergeCell ref="B48:B50"/>
    <mergeCell ref="C48:C50"/>
    <mergeCell ref="A51:A53"/>
    <mergeCell ref="B51:C53"/>
    <mergeCell ref="A54:A56"/>
    <mergeCell ref="B54:C56"/>
    <mergeCell ref="A57:A59"/>
    <mergeCell ref="B57:C59"/>
    <mergeCell ref="A78:C80"/>
    <mergeCell ref="A81:C83"/>
    <mergeCell ref="A60:C62"/>
    <mergeCell ref="A63:C65"/>
    <mergeCell ref="A66:C68"/>
    <mergeCell ref="A69:C71"/>
    <mergeCell ref="A72:C74"/>
    <mergeCell ref="A75:C7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R7.12補（追加)</vt:lpstr>
      <vt:lpstr>'R7.12補（追加)'!Print_Area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2026-03-17T07:30:09Z</dcterms:created>
  <dcterms:modified xsi:type="dcterms:W3CDTF">2026-03-17T07:30:13Z</dcterms:modified>
</cp:coreProperties>
</file>