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8_R5.3月補正（R6.3分）\"/>
    </mc:Choice>
  </mc:AlternateContent>
  <xr:revisionPtr revIDLastSave="0" documentId="13_ncr:1_{CD308EDF-32A4-41FF-88EA-125E07E83F24}" xr6:coauthVersionLast="47" xr6:coauthVersionMax="47" xr10:uidLastSave="{00000000-0000-0000-0000-000000000000}"/>
  <bookViews>
    <workbookView xWindow="-108" yWindow="-108" windowWidth="23256" windowHeight="12576" tabRatio="806" xr2:uid="{00000000-000D-0000-FFFF-FFFF00000000}"/>
  </bookViews>
  <sheets>
    <sheet name="R5.3補" sheetId="27" r:id="rId1"/>
  </sheets>
  <definedNames>
    <definedName name="_xlnm.Print_Area" localSheetId="0">'R5.3補'!$A$1:$L$84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7" l="1"/>
  <c r="F16" i="27"/>
  <c r="I16" i="27" s="1"/>
  <c r="K16" i="27" s="1"/>
  <c r="L16" i="27" s="1"/>
  <c r="F7" i="27"/>
  <c r="I25" i="27"/>
  <c r="K25" i="27" s="1"/>
  <c r="L25" i="27" s="1"/>
  <c r="I28" i="27"/>
  <c r="K28" i="27" s="1"/>
  <c r="L28" i="27" s="1"/>
  <c r="I7" i="27"/>
  <c r="E82" i="27"/>
  <c r="D82" i="27"/>
  <c r="E76" i="27" s="1"/>
  <c r="I79" i="27"/>
  <c r="K79" i="27" s="1"/>
  <c r="L79" i="27" s="1"/>
  <c r="K76" i="27"/>
  <c r="L76" i="27" s="1"/>
  <c r="I76" i="27"/>
  <c r="I73" i="27"/>
  <c r="K73" i="27" s="1"/>
  <c r="L73" i="27" s="1"/>
  <c r="E73" i="27"/>
  <c r="K70" i="27"/>
  <c r="L70" i="27" s="1"/>
  <c r="I70" i="27"/>
  <c r="E70" i="27"/>
  <c r="H67" i="27"/>
  <c r="H82" i="27" s="1"/>
  <c r="I64" i="27"/>
  <c r="K64" i="27" s="1"/>
  <c r="L64" i="27" s="1"/>
  <c r="E64" i="27"/>
  <c r="K61" i="27"/>
  <c r="L61" i="27" s="1"/>
  <c r="I61" i="27"/>
  <c r="E61" i="27"/>
  <c r="I58" i="27"/>
  <c r="E58" i="27"/>
  <c r="I55" i="27"/>
  <c r="K55" i="27" s="1"/>
  <c r="L55" i="27" s="1"/>
  <c r="K52" i="27"/>
  <c r="L52" i="27" s="1"/>
  <c r="I52" i="27"/>
  <c r="E52" i="27"/>
  <c r="I49" i="27"/>
  <c r="K49" i="27" s="1"/>
  <c r="L49" i="27" s="1"/>
  <c r="E49" i="27"/>
  <c r="L46" i="27"/>
  <c r="K46" i="27"/>
  <c r="I46" i="27"/>
  <c r="E46" i="27"/>
  <c r="K43" i="27"/>
  <c r="L43" i="27" s="1"/>
  <c r="I43" i="27"/>
  <c r="E43" i="27"/>
  <c r="L40" i="27"/>
  <c r="K40" i="27"/>
  <c r="I40" i="27"/>
  <c r="E40" i="27"/>
  <c r="I37" i="27"/>
  <c r="E37" i="27"/>
  <c r="I34" i="27"/>
  <c r="E34" i="27"/>
  <c r="I31" i="27"/>
  <c r="K31" i="27" s="1"/>
  <c r="L31" i="27" s="1"/>
  <c r="E31" i="27"/>
  <c r="E28" i="27"/>
  <c r="E25" i="27"/>
  <c r="L22" i="27"/>
  <c r="K22" i="27"/>
  <c r="I22" i="27"/>
  <c r="E22" i="27"/>
  <c r="K19" i="27"/>
  <c r="L19" i="27" s="1"/>
  <c r="I19" i="27"/>
  <c r="E19" i="27"/>
  <c r="E16" i="27"/>
  <c r="I13" i="27"/>
  <c r="E13" i="27"/>
  <c r="I10" i="27"/>
  <c r="E10" i="27"/>
  <c r="E7" i="27"/>
  <c r="F82" i="27" l="1"/>
  <c r="I82" i="27" s="1"/>
  <c r="J7" i="27" s="1"/>
  <c r="K7" i="27"/>
  <c r="L7" i="27" s="1"/>
  <c r="K13" i="27"/>
  <c r="L13" i="27" s="1"/>
  <c r="K37" i="27"/>
  <c r="L37" i="27" s="1"/>
  <c r="I67" i="27"/>
  <c r="K10" i="27"/>
  <c r="L10" i="27" s="1"/>
  <c r="K34" i="27"/>
  <c r="L34" i="27" s="1"/>
  <c r="E55" i="27"/>
  <c r="K58" i="27"/>
  <c r="E79" i="27"/>
  <c r="E67" i="27"/>
  <c r="J22" i="27" l="1"/>
  <c r="J82" i="27"/>
  <c r="J46" i="27"/>
  <c r="J13" i="27"/>
  <c r="J40" i="27"/>
  <c r="J34" i="27"/>
  <c r="J73" i="27"/>
  <c r="J79" i="27"/>
  <c r="J64" i="27"/>
  <c r="J28" i="27"/>
  <c r="J61" i="27"/>
  <c r="K82" i="27"/>
  <c r="L82" i="27" s="1"/>
  <c r="J37" i="27"/>
  <c r="J49" i="27"/>
  <c r="J52" i="27"/>
  <c r="J19" i="27"/>
  <c r="J10" i="27"/>
  <c r="J55" i="27"/>
  <c r="J43" i="27"/>
  <c r="J70" i="27"/>
  <c r="J76" i="27"/>
  <c r="J31" i="27"/>
  <c r="J25" i="27"/>
  <c r="J16" i="27"/>
  <c r="J58" i="27"/>
  <c r="J67" i="27"/>
  <c r="K67" i="27"/>
  <c r="L67" i="27" s="1"/>
</calcChain>
</file>

<file path=xl/sharedStrings.xml><?xml version="1.0" encoding="utf-8"?>
<sst xmlns="http://schemas.openxmlformats.org/spreadsheetml/2006/main" count="46" uniqueCount="44">
  <si>
    <t>(単位：千円)</t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</si>
  <si>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</si>
  <si>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区　　分</t>
    <rPh sb="0" eb="1">
      <t>ク</t>
    </rPh>
    <rPh sb="3" eb="4">
      <t>ブン</t>
    </rPh>
    <phoneticPr fontId="2"/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</si>
  <si>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</si>
  <si>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</si>
  <si>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</si>
  <si>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計（Ｂ）</t>
  </si>
  <si>
    <t>（Ｂ）－（Ａ）</t>
    <phoneticPr fontId="2"/>
  </si>
  <si>
    <t>増減率</t>
    <rPh sb="0" eb="2">
      <t>ゾウゲン</t>
    </rPh>
    <rPh sb="2" eb="3">
      <t>リツ</t>
    </rPh>
    <phoneticPr fontId="2"/>
  </si>
  <si>
    <t>（Ａ）</t>
  </si>
  <si>
    <t>％</t>
  </si>
  <si>
    <t>％</t>
    <phoneticPr fontId="2"/>
  </si>
  <si>
    <t>人件費</t>
    <rPh sb="0" eb="3">
      <t>ジンケンヒ</t>
    </rPh>
    <phoneticPr fontId="2"/>
  </si>
  <si>
    <t>うち報酬</t>
    <rPh sb="2" eb="4">
      <t>ホウシュウ</t>
    </rPh>
    <phoneticPr fontId="2"/>
  </si>
  <si>
    <t>うち給料</t>
    <rPh sb="2" eb="4">
      <t>キュウリョウ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</si>
  <si>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</si>
  <si>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</si>
  <si>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</si>
  <si>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</si>
  <si>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</si>
  <si>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</si>
  <si>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その他</t>
    <rPh sb="2" eb="3">
      <t>タ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</si>
  <si>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</si>
  <si>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補助事業</t>
    <rPh sb="0" eb="2">
      <t>ホジョ</t>
    </rPh>
    <rPh sb="2" eb="4">
      <t>ジギョウ</t>
    </rPh>
    <phoneticPr fontId="2"/>
  </si>
  <si>
    <t>単独事業</t>
    <rPh sb="0" eb="2">
      <t>タンドク</t>
    </rPh>
    <rPh sb="2" eb="4">
      <t>ジギョウ</t>
    </rPh>
    <phoneticPr fontId="2"/>
  </si>
  <si>
    <t>県単独事業</t>
    <rPh sb="0" eb="1">
      <t>ケン</t>
    </rPh>
    <rPh sb="1" eb="3">
      <t>タンドク</t>
    </rPh>
    <rPh sb="3" eb="5">
      <t>ジギョウ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</si>
  <si>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</si>
  <si>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</si>
  <si>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</si>
  <si>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受託事業</t>
    <rPh sb="0" eb="2">
      <t>ジュタク</t>
    </rPh>
    <rPh sb="2" eb="4">
      <t>ジギョウ</t>
    </rPh>
    <phoneticPr fontId="2"/>
  </si>
  <si>
    <t>皆減</t>
    <rPh sb="0" eb="1">
      <t>ミナ</t>
    </rPh>
    <rPh sb="1" eb="2">
      <t>ゲン</t>
    </rPh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</si>
  <si>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</si>
  <si>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公債費</t>
    <rPh sb="0" eb="3">
      <t>コウサイヒ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</si>
  <si>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</si>
  <si>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</si>
  <si>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</si>
  <si>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キン</t>
    </rPh>
    <phoneticPr fontId="2"/>
  </si>
  <si>
    <t>予備費</t>
    <rPh sb="0" eb="3">
      <t>ヨビヒ</t>
    </rPh>
    <phoneticPr fontId="2"/>
  </si>
  <si>
    <t>合　計</t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</si>
  <si>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</si>
  <si>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 xml:space="preserve">令 和 5 年 度 一 般 会 計 歳 出 予 算 性 質 別 一 覧 表 </t>
    <rPh sb="0" eb="1">
      <t>レイ</t>
    </rPh>
    <rPh sb="2" eb="3">
      <t>ワ</t>
    </rPh>
    <rPh sb="18" eb="19">
      <t>トシ</t>
    </rPh>
    <rPh sb="20" eb="21">
      <t>デ</t>
    </rPh>
    <rPh sb="22" eb="23">
      <t>ヨ</t>
    </rPh>
    <rPh sb="24" eb="25">
      <t>サン</t>
    </rPh>
    <rPh sb="26" eb="27">
      <t>セイ</t>
    </rPh>
    <rPh sb="28" eb="29">
      <t>シツ</t>
    </rPh>
    <rPh sb="30" eb="31">
      <t>ベツ</t>
    </rPh>
    <rPh sb="32" eb="37">
      <t>イチランヒョウ</t>
    </rPh>
    <phoneticPr fontId="5"/>
  </si>
  <si>
    <t>4年度同期補正後</t>
    <rPh sb="1" eb="3">
      <t>ネンド</t>
    </rPh>
    <rPh sb="3" eb="5">
      <t>ドウキ</t>
    </rPh>
    <rPh sb="5" eb="7">
      <t>ホセイ</t>
    </rPh>
    <rPh sb="7" eb="8">
      <t>ゴ</t>
    </rPh>
    <phoneticPr fontId="6"/>
  </si>
  <si>
    <t>5　　年　　度</t>
    <phoneticPr fontId="6"/>
  </si>
  <si>
    <t>3月補正額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</si>
</sst>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,##0;&quot;△ &quot;#,##0"/>
    <numFmt numFmtId="178" formatCode="#,##0.00;&quot;△ &quot;#,##0.00"/>
    <numFmt numFmtId="179" formatCode="0.00_);[Red]\(0.00\)"/>
  </numFmts>
  <fonts count="13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sz val="7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rgb="FF3333FF"/>
      <name val="BIZ UDPゴシック"/>
      <family val="3"/>
      <charset val="128"/>
    </font>
    <font>
      <sz val="9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auto="1"/>
      </bottom>
      <diagonal/>
    </border>
    <border>
      <left/>
      <right style="thick">
        <color indexed="64"/>
      </right>
      <top/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/>
      <right style="thick">
        <color indexed="64"/>
      </right>
      <top style="hair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5" fillId="0" borderId="0"/>
    <xf numFmtId="38" fontId="5" fillId="0" borderId="0" applyFont="0" applyFill="0" applyBorder="0" applyAlignment="0" applyProtection="0"/>
  </cellStyleXfs>
  <cellXfs count="112">
    <xf numFmtId="0" fontId="0" fillId="0" borderId="0" xfId="0"/>
    <xf numFmtId="177" fontId="9" fillId="0" borderId="0" xfId="4" applyNumberFormat="1" applyFont="1" applyBorder="1" applyAlignment="1">
      <alignment horizontal="right" vertical="center"/>
    </xf>
    <xf numFmtId="0" fontId="9" fillId="0" borderId="0" xfId="3" applyFont="1" applyAlignment="1">
      <alignment vertical="center"/>
    </xf>
    <xf numFmtId="0" fontId="10" fillId="0" borderId="0" xfId="3" applyFont="1"/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horizontal="centerContinuous" vertical="center"/>
    </xf>
    <xf numFmtId="0" fontId="8" fillId="0" borderId="0" xfId="3" applyFont="1"/>
    <xf numFmtId="0" fontId="8" fillId="0" borderId="0" xfId="3" applyFont="1" applyAlignment="1">
      <alignment vertical="center"/>
    </xf>
    <xf numFmtId="0" fontId="8" fillId="0" borderId="0" xfId="3" applyFont="1" applyAlignment="1">
      <alignment horizontal="right" vertical="center"/>
    </xf>
    <xf numFmtId="177" fontId="8" fillId="0" borderId="0" xfId="4" applyNumberFormat="1" applyFont="1" applyBorder="1" applyAlignment="1">
      <alignment horizontal="right" vertical="center"/>
    </xf>
    <xf numFmtId="0" fontId="8" fillId="0" borderId="2" xfId="3" applyFont="1" applyBorder="1"/>
    <xf numFmtId="0" fontId="8" fillId="0" borderId="3" xfId="3" applyFont="1" applyBorder="1"/>
    <xf numFmtId="0" fontId="8" fillId="0" borderId="4" xfId="3" applyFont="1" applyBorder="1"/>
    <xf numFmtId="0" fontId="8" fillId="0" borderId="5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5" xfId="3" applyFont="1" applyBorder="1"/>
    <xf numFmtId="0" fontId="8" fillId="0" borderId="7" xfId="3" applyFont="1" applyBorder="1" applyAlignment="1">
      <alignment horizontal="center" vertical="center"/>
    </xf>
    <xf numFmtId="0" fontId="8" fillId="0" borderId="7" xfId="3" applyFont="1" applyBorder="1" applyAlignment="1">
      <alignment horizontal="center"/>
    </xf>
    <xf numFmtId="0" fontId="8" fillId="0" borderId="2" xfId="3" applyFont="1" applyBorder="1" applyAlignment="1">
      <alignment horizontal="right" vertical="center"/>
    </xf>
    <xf numFmtId="179" fontId="11" fillId="0" borderId="8" xfId="3" applyNumberFormat="1" applyFont="1" applyBorder="1" applyAlignment="1">
      <alignment horizontal="right" vertical="center"/>
    </xf>
    <xf numFmtId="0" fontId="11" fillId="0" borderId="3" xfId="3" applyFont="1" applyBorder="1" applyAlignment="1">
      <alignment horizontal="right" vertical="center"/>
    </xf>
    <xf numFmtId="38" fontId="11" fillId="0" borderId="2" xfId="3" applyNumberFormat="1" applyFont="1" applyBorder="1" applyAlignment="1">
      <alignment horizontal="right" vertical="center"/>
    </xf>
    <xf numFmtId="177" fontId="8" fillId="0" borderId="5" xfId="3" applyNumberFormat="1" applyFont="1" applyBorder="1" applyAlignment="1">
      <alignment horizontal="right" vertical="center"/>
    </xf>
    <xf numFmtId="179" fontId="11" fillId="0" borderId="7" xfId="3" applyNumberFormat="1" applyFont="1" applyBorder="1" applyAlignment="1">
      <alignment horizontal="right" vertical="center"/>
    </xf>
    <xf numFmtId="177" fontId="11" fillId="0" borderId="0" xfId="3" applyNumberFormat="1" applyFont="1" applyAlignment="1">
      <alignment horizontal="right" vertical="center"/>
    </xf>
    <xf numFmtId="177" fontId="11" fillId="0" borderId="5" xfId="3" applyNumberFormat="1" applyFont="1" applyBorder="1" applyAlignment="1">
      <alignment horizontal="right" vertical="center"/>
    </xf>
    <xf numFmtId="178" fontId="11" fillId="0" borderId="7" xfId="3" applyNumberFormat="1" applyFont="1" applyBorder="1" applyAlignment="1">
      <alignment horizontal="right" vertical="center"/>
    </xf>
    <xf numFmtId="38" fontId="11" fillId="0" borderId="5" xfId="3" applyNumberFormat="1" applyFont="1" applyBorder="1" applyAlignment="1">
      <alignment horizontal="right" vertical="center"/>
    </xf>
    <xf numFmtId="0" fontId="8" fillId="0" borderId="15" xfId="3" applyFont="1" applyBorder="1" applyAlignment="1">
      <alignment horizontal="right" vertical="center"/>
    </xf>
    <xf numFmtId="179" fontId="11" fillId="0" borderId="16" xfId="3" applyNumberFormat="1" applyFont="1" applyBorder="1" applyAlignment="1">
      <alignment horizontal="right" vertical="center"/>
    </xf>
    <xf numFmtId="0" fontId="11" fillId="0" borderId="17" xfId="3" applyFont="1" applyBorder="1" applyAlignment="1">
      <alignment horizontal="right" vertical="center"/>
    </xf>
    <xf numFmtId="38" fontId="11" fillId="0" borderId="15" xfId="3" applyNumberFormat="1" applyFont="1" applyBorder="1" applyAlignment="1">
      <alignment horizontal="right" vertical="center"/>
    </xf>
    <xf numFmtId="177" fontId="8" fillId="0" borderId="21" xfId="3" applyNumberFormat="1" applyFont="1" applyBorder="1" applyAlignment="1">
      <alignment horizontal="right" vertical="center"/>
    </xf>
    <xf numFmtId="179" fontId="11" fillId="0" borderId="22" xfId="3" applyNumberFormat="1" applyFont="1" applyBorder="1" applyAlignment="1">
      <alignment horizontal="right" vertical="center"/>
    </xf>
    <xf numFmtId="177" fontId="11" fillId="0" borderId="23" xfId="3" applyNumberFormat="1" applyFont="1" applyBorder="1" applyAlignment="1">
      <alignment horizontal="right" vertical="center"/>
    </xf>
    <xf numFmtId="38" fontId="11" fillId="0" borderId="21" xfId="3" applyNumberFormat="1" applyFont="1" applyBorder="1" applyAlignment="1">
      <alignment horizontal="right" vertical="center"/>
    </xf>
    <xf numFmtId="0" fontId="8" fillId="0" borderId="5" xfId="3" applyFont="1" applyBorder="1" applyAlignment="1">
      <alignment horizontal="right" vertical="center"/>
    </xf>
    <xf numFmtId="0" fontId="11" fillId="0" borderId="0" xfId="3" applyFont="1" applyAlignment="1">
      <alignment horizontal="right" vertical="center"/>
    </xf>
    <xf numFmtId="177" fontId="8" fillId="0" borderId="9" xfId="3" applyNumberFormat="1" applyFont="1" applyBorder="1" applyAlignment="1">
      <alignment horizontal="right" vertical="center"/>
    </xf>
    <xf numFmtId="179" fontId="11" fillId="0" borderId="11" xfId="3" applyNumberFormat="1" applyFont="1" applyBorder="1" applyAlignment="1">
      <alignment horizontal="right" vertical="center"/>
    </xf>
    <xf numFmtId="177" fontId="11" fillId="0" borderId="1" xfId="3" applyNumberFormat="1" applyFont="1" applyBorder="1" applyAlignment="1">
      <alignment horizontal="right" vertical="center"/>
    </xf>
    <xf numFmtId="38" fontId="11" fillId="0" borderId="9" xfId="3" applyNumberFormat="1" applyFont="1" applyBorder="1" applyAlignment="1">
      <alignment horizontal="right" vertical="center"/>
    </xf>
    <xf numFmtId="177" fontId="12" fillId="0" borderId="0" xfId="4" applyNumberFormat="1" applyFont="1" applyBorder="1" applyAlignment="1">
      <alignment vertical="center"/>
    </xf>
    <xf numFmtId="0" fontId="8" fillId="0" borderId="0" xfId="3" applyFont="1" applyAlignment="1">
      <alignment horizontal="left" vertical="top" wrapText="1"/>
    </xf>
    <xf numFmtId="179" fontId="8" fillId="0" borderId="8" xfId="3" applyNumberFormat="1" applyFont="1" applyBorder="1" applyAlignment="1">
      <alignment horizontal="right" vertical="center"/>
    </xf>
    <xf numFmtId="0" fontId="8" fillId="0" borderId="3" xfId="3" applyFont="1" applyBorder="1" applyAlignment="1">
      <alignment horizontal="right" vertical="center"/>
    </xf>
    <xf numFmtId="38" fontId="8" fillId="0" borderId="2" xfId="3" applyNumberFormat="1" applyFont="1" applyBorder="1" applyAlignment="1">
      <alignment horizontal="right" vertical="center"/>
    </xf>
    <xf numFmtId="177" fontId="8" fillId="0" borderId="0" xfId="4" applyNumberFormat="1" applyFont="1" applyFill="1" applyBorder="1" applyAlignment="1">
      <alignment horizontal="right" vertical="center"/>
    </xf>
    <xf numFmtId="179" fontId="8" fillId="0" borderId="11" xfId="3" applyNumberFormat="1" applyFont="1" applyBorder="1" applyAlignment="1">
      <alignment horizontal="right" vertical="center"/>
    </xf>
    <xf numFmtId="177" fontId="8" fillId="0" borderId="1" xfId="3" applyNumberFormat="1" applyFont="1" applyBorder="1" applyAlignment="1">
      <alignment horizontal="right" vertical="center"/>
    </xf>
    <xf numFmtId="38" fontId="8" fillId="0" borderId="9" xfId="3" applyNumberFormat="1" applyFont="1" applyBorder="1" applyAlignment="1">
      <alignment horizontal="right" vertical="center"/>
    </xf>
    <xf numFmtId="0" fontId="12" fillId="0" borderId="0" xfId="3" applyFont="1" applyAlignment="1">
      <alignment horizontal="left" vertical="center"/>
    </xf>
    <xf numFmtId="177" fontId="11" fillId="0" borderId="4" xfId="3" applyNumberFormat="1" applyFont="1" applyBorder="1" applyAlignment="1">
      <alignment vertical="center"/>
    </xf>
    <xf numFmtId="177" fontId="11" fillId="0" borderId="6" xfId="3" applyNumberFormat="1" applyFont="1" applyBorder="1" applyAlignment="1">
      <alignment vertical="center"/>
    </xf>
    <xf numFmtId="0" fontId="8" fillId="0" borderId="33" xfId="3" applyFont="1" applyBorder="1" applyAlignment="1">
      <alignment horizontal="right" vertical="center" shrinkToFit="1"/>
    </xf>
    <xf numFmtId="177" fontId="8" fillId="0" borderId="34" xfId="3" applyNumberFormat="1" applyFont="1" applyBorder="1" applyAlignment="1">
      <alignment vertical="center"/>
    </xf>
    <xf numFmtId="0" fontId="8" fillId="0" borderId="35" xfId="3" applyFont="1" applyBorder="1" applyAlignment="1">
      <alignment horizontal="center" vertical="center"/>
    </xf>
    <xf numFmtId="177" fontId="8" fillId="0" borderId="36" xfId="3" applyNumberFormat="1" applyFont="1" applyBorder="1" applyAlignment="1">
      <alignment horizontal="right" vertical="center"/>
    </xf>
    <xf numFmtId="0" fontId="8" fillId="0" borderId="37" xfId="3" applyFont="1" applyBorder="1" applyAlignment="1">
      <alignment horizontal="right" vertical="center" shrinkToFit="1"/>
    </xf>
    <xf numFmtId="177" fontId="8" fillId="0" borderId="38" xfId="3" applyNumberFormat="1" applyFont="1" applyBorder="1" applyAlignment="1">
      <alignment horizontal="right" vertical="center"/>
    </xf>
    <xf numFmtId="0" fontId="8" fillId="0" borderId="39" xfId="3" applyFont="1" applyBorder="1" applyAlignment="1">
      <alignment horizontal="right" vertical="center" shrinkToFit="1"/>
    </xf>
    <xf numFmtId="177" fontId="8" fillId="0" borderId="40" xfId="3" applyNumberFormat="1" applyFont="1" applyBorder="1" applyAlignment="1">
      <alignment vertical="center"/>
    </xf>
    <xf numFmtId="0" fontId="8" fillId="0" borderId="31" xfId="3" applyFont="1" applyBorder="1" applyAlignment="1">
      <alignment horizontal="right" vertical="center" shrinkToFit="1"/>
    </xf>
    <xf numFmtId="177" fontId="8" fillId="0" borderId="32" xfId="3" applyNumberFormat="1" applyFont="1" applyBorder="1" applyAlignment="1">
      <alignment horizontal="right" vertical="center"/>
    </xf>
    <xf numFmtId="0" fontId="8" fillId="0" borderId="35" xfId="3" applyFont="1" applyBorder="1" applyAlignment="1">
      <alignment horizontal="right" vertical="center" shrinkToFit="1"/>
    </xf>
    <xf numFmtId="177" fontId="8" fillId="0" borderId="36" xfId="3" applyNumberFormat="1" applyFont="1" applyBorder="1" applyAlignment="1">
      <alignment vertical="center"/>
    </xf>
    <xf numFmtId="177" fontId="8" fillId="0" borderId="32" xfId="3" applyNumberFormat="1" applyFont="1" applyBorder="1" applyAlignment="1">
      <alignment vertical="center"/>
    </xf>
    <xf numFmtId="177" fontId="8" fillId="0" borderId="38" xfId="3" applyNumberFormat="1" applyFont="1" applyBorder="1" applyAlignment="1">
      <alignment vertical="center"/>
    </xf>
    <xf numFmtId="37" fontId="11" fillId="0" borderId="35" xfId="3" applyNumberFormat="1" applyFont="1" applyBorder="1" applyAlignment="1">
      <alignment horizontal="center" vertical="center"/>
    </xf>
    <xf numFmtId="0" fontId="8" fillId="0" borderId="41" xfId="3" applyFont="1" applyBorder="1" applyAlignment="1">
      <alignment horizontal="right" vertical="center" shrinkToFit="1"/>
    </xf>
    <xf numFmtId="177" fontId="8" fillId="0" borderId="42" xfId="3" applyNumberFormat="1" applyFont="1" applyBorder="1" applyAlignment="1">
      <alignment vertical="center"/>
    </xf>
    <xf numFmtId="0" fontId="8" fillId="0" borderId="2" xfId="3" applyFont="1" applyBorder="1" applyAlignment="1">
      <alignment horizontal="distributed" vertical="center"/>
    </xf>
    <xf numFmtId="0" fontId="8" fillId="0" borderId="3" xfId="3" applyFont="1" applyBorder="1" applyAlignment="1">
      <alignment horizontal="distributed" vertical="center"/>
    </xf>
    <xf numFmtId="0" fontId="8" fillId="0" borderId="4" xfId="3" applyFont="1" applyBorder="1" applyAlignment="1">
      <alignment horizontal="distributed" vertical="center"/>
    </xf>
    <xf numFmtId="0" fontId="8" fillId="0" borderId="5" xfId="3" applyFont="1" applyBorder="1" applyAlignment="1">
      <alignment horizontal="distributed" vertical="center"/>
    </xf>
    <xf numFmtId="0" fontId="8" fillId="0" borderId="0" xfId="3" applyFont="1" applyAlignment="1">
      <alignment horizontal="distributed" vertical="center"/>
    </xf>
    <xf numFmtId="0" fontId="8" fillId="0" borderId="6" xfId="3" applyFont="1" applyBorder="1" applyAlignment="1">
      <alignment horizontal="distributed" vertical="center"/>
    </xf>
    <xf numFmtId="0" fontId="8" fillId="0" borderId="9" xfId="3" applyFont="1" applyBorder="1" applyAlignment="1">
      <alignment horizontal="distributed" vertical="center"/>
    </xf>
    <xf numFmtId="0" fontId="8" fillId="0" borderId="1" xfId="3" applyFont="1" applyBorder="1" applyAlignment="1">
      <alignment horizontal="distributed" vertical="center"/>
    </xf>
    <xf numFmtId="0" fontId="8" fillId="0" borderId="10" xfId="3" applyFont="1" applyBorder="1" applyAlignment="1">
      <alignment horizontal="distributed"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29" xfId="3" applyFont="1" applyBorder="1" applyAlignment="1">
      <alignment horizontal="center" vertical="center" wrapText="1"/>
    </xf>
    <xf numFmtId="0" fontId="8" fillId="0" borderId="30" xfId="3" applyFont="1" applyBorder="1" applyAlignment="1">
      <alignment horizontal="center" vertical="center" wrapText="1"/>
    </xf>
    <xf numFmtId="0" fontId="8" fillId="0" borderId="31" xfId="3" applyFont="1" applyBorder="1" applyAlignment="1">
      <alignment horizontal="center" vertical="center" wrapText="1"/>
    </xf>
    <xf numFmtId="0" fontId="8" fillId="0" borderId="32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distributed" vertical="center"/>
    </xf>
    <xf numFmtId="0" fontId="8" fillId="0" borderId="13" xfId="3" applyFont="1" applyBorder="1" applyAlignment="1">
      <alignment horizontal="distributed" vertical="center"/>
    </xf>
    <xf numFmtId="0" fontId="8" fillId="0" borderId="14" xfId="3" applyFont="1" applyBorder="1" applyAlignment="1">
      <alignment horizontal="distributed" vertical="center"/>
    </xf>
    <xf numFmtId="0" fontId="8" fillId="0" borderId="18" xfId="3" applyFont="1" applyBorder="1" applyAlignment="1">
      <alignment horizontal="distributed" vertical="center"/>
    </xf>
    <xf numFmtId="0" fontId="8" fillId="0" borderId="19" xfId="3" applyFont="1" applyBorder="1" applyAlignment="1">
      <alignment horizontal="distributed" vertical="center"/>
    </xf>
    <xf numFmtId="0" fontId="8" fillId="0" borderId="20" xfId="3" applyFont="1" applyBorder="1" applyAlignment="1">
      <alignment horizontal="distributed" vertical="center"/>
    </xf>
    <xf numFmtId="0" fontId="8" fillId="0" borderId="24" xfId="3" applyFont="1" applyBorder="1" applyAlignment="1">
      <alignment horizontal="distributed" vertical="center"/>
    </xf>
    <xf numFmtId="0" fontId="8" fillId="0" borderId="25" xfId="3" applyFont="1" applyBorder="1" applyAlignment="1">
      <alignment horizontal="distributed" vertical="center"/>
    </xf>
    <xf numFmtId="0" fontId="8" fillId="0" borderId="26" xfId="3" applyFont="1" applyBorder="1" applyAlignment="1">
      <alignment horizontal="distributed" vertical="center"/>
    </xf>
    <xf numFmtId="0" fontId="8" fillId="0" borderId="27" xfId="3" applyFont="1" applyBorder="1" applyAlignment="1">
      <alignment horizontal="distributed" vertical="center"/>
    </xf>
    <xf numFmtId="0" fontId="8" fillId="0" borderId="28" xfId="3" applyFont="1" applyBorder="1" applyAlignment="1">
      <alignment horizontal="distributed" vertical="center"/>
    </xf>
    <xf numFmtId="0" fontId="8" fillId="0" borderId="13" xfId="3" applyFont="1" applyBorder="1" applyAlignment="1">
      <alignment horizontal="center" vertical="center" shrinkToFit="1"/>
    </xf>
    <xf numFmtId="0" fontId="8" fillId="0" borderId="14" xfId="3" applyFont="1" applyBorder="1" applyAlignment="1">
      <alignment horizontal="center" vertical="center" shrinkToFit="1"/>
    </xf>
    <xf numFmtId="0" fontId="8" fillId="0" borderId="18" xfId="3" applyFont="1" applyBorder="1" applyAlignment="1">
      <alignment horizontal="center" vertical="center" shrinkToFit="1"/>
    </xf>
    <xf numFmtId="0" fontId="8" fillId="0" borderId="6" xfId="3" applyFont="1" applyBorder="1" applyAlignment="1">
      <alignment horizontal="center" vertical="center" shrinkToFit="1"/>
    </xf>
    <xf numFmtId="0" fontId="8" fillId="0" borderId="19" xfId="3" applyFont="1" applyBorder="1" applyAlignment="1">
      <alignment horizontal="center" vertical="center" shrinkToFit="1"/>
    </xf>
    <xf numFmtId="0" fontId="8" fillId="0" borderId="20" xfId="3" applyFont="1" applyBorder="1" applyAlignment="1">
      <alignment horizontal="center" vertical="center" shrinkToFit="1"/>
    </xf>
    <xf numFmtId="0" fontId="8" fillId="0" borderId="9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</cellXfs>
  <cellStyles count="5">
    <cellStyle name="桁区切り 2" xfId="4" xr:uid="{A97FF963-6620-4C6A-AC9B-B718DFBB17BC}"/>
    <cellStyle name="標準" xfId="0" builtinId="0"/>
    <cellStyle name="標準 2" xfId="2" xr:uid="{73A2FA4F-1118-4DFF-BF2E-BA6EC437C587}"/>
    <cellStyle name="標準 3" xfId="3" xr:uid="{7D2F4904-CF78-4A18-A5BD-6B2237288D9A}"/>
    <cellStyle name="未定義" xfId="1" xr:uid="{00000000-0005-0000-0000-000002000000}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B5D6A-374C-42E4-AB35-8078B5F3AC6B}">
  <sheetPr>
    <tabColor rgb="FF7030A0"/>
  </sheetPr>
  <dimension ref="A1:AB106"/>
  <sheetViews>
    <sheetView showGridLines="0" tabSelected="1" view="pageBreakPreview" zoomScale="85" zoomScaleNormal="75" zoomScaleSheetLayoutView="85" workbookViewId="0">
      <pane ySplit="5" topLeftCell="A6" activePane="bottomLeft" state="frozen"/>
      <selection pane="bottomLeft" sqref="A1:L1"/>
    </sheetView>
  </sheetViews>
  <sheetFormatPr defaultColWidth="9.59765625" defaultRowHeight="12.6"/>
  <cols>
    <col min="1" max="2" width="3.5" style="3" customWidth="1"/>
    <col min="3" max="3" width="13.69921875" style="3" customWidth="1"/>
    <col min="4" max="4" width="16.796875" style="3" customWidth="1"/>
    <col min="5" max="5" width="10.796875" style="3" customWidth="1"/>
    <col min="6" max="6" width="17.3984375" style="3" customWidth="1"/>
    <col min="7" max="7" width="2.5" style="3" customWidth="1"/>
    <col min="8" max="8" width="14.3984375" style="3" customWidth="1"/>
    <col min="9" max="9" width="17.19921875" style="3" customWidth="1"/>
    <col min="10" max="10" width="10.69921875" style="3" customWidth="1"/>
    <col min="11" max="11" width="18.296875" style="3" customWidth="1"/>
    <col min="12" max="12" width="11.5" style="3" customWidth="1"/>
    <col min="13" max="19" width="9" style="1" customWidth="1"/>
    <col min="20" max="20" width="9" style="2" customWidth="1"/>
    <col min="21" max="25" width="9.59765625" style="3"/>
    <col min="26" max="26" width="6.5" style="3" customWidth="1"/>
    <col min="27" max="16384" width="9.59765625" style="3"/>
  </cols>
  <sheetData>
    <row r="1" spans="1:20" ht="21" customHeight="1">
      <c r="A1" s="81" t="s">
        <v>40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20" s="6" customFormat="1" ht="20.25" customHeight="1">
      <c r="A2" s="4"/>
      <c r="B2" s="5"/>
      <c r="C2" s="5"/>
      <c r="K2" s="7"/>
      <c r="L2" s="8" t="s">
        <v>0</v>
      </c>
      <c r="M2" s="9"/>
      <c r="N2" s="9"/>
      <c r="O2" s="9"/>
      <c r="P2" s="9"/>
      <c r="Q2" s="9"/>
      <c r="R2" s="9"/>
      <c r="S2" s="9"/>
      <c r="T2" s="7"/>
    </row>
    <row r="3" spans="1:20" s="6" customFormat="1" ht="21" customHeight="1" thickBot="1">
      <c r="A3" s="10"/>
      <c r="B3" s="11"/>
      <c r="C3" s="12"/>
      <c r="D3" s="83" t="s">
        <v>41</v>
      </c>
      <c r="E3" s="84"/>
      <c r="F3" s="83" t="s">
        <v>42</v>
      </c>
      <c r="G3" s="85"/>
      <c r="H3" s="85"/>
      <c r="I3" s="85"/>
      <c r="J3" s="84"/>
      <c r="K3" s="83" t="s">
        <v>1</v>
      </c>
      <c r="L3" s="84"/>
      <c r="M3" s="9"/>
      <c r="N3" s="9"/>
      <c r="O3" s="9"/>
      <c r="P3" s="9"/>
      <c r="Q3" s="9"/>
      <c r="R3" s="9"/>
      <c r="S3" s="9"/>
      <c r="T3" s="7"/>
    </row>
    <row r="4" spans="1:20" s="6" customFormat="1" ht="15.75" customHeight="1" thickTop="1">
      <c r="A4" s="86" t="s">
        <v>2</v>
      </c>
      <c r="B4" s="82"/>
      <c r="C4" s="87"/>
      <c r="D4" s="13" t="s">
        <v>3</v>
      </c>
      <c r="E4" s="15" t="s">
        <v>4</v>
      </c>
      <c r="F4" s="83" t="s">
        <v>5</v>
      </c>
      <c r="G4" s="88" t="s">
        <v>43</v>
      </c>
      <c r="H4" s="89"/>
      <c r="I4" s="85" t="s">
        <v>6</v>
      </c>
      <c r="J4" s="15" t="s">
        <v>4</v>
      </c>
      <c r="K4" s="86" t="s">
        <v>7</v>
      </c>
      <c r="L4" s="15" t="s">
        <v>8</v>
      </c>
      <c r="M4" s="9"/>
      <c r="N4" s="9"/>
      <c r="O4" s="9"/>
      <c r="P4" s="9"/>
      <c r="Q4" s="9"/>
      <c r="R4" s="9"/>
      <c r="S4" s="9"/>
      <c r="T4" s="7"/>
    </row>
    <row r="5" spans="1:20" s="6" customFormat="1" ht="15.75" customHeight="1">
      <c r="A5" s="16"/>
      <c r="C5" s="14"/>
      <c r="D5" s="13" t="s">
        <v>9</v>
      </c>
      <c r="E5" s="17" t="s">
        <v>10</v>
      </c>
      <c r="F5" s="86"/>
      <c r="G5" s="90"/>
      <c r="H5" s="91"/>
      <c r="I5" s="82"/>
      <c r="J5" s="17" t="s">
        <v>11</v>
      </c>
      <c r="K5" s="86"/>
      <c r="L5" s="18" t="s">
        <v>10</v>
      </c>
      <c r="M5" s="9"/>
      <c r="N5" s="9"/>
      <c r="O5" s="9"/>
      <c r="P5" s="9"/>
      <c r="Q5" s="9"/>
      <c r="R5" s="9"/>
      <c r="S5" s="9"/>
      <c r="T5" s="7"/>
    </row>
    <row r="6" spans="1:20" s="6" customFormat="1" ht="12.75" customHeight="1">
      <c r="A6" s="72" t="s">
        <v>12</v>
      </c>
      <c r="B6" s="73"/>
      <c r="C6" s="74"/>
      <c r="D6" s="19"/>
      <c r="E6" s="20"/>
      <c r="F6" s="19"/>
      <c r="G6" s="55"/>
      <c r="H6" s="56"/>
      <c r="I6" s="21"/>
      <c r="J6" s="20"/>
      <c r="K6" s="22"/>
      <c r="L6" s="20"/>
      <c r="M6" s="9"/>
      <c r="N6" s="9"/>
      <c r="O6" s="9"/>
      <c r="P6" s="9"/>
      <c r="Q6" s="9"/>
      <c r="R6" s="9"/>
      <c r="S6" s="9"/>
      <c r="T6" s="7"/>
    </row>
    <row r="7" spans="1:20" s="6" customFormat="1" ht="13.8">
      <c r="A7" s="75"/>
      <c r="B7" s="76"/>
      <c r="C7" s="77"/>
      <c r="D7" s="23">
        <v>28921616</v>
      </c>
      <c r="E7" s="24">
        <f>ROUND(D7/D$82*100,2)</f>
        <v>12.82</v>
      </c>
      <c r="F7" s="23">
        <f>28152370+3332</f>
        <v>28155702</v>
      </c>
      <c r="G7" s="57"/>
      <c r="H7" s="58">
        <v>0</v>
      </c>
      <c r="I7" s="25">
        <f>SUM(F7,H7)</f>
        <v>28155702</v>
      </c>
      <c r="J7" s="24">
        <f>ROUND(I7/I$82*100,2)</f>
        <v>11.79</v>
      </c>
      <c r="K7" s="26">
        <f>I7-D7</f>
        <v>-765914</v>
      </c>
      <c r="L7" s="27">
        <f>ROUND(K7/D7*100,2)</f>
        <v>-2.65</v>
      </c>
      <c r="M7" s="9"/>
      <c r="N7" s="9"/>
      <c r="O7" s="9"/>
      <c r="P7" s="9"/>
      <c r="Q7" s="9"/>
      <c r="R7" s="9"/>
      <c r="S7" s="9"/>
      <c r="T7" s="7"/>
    </row>
    <row r="8" spans="1:20" s="6" customFormat="1" ht="12.75" customHeight="1">
      <c r="A8" s="75"/>
      <c r="B8" s="76"/>
      <c r="C8" s="77"/>
      <c r="D8" s="23"/>
      <c r="E8" s="24"/>
      <c r="F8" s="23"/>
      <c r="G8" s="59"/>
      <c r="H8" s="60"/>
      <c r="I8" s="25"/>
      <c r="J8" s="24"/>
      <c r="K8" s="28"/>
      <c r="L8" s="24"/>
      <c r="M8" s="9"/>
      <c r="N8" s="9"/>
      <c r="O8" s="9"/>
      <c r="P8" s="9"/>
      <c r="Q8" s="9"/>
      <c r="R8" s="9"/>
      <c r="S8" s="9"/>
      <c r="T8" s="7"/>
    </row>
    <row r="9" spans="1:20" s="6" customFormat="1" ht="12.75" customHeight="1">
      <c r="A9" s="92"/>
      <c r="B9" s="93" t="s">
        <v>13</v>
      </c>
      <c r="C9" s="94"/>
      <c r="D9" s="29"/>
      <c r="E9" s="30"/>
      <c r="F9" s="29"/>
      <c r="G9" s="61"/>
      <c r="H9" s="62"/>
      <c r="I9" s="31"/>
      <c r="J9" s="30"/>
      <c r="K9" s="32"/>
      <c r="L9" s="30"/>
      <c r="M9" s="9"/>
      <c r="N9" s="9"/>
      <c r="O9" s="9"/>
      <c r="P9" s="9"/>
      <c r="Q9" s="9"/>
      <c r="R9" s="9"/>
      <c r="S9" s="9"/>
      <c r="T9" s="7"/>
    </row>
    <row r="10" spans="1:20" s="6" customFormat="1" ht="12.75" customHeight="1">
      <c r="A10" s="92"/>
      <c r="B10" s="95"/>
      <c r="C10" s="77"/>
      <c r="D10" s="23">
        <v>1438369</v>
      </c>
      <c r="E10" s="24">
        <f>ROUND(D10/D$82*100,2)</f>
        <v>0.64</v>
      </c>
      <c r="F10" s="23">
        <v>1397892</v>
      </c>
      <c r="G10" s="57"/>
      <c r="H10" s="58">
        <v>0</v>
      </c>
      <c r="I10" s="25">
        <f>SUM(F10,H10)</f>
        <v>1397892</v>
      </c>
      <c r="J10" s="24">
        <f>ROUND(I10/I$82*100,2)</f>
        <v>0.59</v>
      </c>
      <c r="K10" s="26">
        <f t="shared" ref="K10" si="0">I10-D10</f>
        <v>-40477</v>
      </c>
      <c r="L10" s="27">
        <f t="shared" ref="L10" si="1">ROUND(K10/D10*100,2)</f>
        <v>-2.81</v>
      </c>
      <c r="M10" s="9"/>
      <c r="N10" s="9"/>
      <c r="O10" s="9"/>
      <c r="P10" s="9"/>
      <c r="Q10" s="9"/>
      <c r="R10" s="9"/>
      <c r="S10" s="9"/>
      <c r="T10" s="7"/>
    </row>
    <row r="11" spans="1:20" s="6" customFormat="1" ht="12.75" customHeight="1">
      <c r="A11" s="92"/>
      <c r="B11" s="96"/>
      <c r="C11" s="97"/>
      <c r="D11" s="33"/>
      <c r="E11" s="34"/>
      <c r="F11" s="33"/>
      <c r="G11" s="59"/>
      <c r="H11" s="60"/>
      <c r="I11" s="35"/>
      <c r="J11" s="34"/>
      <c r="K11" s="36"/>
      <c r="L11" s="34"/>
      <c r="M11" s="9"/>
      <c r="N11" s="9"/>
      <c r="O11" s="9"/>
      <c r="P11" s="9"/>
      <c r="Q11" s="9"/>
      <c r="R11" s="9"/>
      <c r="S11" s="9"/>
      <c r="T11" s="7"/>
    </row>
    <row r="12" spans="1:20" s="6" customFormat="1" ht="12.75" customHeight="1">
      <c r="A12" s="92"/>
      <c r="B12" s="95" t="s">
        <v>14</v>
      </c>
      <c r="C12" s="77"/>
      <c r="D12" s="37"/>
      <c r="E12" s="24"/>
      <c r="F12" s="37"/>
      <c r="G12" s="61"/>
      <c r="H12" s="62"/>
      <c r="I12" s="38"/>
      <c r="J12" s="24"/>
      <c r="K12" s="28"/>
      <c r="L12" s="24"/>
      <c r="M12" s="9"/>
      <c r="N12" s="9"/>
      <c r="O12" s="9"/>
      <c r="P12" s="9"/>
      <c r="Q12" s="9"/>
      <c r="R12" s="9"/>
      <c r="S12" s="9"/>
      <c r="T12" s="7"/>
    </row>
    <row r="13" spans="1:20" s="6" customFormat="1" ht="12.75" customHeight="1">
      <c r="A13" s="92"/>
      <c r="B13" s="95"/>
      <c r="C13" s="77"/>
      <c r="D13" s="23">
        <v>13423467</v>
      </c>
      <c r="E13" s="24">
        <f>ROUND(D13/D$82*100,2)</f>
        <v>5.95</v>
      </c>
      <c r="F13" s="23">
        <v>13529980</v>
      </c>
      <c r="G13" s="57"/>
      <c r="H13" s="58">
        <v>0</v>
      </c>
      <c r="I13" s="25">
        <f>SUM(F13,H13)</f>
        <v>13529980</v>
      </c>
      <c r="J13" s="24">
        <f>ROUND(I13/I$82*100,2)</f>
        <v>5.66</v>
      </c>
      <c r="K13" s="26">
        <f t="shared" ref="K13" si="2">I13-D13</f>
        <v>106513</v>
      </c>
      <c r="L13" s="27">
        <f t="shared" ref="L13" si="3">ROUND(K13/D13*100,2)</f>
        <v>0.79</v>
      </c>
      <c r="M13" s="9"/>
      <c r="N13" s="9"/>
      <c r="O13" s="9"/>
      <c r="P13" s="9"/>
      <c r="Q13" s="9"/>
      <c r="R13" s="9"/>
      <c r="S13" s="9"/>
      <c r="T13" s="7"/>
    </row>
    <row r="14" spans="1:20" s="6" customFormat="1" ht="12.75" customHeight="1">
      <c r="A14" s="98"/>
      <c r="B14" s="99"/>
      <c r="C14" s="80"/>
      <c r="D14" s="39"/>
      <c r="E14" s="40"/>
      <c r="F14" s="39"/>
      <c r="G14" s="63"/>
      <c r="H14" s="64"/>
      <c r="I14" s="41"/>
      <c r="J14" s="40"/>
      <c r="K14" s="42"/>
      <c r="L14" s="40"/>
      <c r="M14" s="9"/>
      <c r="N14" s="9"/>
      <c r="O14" s="9"/>
      <c r="P14" s="9"/>
      <c r="Q14" s="9"/>
      <c r="R14" s="9"/>
      <c r="S14" s="9"/>
      <c r="T14" s="7"/>
    </row>
    <row r="15" spans="1:20" s="6" customFormat="1" ht="12.75" customHeight="1">
      <c r="A15" s="72" t="s">
        <v>15</v>
      </c>
      <c r="B15" s="73"/>
      <c r="C15" s="74"/>
      <c r="D15" s="19"/>
      <c r="E15" s="20"/>
      <c r="F15" s="19"/>
      <c r="G15" s="55"/>
      <c r="H15" s="56"/>
      <c r="I15" s="21"/>
      <c r="J15" s="20"/>
      <c r="K15" s="22"/>
      <c r="L15" s="20"/>
      <c r="M15" s="9"/>
      <c r="N15" s="9"/>
      <c r="O15" s="9"/>
      <c r="P15" s="9"/>
      <c r="Q15" s="9"/>
      <c r="R15" s="9"/>
      <c r="S15" s="9"/>
      <c r="T15" s="7"/>
    </row>
    <row r="16" spans="1:20" s="6" customFormat="1" ht="12.75" customHeight="1">
      <c r="A16" s="75"/>
      <c r="B16" s="76"/>
      <c r="C16" s="77"/>
      <c r="D16" s="23">
        <v>37770040</v>
      </c>
      <c r="E16" s="24">
        <f>ROUND(D16/D$82*100,2)</f>
        <v>16.739999999999998</v>
      </c>
      <c r="F16" s="23">
        <f>34957879+73165</f>
        <v>35031044</v>
      </c>
      <c r="G16" s="65"/>
      <c r="H16" s="66">
        <v>374985</v>
      </c>
      <c r="I16" s="25">
        <f>SUM(F16:H16)</f>
        <v>35406029</v>
      </c>
      <c r="J16" s="24">
        <f>ROUND(I16/I$82*100,2)</f>
        <v>14.82</v>
      </c>
      <c r="K16" s="26">
        <f t="shared" ref="K16" si="4">I16-D16</f>
        <v>-2364011</v>
      </c>
      <c r="L16" s="27">
        <f t="shared" ref="L16" si="5">ROUND(K16/D16*100,2)</f>
        <v>-6.26</v>
      </c>
      <c r="M16" s="9"/>
      <c r="N16" s="9"/>
      <c r="O16" s="9"/>
      <c r="P16" s="9"/>
      <c r="Q16" s="9"/>
      <c r="R16" s="9"/>
      <c r="S16" s="9"/>
      <c r="T16" s="7"/>
    </row>
    <row r="17" spans="1:20" s="6" customFormat="1" ht="12.75" customHeight="1">
      <c r="A17" s="78"/>
      <c r="B17" s="79"/>
      <c r="C17" s="80"/>
      <c r="D17" s="39"/>
      <c r="E17" s="40"/>
      <c r="F17" s="39"/>
      <c r="G17" s="63"/>
      <c r="H17" s="67"/>
      <c r="I17" s="41"/>
      <c r="J17" s="40"/>
      <c r="K17" s="42"/>
      <c r="L17" s="40"/>
      <c r="M17" s="9"/>
      <c r="N17" s="9"/>
      <c r="O17" s="9"/>
      <c r="P17" s="9"/>
      <c r="Q17" s="9"/>
      <c r="R17" s="9"/>
      <c r="S17" s="9"/>
      <c r="T17" s="7"/>
    </row>
    <row r="18" spans="1:20" s="6" customFormat="1" ht="12.75" customHeight="1">
      <c r="A18" s="72" t="s">
        <v>16</v>
      </c>
      <c r="B18" s="73"/>
      <c r="C18" s="74"/>
      <c r="D18" s="19"/>
      <c r="E18" s="20"/>
      <c r="F18" s="19"/>
      <c r="G18" s="55"/>
      <c r="H18" s="56"/>
      <c r="I18" s="21"/>
      <c r="J18" s="20"/>
      <c r="K18" s="22"/>
      <c r="L18" s="20"/>
      <c r="M18" s="9"/>
      <c r="N18" s="9"/>
      <c r="O18" s="9"/>
      <c r="P18" s="9"/>
      <c r="Q18" s="9"/>
      <c r="R18" s="9"/>
      <c r="S18" s="9"/>
      <c r="T18" s="7"/>
    </row>
    <row r="19" spans="1:20" s="6" customFormat="1" ht="12.75" customHeight="1">
      <c r="A19" s="75"/>
      <c r="B19" s="76"/>
      <c r="C19" s="77"/>
      <c r="D19" s="23">
        <v>1239650</v>
      </c>
      <c r="E19" s="24">
        <f>ROUND(D19/D$82*100,2)</f>
        <v>0.55000000000000004</v>
      </c>
      <c r="F19" s="23">
        <v>1294825</v>
      </c>
      <c r="G19" s="65"/>
      <c r="H19" s="66">
        <v>0</v>
      </c>
      <c r="I19" s="25">
        <f>SUM(F19:H19)</f>
        <v>1294825</v>
      </c>
      <c r="J19" s="24">
        <f>ROUND(I19/I$82*100,2)</f>
        <v>0.54</v>
      </c>
      <c r="K19" s="26">
        <f t="shared" ref="K19" si="6">I19-D19</f>
        <v>55175</v>
      </c>
      <c r="L19" s="27">
        <f t="shared" ref="L19" si="7">ROUND(K19/D19*100,2)</f>
        <v>4.45</v>
      </c>
      <c r="M19" s="9"/>
      <c r="N19" s="9"/>
      <c r="O19" s="9"/>
      <c r="P19" s="9"/>
      <c r="Q19" s="9"/>
      <c r="R19" s="9"/>
      <c r="S19" s="9"/>
      <c r="T19" s="7"/>
    </row>
    <row r="20" spans="1:20" s="6" customFormat="1" ht="12.75" customHeight="1">
      <c r="A20" s="78"/>
      <c r="B20" s="79"/>
      <c r="C20" s="80"/>
      <c r="D20" s="39"/>
      <c r="E20" s="40"/>
      <c r="F20" s="39"/>
      <c r="G20" s="63"/>
      <c r="H20" s="67"/>
      <c r="I20" s="41"/>
      <c r="J20" s="40"/>
      <c r="K20" s="42"/>
      <c r="L20" s="40"/>
      <c r="M20" s="9"/>
      <c r="N20" s="9"/>
      <c r="O20" s="9"/>
      <c r="P20" s="9"/>
      <c r="Q20" s="9"/>
      <c r="R20" s="9"/>
      <c r="S20" s="9"/>
      <c r="T20" s="7"/>
    </row>
    <row r="21" spans="1:20" s="6" customFormat="1" ht="12.75" customHeight="1">
      <c r="A21" s="72" t="s">
        <v>17</v>
      </c>
      <c r="B21" s="73"/>
      <c r="C21" s="74"/>
      <c r="D21" s="19"/>
      <c r="E21" s="20"/>
      <c r="F21" s="19"/>
      <c r="G21" s="55"/>
      <c r="H21" s="56"/>
      <c r="I21" s="21"/>
      <c r="J21" s="20"/>
      <c r="K21" s="22"/>
      <c r="L21" s="20"/>
      <c r="M21" s="9"/>
      <c r="N21" s="9"/>
      <c r="O21" s="9"/>
      <c r="P21" s="9"/>
      <c r="Q21" s="9"/>
      <c r="R21" s="9"/>
      <c r="S21" s="9"/>
      <c r="T21" s="7"/>
    </row>
    <row r="22" spans="1:20" s="6" customFormat="1" ht="12.75" customHeight="1">
      <c r="A22" s="75"/>
      <c r="B22" s="76"/>
      <c r="C22" s="77"/>
      <c r="D22" s="23">
        <v>68738160</v>
      </c>
      <c r="E22" s="24">
        <f>ROUND(D22/D$82*100,2)</f>
        <v>30.46</v>
      </c>
      <c r="F22" s="23">
        <v>69864723</v>
      </c>
      <c r="G22" s="65"/>
      <c r="H22" s="66">
        <v>400000</v>
      </c>
      <c r="I22" s="25">
        <f>SUM(F22:H22)</f>
        <v>70264723</v>
      </c>
      <c r="J22" s="24">
        <f>ROUND(I22/I$82*100,2)</f>
        <v>29.42</v>
      </c>
      <c r="K22" s="26">
        <f t="shared" ref="K22" si="8">I22-D22</f>
        <v>1526563</v>
      </c>
      <c r="L22" s="27">
        <f t="shared" ref="L22" si="9">ROUND(K22/D22*100,2)</f>
        <v>2.2200000000000002</v>
      </c>
      <c r="M22" s="9"/>
      <c r="N22" s="9"/>
      <c r="O22" s="9"/>
      <c r="P22" s="9"/>
      <c r="Q22" s="9"/>
      <c r="R22" s="9"/>
      <c r="S22" s="9"/>
      <c r="T22" s="7"/>
    </row>
    <row r="23" spans="1:20" s="6" customFormat="1" ht="12.75" customHeight="1">
      <c r="A23" s="78"/>
      <c r="B23" s="79"/>
      <c r="C23" s="80"/>
      <c r="D23" s="39"/>
      <c r="E23" s="40"/>
      <c r="F23" s="39"/>
      <c r="G23" s="63"/>
      <c r="H23" s="67"/>
      <c r="I23" s="41"/>
      <c r="J23" s="40"/>
      <c r="K23" s="42"/>
      <c r="L23" s="40"/>
      <c r="M23" s="9"/>
      <c r="N23" s="9"/>
      <c r="O23" s="9"/>
      <c r="P23" s="9"/>
      <c r="Q23" s="9"/>
      <c r="R23" s="9"/>
      <c r="S23" s="9"/>
      <c r="T23" s="7"/>
    </row>
    <row r="24" spans="1:20" s="6" customFormat="1" ht="12.75" customHeight="1">
      <c r="A24" s="72" t="s">
        <v>18</v>
      </c>
      <c r="B24" s="73"/>
      <c r="C24" s="74"/>
      <c r="D24" s="19"/>
      <c r="E24" s="20"/>
      <c r="F24" s="19"/>
      <c r="G24" s="55"/>
      <c r="H24" s="56"/>
      <c r="I24" s="21"/>
      <c r="J24" s="20"/>
      <c r="K24" s="22"/>
      <c r="L24" s="20"/>
      <c r="M24" s="9"/>
      <c r="N24" s="9"/>
      <c r="O24" s="9"/>
      <c r="P24" s="9"/>
      <c r="Q24" s="9"/>
      <c r="R24" s="9"/>
      <c r="S24" s="9"/>
      <c r="T24" s="7"/>
    </row>
    <row r="25" spans="1:20" s="6" customFormat="1" ht="12.75" customHeight="1">
      <c r="A25" s="75"/>
      <c r="B25" s="76"/>
      <c r="C25" s="77"/>
      <c r="D25" s="23">
        <v>33346085</v>
      </c>
      <c r="E25" s="24">
        <f>ROUND(D25/D$82*100,2)</f>
        <v>14.78</v>
      </c>
      <c r="F25" s="23">
        <f>34728314+1700000</f>
        <v>36428314</v>
      </c>
      <c r="G25" s="65"/>
      <c r="H25" s="66">
        <v>269970</v>
      </c>
      <c r="I25" s="25">
        <f>SUM(F25:H25)</f>
        <v>36698284</v>
      </c>
      <c r="J25" s="24">
        <f>ROUND(I25/I$82*100,2)</f>
        <v>15.36</v>
      </c>
      <c r="K25" s="26">
        <f t="shared" ref="K25" si="10">I25-D25</f>
        <v>3352199</v>
      </c>
      <c r="L25" s="27">
        <f t="shared" ref="L25" si="11">ROUND(K25/D25*100,2)</f>
        <v>10.050000000000001</v>
      </c>
      <c r="M25" s="9"/>
      <c r="N25" s="9"/>
      <c r="O25" s="9"/>
      <c r="P25" s="9"/>
      <c r="Q25" s="9"/>
      <c r="R25" s="9"/>
      <c r="S25" s="9"/>
      <c r="T25" s="7"/>
    </row>
    <row r="26" spans="1:20" s="6" customFormat="1" ht="12.75" customHeight="1">
      <c r="A26" s="75"/>
      <c r="B26" s="76"/>
      <c r="C26" s="77"/>
      <c r="D26" s="23"/>
      <c r="E26" s="24"/>
      <c r="F26" s="23"/>
      <c r="G26" s="65"/>
      <c r="H26" s="66"/>
      <c r="I26" s="25"/>
      <c r="J26" s="24"/>
      <c r="K26" s="28"/>
      <c r="L26" s="24"/>
      <c r="M26" s="9"/>
      <c r="N26" s="9"/>
      <c r="O26" s="9"/>
      <c r="P26" s="9"/>
      <c r="Q26" s="9"/>
      <c r="R26" s="9"/>
      <c r="S26" s="9"/>
      <c r="T26" s="7"/>
    </row>
    <row r="27" spans="1:20" s="6" customFormat="1" ht="12.75" customHeight="1">
      <c r="A27" s="92"/>
      <c r="B27" s="93" t="s">
        <v>19</v>
      </c>
      <c r="C27" s="94"/>
      <c r="D27" s="29"/>
      <c r="E27" s="30"/>
      <c r="F27" s="29"/>
      <c r="G27" s="61"/>
      <c r="H27" s="62"/>
      <c r="I27" s="31"/>
      <c r="J27" s="30"/>
      <c r="K27" s="32"/>
      <c r="L27" s="30"/>
      <c r="M27" s="9"/>
      <c r="N27" s="9"/>
      <c r="O27" s="9"/>
      <c r="P27" s="9"/>
      <c r="Q27" s="9"/>
      <c r="R27" s="9"/>
      <c r="S27" s="9"/>
      <c r="T27" s="7"/>
    </row>
    <row r="28" spans="1:20" s="6" customFormat="1" ht="12.75" customHeight="1">
      <c r="A28" s="92"/>
      <c r="B28" s="95"/>
      <c r="C28" s="77"/>
      <c r="D28" s="23">
        <v>12934640</v>
      </c>
      <c r="E28" s="24">
        <f>ROUND(D28/D$82*100,2)</f>
        <v>5.73</v>
      </c>
      <c r="F28" s="23">
        <v>9410737</v>
      </c>
      <c r="G28" s="65"/>
      <c r="H28" s="66">
        <v>268744</v>
      </c>
      <c r="I28" s="25">
        <f>SUM(F28:H28)</f>
        <v>9679481</v>
      </c>
      <c r="J28" s="24">
        <f>ROUND(I28/I$82*100,2)</f>
        <v>4.05</v>
      </c>
      <c r="K28" s="26">
        <f t="shared" ref="K28" si="12">I28-D28</f>
        <v>-3255159</v>
      </c>
      <c r="L28" s="27">
        <f t="shared" ref="L28" si="13">ROUND(K28/D28*100,2)</f>
        <v>-25.17</v>
      </c>
      <c r="M28" s="9"/>
      <c r="N28" s="9"/>
      <c r="O28" s="9"/>
      <c r="P28" s="9"/>
      <c r="Q28" s="9"/>
      <c r="R28" s="9"/>
      <c r="S28" s="9"/>
      <c r="T28" s="7"/>
    </row>
    <row r="29" spans="1:20" s="6" customFormat="1" ht="12.75" customHeight="1">
      <c r="A29" s="92"/>
      <c r="B29" s="96"/>
      <c r="C29" s="97"/>
      <c r="D29" s="33"/>
      <c r="E29" s="34"/>
      <c r="F29" s="33"/>
      <c r="G29" s="59"/>
      <c r="H29" s="68"/>
      <c r="I29" s="35"/>
      <c r="J29" s="34"/>
      <c r="K29" s="36"/>
      <c r="L29" s="34"/>
      <c r="M29" s="9"/>
      <c r="N29" s="9"/>
      <c r="O29" s="9"/>
      <c r="P29" s="9"/>
      <c r="Q29" s="9"/>
      <c r="R29" s="9"/>
      <c r="S29" s="9"/>
      <c r="T29" s="7"/>
    </row>
    <row r="30" spans="1:20" s="6" customFormat="1" ht="12.75" customHeight="1">
      <c r="A30" s="92"/>
      <c r="B30" s="93" t="s">
        <v>20</v>
      </c>
      <c r="C30" s="94"/>
      <c r="D30" s="29"/>
      <c r="E30" s="30"/>
      <c r="F30" s="29"/>
      <c r="G30" s="61"/>
      <c r="H30" s="62"/>
      <c r="I30" s="31"/>
      <c r="J30" s="30"/>
      <c r="K30" s="32"/>
      <c r="L30" s="30"/>
      <c r="M30" s="9"/>
      <c r="N30" s="9"/>
      <c r="O30" s="9"/>
      <c r="P30" s="9"/>
      <c r="Q30" s="9"/>
      <c r="R30" s="9"/>
      <c r="S30" s="9"/>
      <c r="T30" s="7"/>
    </row>
    <row r="31" spans="1:20" s="6" customFormat="1" ht="12.75" customHeight="1">
      <c r="A31" s="92"/>
      <c r="B31" s="95"/>
      <c r="C31" s="77"/>
      <c r="D31" s="23">
        <v>15275126</v>
      </c>
      <c r="E31" s="24">
        <f>ROUND(D31/D$82*100,2)</f>
        <v>6.77</v>
      </c>
      <c r="F31" s="23">
        <v>15254726</v>
      </c>
      <c r="G31" s="65"/>
      <c r="H31" s="66">
        <v>1226</v>
      </c>
      <c r="I31" s="25">
        <f>SUM(F31:H31)</f>
        <v>15255952</v>
      </c>
      <c r="J31" s="24">
        <f>ROUND(I31/I$82*100,2)</f>
        <v>6.39</v>
      </c>
      <c r="K31" s="26">
        <f t="shared" ref="K31" si="14">I31-D31</f>
        <v>-19174</v>
      </c>
      <c r="L31" s="27">
        <f t="shared" ref="L31" si="15">ROUND(K31/D31*100,2)</f>
        <v>-0.13</v>
      </c>
      <c r="M31" s="9"/>
      <c r="N31" s="9"/>
      <c r="O31" s="9"/>
      <c r="P31" s="9"/>
      <c r="Q31" s="9"/>
      <c r="R31" s="9"/>
      <c r="S31" s="9"/>
      <c r="T31" s="7"/>
    </row>
    <row r="32" spans="1:20" s="6" customFormat="1" ht="12.75" customHeight="1">
      <c r="A32" s="92"/>
      <c r="B32" s="96"/>
      <c r="C32" s="97"/>
      <c r="D32" s="33"/>
      <c r="E32" s="34"/>
      <c r="F32" s="33"/>
      <c r="G32" s="59"/>
      <c r="H32" s="68"/>
      <c r="I32" s="35"/>
      <c r="J32" s="34"/>
      <c r="K32" s="36"/>
      <c r="L32" s="34"/>
      <c r="M32" s="9"/>
      <c r="N32" s="9"/>
      <c r="O32" s="9"/>
      <c r="P32" s="9"/>
      <c r="Q32" s="9"/>
      <c r="R32" s="9"/>
      <c r="S32" s="9"/>
      <c r="T32" s="7"/>
    </row>
    <row r="33" spans="1:20" s="6" customFormat="1" ht="12.75" customHeight="1">
      <c r="A33" s="92"/>
      <c r="B33" s="76" t="s">
        <v>21</v>
      </c>
      <c r="C33" s="77"/>
      <c r="D33" s="37"/>
      <c r="E33" s="24"/>
      <c r="F33" s="37"/>
      <c r="G33" s="65"/>
      <c r="H33" s="66"/>
      <c r="I33" s="38"/>
      <c r="J33" s="24"/>
      <c r="K33" s="28"/>
      <c r="L33" s="24"/>
      <c r="M33" s="9"/>
      <c r="N33" s="9"/>
      <c r="O33" s="9"/>
      <c r="P33" s="9"/>
      <c r="Q33" s="9"/>
      <c r="R33" s="9"/>
      <c r="S33" s="9"/>
      <c r="T33" s="7"/>
    </row>
    <row r="34" spans="1:20" s="6" customFormat="1" ht="12.75" customHeight="1">
      <c r="A34" s="92"/>
      <c r="B34" s="76"/>
      <c r="C34" s="77"/>
      <c r="D34" s="23">
        <v>5136319</v>
      </c>
      <c r="E34" s="24">
        <f>ROUND(D34/D$82*100,2)</f>
        <v>2.2799999999999998</v>
      </c>
      <c r="F34" s="23">
        <v>11762851</v>
      </c>
      <c r="G34" s="65"/>
      <c r="H34" s="66">
        <v>0</v>
      </c>
      <c r="I34" s="25">
        <f>SUM(F34:H34)</f>
        <v>11762851</v>
      </c>
      <c r="J34" s="24">
        <f>ROUND(I34/I$82*100,2)</f>
        <v>4.92</v>
      </c>
      <c r="K34" s="26">
        <f t="shared" ref="K34" si="16">I34-D34</f>
        <v>6626532</v>
      </c>
      <c r="L34" s="27">
        <f t="shared" ref="L34" si="17">ROUND(K34/D34*100,2)</f>
        <v>129.01</v>
      </c>
      <c r="M34" s="9"/>
      <c r="N34" s="9"/>
      <c r="O34" s="9"/>
      <c r="P34" s="9"/>
      <c r="Q34" s="9"/>
      <c r="R34" s="9"/>
      <c r="S34" s="9"/>
      <c r="T34" s="7"/>
    </row>
    <row r="35" spans="1:20" s="6" customFormat="1" ht="12.75" customHeight="1">
      <c r="A35" s="98"/>
      <c r="B35" s="79"/>
      <c r="C35" s="80"/>
      <c r="D35" s="39"/>
      <c r="E35" s="40"/>
      <c r="F35" s="39"/>
      <c r="G35" s="63"/>
      <c r="H35" s="67"/>
      <c r="I35" s="41"/>
      <c r="J35" s="40"/>
      <c r="K35" s="42"/>
      <c r="L35" s="40"/>
      <c r="M35" s="9"/>
      <c r="N35" s="9"/>
      <c r="O35" s="9"/>
      <c r="P35" s="9"/>
      <c r="Q35" s="9"/>
      <c r="R35" s="9"/>
      <c r="S35" s="9"/>
      <c r="T35" s="7"/>
    </row>
    <row r="36" spans="1:20" s="6" customFormat="1" ht="12.75" customHeight="1">
      <c r="A36" s="72" t="s">
        <v>22</v>
      </c>
      <c r="B36" s="73"/>
      <c r="C36" s="74"/>
      <c r="D36" s="19"/>
      <c r="E36" s="20"/>
      <c r="F36" s="19"/>
      <c r="G36" s="55"/>
      <c r="H36" s="56"/>
      <c r="I36" s="21"/>
      <c r="J36" s="20"/>
      <c r="K36" s="22"/>
      <c r="L36" s="20"/>
      <c r="M36" s="9"/>
      <c r="N36" s="9"/>
      <c r="O36" s="9"/>
      <c r="P36" s="9"/>
      <c r="Q36" s="9"/>
      <c r="R36" s="9"/>
      <c r="S36" s="9"/>
      <c r="T36" s="7"/>
    </row>
    <row r="37" spans="1:20" s="6" customFormat="1" ht="12.75" customHeight="1">
      <c r="A37" s="75"/>
      <c r="B37" s="76"/>
      <c r="C37" s="77"/>
      <c r="D37" s="23">
        <v>13535996</v>
      </c>
      <c r="E37" s="24">
        <f>ROUND(D37/D$82*100,2)</f>
        <v>6</v>
      </c>
      <c r="F37" s="23">
        <v>17289912</v>
      </c>
      <c r="G37" s="65"/>
      <c r="H37" s="66">
        <v>3127069</v>
      </c>
      <c r="I37" s="25">
        <f>SUM(F37:H37)</f>
        <v>20416981</v>
      </c>
      <c r="J37" s="24">
        <f>ROUND(I37/I$82*100,2)</f>
        <v>8.5500000000000007</v>
      </c>
      <c r="K37" s="26">
        <f t="shared" ref="K37" si="18">I37-D37</f>
        <v>6880985</v>
      </c>
      <c r="L37" s="27">
        <f t="shared" ref="L37" si="19">ROUND(K37/D37*100,2)</f>
        <v>50.83</v>
      </c>
      <c r="M37" s="9"/>
      <c r="N37" s="9"/>
      <c r="O37" s="9"/>
      <c r="P37" s="9"/>
      <c r="Q37" s="9"/>
      <c r="R37" s="9"/>
      <c r="S37" s="9"/>
      <c r="T37" s="7"/>
    </row>
    <row r="38" spans="1:20" s="6" customFormat="1" ht="12.75" customHeight="1">
      <c r="A38" s="75"/>
      <c r="B38" s="76"/>
      <c r="C38" s="77"/>
      <c r="D38" s="23"/>
      <c r="E38" s="24"/>
      <c r="F38" s="23"/>
      <c r="G38" s="65"/>
      <c r="H38" s="66"/>
      <c r="I38" s="25"/>
      <c r="J38" s="24"/>
      <c r="K38" s="28"/>
      <c r="L38" s="24"/>
      <c r="M38" s="9"/>
      <c r="N38" s="9"/>
      <c r="O38" s="9"/>
      <c r="P38" s="9"/>
      <c r="Q38" s="9"/>
      <c r="R38" s="9"/>
      <c r="S38" s="9"/>
      <c r="T38" s="7"/>
    </row>
    <row r="39" spans="1:20" s="6" customFormat="1" ht="12.75" customHeight="1">
      <c r="A39" s="92"/>
      <c r="B39" s="93" t="s">
        <v>23</v>
      </c>
      <c r="C39" s="94"/>
      <c r="D39" s="29"/>
      <c r="E39" s="30"/>
      <c r="F39" s="29"/>
      <c r="G39" s="61"/>
      <c r="H39" s="62"/>
      <c r="I39" s="31"/>
      <c r="J39" s="30"/>
      <c r="K39" s="32"/>
      <c r="L39" s="30"/>
      <c r="M39" s="9"/>
      <c r="N39" s="9"/>
      <c r="O39" s="9"/>
      <c r="P39" s="9"/>
      <c r="Q39" s="9"/>
      <c r="R39" s="9"/>
      <c r="S39" s="9"/>
      <c r="T39" s="7"/>
    </row>
    <row r="40" spans="1:20" s="6" customFormat="1" ht="12.75" customHeight="1">
      <c r="A40" s="92"/>
      <c r="B40" s="95"/>
      <c r="C40" s="77"/>
      <c r="D40" s="23">
        <v>6629569</v>
      </c>
      <c r="E40" s="24">
        <f>ROUND(D40/D$82*100,2)</f>
        <v>2.94</v>
      </c>
      <c r="F40" s="23">
        <v>7365660</v>
      </c>
      <c r="G40" s="65"/>
      <c r="H40" s="66">
        <v>2677716</v>
      </c>
      <c r="I40" s="25">
        <f>SUM(F40:H40)</f>
        <v>10043376</v>
      </c>
      <c r="J40" s="24">
        <f>ROUND(I40/I$82*100,2)</f>
        <v>4.2</v>
      </c>
      <c r="K40" s="26">
        <f t="shared" ref="K40" si="20">I40-D40</f>
        <v>3413807</v>
      </c>
      <c r="L40" s="27">
        <f t="shared" ref="L40" si="21">ROUND(K40/D40*100,2)</f>
        <v>51.49</v>
      </c>
      <c r="M40" s="9"/>
      <c r="N40" s="9"/>
      <c r="O40" s="9"/>
      <c r="P40" s="9"/>
      <c r="Q40" s="9"/>
      <c r="R40" s="9"/>
      <c r="S40" s="9"/>
      <c r="T40" s="7"/>
    </row>
    <row r="41" spans="1:20" s="6" customFormat="1" ht="12.75" customHeight="1">
      <c r="A41" s="92"/>
      <c r="B41" s="96"/>
      <c r="C41" s="97"/>
      <c r="D41" s="33"/>
      <c r="E41" s="34"/>
      <c r="F41" s="33"/>
      <c r="G41" s="59"/>
      <c r="H41" s="68"/>
      <c r="I41" s="35"/>
      <c r="J41" s="34"/>
      <c r="K41" s="36"/>
      <c r="L41" s="34"/>
      <c r="M41" s="9"/>
      <c r="N41" s="9"/>
      <c r="O41" s="9"/>
      <c r="P41" s="9"/>
      <c r="Q41" s="9"/>
      <c r="R41" s="9"/>
      <c r="S41" s="9"/>
      <c r="T41" s="7"/>
    </row>
    <row r="42" spans="1:20" s="6" customFormat="1" ht="12.75" customHeight="1">
      <c r="A42" s="92"/>
      <c r="B42" s="93" t="s">
        <v>24</v>
      </c>
      <c r="C42" s="94"/>
      <c r="D42" s="29"/>
      <c r="E42" s="30"/>
      <c r="F42" s="29"/>
      <c r="G42" s="61"/>
      <c r="H42" s="62"/>
      <c r="I42" s="31"/>
      <c r="J42" s="30"/>
      <c r="K42" s="32"/>
      <c r="L42" s="30"/>
      <c r="M42" s="9"/>
      <c r="N42" s="9"/>
      <c r="O42" s="9"/>
      <c r="P42" s="9"/>
      <c r="Q42" s="9"/>
      <c r="R42" s="9"/>
      <c r="S42" s="9"/>
      <c r="T42" s="7"/>
    </row>
    <row r="43" spans="1:20" s="6" customFormat="1" ht="12.75" customHeight="1">
      <c r="A43" s="92"/>
      <c r="B43" s="95"/>
      <c r="C43" s="77"/>
      <c r="D43" s="23">
        <v>5830866</v>
      </c>
      <c r="E43" s="24">
        <f>ROUND(D43/D$82*100,2)</f>
        <v>2.58</v>
      </c>
      <c r="F43" s="23">
        <v>8675671</v>
      </c>
      <c r="G43" s="65"/>
      <c r="H43" s="66">
        <v>378104</v>
      </c>
      <c r="I43" s="25">
        <f>SUM(F43:H43)</f>
        <v>9053775</v>
      </c>
      <c r="J43" s="24">
        <f>ROUND(I43/I$82*100,2)</f>
        <v>3.79</v>
      </c>
      <c r="K43" s="26">
        <f t="shared" ref="K43" si="22">I43-D43</f>
        <v>3222909</v>
      </c>
      <c r="L43" s="27">
        <f t="shared" ref="L43" si="23">ROUND(K43/D43*100,2)</f>
        <v>55.27</v>
      </c>
      <c r="M43" s="9"/>
      <c r="N43" s="9"/>
      <c r="O43" s="9"/>
      <c r="P43" s="9"/>
      <c r="Q43" s="9"/>
      <c r="R43" s="9"/>
      <c r="S43" s="9"/>
      <c r="T43" s="7"/>
    </row>
    <row r="44" spans="1:20" s="6" customFormat="1" ht="12.75" customHeight="1">
      <c r="A44" s="92"/>
      <c r="B44" s="95"/>
      <c r="C44" s="97"/>
      <c r="D44" s="33"/>
      <c r="E44" s="34"/>
      <c r="F44" s="33"/>
      <c r="G44" s="59"/>
      <c r="H44" s="68"/>
      <c r="I44" s="35"/>
      <c r="J44" s="34"/>
      <c r="K44" s="36"/>
      <c r="L44" s="34"/>
      <c r="M44" s="9"/>
      <c r="N44" s="9"/>
      <c r="O44" s="9"/>
      <c r="P44" s="9"/>
      <c r="Q44" s="9"/>
      <c r="R44" s="9"/>
      <c r="S44" s="9"/>
      <c r="T44" s="7"/>
    </row>
    <row r="45" spans="1:20" s="6" customFormat="1" ht="12.75" customHeight="1">
      <c r="A45" s="92"/>
      <c r="B45" s="95"/>
      <c r="C45" s="100" t="s">
        <v>25</v>
      </c>
      <c r="D45" s="29"/>
      <c r="E45" s="30"/>
      <c r="F45" s="29"/>
      <c r="G45" s="61"/>
      <c r="H45" s="62"/>
      <c r="I45" s="31"/>
      <c r="J45" s="30"/>
      <c r="K45" s="32"/>
      <c r="L45" s="30"/>
      <c r="M45" s="9"/>
      <c r="N45" s="9"/>
      <c r="O45" s="9"/>
      <c r="P45" s="9"/>
      <c r="Q45" s="9"/>
      <c r="R45" s="9"/>
      <c r="S45" s="9"/>
      <c r="T45" s="7"/>
    </row>
    <row r="46" spans="1:20" s="6" customFormat="1" ht="12.75" customHeight="1">
      <c r="A46" s="92"/>
      <c r="B46" s="95"/>
      <c r="C46" s="101"/>
      <c r="D46" s="23">
        <v>616042</v>
      </c>
      <c r="E46" s="24">
        <f>ROUND(D46/D$82*100,2)</f>
        <v>0.27</v>
      </c>
      <c r="F46" s="23">
        <v>489103</v>
      </c>
      <c r="G46" s="65"/>
      <c r="H46" s="66">
        <v>0</v>
      </c>
      <c r="I46" s="25">
        <f>SUM(F46:H46)</f>
        <v>489103</v>
      </c>
      <c r="J46" s="24">
        <f>ROUND(I46/I$82*100,2)</f>
        <v>0.2</v>
      </c>
      <c r="K46" s="26">
        <f t="shared" ref="K46" si="24">I46-D46</f>
        <v>-126939</v>
      </c>
      <c r="L46" s="27">
        <f t="shared" ref="L46" si="25">ROUND(K46/D46*100,2)</f>
        <v>-20.61</v>
      </c>
      <c r="M46" s="9"/>
      <c r="N46" s="9"/>
      <c r="O46" s="9"/>
      <c r="P46" s="9"/>
      <c r="Q46" s="9"/>
      <c r="R46" s="9"/>
      <c r="S46" s="9"/>
      <c r="T46" s="7"/>
    </row>
    <row r="47" spans="1:20" s="6" customFormat="1" ht="12.75" customHeight="1">
      <c r="A47" s="92"/>
      <c r="B47" s="95"/>
      <c r="C47" s="102"/>
      <c r="D47" s="33"/>
      <c r="E47" s="34"/>
      <c r="F47" s="33"/>
      <c r="G47" s="59"/>
      <c r="H47" s="68"/>
      <c r="I47" s="35"/>
      <c r="J47" s="34"/>
      <c r="K47" s="36"/>
      <c r="L47" s="34"/>
      <c r="M47" s="9"/>
      <c r="N47" s="9"/>
      <c r="O47" s="9"/>
      <c r="P47" s="9"/>
      <c r="Q47" s="9"/>
      <c r="R47" s="9"/>
      <c r="S47" s="9"/>
      <c r="T47" s="7"/>
    </row>
    <row r="48" spans="1:20" s="6" customFormat="1" ht="12.75" customHeight="1">
      <c r="A48" s="92"/>
      <c r="B48" s="95"/>
      <c r="C48" s="100" t="s">
        <v>26</v>
      </c>
      <c r="D48" s="29"/>
      <c r="E48" s="30"/>
      <c r="F48" s="29"/>
      <c r="G48" s="61"/>
      <c r="H48" s="62"/>
      <c r="I48" s="31"/>
      <c r="J48" s="30"/>
      <c r="K48" s="32"/>
      <c r="L48" s="30"/>
      <c r="M48" s="9"/>
      <c r="N48" s="9"/>
      <c r="O48" s="9"/>
      <c r="P48" s="9"/>
      <c r="Q48" s="9"/>
      <c r="R48" s="9"/>
      <c r="S48" s="9"/>
      <c r="T48" s="7"/>
    </row>
    <row r="49" spans="1:20" s="6" customFormat="1" ht="12.75" customHeight="1">
      <c r="A49" s="92"/>
      <c r="B49" s="95"/>
      <c r="C49" s="101"/>
      <c r="D49" s="23">
        <v>5214824</v>
      </c>
      <c r="E49" s="24">
        <f>ROUND(D49/D$82*100,2)</f>
        <v>2.31</v>
      </c>
      <c r="F49" s="23">
        <v>8186568</v>
      </c>
      <c r="G49" s="65"/>
      <c r="H49" s="66">
        <v>378104</v>
      </c>
      <c r="I49" s="25">
        <f>SUM(F49:H49)</f>
        <v>8564672</v>
      </c>
      <c r="J49" s="24">
        <f>ROUND(I49/I$82*100,2)</f>
        <v>3.59</v>
      </c>
      <c r="K49" s="26">
        <f t="shared" ref="K49" si="26">I49-D49</f>
        <v>3349848</v>
      </c>
      <c r="L49" s="27">
        <f t="shared" ref="L49" si="27">ROUND(K49/D49*100,2)</f>
        <v>64.239999999999995</v>
      </c>
      <c r="M49" s="9"/>
      <c r="N49" s="9"/>
      <c r="O49" s="9"/>
      <c r="P49" s="9"/>
      <c r="Q49" s="9"/>
      <c r="R49" s="9"/>
      <c r="S49" s="9"/>
      <c r="T49" s="7"/>
    </row>
    <row r="50" spans="1:20" s="6" customFormat="1" ht="12.75" customHeight="1">
      <c r="A50" s="92"/>
      <c r="B50" s="96"/>
      <c r="C50" s="102"/>
      <c r="D50" s="33"/>
      <c r="E50" s="34"/>
      <c r="F50" s="33"/>
      <c r="G50" s="59"/>
      <c r="H50" s="68"/>
      <c r="I50" s="35"/>
      <c r="J50" s="34"/>
      <c r="K50" s="36"/>
      <c r="L50" s="34"/>
      <c r="M50" s="9"/>
      <c r="N50" s="9"/>
      <c r="O50" s="9"/>
      <c r="P50" s="9"/>
      <c r="Q50" s="9"/>
      <c r="R50" s="9"/>
      <c r="S50" s="9"/>
      <c r="T50" s="7"/>
    </row>
    <row r="51" spans="1:20" s="6" customFormat="1" ht="12.75" customHeight="1">
      <c r="A51" s="92"/>
      <c r="B51" s="103" t="s">
        <v>27</v>
      </c>
      <c r="C51" s="104"/>
      <c r="D51" s="29"/>
      <c r="E51" s="30"/>
      <c r="F51" s="29"/>
      <c r="G51" s="61"/>
      <c r="H51" s="62"/>
      <c r="I51" s="31"/>
      <c r="J51" s="30"/>
      <c r="K51" s="32"/>
      <c r="L51" s="30"/>
      <c r="M51" s="9"/>
      <c r="N51" s="9"/>
      <c r="O51" s="9"/>
      <c r="P51" s="9"/>
      <c r="Q51" s="9"/>
      <c r="R51" s="9"/>
      <c r="S51" s="9"/>
      <c r="T51" s="7"/>
    </row>
    <row r="52" spans="1:20" s="6" customFormat="1" ht="12.75" customHeight="1">
      <c r="A52" s="92"/>
      <c r="B52" s="105"/>
      <c r="C52" s="106"/>
      <c r="D52" s="23">
        <v>139180</v>
      </c>
      <c r="E52" s="24">
        <f t="shared" ref="E52" si="28">ROUND(D52/D$82*100,2)</f>
        <v>0.06</v>
      </c>
      <c r="F52" s="23">
        <v>111079</v>
      </c>
      <c r="G52" s="57"/>
      <c r="H52" s="66">
        <v>14084</v>
      </c>
      <c r="I52" s="25">
        <f>SUM(F52:H52)</f>
        <v>125163</v>
      </c>
      <c r="J52" s="24">
        <f t="shared" ref="J52" si="29">ROUND(I52/I$82*100,2)</f>
        <v>0.05</v>
      </c>
      <c r="K52" s="26">
        <f t="shared" ref="K52" si="30">I52-D52</f>
        <v>-14017</v>
      </c>
      <c r="L52" s="27">
        <f t="shared" ref="L52" si="31">ROUND(K52/D52*100,2)</f>
        <v>-10.07</v>
      </c>
      <c r="M52" s="9"/>
      <c r="N52" s="9"/>
      <c r="O52" s="9"/>
      <c r="P52" s="9"/>
      <c r="Q52" s="9"/>
      <c r="R52" s="9"/>
      <c r="S52" s="9"/>
      <c r="T52" s="7"/>
    </row>
    <row r="53" spans="1:20" s="6" customFormat="1" ht="12.75" customHeight="1">
      <c r="A53" s="92"/>
      <c r="B53" s="107"/>
      <c r="C53" s="108"/>
      <c r="D53" s="33"/>
      <c r="E53" s="34"/>
      <c r="F53" s="33"/>
      <c r="G53" s="65"/>
      <c r="H53" s="68"/>
      <c r="I53" s="35"/>
      <c r="J53" s="34"/>
      <c r="K53" s="36"/>
      <c r="L53" s="34"/>
      <c r="M53" s="9"/>
      <c r="N53" s="9"/>
      <c r="O53" s="9"/>
      <c r="P53" s="9"/>
      <c r="Q53" s="9"/>
      <c r="R53" s="9"/>
      <c r="S53" s="9"/>
      <c r="T53" s="7"/>
    </row>
    <row r="54" spans="1:20" s="6" customFormat="1" ht="12.75" customHeight="1">
      <c r="A54" s="92"/>
      <c r="B54" s="93" t="s">
        <v>28</v>
      </c>
      <c r="C54" s="94"/>
      <c r="D54" s="29"/>
      <c r="E54" s="30"/>
      <c r="F54" s="29"/>
      <c r="G54" s="61"/>
      <c r="H54" s="62"/>
      <c r="I54" s="31"/>
      <c r="J54" s="30"/>
      <c r="K54" s="32"/>
      <c r="L54" s="30"/>
      <c r="M54" s="9"/>
      <c r="N54" s="9"/>
      <c r="O54" s="9"/>
      <c r="P54" s="9"/>
      <c r="Q54" s="9"/>
      <c r="R54" s="9"/>
      <c r="S54" s="9"/>
      <c r="T54" s="7"/>
    </row>
    <row r="55" spans="1:20" s="6" customFormat="1" ht="12.75" customHeight="1">
      <c r="A55" s="92"/>
      <c r="B55" s="95"/>
      <c r="C55" s="77"/>
      <c r="D55" s="23">
        <v>936381</v>
      </c>
      <c r="E55" s="24">
        <f t="shared" ref="E55" si="32">ROUND(D55/D$82*100,2)</f>
        <v>0.41</v>
      </c>
      <c r="F55" s="23">
        <v>1137502</v>
      </c>
      <c r="G55" s="65"/>
      <c r="H55" s="66">
        <v>57165</v>
      </c>
      <c r="I55" s="25">
        <f>SUM(F55:H55)</f>
        <v>1194667</v>
      </c>
      <c r="J55" s="24">
        <f t="shared" ref="J55" si="33">ROUND(I55/I$82*100,2)</f>
        <v>0.5</v>
      </c>
      <c r="K55" s="26">
        <f t="shared" ref="K55" si="34">I55-D55</f>
        <v>258286</v>
      </c>
      <c r="L55" s="27">
        <f t="shared" ref="L55" si="35">ROUND(K55/D55*100,2)</f>
        <v>27.58</v>
      </c>
      <c r="M55" s="9"/>
      <c r="N55" s="9"/>
      <c r="O55" s="9"/>
      <c r="P55" s="9"/>
      <c r="Q55" s="9"/>
      <c r="R55" s="9"/>
      <c r="S55" s="9"/>
      <c r="T55" s="7"/>
    </row>
    <row r="56" spans="1:20" s="6" customFormat="1" ht="12.75" customHeight="1">
      <c r="A56" s="92"/>
      <c r="B56" s="96"/>
      <c r="C56" s="97"/>
      <c r="D56" s="33"/>
      <c r="E56" s="34"/>
      <c r="F56" s="33"/>
      <c r="G56" s="59"/>
      <c r="H56" s="68"/>
      <c r="I56" s="35"/>
      <c r="J56" s="34"/>
      <c r="K56" s="36"/>
      <c r="L56" s="34"/>
      <c r="M56" s="9"/>
      <c r="N56" s="9"/>
      <c r="O56" s="9"/>
      <c r="P56" s="9"/>
      <c r="Q56" s="9"/>
      <c r="R56" s="9"/>
      <c r="S56" s="9"/>
      <c r="T56" s="7"/>
    </row>
    <row r="57" spans="1:20" s="6" customFormat="1" ht="12.75" hidden="1" customHeight="1">
      <c r="A57" s="92"/>
      <c r="B57" s="76" t="s">
        <v>29</v>
      </c>
      <c r="C57" s="77"/>
      <c r="D57" s="37"/>
      <c r="E57" s="24"/>
      <c r="F57" s="37"/>
      <c r="G57" s="65"/>
      <c r="H57" s="66"/>
      <c r="I57" s="38"/>
      <c r="J57" s="24"/>
      <c r="K57" s="28"/>
      <c r="L57" s="24"/>
      <c r="M57" s="43"/>
      <c r="N57" s="9"/>
      <c r="O57" s="9"/>
      <c r="P57" s="9"/>
      <c r="Q57" s="9"/>
      <c r="R57" s="9"/>
      <c r="S57" s="9"/>
      <c r="T57" s="7"/>
    </row>
    <row r="58" spans="1:20" s="6" customFormat="1" ht="12.75" hidden="1" customHeight="1">
      <c r="A58" s="92"/>
      <c r="B58" s="76"/>
      <c r="C58" s="77"/>
      <c r="D58" s="23">
        <v>0</v>
      </c>
      <c r="E58" s="24">
        <f t="shared" ref="E58" si="36">ROUND(D58/D$82*100,2)</f>
        <v>0</v>
      </c>
      <c r="F58" s="23">
        <v>0</v>
      </c>
      <c r="G58" s="65"/>
      <c r="H58" s="66">
        <v>0</v>
      </c>
      <c r="I58" s="25">
        <f>SUM(F58:H58)</f>
        <v>0</v>
      </c>
      <c r="J58" s="24">
        <f t="shared" ref="J58" si="37">ROUND(I58/I$82*100,2)</f>
        <v>0</v>
      </c>
      <c r="K58" s="26">
        <f t="shared" ref="K58" si="38">I58-D58</f>
        <v>0</v>
      </c>
      <c r="L58" s="27" t="s">
        <v>30</v>
      </c>
      <c r="M58" s="9"/>
      <c r="N58" s="9"/>
      <c r="O58" s="9"/>
      <c r="P58" s="9"/>
      <c r="Q58" s="9"/>
      <c r="R58" s="9"/>
      <c r="S58" s="9"/>
      <c r="T58" s="7"/>
    </row>
    <row r="59" spans="1:20" s="6" customFormat="1" ht="12.75" hidden="1" customHeight="1">
      <c r="A59" s="98"/>
      <c r="B59" s="79"/>
      <c r="C59" s="80"/>
      <c r="D59" s="39"/>
      <c r="E59" s="40"/>
      <c r="F59" s="39"/>
      <c r="G59" s="63"/>
      <c r="H59" s="67"/>
      <c r="I59" s="41"/>
      <c r="J59" s="40"/>
      <c r="K59" s="42"/>
      <c r="L59" s="40"/>
      <c r="M59" s="9"/>
      <c r="N59" s="9"/>
      <c r="O59" s="9"/>
      <c r="P59" s="9"/>
      <c r="Q59" s="9"/>
      <c r="R59" s="9"/>
      <c r="S59" s="9"/>
      <c r="T59" s="7"/>
    </row>
    <row r="60" spans="1:20" s="6" customFormat="1" ht="12.75" customHeight="1">
      <c r="A60" s="72" t="s">
        <v>31</v>
      </c>
      <c r="B60" s="73"/>
      <c r="C60" s="74"/>
      <c r="D60" s="19"/>
      <c r="E60" s="20"/>
      <c r="F60" s="19"/>
      <c r="G60" s="55"/>
      <c r="H60" s="56"/>
      <c r="I60" s="21"/>
      <c r="J60" s="20"/>
      <c r="K60" s="22"/>
      <c r="L60" s="20"/>
      <c r="M60" s="9"/>
      <c r="N60" s="9"/>
      <c r="O60" s="9"/>
      <c r="P60" s="9"/>
      <c r="Q60" s="9"/>
      <c r="R60" s="9"/>
      <c r="S60" s="9"/>
      <c r="T60" s="7"/>
    </row>
    <row r="61" spans="1:20" s="6" customFormat="1" ht="12.75" customHeight="1">
      <c r="A61" s="75"/>
      <c r="B61" s="76"/>
      <c r="C61" s="77"/>
      <c r="D61" s="23">
        <v>337635</v>
      </c>
      <c r="E61" s="24">
        <f t="shared" ref="E61" si="39">ROUND(D61/D$82*100,2)</f>
        <v>0.15</v>
      </c>
      <c r="F61" s="23">
        <v>1987861</v>
      </c>
      <c r="G61" s="65"/>
      <c r="H61" s="66">
        <v>0</v>
      </c>
      <c r="I61" s="25">
        <f>SUM(F61:H61)</f>
        <v>1987861</v>
      </c>
      <c r="J61" s="24">
        <f t="shared" ref="J61" si="40">ROUND(I61/I$82*100,2)</f>
        <v>0.83</v>
      </c>
      <c r="K61" s="26">
        <f t="shared" ref="K61" si="41">I61-D61</f>
        <v>1650226</v>
      </c>
      <c r="L61" s="27">
        <f t="shared" ref="L61" si="42">ROUND(K61/D61*100,2)</f>
        <v>488.76</v>
      </c>
      <c r="M61" s="9"/>
      <c r="N61" s="9"/>
      <c r="O61" s="9"/>
      <c r="P61" s="9"/>
      <c r="Q61" s="9"/>
      <c r="R61" s="9"/>
      <c r="S61" s="9"/>
      <c r="T61" s="7"/>
    </row>
    <row r="62" spans="1:20" s="6" customFormat="1" ht="12.75" customHeight="1">
      <c r="A62" s="78"/>
      <c r="B62" s="79"/>
      <c r="C62" s="80"/>
      <c r="D62" s="39"/>
      <c r="E62" s="40"/>
      <c r="F62" s="39"/>
      <c r="G62" s="63"/>
      <c r="H62" s="67"/>
      <c r="I62" s="41"/>
      <c r="J62" s="40"/>
      <c r="K62" s="42"/>
      <c r="L62" s="40"/>
      <c r="M62" s="9"/>
      <c r="N62" s="9"/>
      <c r="O62" s="9"/>
      <c r="P62" s="9"/>
      <c r="Q62" s="9"/>
      <c r="R62" s="9"/>
      <c r="S62" s="9"/>
      <c r="T62" s="7"/>
    </row>
    <row r="63" spans="1:20" s="6" customFormat="1" ht="12.75" customHeight="1">
      <c r="A63" s="72" t="s">
        <v>32</v>
      </c>
      <c r="B63" s="73"/>
      <c r="C63" s="74"/>
      <c r="D63" s="19"/>
      <c r="E63" s="20"/>
      <c r="F63" s="19"/>
      <c r="G63" s="55"/>
      <c r="H63" s="56"/>
      <c r="I63" s="21"/>
      <c r="J63" s="20"/>
      <c r="K63" s="22"/>
      <c r="L63" s="20"/>
      <c r="M63" s="9"/>
      <c r="N63" s="9"/>
      <c r="O63" s="9"/>
      <c r="P63" s="9"/>
      <c r="Q63" s="9"/>
      <c r="R63" s="9"/>
      <c r="S63" s="9"/>
      <c r="T63" s="7"/>
    </row>
    <row r="64" spans="1:20" s="6" customFormat="1" ht="12.75" customHeight="1">
      <c r="A64" s="75"/>
      <c r="B64" s="76"/>
      <c r="C64" s="77"/>
      <c r="D64" s="23">
        <v>16865700</v>
      </c>
      <c r="E64" s="24">
        <f t="shared" ref="E64" si="43">ROUND(D64/D$82*100,2)</f>
        <v>7.47</v>
      </c>
      <c r="F64" s="23">
        <v>16588300</v>
      </c>
      <c r="G64" s="65"/>
      <c r="H64" s="66">
        <v>0</v>
      </c>
      <c r="I64" s="25">
        <f>SUM(F64:H64)</f>
        <v>16588300</v>
      </c>
      <c r="J64" s="24">
        <f t="shared" ref="J64" si="44">ROUND(I64/I$82*100,2)</f>
        <v>6.94</v>
      </c>
      <c r="K64" s="26">
        <f t="shared" ref="K64" si="45">I64-D64</f>
        <v>-277400</v>
      </c>
      <c r="L64" s="27">
        <f t="shared" ref="L64" si="46">ROUND(K64/D64*100,2)</f>
        <v>-1.64</v>
      </c>
      <c r="M64" s="9"/>
      <c r="N64" s="9"/>
      <c r="O64" s="9"/>
      <c r="P64" s="9"/>
      <c r="Q64" s="9"/>
      <c r="R64" s="9"/>
      <c r="S64" s="9"/>
      <c r="T64" s="7"/>
    </row>
    <row r="65" spans="1:28" s="6" customFormat="1" ht="12.75" customHeight="1">
      <c r="A65" s="78"/>
      <c r="B65" s="79"/>
      <c r="C65" s="80"/>
      <c r="D65" s="39"/>
      <c r="E65" s="40"/>
      <c r="F65" s="39"/>
      <c r="G65" s="63"/>
      <c r="H65" s="67"/>
      <c r="I65" s="41"/>
      <c r="J65" s="40"/>
      <c r="K65" s="42"/>
      <c r="L65" s="40"/>
      <c r="M65" s="9"/>
      <c r="N65" s="9"/>
      <c r="O65" s="9"/>
      <c r="P65" s="9"/>
      <c r="Q65" s="9"/>
      <c r="R65" s="9"/>
      <c r="S65" s="9"/>
      <c r="T65" s="7"/>
    </row>
    <row r="66" spans="1:28" s="6" customFormat="1" ht="12.75" customHeight="1">
      <c r="A66" s="72" t="s">
        <v>33</v>
      </c>
      <c r="B66" s="73"/>
      <c r="C66" s="74"/>
      <c r="D66" s="19"/>
      <c r="E66" s="20"/>
      <c r="F66" s="19"/>
      <c r="G66" s="55"/>
      <c r="H66" s="56"/>
      <c r="I66" s="21"/>
      <c r="J66" s="20"/>
      <c r="K66" s="22"/>
      <c r="L66" s="20"/>
      <c r="M66" s="9"/>
      <c r="N66" s="9"/>
      <c r="O66" s="9"/>
      <c r="P66" s="9"/>
      <c r="Q66" s="9"/>
      <c r="R66" s="9"/>
      <c r="S66" s="9"/>
      <c r="T66" s="7"/>
    </row>
    <row r="67" spans="1:28" s="6" customFormat="1" ht="12.75" customHeight="1">
      <c r="A67" s="75"/>
      <c r="B67" s="76"/>
      <c r="C67" s="77"/>
      <c r="D67" s="23">
        <v>1437124</v>
      </c>
      <c r="E67" s="24">
        <f t="shared" ref="E67" si="47">ROUND(D67/D$82*100,2)</f>
        <v>0.64</v>
      </c>
      <c r="F67" s="23">
        <v>95590</v>
      </c>
      <c r="G67" s="65"/>
      <c r="H67" s="66">
        <f>4059136+1052</f>
        <v>4060188</v>
      </c>
      <c r="I67" s="25">
        <f>SUM(F67:H67)</f>
        <v>4155778</v>
      </c>
      <c r="J67" s="24">
        <f t="shared" ref="J67" si="48">ROUND(I67/I$82*100,2)</f>
        <v>1.74</v>
      </c>
      <c r="K67" s="26">
        <f t="shared" ref="K67" si="49">I67-D67</f>
        <v>2718654</v>
      </c>
      <c r="L67" s="27">
        <f t="shared" ref="L67" si="50">ROUND(K67/D67*100,2)</f>
        <v>189.17</v>
      </c>
      <c r="M67" s="9"/>
      <c r="N67" s="9"/>
      <c r="O67" s="9"/>
      <c r="P67" s="9"/>
      <c r="Q67" s="9"/>
      <c r="R67" s="9"/>
      <c r="S67" s="9"/>
      <c r="T67" s="7"/>
      <c r="U67" s="44"/>
      <c r="V67" s="44"/>
      <c r="W67" s="44"/>
      <c r="X67" s="44"/>
      <c r="Y67" s="44"/>
      <c r="Z67" s="44"/>
      <c r="AA67" s="44"/>
      <c r="AB67" s="44"/>
    </row>
    <row r="68" spans="1:28" s="6" customFormat="1" ht="12.75" customHeight="1">
      <c r="A68" s="78"/>
      <c r="B68" s="79"/>
      <c r="C68" s="80"/>
      <c r="D68" s="39"/>
      <c r="E68" s="40"/>
      <c r="F68" s="39"/>
      <c r="G68" s="63"/>
      <c r="H68" s="67"/>
      <c r="I68" s="41"/>
      <c r="J68" s="40"/>
      <c r="K68" s="42"/>
      <c r="L68" s="40"/>
      <c r="M68" s="9"/>
      <c r="N68" s="9"/>
      <c r="O68" s="9"/>
      <c r="P68" s="9"/>
      <c r="Q68" s="9"/>
      <c r="R68" s="9"/>
      <c r="S68" s="9"/>
      <c r="T68" s="7"/>
      <c r="U68" s="44"/>
      <c r="V68" s="44"/>
      <c r="W68" s="44"/>
      <c r="X68" s="44"/>
      <c r="Y68" s="44"/>
      <c r="Z68" s="44"/>
      <c r="AA68" s="44"/>
      <c r="AB68" s="44"/>
    </row>
    <row r="69" spans="1:28" s="6" customFormat="1" ht="12.75" customHeight="1">
      <c r="A69" s="72" t="s">
        <v>34</v>
      </c>
      <c r="B69" s="73"/>
      <c r="C69" s="74"/>
      <c r="D69" s="19"/>
      <c r="E69" s="20"/>
      <c r="F69" s="19"/>
      <c r="G69" s="55"/>
      <c r="H69" s="56"/>
      <c r="I69" s="21"/>
      <c r="J69" s="20"/>
      <c r="K69" s="22"/>
      <c r="L69" s="20"/>
      <c r="M69" s="9"/>
      <c r="N69" s="9"/>
      <c r="O69" s="9"/>
      <c r="P69" s="9"/>
      <c r="Q69" s="9"/>
      <c r="R69" s="9"/>
      <c r="S69" s="9"/>
      <c r="T69" s="7"/>
    </row>
    <row r="70" spans="1:28" s="6" customFormat="1" ht="12.75" customHeight="1">
      <c r="A70" s="75"/>
      <c r="B70" s="76"/>
      <c r="C70" s="77"/>
      <c r="D70" s="23">
        <v>2349770</v>
      </c>
      <c r="E70" s="24">
        <f>ROUND(D70/D$82*100,2)</f>
        <v>1.04</v>
      </c>
      <c r="F70" s="23">
        <v>2467436</v>
      </c>
      <c r="G70" s="65"/>
      <c r="H70" s="66">
        <v>0</v>
      </c>
      <c r="I70" s="25">
        <f>SUM(F70:H70)</f>
        <v>2467436</v>
      </c>
      <c r="J70" s="24">
        <f t="shared" ref="J70" si="51">ROUND(I70/I$82*100,2)</f>
        <v>1.03</v>
      </c>
      <c r="K70" s="26">
        <f t="shared" ref="K70" si="52">I70-D70</f>
        <v>117666</v>
      </c>
      <c r="L70" s="27">
        <f t="shared" ref="L70" si="53">ROUND(K70/D70*100,2)</f>
        <v>5.01</v>
      </c>
      <c r="M70" s="9"/>
      <c r="N70" s="9"/>
      <c r="O70" s="9"/>
      <c r="P70" s="9"/>
      <c r="Q70" s="9"/>
      <c r="R70" s="9"/>
      <c r="S70" s="9"/>
      <c r="T70" s="7"/>
    </row>
    <row r="71" spans="1:28" s="6" customFormat="1" ht="12.75" customHeight="1">
      <c r="A71" s="78"/>
      <c r="B71" s="79"/>
      <c r="C71" s="80"/>
      <c r="D71" s="39"/>
      <c r="E71" s="40"/>
      <c r="F71" s="39"/>
      <c r="G71" s="63"/>
      <c r="H71" s="67"/>
      <c r="I71" s="41"/>
      <c r="J71" s="40"/>
      <c r="K71" s="42"/>
      <c r="L71" s="40"/>
      <c r="M71" s="9"/>
      <c r="N71" s="9"/>
      <c r="O71" s="9"/>
      <c r="P71" s="9"/>
      <c r="Q71" s="9"/>
      <c r="R71" s="9"/>
      <c r="S71" s="9"/>
      <c r="T71" s="7"/>
    </row>
    <row r="72" spans="1:28" s="6" customFormat="1" ht="12.75" customHeight="1">
      <c r="A72" s="72" t="s">
        <v>35</v>
      </c>
      <c r="B72" s="73"/>
      <c r="C72" s="74"/>
      <c r="D72" s="19"/>
      <c r="E72" s="20"/>
      <c r="F72" s="19"/>
      <c r="G72" s="55"/>
      <c r="H72" s="56"/>
      <c r="I72" s="21"/>
      <c r="J72" s="20"/>
      <c r="K72" s="22"/>
      <c r="L72" s="20"/>
      <c r="M72" s="9"/>
      <c r="N72" s="9"/>
      <c r="O72" s="9"/>
      <c r="P72" s="9"/>
      <c r="Q72" s="9"/>
      <c r="R72" s="9"/>
      <c r="S72" s="9"/>
      <c r="T72" s="7"/>
    </row>
    <row r="73" spans="1:28" s="6" customFormat="1" ht="12.75" customHeight="1">
      <c r="A73" s="75"/>
      <c r="B73" s="76"/>
      <c r="C73" s="77"/>
      <c r="D73" s="23">
        <v>4701000</v>
      </c>
      <c r="E73" s="24">
        <f t="shared" ref="E73" si="54">ROUND(D73/D$82*100,2)</f>
        <v>2.08</v>
      </c>
      <c r="F73" s="23">
        <v>4730530</v>
      </c>
      <c r="G73" s="65"/>
      <c r="H73" s="66">
        <v>0</v>
      </c>
      <c r="I73" s="25">
        <f>SUM(F73:H73)</f>
        <v>4730530</v>
      </c>
      <c r="J73" s="24">
        <f t="shared" ref="J73" si="55">ROUND(I73/I$82*100,2)</f>
        <v>1.98</v>
      </c>
      <c r="K73" s="26">
        <f t="shared" ref="K73" si="56">I73-D73</f>
        <v>29530</v>
      </c>
      <c r="L73" s="27">
        <f t="shared" ref="L73" si="57">ROUND(K73/D73*100,2)</f>
        <v>0.63</v>
      </c>
      <c r="M73" s="9"/>
      <c r="N73" s="9"/>
      <c r="O73" s="9"/>
      <c r="P73" s="9"/>
      <c r="Q73" s="9"/>
      <c r="R73" s="9"/>
      <c r="S73" s="9"/>
      <c r="T73" s="7"/>
      <c r="U73" s="44"/>
      <c r="V73" s="44"/>
      <c r="W73" s="44"/>
      <c r="X73" s="44"/>
      <c r="Y73" s="44"/>
      <c r="Z73" s="44"/>
      <c r="AA73" s="44"/>
      <c r="AB73" s="44"/>
    </row>
    <row r="74" spans="1:28" s="6" customFormat="1" ht="12.75" customHeight="1">
      <c r="A74" s="78"/>
      <c r="B74" s="79"/>
      <c r="C74" s="80"/>
      <c r="D74" s="39"/>
      <c r="E74" s="40"/>
      <c r="F74" s="39"/>
      <c r="G74" s="63"/>
      <c r="H74" s="67"/>
      <c r="I74" s="41"/>
      <c r="J74" s="40"/>
      <c r="K74" s="42"/>
      <c r="L74" s="40"/>
      <c r="M74" s="9"/>
      <c r="N74" s="9"/>
      <c r="O74" s="9"/>
      <c r="P74" s="9"/>
      <c r="Q74" s="9"/>
      <c r="R74" s="9"/>
      <c r="S74" s="9"/>
      <c r="T74" s="7"/>
      <c r="U74" s="44"/>
      <c r="V74" s="44"/>
      <c r="W74" s="44"/>
      <c r="X74" s="44"/>
      <c r="Y74" s="44"/>
      <c r="Z74" s="44"/>
      <c r="AA74" s="44"/>
      <c r="AB74" s="44"/>
    </row>
    <row r="75" spans="1:28" s="6" customFormat="1" ht="12.75" customHeight="1">
      <c r="A75" s="72" t="s">
        <v>36</v>
      </c>
      <c r="B75" s="73"/>
      <c r="C75" s="74"/>
      <c r="D75" s="19"/>
      <c r="E75" s="20"/>
      <c r="F75" s="19"/>
      <c r="G75" s="55"/>
      <c r="H75" s="56"/>
      <c r="I75" s="53"/>
      <c r="J75" s="20"/>
      <c r="K75" s="22"/>
      <c r="L75" s="20"/>
      <c r="M75" s="9"/>
      <c r="N75" s="9"/>
      <c r="O75" s="9"/>
      <c r="P75" s="9"/>
      <c r="Q75" s="9"/>
      <c r="R75" s="9"/>
      <c r="S75" s="9"/>
      <c r="T75" s="7"/>
    </row>
    <row r="76" spans="1:28" s="6" customFormat="1" ht="12.75" customHeight="1">
      <c r="A76" s="75"/>
      <c r="B76" s="76"/>
      <c r="C76" s="77"/>
      <c r="D76" s="23">
        <v>16322934</v>
      </c>
      <c r="E76" s="24">
        <f t="shared" ref="E76" si="58">ROUND(D76/D$82*100,2)</f>
        <v>7.23</v>
      </c>
      <c r="F76" s="23">
        <v>16592494</v>
      </c>
      <c r="G76" s="65"/>
      <c r="H76" s="66">
        <v>0</v>
      </c>
      <c r="I76" s="54">
        <f>SUM(F76,H76)</f>
        <v>16592494</v>
      </c>
      <c r="J76" s="24">
        <f t="shared" ref="J76" si="59">ROUND(I76/I$82*100,2)</f>
        <v>6.95</v>
      </c>
      <c r="K76" s="26">
        <f t="shared" ref="K76" si="60">I76-D76</f>
        <v>269560</v>
      </c>
      <c r="L76" s="27">
        <f t="shared" ref="L76" si="61">ROUND(K76/D76*100,2)</f>
        <v>1.65</v>
      </c>
      <c r="M76" s="9"/>
      <c r="N76" s="9"/>
      <c r="O76" s="9"/>
      <c r="P76" s="9"/>
      <c r="Q76" s="9"/>
      <c r="R76" s="9"/>
      <c r="S76" s="9"/>
      <c r="T76" s="7"/>
      <c r="U76" s="44"/>
      <c r="V76" s="44"/>
      <c r="W76" s="44"/>
      <c r="X76" s="44"/>
      <c r="Y76" s="44"/>
      <c r="Z76" s="44"/>
      <c r="AA76" s="44"/>
      <c r="AB76" s="44"/>
    </row>
    <row r="77" spans="1:28" s="6" customFormat="1" ht="12.75" customHeight="1">
      <c r="A77" s="78"/>
      <c r="B77" s="79"/>
      <c r="C77" s="80"/>
      <c r="D77" s="39"/>
      <c r="E77" s="40"/>
      <c r="F77" s="39"/>
      <c r="G77" s="63"/>
      <c r="H77" s="67"/>
      <c r="I77" s="54"/>
      <c r="J77" s="40"/>
      <c r="K77" s="42"/>
      <c r="L77" s="40"/>
      <c r="M77" s="9"/>
      <c r="N77" s="9"/>
      <c r="O77" s="9"/>
      <c r="P77" s="9"/>
      <c r="Q77" s="9"/>
      <c r="R77" s="9"/>
      <c r="S77" s="9"/>
      <c r="T77" s="7"/>
      <c r="U77" s="44"/>
      <c r="V77" s="44"/>
      <c r="W77" s="44"/>
      <c r="X77" s="44"/>
      <c r="Y77" s="44"/>
      <c r="Z77" s="44"/>
      <c r="AA77" s="44"/>
      <c r="AB77" s="44"/>
    </row>
    <row r="78" spans="1:28" s="6" customFormat="1" ht="12" customHeight="1">
      <c r="A78" s="72" t="s">
        <v>37</v>
      </c>
      <c r="B78" s="73"/>
      <c r="C78" s="74"/>
      <c r="D78" s="19"/>
      <c r="E78" s="20"/>
      <c r="F78" s="19"/>
      <c r="G78" s="55"/>
      <c r="H78" s="56"/>
      <c r="I78" s="21"/>
      <c r="J78" s="20"/>
      <c r="K78" s="22"/>
      <c r="L78" s="20"/>
      <c r="M78" s="9"/>
      <c r="N78" s="9"/>
      <c r="O78" s="9"/>
      <c r="P78" s="9"/>
      <c r="Q78" s="9"/>
      <c r="R78" s="9"/>
      <c r="S78" s="9"/>
      <c r="T78" s="7"/>
    </row>
    <row r="79" spans="1:28" s="6" customFormat="1" ht="12" customHeight="1">
      <c r="A79" s="75"/>
      <c r="B79" s="76"/>
      <c r="C79" s="77"/>
      <c r="D79" s="23">
        <v>100000</v>
      </c>
      <c r="E79" s="24">
        <f t="shared" ref="E79" si="62">ROUND(D79/D$82*100,2)</f>
        <v>0.04</v>
      </c>
      <c r="F79" s="23">
        <v>100000</v>
      </c>
      <c r="G79" s="65"/>
      <c r="H79" s="66">
        <v>0</v>
      </c>
      <c r="I79" s="25">
        <f>SUM(F79:H79)</f>
        <v>100000</v>
      </c>
      <c r="J79" s="24">
        <f t="shared" ref="J79" si="63">ROUND(I79/I$82*100,2)</f>
        <v>0.04</v>
      </c>
      <c r="K79" s="26">
        <f t="shared" ref="K79" si="64">I79-D79</f>
        <v>0</v>
      </c>
      <c r="L79" s="27">
        <f t="shared" ref="L79" si="65">ROUND(K79/D79*100,2)</f>
        <v>0</v>
      </c>
      <c r="M79" s="9"/>
      <c r="N79" s="9"/>
      <c r="O79" s="9"/>
      <c r="P79" s="9"/>
      <c r="Q79" s="9"/>
      <c r="R79" s="9"/>
      <c r="S79" s="9"/>
      <c r="T79" s="7"/>
    </row>
    <row r="80" spans="1:28" s="6" customFormat="1" ht="12" customHeight="1">
      <c r="A80" s="78"/>
      <c r="B80" s="79"/>
      <c r="C80" s="80"/>
      <c r="D80" s="39"/>
      <c r="E80" s="40"/>
      <c r="F80" s="39"/>
      <c r="G80" s="63"/>
      <c r="H80" s="67"/>
      <c r="I80" s="41"/>
      <c r="J80" s="40"/>
      <c r="K80" s="42"/>
      <c r="L80" s="40"/>
      <c r="M80" s="9"/>
      <c r="N80" s="9"/>
      <c r="O80" s="9"/>
      <c r="P80" s="9"/>
      <c r="Q80" s="9"/>
      <c r="R80" s="9"/>
      <c r="S80" s="9"/>
      <c r="T80" s="7"/>
    </row>
    <row r="81" spans="1:20" s="6" customFormat="1" ht="12" customHeight="1">
      <c r="A81" s="83" t="s">
        <v>38</v>
      </c>
      <c r="B81" s="85"/>
      <c r="C81" s="84"/>
      <c r="D81" s="19"/>
      <c r="E81" s="45"/>
      <c r="F81" s="19"/>
      <c r="G81" s="55"/>
      <c r="H81" s="56"/>
      <c r="I81" s="46"/>
      <c r="J81" s="45"/>
      <c r="K81" s="47"/>
      <c r="L81" s="45"/>
      <c r="M81" s="48"/>
      <c r="N81" s="48"/>
      <c r="O81" s="48"/>
      <c r="P81" s="48"/>
      <c r="Q81" s="48"/>
      <c r="R81" s="48"/>
      <c r="S81" s="48"/>
      <c r="T81" s="7"/>
    </row>
    <row r="82" spans="1:20" s="6" customFormat="1" ht="13.8" customHeight="1">
      <c r="A82" s="86"/>
      <c r="B82" s="82"/>
      <c r="C82" s="87"/>
      <c r="D82" s="26">
        <f>D7+D16+D19+D22+D25+D37+D61+D64+D67+D70+D73+D76+D79</f>
        <v>225665710</v>
      </c>
      <c r="E82" s="24">
        <f t="shared" ref="E82" si="66">ROUND(D82/D$82*100,2)</f>
        <v>100</v>
      </c>
      <c r="F82" s="26">
        <f>F7+F16+F19+F22+F25+F37+F61+F64+F67+F70+F73+F76+F79</f>
        <v>230626731</v>
      </c>
      <c r="G82" s="69"/>
      <c r="H82" s="66">
        <f>H7+H16+H19+H22+H25+H37+H61+H64+H67+H70+H73+H76+H79</f>
        <v>8232212</v>
      </c>
      <c r="I82" s="25">
        <f>SUM(F82,H82)</f>
        <v>238858943</v>
      </c>
      <c r="J82" s="24">
        <f t="shared" ref="J82" si="67">ROUND(I82/I$82*100,2)</f>
        <v>100</v>
      </c>
      <c r="K82" s="26">
        <f t="shared" ref="K82" si="68">I82-D82</f>
        <v>13193233</v>
      </c>
      <c r="L82" s="27">
        <f t="shared" ref="L82" si="69">ROUND(K82/D82*100,2)</f>
        <v>5.85</v>
      </c>
      <c r="M82" s="48"/>
      <c r="N82" s="48"/>
      <c r="O82" s="48"/>
      <c r="P82" s="48"/>
      <c r="Q82" s="48"/>
      <c r="R82" s="48"/>
      <c r="S82" s="48"/>
      <c r="T82" s="7"/>
    </row>
    <row r="83" spans="1:20" s="6" customFormat="1" ht="12" customHeight="1" thickBot="1">
      <c r="A83" s="109"/>
      <c r="B83" s="110"/>
      <c r="C83" s="111"/>
      <c r="D83" s="39"/>
      <c r="E83" s="49"/>
      <c r="F83" s="39"/>
      <c r="G83" s="70"/>
      <c r="H83" s="71"/>
      <c r="I83" s="50"/>
      <c r="J83" s="49"/>
      <c r="K83" s="51"/>
      <c r="L83" s="49"/>
      <c r="M83" s="48"/>
      <c r="N83" s="48"/>
      <c r="O83" s="48"/>
      <c r="P83" s="48"/>
      <c r="Q83" s="48"/>
      <c r="R83" s="48"/>
      <c r="S83" s="48"/>
      <c r="T83" s="7"/>
    </row>
    <row r="84" spans="1:20" s="6" customFormat="1" ht="21" customHeight="1" thickTop="1">
      <c r="A84" s="52" t="s">
        <v>39</v>
      </c>
      <c r="B84" s="52"/>
      <c r="C84" s="52"/>
      <c r="D84" s="52"/>
      <c r="E84" s="52"/>
      <c r="F84" s="52"/>
      <c r="G84" s="52"/>
      <c r="H84" s="52"/>
      <c r="I84" s="52"/>
      <c r="J84" s="52"/>
      <c r="K84" s="52"/>
      <c r="M84" s="9"/>
      <c r="N84" s="9"/>
      <c r="O84" s="9"/>
      <c r="P84" s="9"/>
      <c r="Q84" s="9"/>
      <c r="R84" s="9"/>
      <c r="S84" s="9"/>
      <c r="T84" s="7"/>
    </row>
    <row r="85" spans="1:20" s="6" customFormat="1" ht="13.8">
      <c r="M85" s="9"/>
      <c r="N85" s="9"/>
      <c r="O85" s="9"/>
      <c r="P85" s="9"/>
      <c r="Q85" s="9"/>
      <c r="R85" s="9"/>
      <c r="S85" s="9"/>
      <c r="T85" s="7"/>
    </row>
    <row r="86" spans="1:20" s="6" customFormat="1" ht="13.8">
      <c r="M86" s="9"/>
      <c r="N86" s="9"/>
      <c r="O86" s="9"/>
      <c r="P86" s="9"/>
      <c r="Q86" s="9"/>
      <c r="R86" s="9"/>
      <c r="S86" s="9"/>
      <c r="T86" s="7"/>
    </row>
    <row r="87" spans="1:20" s="6" customFormat="1" ht="13.8">
      <c r="M87" s="9"/>
      <c r="N87" s="9"/>
      <c r="O87" s="9"/>
      <c r="P87" s="9"/>
      <c r="Q87" s="9"/>
      <c r="R87" s="9"/>
      <c r="S87" s="9"/>
      <c r="T87" s="7"/>
    </row>
    <row r="88" spans="1:20" s="6" customFormat="1" ht="13.8">
      <c r="M88" s="9"/>
      <c r="N88" s="9"/>
      <c r="O88" s="9"/>
      <c r="P88" s="9"/>
      <c r="Q88" s="9"/>
      <c r="R88" s="9"/>
      <c r="S88" s="9"/>
      <c r="T88" s="7"/>
    </row>
    <row r="89" spans="1:20" s="6" customFormat="1" ht="13.8">
      <c r="M89" s="9"/>
      <c r="N89" s="9"/>
      <c r="O89" s="9"/>
      <c r="P89" s="9"/>
      <c r="Q89" s="9"/>
      <c r="R89" s="9"/>
      <c r="S89" s="9"/>
      <c r="T89" s="7"/>
    </row>
    <row r="90" spans="1:20" s="6" customFormat="1" ht="13.8">
      <c r="M90" s="9"/>
      <c r="N90" s="9"/>
      <c r="O90" s="9"/>
      <c r="P90" s="9"/>
      <c r="Q90" s="9"/>
      <c r="R90" s="9"/>
      <c r="S90" s="9"/>
      <c r="T90" s="7"/>
    </row>
    <row r="91" spans="1:20" s="6" customFormat="1" ht="13.8">
      <c r="M91" s="9"/>
      <c r="N91" s="9"/>
      <c r="O91" s="9"/>
      <c r="P91" s="9"/>
      <c r="Q91" s="9"/>
      <c r="R91" s="9"/>
      <c r="S91" s="9"/>
      <c r="T91" s="7"/>
    </row>
    <row r="92" spans="1:20" s="6" customFormat="1" ht="13.8">
      <c r="M92" s="9"/>
      <c r="N92" s="9"/>
      <c r="O92" s="9"/>
      <c r="P92" s="9"/>
      <c r="Q92" s="9"/>
      <c r="R92" s="9"/>
      <c r="S92" s="9"/>
      <c r="T92" s="7"/>
    </row>
    <row r="93" spans="1:20" s="6" customFormat="1" ht="13.8">
      <c r="M93" s="9"/>
      <c r="N93" s="9"/>
      <c r="O93" s="9"/>
      <c r="P93" s="9"/>
      <c r="Q93" s="9"/>
      <c r="R93" s="9"/>
      <c r="S93" s="9"/>
      <c r="T93" s="7"/>
    </row>
    <row r="94" spans="1:20" s="6" customFormat="1" ht="13.8">
      <c r="M94" s="9"/>
      <c r="N94" s="9"/>
      <c r="O94" s="9"/>
      <c r="P94" s="9"/>
      <c r="Q94" s="9"/>
      <c r="R94" s="9"/>
      <c r="S94" s="9"/>
      <c r="T94" s="7"/>
    </row>
    <row r="95" spans="1:20" s="6" customFormat="1" ht="13.8">
      <c r="M95" s="9"/>
      <c r="N95" s="9"/>
      <c r="O95" s="9"/>
      <c r="P95" s="9"/>
      <c r="Q95" s="9"/>
      <c r="R95" s="9"/>
      <c r="S95" s="9"/>
      <c r="T95" s="7"/>
    </row>
    <row r="96" spans="1:20" s="6" customFormat="1" ht="13.8">
      <c r="M96" s="9"/>
      <c r="N96" s="9"/>
      <c r="O96" s="9"/>
      <c r="P96" s="9"/>
      <c r="Q96" s="9"/>
      <c r="R96" s="9"/>
      <c r="S96" s="9"/>
      <c r="T96" s="7"/>
    </row>
    <row r="97" spans="13:20" s="6" customFormat="1" ht="13.8">
      <c r="M97" s="9"/>
      <c r="N97" s="9"/>
      <c r="O97" s="9"/>
      <c r="P97" s="9"/>
      <c r="Q97" s="9"/>
      <c r="R97" s="9"/>
      <c r="S97" s="9"/>
      <c r="T97" s="7"/>
    </row>
    <row r="98" spans="13:20" s="6" customFormat="1" ht="13.8">
      <c r="M98" s="9"/>
      <c r="N98" s="9"/>
      <c r="O98" s="9"/>
      <c r="P98" s="9"/>
      <c r="Q98" s="9"/>
      <c r="R98" s="9"/>
      <c r="S98" s="9"/>
      <c r="T98" s="7"/>
    </row>
    <row r="99" spans="13:20" s="6" customFormat="1" ht="13.8">
      <c r="M99" s="9"/>
      <c r="N99" s="9"/>
      <c r="O99" s="9"/>
      <c r="P99" s="9"/>
      <c r="Q99" s="9"/>
      <c r="R99" s="9"/>
      <c r="S99" s="9"/>
      <c r="T99" s="7"/>
    </row>
    <row r="100" spans="13:20" s="6" customFormat="1" ht="13.8">
      <c r="M100" s="9"/>
      <c r="N100" s="9"/>
      <c r="O100" s="9"/>
      <c r="P100" s="9"/>
      <c r="Q100" s="9"/>
      <c r="R100" s="9"/>
      <c r="S100" s="9"/>
      <c r="T100" s="7"/>
    </row>
    <row r="101" spans="13:20" s="6" customFormat="1" ht="13.8">
      <c r="M101" s="9"/>
      <c r="N101" s="9"/>
      <c r="O101" s="9"/>
      <c r="P101" s="9"/>
      <c r="Q101" s="9"/>
      <c r="R101" s="9"/>
      <c r="S101" s="9"/>
      <c r="T101" s="7"/>
    </row>
    <row r="102" spans="13:20" s="6" customFormat="1" ht="13.8">
      <c r="M102" s="9"/>
      <c r="N102" s="9"/>
      <c r="O102" s="9"/>
      <c r="P102" s="9"/>
      <c r="Q102" s="9"/>
      <c r="R102" s="9"/>
      <c r="S102" s="9"/>
      <c r="T102" s="7"/>
    </row>
    <row r="103" spans="13:20" s="6" customFormat="1" ht="13.8">
      <c r="M103" s="9"/>
      <c r="N103" s="9"/>
      <c r="O103" s="9"/>
      <c r="P103" s="9"/>
      <c r="Q103" s="9"/>
      <c r="R103" s="9"/>
      <c r="S103" s="9"/>
      <c r="T103" s="7"/>
    </row>
    <row r="104" spans="13:20" s="6" customFormat="1" ht="13.8">
      <c r="M104" s="9"/>
      <c r="N104" s="9"/>
      <c r="O104" s="9"/>
      <c r="P104" s="9"/>
      <c r="Q104" s="9"/>
      <c r="R104" s="9"/>
      <c r="S104" s="9"/>
      <c r="T104" s="7"/>
    </row>
    <row r="105" spans="13:20" s="6" customFormat="1" ht="13.8">
      <c r="M105" s="9"/>
      <c r="N105" s="9"/>
      <c r="O105" s="9"/>
      <c r="P105" s="9"/>
      <c r="Q105" s="9"/>
      <c r="R105" s="9"/>
      <c r="S105" s="9"/>
      <c r="T105" s="7"/>
    </row>
    <row r="106" spans="13:20" s="6" customFormat="1" ht="13.8">
      <c r="M106" s="9"/>
      <c r="N106" s="9"/>
      <c r="O106" s="9"/>
      <c r="P106" s="9"/>
      <c r="Q106" s="9"/>
      <c r="R106" s="9"/>
      <c r="S106" s="9"/>
      <c r="T106" s="7"/>
    </row>
  </sheetData>
  <dataConsolidate/>
  <mergeCells count="49">
    <mergeCell ref="A78:C80"/>
    <mergeCell ref="A81:C83"/>
    <mergeCell ref="A60:C62"/>
    <mergeCell ref="A63:C65"/>
    <mergeCell ref="A66:C68"/>
    <mergeCell ref="A69:C71"/>
    <mergeCell ref="A72:C74"/>
    <mergeCell ref="A75:C77"/>
    <mergeCell ref="A51:A53"/>
    <mergeCell ref="B51:C53"/>
    <mergeCell ref="A54:A56"/>
    <mergeCell ref="B54:C56"/>
    <mergeCell ref="A57:A59"/>
    <mergeCell ref="B57:C59"/>
    <mergeCell ref="A45:A47"/>
    <mergeCell ref="B45:B47"/>
    <mergeCell ref="C45:C47"/>
    <mergeCell ref="A48:A50"/>
    <mergeCell ref="B48:B50"/>
    <mergeCell ref="C48:C50"/>
    <mergeCell ref="A42:A44"/>
    <mergeCell ref="B42:C44"/>
    <mergeCell ref="A18:C20"/>
    <mergeCell ref="A21:C23"/>
    <mergeCell ref="A24:C26"/>
    <mergeCell ref="A27:A29"/>
    <mergeCell ref="B27:C29"/>
    <mergeCell ref="A30:A32"/>
    <mergeCell ref="B30:C32"/>
    <mergeCell ref="A33:A35"/>
    <mergeCell ref="B33:C35"/>
    <mergeCell ref="A36:C38"/>
    <mergeCell ref="A39:A41"/>
    <mergeCell ref="B39:C41"/>
    <mergeCell ref="A15:C17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C8"/>
    <mergeCell ref="A9:A11"/>
    <mergeCell ref="B9:C11"/>
    <mergeCell ref="A12:A14"/>
    <mergeCell ref="B12:C14"/>
  </mergeCells>
  <phoneticPr fontId="1"/>
  <printOptions horizontalCentered="1"/>
  <pageMargins left="0.39370078740157483" right="0.39370078740157483" top="0.78740157480314965" bottom="0.59055118110236227" header="0.39370078740157483" footer="0"/>
  <pageSetup paperSize="9" scale="63" orientation="portrait" blackAndWhite="1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R5.3補</vt:lpstr>
      <vt:lpstr>R5.3補!Print_Area</vt:lpstr>
    </vt:vector>
  </TitlesOfParts>
  <Company>Matsuyama-city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</dc:creator>
  <cp:lastModifiedBy>Administrator</cp:lastModifiedBy>
  <cp:lastPrinted>2024-02-28T06:03:59Z</cp:lastPrinted>
  <dcterms:created xsi:type="dcterms:W3CDTF">2014-01-10T15:51:12Z</dcterms:created>
  <dcterms:modified xsi:type="dcterms:W3CDTF">2024-03-14T02:50:48Z</dcterms:modified>
</cp:coreProperties>
</file>