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5_R6.9補正【済】\"/>
    </mc:Choice>
  </mc:AlternateContent>
  <xr:revisionPtr revIDLastSave="0" documentId="13_ncr:1_{3653788E-3755-4923-B707-701B3DF95C29}" xr6:coauthVersionLast="47" xr6:coauthVersionMax="47" xr10:uidLastSave="{00000000-0000-0000-0000-000000000000}"/>
  <bookViews>
    <workbookView xWindow="-108" yWindow="-108" windowWidth="23256" windowHeight="12576" xr2:uid="{3A2B435B-9266-4ED4-9D20-1DD3ED0083FE}"/>
  </bookViews>
  <sheets>
    <sheet name="歳入R6.9補" sheetId="1" r:id="rId1"/>
  </sheets>
  <definedNames>
    <definedName name="_xlnm.Print_Area" localSheetId="0">'歳入R6.9補'!$A$1:$L$85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J7" i="1" s="1"/>
  <c r="I10" i="1"/>
  <c r="K10" i="1" s="1"/>
  <c r="L10" i="1" s="1"/>
  <c r="I13" i="1"/>
  <c r="J13" i="1" s="1"/>
  <c r="I16" i="1"/>
  <c r="K16" i="1" s="1"/>
  <c r="L16" i="1" s="1"/>
  <c r="I19" i="1"/>
  <c r="K19" i="1"/>
  <c r="L19" i="1" s="1"/>
  <c r="I22" i="1"/>
  <c r="K22" i="1" s="1"/>
  <c r="L22" i="1" s="1"/>
  <c r="I25" i="1"/>
  <c r="J25" i="1" s="1"/>
  <c r="I28" i="1"/>
  <c r="K28" i="1"/>
  <c r="L28" i="1"/>
  <c r="I31" i="1"/>
  <c r="J31" i="1" s="1"/>
  <c r="K31" i="1"/>
  <c r="L31" i="1" s="1"/>
  <c r="I34" i="1"/>
  <c r="K34" i="1" s="1"/>
  <c r="L34" i="1" s="1"/>
  <c r="I37" i="1"/>
  <c r="J37" i="1" s="1"/>
  <c r="I40" i="1"/>
  <c r="K40" i="1" s="1"/>
  <c r="L40" i="1" s="1"/>
  <c r="I43" i="1"/>
  <c r="K43" i="1"/>
  <c r="L43" i="1" s="1"/>
  <c r="I46" i="1"/>
  <c r="K46" i="1" s="1"/>
  <c r="L46" i="1" s="1"/>
  <c r="I49" i="1"/>
  <c r="J49" i="1" s="1"/>
  <c r="I52" i="1"/>
  <c r="K52" i="1"/>
  <c r="L52" i="1"/>
  <c r="I55" i="1"/>
  <c r="J55" i="1" s="1"/>
  <c r="K55" i="1"/>
  <c r="L55" i="1" s="1"/>
  <c r="I58" i="1"/>
  <c r="K58" i="1" s="1"/>
  <c r="L58" i="1" s="1"/>
  <c r="I61" i="1"/>
  <c r="J61" i="1" s="1"/>
  <c r="I64" i="1"/>
  <c r="K64" i="1" s="1"/>
  <c r="L64" i="1" s="1"/>
  <c r="I67" i="1"/>
  <c r="K67" i="1"/>
  <c r="L67" i="1" s="1"/>
  <c r="I70" i="1"/>
  <c r="K70" i="1" s="1"/>
  <c r="L70" i="1" s="1"/>
  <c r="I73" i="1"/>
  <c r="J73" i="1" s="1"/>
  <c r="D79" i="1"/>
  <c r="E7" i="1" s="1"/>
  <c r="F79" i="1"/>
  <c r="H79" i="1"/>
  <c r="H83" i="1" s="1"/>
  <c r="I79" i="1"/>
  <c r="J79" i="1" s="1"/>
  <c r="D81" i="1"/>
  <c r="E81" i="1" s="1"/>
  <c r="F81" i="1"/>
  <c r="F83" i="1" s="1"/>
  <c r="I83" i="1" s="1"/>
  <c r="H81" i="1"/>
  <c r="I81" i="1"/>
  <c r="J81" i="1" s="1"/>
  <c r="J83" i="1" l="1"/>
  <c r="E16" i="1"/>
  <c r="J10" i="1"/>
  <c r="E49" i="1"/>
  <c r="E25" i="1"/>
  <c r="J19" i="1"/>
  <c r="E64" i="1"/>
  <c r="E40" i="1"/>
  <c r="J34" i="1"/>
  <c r="E73" i="1"/>
  <c r="J67" i="1"/>
  <c r="J43" i="1"/>
  <c r="K61" i="1"/>
  <c r="L61" i="1" s="1"/>
  <c r="E58" i="1"/>
  <c r="J52" i="1"/>
  <c r="K37" i="1"/>
  <c r="L37" i="1" s="1"/>
  <c r="E34" i="1"/>
  <c r="J28" i="1"/>
  <c r="K13" i="1"/>
  <c r="L13" i="1" s="1"/>
  <c r="E10" i="1"/>
  <c r="J58" i="1"/>
  <c r="E79" i="1"/>
  <c r="E67" i="1"/>
  <c r="E43" i="1"/>
  <c r="E19" i="1"/>
  <c r="K7" i="1"/>
  <c r="L7" i="1" s="1"/>
  <c r="D83" i="1"/>
  <c r="E83" i="1" s="1"/>
  <c r="J70" i="1"/>
  <c r="E52" i="1"/>
  <c r="J46" i="1"/>
  <c r="E28" i="1"/>
  <c r="J22" i="1"/>
  <c r="E61" i="1"/>
  <c r="E37" i="1"/>
  <c r="E13" i="1"/>
  <c r="K81" i="1"/>
  <c r="L81" i="1" s="1"/>
  <c r="K79" i="1"/>
  <c r="L79" i="1" s="1"/>
  <c r="K73" i="1"/>
  <c r="L73" i="1" s="1"/>
  <c r="E70" i="1"/>
  <c r="J64" i="1"/>
  <c r="K49" i="1"/>
  <c r="L49" i="1" s="1"/>
  <c r="E46" i="1"/>
  <c r="J40" i="1"/>
  <c r="K25" i="1"/>
  <c r="L25" i="1" s="1"/>
  <c r="E22" i="1"/>
  <c r="J16" i="1"/>
  <c r="E55" i="1"/>
  <c r="E31" i="1"/>
  <c r="K83" i="1" l="1"/>
  <c r="L83" i="1" s="1"/>
</calcChain>
</file>

<file path=xl/sharedStrings.xml><?xml version="1.0" encoding="utf-8"?>
<sst xmlns="http://schemas.openxmlformats.org/spreadsheetml/2006/main" count="56" uniqueCount="47">
  <si>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3"/>
  </si>
  <si>
    <t>依 存 財 源</t>
  </si>
  <si>
    <t>自主財源</t>
  </si>
  <si>
    <t>○</t>
    <phoneticPr fontId="3"/>
  </si>
  <si>
    <t>内訳</t>
    <rPh sb="0" eb="2">
      <t>ウチワケ</t>
    </rPh>
    <phoneticPr fontId="3"/>
  </si>
  <si>
    <t>歳　入　合　計</t>
    <phoneticPr fontId="3"/>
  </si>
  <si>
    <t>市債　　　　　　　　　　　　　　　　　　</t>
  </si>
  <si>
    <t>諸収入　　　　　　　　　　　　　　　　　</t>
  </si>
  <si>
    <t>○</t>
  </si>
  <si>
    <t>繰越金　　　　　　　　　　　　　　　　　</t>
  </si>
  <si>
    <t>繰入金　　　　　　　　　　　　　　　　　</t>
  </si>
  <si>
    <t>寄附金　　　　　　　　　　　　　　　　　</t>
  </si>
  <si>
    <t>財産収入　　　　　　　　　　　　　　　　</t>
  </si>
  <si>
    <t>県支出金　　　　　　　　　　　　　　　　</t>
  </si>
  <si>
    <t>国庫支出金　　　　　　　　　　　　　　　</t>
  </si>
  <si>
    <t>使用料及び
手数料　　　　　　　　　　　　</t>
    <phoneticPr fontId="3"/>
  </si>
  <si>
    <t>分担金及び
負担金　　　　　　　　　　　　</t>
    <phoneticPr fontId="3"/>
  </si>
  <si>
    <t>交通安全対策
特別交付金　　　　　　　　　</t>
    <phoneticPr fontId="3"/>
  </si>
  <si>
    <t>地方交付税　　　　　　　　　　　　　　　</t>
  </si>
  <si>
    <t>地方特例
交付金　　　　　　　　　　　　　</t>
    <phoneticPr fontId="3"/>
  </si>
  <si>
    <t>国有提供施設等
所在市町村
助成交付金　　　</t>
    <phoneticPr fontId="3"/>
  </si>
  <si>
    <t>環境性能割
交付金</t>
    <phoneticPr fontId="3"/>
  </si>
  <si>
    <t>ゴルフ場
利用税交付金　　　　　　　　　　</t>
    <phoneticPr fontId="3"/>
  </si>
  <si>
    <t>地方消費税
交付金　　　　　　　　　　　　</t>
    <phoneticPr fontId="3"/>
  </si>
  <si>
    <t>法人事業税
交付金　　　　　　　　　　　　</t>
    <rPh sb="0" eb="2">
      <t>ホウジン</t>
    </rPh>
    <rPh sb="2" eb="5">
      <t>ジギョウゼイ</t>
    </rPh>
    <phoneticPr fontId="3"/>
  </si>
  <si>
    <t>株式等譲渡
所得割交付金　　　　　　　　　</t>
    <phoneticPr fontId="3"/>
  </si>
  <si>
    <t>配当割交付金　　　　　　　　　　　　　　</t>
  </si>
  <si>
    <t>利子割交付金　　　　　　　　　　　　　　</t>
  </si>
  <si>
    <t>地方譲与税　　　　　　　　　　　　　　　</t>
  </si>
  <si>
    <t>市税　　　　　　　　　　　　　　　　　　</t>
  </si>
  <si>
    <t>％</t>
  </si>
  <si>
    <t>％</t>
    <phoneticPr fontId="3"/>
  </si>
  <si>
    <t>（Ａ）</t>
  </si>
  <si>
    <t>増減率</t>
    <rPh sb="0" eb="2">
      <t>ゾウゲン</t>
    </rPh>
    <rPh sb="2" eb="3">
      <t>リツ</t>
    </rPh>
    <phoneticPr fontId="3"/>
  </si>
  <si>
    <t>（Ｂ）-（Ａ）</t>
    <phoneticPr fontId="3"/>
  </si>
  <si>
    <t>構成比</t>
    <rPh sb="0" eb="3">
      <t>コウセイヒ</t>
    </rPh>
    <phoneticPr fontId="3"/>
  </si>
  <si>
    <t>計 （Ｂ）</t>
    <phoneticPr fontId="3"/>
  </si>
  <si>
    <t>補正額</t>
    <phoneticPr fontId="3"/>
  </si>
  <si>
    <t>現計予算額</t>
    <rPh sb="0" eb="2">
      <t>ゲンケイ</t>
    </rPh>
    <rPh sb="2" eb="5">
      <t>ヨサンガク</t>
    </rPh>
    <phoneticPr fontId="3"/>
  </si>
  <si>
    <t>予算額</t>
    <rPh sb="2" eb="3">
      <t>ガク</t>
    </rPh>
    <phoneticPr fontId="3"/>
  </si>
  <si>
    <t>款　　別</t>
    <phoneticPr fontId="3"/>
  </si>
  <si>
    <t>増減額</t>
    <rPh sb="0" eb="1">
      <t>ゾウ</t>
    </rPh>
    <rPh sb="1" eb="2">
      <t>ゲン</t>
    </rPh>
    <rPh sb="2" eb="3">
      <t>ガク</t>
    </rPh>
    <phoneticPr fontId="3"/>
  </si>
  <si>
    <t>6　年　度</t>
    <phoneticPr fontId="8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</si>
  <si>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8"/>
  </si>
  <si>
    <t>(単位：千円)</t>
    <phoneticPr fontId="3"/>
  </si>
  <si>
    <t>　　（歳　　入）</t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</si>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</sst>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BIZ UDPゴシック"/>
      <family val="3"/>
      <charset val="128"/>
    </font>
    <font>
      <sz val="6"/>
      <name val="ＭＳ Ｐ明朝"/>
      <family val="1"/>
      <charset val="128"/>
    </font>
    <font>
      <sz val="11"/>
      <color rgb="FF0000FF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BIZ UDPゴシック"/>
      <family val="3"/>
      <charset val="128"/>
    </font>
    <font>
      <sz val="11"/>
      <name val="ＭＳ 明朝"/>
      <family val="1"/>
      <charset val="128"/>
    </font>
    <font>
      <b/>
      <sz val="16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2" fillId="0" borderId="0" xfId="1" applyNumberFormat="1" applyFont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Alignment="1">
      <alignment horizontal="left" vertical="center"/>
    </xf>
    <xf numFmtId="176" fontId="4" fillId="0" borderId="2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76" fontId="4" fillId="0" borderId="1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 shrinkToFit="1"/>
    </xf>
    <xf numFmtId="0" fontId="2" fillId="0" borderId="12" xfId="0" applyFont="1" applyBorder="1" applyAlignment="1">
      <alignment horizontal="center" vertical="center"/>
    </xf>
    <xf numFmtId="38" fontId="4" fillId="0" borderId="2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 shrinkToFit="1"/>
    </xf>
    <xf numFmtId="176" fontId="6" fillId="0" borderId="2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 shrinkToFit="1"/>
    </xf>
    <xf numFmtId="0" fontId="2" fillId="0" borderId="21" xfId="0" applyFont="1" applyBorder="1"/>
    <xf numFmtId="176" fontId="6" fillId="0" borderId="27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2" fillId="0" borderId="9" xfId="0" applyFont="1" applyBorder="1"/>
    <xf numFmtId="176" fontId="5" fillId="0" borderId="23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9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2" xfId="0" applyFont="1" applyBorder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177" fontId="4" fillId="0" borderId="8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9" xfId="0" applyFont="1" applyBorder="1"/>
    <xf numFmtId="0" fontId="2" fillId="0" borderId="2" xfId="0" applyFont="1" applyBorder="1"/>
    <xf numFmtId="0" fontId="5" fillId="0" borderId="22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176" fontId="4" fillId="0" borderId="2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9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F6154-AA8D-4180-BE5E-A52CB9282FC2}">
  <sheetPr>
    <pageSetUpPr fitToPage="1"/>
  </sheetPr>
  <dimension ref="A1:AB85"/>
  <sheetViews>
    <sheetView showGridLines="0" tabSelected="1" view="pageBreakPreview" zoomScale="85" zoomScaleNormal="75" zoomScaleSheetLayoutView="85" workbookViewId="0">
      <pane ySplit="5" topLeftCell="A24" activePane="bottomLeft" state="frozen"/>
      <selection activeCell="N18" sqref="N18"/>
      <selection pane="bottomLeft" activeCell="N18" sqref="N18"/>
    </sheetView>
  </sheetViews>
  <sheetFormatPr defaultColWidth="9.6640625" defaultRowHeight="12.6" outlineLevelRow="1" x14ac:dyDescent="0.15"/>
  <cols>
    <col min="1" max="1" width="3.33203125" style="1" customWidth="1"/>
    <col min="2" max="2" width="3.44140625" style="1" customWidth="1"/>
    <col min="3" max="3" width="14.44140625" style="1" customWidth="1"/>
    <col min="4" max="4" width="13.33203125" style="4" customWidth="1"/>
    <col min="5" max="5" width="9.77734375" style="1" customWidth="1"/>
    <col min="6" max="6" width="13.33203125" style="4" customWidth="1"/>
    <col min="7" max="7" width="2.21875" style="1" customWidth="1"/>
    <col min="8" max="8" width="11.109375" style="1" customWidth="1"/>
    <col min="9" max="9" width="13.33203125" style="1" customWidth="1"/>
    <col min="10" max="10" width="9.77734375" style="1" customWidth="1"/>
    <col min="11" max="11" width="13.33203125" style="1" customWidth="1"/>
    <col min="12" max="12" width="9.77734375" style="1" customWidth="1"/>
    <col min="13" max="19" width="9" style="3" customWidth="1"/>
    <col min="20" max="20" width="9" style="2" customWidth="1"/>
    <col min="21" max="25" width="9.6640625" style="1"/>
    <col min="26" max="26" width="6.44140625" style="1" customWidth="1"/>
    <col min="27" max="16384" width="9.6640625" style="1"/>
  </cols>
  <sheetData>
    <row r="1" spans="1:12" ht="18.600000000000001" x14ac:dyDescent="0.1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ht="24.6" customHeight="1" x14ac:dyDescent="0.15">
      <c r="A2" s="5" t="s">
        <v>45</v>
      </c>
      <c r="B2" s="58"/>
      <c r="C2" s="58"/>
      <c r="D2" s="1"/>
      <c r="F2" s="1"/>
      <c r="K2" s="2"/>
      <c r="L2" s="57" t="s">
        <v>44</v>
      </c>
    </row>
    <row r="3" spans="1:12" ht="18.600000000000001" customHeight="1" thickBot="1" x14ac:dyDescent="0.2">
      <c r="A3" s="42"/>
      <c r="B3" s="56"/>
      <c r="C3" s="55"/>
      <c r="D3" s="73" t="s">
        <v>43</v>
      </c>
      <c r="E3" s="93"/>
      <c r="F3" s="73" t="s">
        <v>42</v>
      </c>
      <c r="G3" s="92"/>
      <c r="H3" s="92"/>
      <c r="I3" s="92"/>
      <c r="J3" s="93"/>
      <c r="K3" s="73" t="s">
        <v>41</v>
      </c>
      <c r="L3" s="93"/>
    </row>
    <row r="4" spans="1:12" ht="12.6" customHeight="1" x14ac:dyDescent="0.15">
      <c r="A4" s="81" t="s">
        <v>40</v>
      </c>
      <c r="B4" s="94"/>
      <c r="C4" s="95"/>
      <c r="D4" s="17" t="s">
        <v>39</v>
      </c>
      <c r="E4" s="54" t="s">
        <v>35</v>
      </c>
      <c r="F4" s="105" t="s">
        <v>38</v>
      </c>
      <c r="G4" s="106" t="s">
        <v>37</v>
      </c>
      <c r="H4" s="107"/>
      <c r="I4" s="110" t="s">
        <v>36</v>
      </c>
      <c r="J4" s="54" t="s">
        <v>35</v>
      </c>
      <c r="K4" s="81" t="s">
        <v>34</v>
      </c>
      <c r="L4" s="54" t="s">
        <v>33</v>
      </c>
    </row>
    <row r="5" spans="1:12" ht="12.6" customHeight="1" x14ac:dyDescent="0.15">
      <c r="A5" s="45"/>
      <c r="C5" s="29"/>
      <c r="D5" s="17" t="s">
        <v>32</v>
      </c>
      <c r="E5" s="53" t="s">
        <v>30</v>
      </c>
      <c r="F5" s="82"/>
      <c r="G5" s="108"/>
      <c r="H5" s="109"/>
      <c r="I5" s="111"/>
      <c r="J5" s="53" t="s">
        <v>31</v>
      </c>
      <c r="K5" s="81"/>
      <c r="L5" s="52" t="s">
        <v>30</v>
      </c>
    </row>
    <row r="6" spans="1:12" ht="12.6" customHeight="1" x14ac:dyDescent="0.15">
      <c r="A6" s="73" t="s">
        <v>8</v>
      </c>
      <c r="B6" s="87">
        <v>1</v>
      </c>
      <c r="C6" s="75" t="s">
        <v>29</v>
      </c>
      <c r="D6" s="32"/>
      <c r="E6" s="20"/>
      <c r="F6" s="32"/>
      <c r="G6" s="41"/>
      <c r="H6" s="46"/>
      <c r="I6" s="31"/>
      <c r="J6" s="51"/>
      <c r="K6" s="30"/>
      <c r="L6" s="20"/>
    </row>
    <row r="7" spans="1:12" ht="12.6" customHeight="1" x14ac:dyDescent="0.15">
      <c r="A7" s="85"/>
      <c r="B7" s="88"/>
      <c r="C7" s="83"/>
      <c r="D7" s="37">
        <v>66477000</v>
      </c>
      <c r="E7" s="13">
        <f>ROUND(D7/D$79*100,2)</f>
        <v>30.52</v>
      </c>
      <c r="F7" s="37">
        <v>64690000</v>
      </c>
      <c r="G7" s="36"/>
      <c r="H7" s="44">
        <v>810000</v>
      </c>
      <c r="I7" s="14">
        <f>SUM(F7,H7)</f>
        <v>65500000</v>
      </c>
      <c r="J7" s="13">
        <f>ROUND(I7/I$79*100,2)</f>
        <v>28.49</v>
      </c>
      <c r="K7" s="12">
        <f>I7-D7</f>
        <v>-977000</v>
      </c>
      <c r="L7" s="11">
        <f>ROUND(K7/D7*100,2)</f>
        <v>-1.47</v>
      </c>
    </row>
    <row r="8" spans="1:12" ht="12.6" customHeight="1" x14ac:dyDescent="0.15">
      <c r="A8" s="86"/>
      <c r="B8" s="89"/>
      <c r="C8" s="84"/>
      <c r="D8" s="27"/>
      <c r="E8" s="7"/>
      <c r="F8" s="27"/>
      <c r="G8" s="39"/>
      <c r="H8" s="38"/>
      <c r="I8" s="8"/>
      <c r="J8" s="50"/>
      <c r="K8" s="24"/>
      <c r="L8" s="7"/>
    </row>
    <row r="9" spans="1:12" ht="12.6" customHeight="1" x14ac:dyDescent="0.15">
      <c r="A9" s="42"/>
      <c r="B9" s="87">
        <v>2</v>
      </c>
      <c r="C9" s="75" t="s">
        <v>28</v>
      </c>
      <c r="D9" s="32"/>
      <c r="E9" s="20"/>
      <c r="F9" s="32"/>
      <c r="G9" s="41"/>
      <c r="H9" s="46"/>
      <c r="I9" s="31"/>
      <c r="J9" s="20"/>
      <c r="K9" s="30"/>
      <c r="L9" s="20"/>
    </row>
    <row r="10" spans="1:12" ht="12.6" customHeight="1" x14ac:dyDescent="0.15">
      <c r="A10" s="17"/>
      <c r="B10" s="88"/>
      <c r="C10" s="83"/>
      <c r="D10" s="37">
        <v>1333000</v>
      </c>
      <c r="E10" s="13">
        <f>ROUND(D10/D$79*100,2)</f>
        <v>0.61</v>
      </c>
      <c r="F10" s="37">
        <v>1410000</v>
      </c>
      <c r="G10" s="36"/>
      <c r="H10" s="35">
        <v>0</v>
      </c>
      <c r="I10" s="14">
        <f>SUM(F10,H10)</f>
        <v>1410000</v>
      </c>
      <c r="J10" s="13">
        <f>ROUND(I10/I$79*100,2)</f>
        <v>0.61</v>
      </c>
      <c r="K10" s="12">
        <f>I10-D10</f>
        <v>77000</v>
      </c>
      <c r="L10" s="11">
        <f>ROUND(K10/D10*100,2)</f>
        <v>5.78</v>
      </c>
    </row>
    <row r="11" spans="1:12" ht="12.6" customHeight="1" x14ac:dyDescent="0.15">
      <c r="A11" s="10"/>
      <c r="B11" s="89"/>
      <c r="C11" s="84"/>
      <c r="D11" s="27"/>
      <c r="E11" s="7"/>
      <c r="F11" s="27"/>
      <c r="G11" s="39"/>
      <c r="H11" s="38"/>
      <c r="I11" s="8"/>
      <c r="J11" s="7"/>
      <c r="K11" s="24"/>
      <c r="L11" s="7"/>
    </row>
    <row r="12" spans="1:12" ht="12.6" customHeight="1" x14ac:dyDescent="0.15">
      <c r="A12" s="42"/>
      <c r="B12" s="87">
        <v>3</v>
      </c>
      <c r="C12" s="75" t="s">
        <v>27</v>
      </c>
      <c r="D12" s="32"/>
      <c r="E12" s="20"/>
      <c r="F12" s="32"/>
      <c r="G12" s="41"/>
      <c r="H12" s="46"/>
      <c r="I12" s="31"/>
      <c r="J12" s="20"/>
      <c r="K12" s="30"/>
      <c r="L12" s="20"/>
    </row>
    <row r="13" spans="1:12" ht="12.6" customHeight="1" x14ac:dyDescent="0.15">
      <c r="A13" s="17"/>
      <c r="B13" s="88"/>
      <c r="C13" s="83"/>
      <c r="D13" s="37">
        <v>70000</v>
      </c>
      <c r="E13" s="13">
        <f>ROUND(D13/D$79*100,2)</f>
        <v>0.03</v>
      </c>
      <c r="F13" s="37">
        <v>35000</v>
      </c>
      <c r="G13" s="36"/>
      <c r="H13" s="35">
        <v>0</v>
      </c>
      <c r="I13" s="14">
        <f>SUM(F13,H13)</f>
        <v>35000</v>
      </c>
      <c r="J13" s="13">
        <f>ROUND(I13/I$79*100,2)</f>
        <v>0.02</v>
      </c>
      <c r="K13" s="12">
        <f>I13-D13</f>
        <v>-35000</v>
      </c>
      <c r="L13" s="11">
        <f>ROUND(K13/D13*100,2)</f>
        <v>-50</v>
      </c>
    </row>
    <row r="14" spans="1:12" ht="12.6" customHeight="1" x14ac:dyDescent="0.15">
      <c r="A14" s="10"/>
      <c r="B14" s="89"/>
      <c r="C14" s="84"/>
      <c r="D14" s="27"/>
      <c r="E14" s="7"/>
      <c r="F14" s="27"/>
      <c r="G14" s="39"/>
      <c r="H14" s="38"/>
      <c r="I14" s="8"/>
      <c r="J14" s="7"/>
      <c r="K14" s="24"/>
      <c r="L14" s="7"/>
    </row>
    <row r="15" spans="1:12" ht="12.6" customHeight="1" x14ac:dyDescent="0.15">
      <c r="A15" s="42"/>
      <c r="B15" s="87">
        <v>4</v>
      </c>
      <c r="C15" s="75" t="s">
        <v>26</v>
      </c>
      <c r="D15" s="32"/>
      <c r="E15" s="20"/>
      <c r="F15" s="32"/>
      <c r="G15" s="41"/>
      <c r="H15" s="46"/>
      <c r="I15" s="31"/>
      <c r="J15" s="20"/>
      <c r="K15" s="30"/>
      <c r="L15" s="20"/>
    </row>
    <row r="16" spans="1:12" ht="12.6" customHeight="1" x14ac:dyDescent="0.15">
      <c r="A16" s="17"/>
      <c r="B16" s="88"/>
      <c r="C16" s="83"/>
      <c r="D16" s="37">
        <v>400000</v>
      </c>
      <c r="E16" s="13">
        <f>ROUND(D16/D$79*100,2)</f>
        <v>0.18</v>
      </c>
      <c r="F16" s="37">
        <v>350000</v>
      </c>
      <c r="G16" s="36"/>
      <c r="H16" s="35">
        <v>0</v>
      </c>
      <c r="I16" s="14">
        <f>SUM(F16,H16)</f>
        <v>350000</v>
      </c>
      <c r="J16" s="13">
        <f>ROUND(I16/I$79*100,2)</f>
        <v>0.15</v>
      </c>
      <c r="K16" s="12">
        <f>I16-D16</f>
        <v>-50000</v>
      </c>
      <c r="L16" s="11">
        <f>ROUND(K16/D16*100,2)</f>
        <v>-12.5</v>
      </c>
    </row>
    <row r="17" spans="1:12" ht="12.6" customHeight="1" x14ac:dyDescent="0.15">
      <c r="A17" s="10"/>
      <c r="B17" s="89"/>
      <c r="C17" s="84"/>
      <c r="D17" s="27"/>
      <c r="E17" s="7"/>
      <c r="F17" s="27"/>
      <c r="G17" s="39"/>
      <c r="H17" s="38"/>
      <c r="I17" s="8"/>
      <c r="J17" s="7"/>
      <c r="K17" s="24"/>
      <c r="L17" s="7"/>
    </row>
    <row r="18" spans="1:12" ht="12.6" customHeight="1" x14ac:dyDescent="0.15">
      <c r="A18" s="42"/>
      <c r="B18" s="87">
        <v>5</v>
      </c>
      <c r="C18" s="75" t="s">
        <v>25</v>
      </c>
      <c r="D18" s="32"/>
      <c r="E18" s="20"/>
      <c r="F18" s="32"/>
      <c r="G18" s="41"/>
      <c r="H18" s="46"/>
      <c r="I18" s="31"/>
      <c r="J18" s="20"/>
      <c r="K18" s="30"/>
      <c r="L18" s="20"/>
    </row>
    <row r="19" spans="1:12" ht="12.6" customHeight="1" x14ac:dyDescent="0.15">
      <c r="A19" s="17"/>
      <c r="B19" s="88"/>
      <c r="C19" s="83"/>
      <c r="D19" s="37">
        <v>300000</v>
      </c>
      <c r="E19" s="13">
        <f>ROUND(D19/D$79*100,2)</f>
        <v>0.14000000000000001</v>
      </c>
      <c r="F19" s="37">
        <v>300000</v>
      </c>
      <c r="G19" s="36"/>
      <c r="H19" s="35">
        <v>0</v>
      </c>
      <c r="I19" s="14">
        <f>SUM(F19,H19)</f>
        <v>300000</v>
      </c>
      <c r="J19" s="13">
        <f>ROUND(I19/I$79*100,2)</f>
        <v>0.13</v>
      </c>
      <c r="K19" s="12">
        <f>I19-D19</f>
        <v>0</v>
      </c>
      <c r="L19" s="11">
        <f>ROUND(K19/D19*100,2)</f>
        <v>0</v>
      </c>
    </row>
    <row r="20" spans="1:12" ht="12.6" customHeight="1" x14ac:dyDescent="0.15">
      <c r="A20" s="10"/>
      <c r="B20" s="89"/>
      <c r="C20" s="84"/>
      <c r="D20" s="27"/>
      <c r="E20" s="7"/>
      <c r="F20" s="27"/>
      <c r="G20" s="39"/>
      <c r="H20" s="38"/>
      <c r="I20" s="8"/>
      <c r="J20" s="7"/>
      <c r="K20" s="24"/>
      <c r="L20" s="7"/>
    </row>
    <row r="21" spans="1:12" ht="12.6" customHeight="1" x14ac:dyDescent="0.15">
      <c r="A21" s="42"/>
      <c r="B21" s="87">
        <v>6</v>
      </c>
      <c r="C21" s="75" t="s">
        <v>24</v>
      </c>
      <c r="D21" s="32"/>
      <c r="E21" s="20"/>
      <c r="F21" s="32"/>
      <c r="G21" s="41"/>
      <c r="H21" s="46"/>
      <c r="I21" s="31"/>
      <c r="J21" s="20"/>
      <c r="K21" s="30"/>
      <c r="L21" s="20"/>
    </row>
    <row r="22" spans="1:12" ht="12.6" customHeight="1" x14ac:dyDescent="0.15">
      <c r="A22" s="17"/>
      <c r="B22" s="88"/>
      <c r="C22" s="83"/>
      <c r="D22" s="37">
        <v>1000000</v>
      </c>
      <c r="E22" s="13">
        <f>ROUND(D22/D$79*100,2)</f>
        <v>0.46</v>
      </c>
      <c r="F22" s="37">
        <v>1100000</v>
      </c>
      <c r="G22" s="36"/>
      <c r="H22" s="35">
        <v>0</v>
      </c>
      <c r="I22" s="14">
        <f>SUM(F22,H22)</f>
        <v>1100000</v>
      </c>
      <c r="J22" s="13">
        <f>ROUND(I22/I$79*100,2)</f>
        <v>0.48</v>
      </c>
      <c r="K22" s="12">
        <f>I22-D22</f>
        <v>100000</v>
      </c>
      <c r="L22" s="11">
        <f>ROUND(K22/D22*100,2)</f>
        <v>10</v>
      </c>
    </row>
    <row r="23" spans="1:12" ht="12.6" customHeight="1" x14ac:dyDescent="0.15">
      <c r="A23" s="10"/>
      <c r="B23" s="89"/>
      <c r="C23" s="84"/>
      <c r="D23" s="27"/>
      <c r="E23" s="7"/>
      <c r="F23" s="27"/>
      <c r="G23" s="39"/>
      <c r="H23" s="38"/>
      <c r="I23" s="8"/>
      <c r="J23" s="7"/>
      <c r="K23" s="24"/>
      <c r="L23" s="7"/>
    </row>
    <row r="24" spans="1:12" ht="12.6" customHeight="1" x14ac:dyDescent="0.15">
      <c r="A24" s="42"/>
      <c r="B24" s="87">
        <v>7</v>
      </c>
      <c r="C24" s="75" t="s">
        <v>23</v>
      </c>
      <c r="D24" s="32"/>
      <c r="E24" s="20"/>
      <c r="F24" s="32"/>
      <c r="G24" s="41"/>
      <c r="H24" s="46"/>
      <c r="I24" s="31"/>
      <c r="J24" s="20"/>
      <c r="K24" s="30"/>
      <c r="L24" s="20"/>
    </row>
    <row r="25" spans="1:12" ht="12.6" customHeight="1" x14ac:dyDescent="0.15">
      <c r="A25" s="17"/>
      <c r="B25" s="88"/>
      <c r="C25" s="83"/>
      <c r="D25" s="37">
        <v>11500000</v>
      </c>
      <c r="E25" s="13">
        <f>ROUND(D25/D$79*100,2)</f>
        <v>5.28</v>
      </c>
      <c r="F25" s="37">
        <v>11500000</v>
      </c>
      <c r="G25" s="36"/>
      <c r="H25" s="35">
        <v>0</v>
      </c>
      <c r="I25" s="14">
        <f>SUM(F25,H25)</f>
        <v>11500000</v>
      </c>
      <c r="J25" s="13">
        <f>ROUND(I25/I$79*100,2)</f>
        <v>5</v>
      </c>
      <c r="K25" s="12">
        <f>I25-D25</f>
        <v>0</v>
      </c>
      <c r="L25" s="11">
        <f>ROUND(K25/D25*100,2)</f>
        <v>0</v>
      </c>
    </row>
    <row r="26" spans="1:12" ht="12.6" customHeight="1" x14ac:dyDescent="0.15">
      <c r="A26" s="10"/>
      <c r="B26" s="89"/>
      <c r="C26" s="84"/>
      <c r="D26" s="27"/>
      <c r="E26" s="7"/>
      <c r="F26" s="27"/>
      <c r="G26" s="39"/>
      <c r="H26" s="38"/>
      <c r="I26" s="8"/>
      <c r="J26" s="7"/>
      <c r="K26" s="24"/>
      <c r="L26" s="7"/>
    </row>
    <row r="27" spans="1:12" ht="12.6" customHeight="1" x14ac:dyDescent="0.15">
      <c r="A27" s="42"/>
      <c r="B27" s="87">
        <v>8</v>
      </c>
      <c r="C27" s="75" t="s">
        <v>22</v>
      </c>
      <c r="D27" s="32"/>
      <c r="E27" s="20"/>
      <c r="F27" s="32"/>
      <c r="G27" s="41"/>
      <c r="H27" s="46"/>
      <c r="I27" s="31"/>
      <c r="J27" s="20"/>
      <c r="K27" s="30"/>
      <c r="L27" s="20"/>
    </row>
    <row r="28" spans="1:12" ht="12.6" customHeight="1" x14ac:dyDescent="0.15">
      <c r="A28" s="17"/>
      <c r="B28" s="88"/>
      <c r="C28" s="83"/>
      <c r="D28" s="37">
        <v>80000</v>
      </c>
      <c r="E28" s="13">
        <f>ROUND(D28/D$79*100,2)</f>
        <v>0.04</v>
      </c>
      <c r="F28" s="37">
        <v>80000</v>
      </c>
      <c r="G28" s="36"/>
      <c r="H28" s="35">
        <v>0</v>
      </c>
      <c r="I28" s="14">
        <f>SUM(F28,H28)</f>
        <v>80000</v>
      </c>
      <c r="J28" s="13">
        <f>ROUND(I28/I$79*100,2)</f>
        <v>0.03</v>
      </c>
      <c r="K28" s="12">
        <f>I28-D28</f>
        <v>0</v>
      </c>
      <c r="L28" s="11">
        <f>ROUND(K28/D28*100,2)</f>
        <v>0</v>
      </c>
    </row>
    <row r="29" spans="1:12" ht="12.6" customHeight="1" x14ac:dyDescent="0.15">
      <c r="A29" s="10"/>
      <c r="B29" s="89"/>
      <c r="C29" s="84"/>
      <c r="D29" s="27"/>
      <c r="E29" s="7"/>
      <c r="F29" s="27"/>
      <c r="G29" s="39"/>
      <c r="H29" s="38"/>
      <c r="I29" s="8"/>
      <c r="J29" s="7"/>
      <c r="K29" s="24"/>
      <c r="L29" s="7"/>
    </row>
    <row r="30" spans="1:12" ht="12.6" customHeight="1" x14ac:dyDescent="0.15">
      <c r="A30" s="42"/>
      <c r="B30" s="87">
        <v>9</v>
      </c>
      <c r="C30" s="75" t="s">
        <v>21</v>
      </c>
      <c r="D30" s="32"/>
      <c r="E30" s="20"/>
      <c r="F30" s="32"/>
      <c r="G30" s="41"/>
      <c r="H30" s="46"/>
      <c r="I30" s="31"/>
      <c r="J30" s="20"/>
      <c r="K30" s="30"/>
      <c r="L30" s="20"/>
    </row>
    <row r="31" spans="1:12" ht="12.6" customHeight="1" x14ac:dyDescent="0.15">
      <c r="A31" s="17"/>
      <c r="B31" s="88"/>
      <c r="C31" s="83"/>
      <c r="D31" s="37">
        <v>70000</v>
      </c>
      <c r="E31" s="13">
        <f>ROUND(D31/D$79*100,2)</f>
        <v>0.03</v>
      </c>
      <c r="F31" s="37">
        <v>85000</v>
      </c>
      <c r="G31" s="36"/>
      <c r="H31" s="35">
        <v>0</v>
      </c>
      <c r="I31" s="14">
        <f>SUM(F31,H31)</f>
        <v>85000</v>
      </c>
      <c r="J31" s="13">
        <f>ROUND(I31/I$79*100,2)</f>
        <v>0.04</v>
      </c>
      <c r="K31" s="12">
        <f>I31-D31</f>
        <v>15000</v>
      </c>
      <c r="L31" s="11">
        <f>ROUND(K31/D31*100,2)</f>
        <v>21.43</v>
      </c>
    </row>
    <row r="32" spans="1:12" ht="12.6" customHeight="1" x14ac:dyDescent="0.15">
      <c r="A32" s="10"/>
      <c r="B32" s="89"/>
      <c r="C32" s="84"/>
      <c r="D32" s="27"/>
      <c r="E32" s="7"/>
      <c r="F32" s="27"/>
      <c r="G32" s="39"/>
      <c r="H32" s="38"/>
      <c r="I32" s="8"/>
      <c r="J32" s="7"/>
      <c r="K32" s="24"/>
      <c r="L32" s="7"/>
    </row>
    <row r="33" spans="1:12" ht="12.6" customHeight="1" x14ac:dyDescent="0.15">
      <c r="A33" s="42"/>
      <c r="B33" s="87">
        <v>10</v>
      </c>
      <c r="C33" s="101" t="s">
        <v>20</v>
      </c>
      <c r="D33" s="32"/>
      <c r="E33" s="20"/>
      <c r="F33" s="32"/>
      <c r="G33" s="41"/>
      <c r="H33" s="46"/>
      <c r="I33" s="31"/>
      <c r="J33" s="20"/>
      <c r="K33" s="30"/>
      <c r="L33" s="20"/>
    </row>
    <row r="34" spans="1:12" ht="12.6" customHeight="1" x14ac:dyDescent="0.15">
      <c r="A34" s="17"/>
      <c r="B34" s="88"/>
      <c r="C34" s="102"/>
      <c r="D34" s="37">
        <v>2400</v>
      </c>
      <c r="E34" s="13">
        <f>ROUND(D34/D$79*100,2)</f>
        <v>0</v>
      </c>
      <c r="F34" s="37">
        <v>2400</v>
      </c>
      <c r="G34" s="36"/>
      <c r="H34" s="35">
        <v>0</v>
      </c>
      <c r="I34" s="14">
        <f>SUM(F34,H34)</f>
        <v>2400</v>
      </c>
      <c r="J34" s="13">
        <f>ROUND(I34/I$79*100,2)</f>
        <v>0</v>
      </c>
      <c r="K34" s="12">
        <f>I34-D34</f>
        <v>0</v>
      </c>
      <c r="L34" s="11">
        <f>ROUND(K34/D34*100,2)</f>
        <v>0</v>
      </c>
    </row>
    <row r="35" spans="1:12" ht="12.6" customHeight="1" x14ac:dyDescent="0.15">
      <c r="A35" s="10"/>
      <c r="B35" s="89"/>
      <c r="C35" s="103"/>
      <c r="D35" s="27"/>
      <c r="E35" s="7"/>
      <c r="F35" s="27"/>
      <c r="G35" s="39"/>
      <c r="H35" s="38"/>
      <c r="I35" s="8"/>
      <c r="J35" s="7"/>
      <c r="K35" s="24"/>
      <c r="L35" s="7"/>
    </row>
    <row r="36" spans="1:12" ht="12.6" customHeight="1" x14ac:dyDescent="0.15">
      <c r="A36" s="42"/>
      <c r="B36" s="87">
        <v>11</v>
      </c>
      <c r="C36" s="75" t="s">
        <v>19</v>
      </c>
      <c r="D36" s="32"/>
      <c r="E36" s="20"/>
      <c r="F36" s="32"/>
      <c r="G36" s="41"/>
      <c r="H36" s="46"/>
      <c r="I36" s="31"/>
      <c r="J36" s="20"/>
      <c r="K36" s="30"/>
      <c r="L36" s="20"/>
    </row>
    <row r="37" spans="1:12" ht="12.6" customHeight="1" x14ac:dyDescent="0.15">
      <c r="A37" s="17"/>
      <c r="B37" s="88"/>
      <c r="C37" s="83"/>
      <c r="D37" s="37">
        <v>366000</v>
      </c>
      <c r="E37" s="13">
        <f>ROUND(D37/D$79*100,2)</f>
        <v>0.17</v>
      </c>
      <c r="F37" s="37">
        <v>2396000</v>
      </c>
      <c r="G37" s="36"/>
      <c r="H37" s="35">
        <v>0</v>
      </c>
      <c r="I37" s="14">
        <f>SUM(F37,H37)</f>
        <v>2396000</v>
      </c>
      <c r="J37" s="13">
        <f>ROUND(I37/I$79*100,2)</f>
        <v>1.04</v>
      </c>
      <c r="K37" s="12">
        <f>I37-D37</f>
        <v>2030000</v>
      </c>
      <c r="L37" s="11">
        <f>ROUND(K37/D37*100,2)</f>
        <v>554.64</v>
      </c>
    </row>
    <row r="38" spans="1:12" ht="12.6" customHeight="1" x14ac:dyDescent="0.15">
      <c r="A38" s="10"/>
      <c r="B38" s="89"/>
      <c r="C38" s="84"/>
      <c r="D38" s="27"/>
      <c r="E38" s="7"/>
      <c r="F38" s="27"/>
      <c r="G38" s="39"/>
      <c r="H38" s="38"/>
      <c r="I38" s="8"/>
      <c r="J38" s="7"/>
      <c r="K38" s="24"/>
      <c r="L38" s="7"/>
    </row>
    <row r="39" spans="1:12" ht="12.6" customHeight="1" x14ac:dyDescent="0.15">
      <c r="A39" s="42"/>
      <c r="B39" s="87">
        <v>12</v>
      </c>
      <c r="C39" s="75" t="s">
        <v>18</v>
      </c>
      <c r="D39" s="32"/>
      <c r="E39" s="20"/>
      <c r="F39" s="32"/>
      <c r="G39" s="41"/>
      <c r="H39" s="46"/>
      <c r="I39" s="31"/>
      <c r="J39" s="20"/>
      <c r="K39" s="30"/>
      <c r="L39" s="20"/>
    </row>
    <row r="40" spans="1:12" ht="12.6" customHeight="1" x14ac:dyDescent="0.15">
      <c r="A40" s="17"/>
      <c r="B40" s="88"/>
      <c r="C40" s="83"/>
      <c r="D40" s="37">
        <v>21942000</v>
      </c>
      <c r="E40" s="13">
        <f>ROUND(D40/D$79*100,2)</f>
        <v>10.07</v>
      </c>
      <c r="F40" s="49">
        <v>23997000</v>
      </c>
      <c r="G40" s="36"/>
      <c r="H40" s="35">
        <v>0</v>
      </c>
      <c r="I40" s="14">
        <f>SUM(F40,H40)</f>
        <v>23997000</v>
      </c>
      <c r="J40" s="13">
        <f>ROUND(I40/I$79*100,2)</f>
        <v>10.44</v>
      </c>
      <c r="K40" s="12">
        <f>I40-D40</f>
        <v>2055000</v>
      </c>
      <c r="L40" s="11">
        <f>ROUND(K40/D40*100,2)</f>
        <v>9.3699999999999992</v>
      </c>
    </row>
    <row r="41" spans="1:12" ht="12.6" customHeight="1" x14ac:dyDescent="0.15">
      <c r="A41" s="17"/>
      <c r="B41" s="89"/>
      <c r="C41" s="83"/>
      <c r="D41" s="37"/>
      <c r="E41" s="13"/>
      <c r="F41" s="49"/>
      <c r="G41" s="36"/>
      <c r="H41" s="35"/>
      <c r="I41" s="14"/>
      <c r="J41" s="13"/>
      <c r="K41" s="34"/>
      <c r="L41" s="13"/>
    </row>
    <row r="42" spans="1:12" ht="12.6" customHeight="1" x14ac:dyDescent="0.15">
      <c r="A42" s="42"/>
      <c r="B42" s="87">
        <v>13</v>
      </c>
      <c r="C42" s="75" t="s">
        <v>17</v>
      </c>
      <c r="D42" s="32"/>
      <c r="E42" s="20"/>
      <c r="F42" s="47"/>
      <c r="G42" s="41"/>
      <c r="H42" s="46"/>
      <c r="I42" s="31"/>
      <c r="J42" s="20"/>
      <c r="K42" s="30"/>
      <c r="L42" s="20"/>
    </row>
    <row r="43" spans="1:12" ht="12.6" customHeight="1" x14ac:dyDescent="0.15">
      <c r="A43" s="17"/>
      <c r="B43" s="88"/>
      <c r="C43" s="83"/>
      <c r="D43" s="37">
        <v>60000</v>
      </c>
      <c r="E43" s="13">
        <f>ROUND(D43/D$79*100,2)</f>
        <v>0.03</v>
      </c>
      <c r="F43" s="37">
        <v>58000</v>
      </c>
      <c r="G43" s="36"/>
      <c r="H43" s="35">
        <v>0</v>
      </c>
      <c r="I43" s="14">
        <f>SUM(F43,H43)</f>
        <v>58000</v>
      </c>
      <c r="J43" s="13">
        <f>ROUND(I43/I$79*100,2)</f>
        <v>0.03</v>
      </c>
      <c r="K43" s="12">
        <f>I43-D43</f>
        <v>-2000</v>
      </c>
      <c r="L43" s="11">
        <f>ROUND(K43/D43*100,2)</f>
        <v>-3.33</v>
      </c>
    </row>
    <row r="44" spans="1:12" ht="12.6" customHeight="1" x14ac:dyDescent="0.15">
      <c r="A44" s="10"/>
      <c r="B44" s="89"/>
      <c r="C44" s="84"/>
      <c r="D44" s="27"/>
      <c r="E44" s="7"/>
      <c r="F44" s="27"/>
      <c r="G44" s="39"/>
      <c r="H44" s="38"/>
      <c r="I44" s="8"/>
      <c r="J44" s="7"/>
      <c r="K44" s="24"/>
      <c r="L44" s="7"/>
    </row>
    <row r="45" spans="1:12" ht="12.6" customHeight="1" x14ac:dyDescent="0.15">
      <c r="A45" s="73" t="s">
        <v>8</v>
      </c>
      <c r="B45" s="87">
        <v>14</v>
      </c>
      <c r="C45" s="75" t="s">
        <v>16</v>
      </c>
      <c r="D45" s="32"/>
      <c r="E45" s="20"/>
      <c r="F45" s="32"/>
      <c r="G45" s="41"/>
      <c r="H45" s="46"/>
      <c r="I45" s="31"/>
      <c r="J45" s="20"/>
      <c r="K45" s="30"/>
      <c r="L45" s="20"/>
    </row>
    <row r="46" spans="1:12" ht="12.6" customHeight="1" x14ac:dyDescent="0.15">
      <c r="A46" s="85"/>
      <c r="B46" s="88"/>
      <c r="C46" s="83"/>
      <c r="D46" s="37">
        <v>1333696</v>
      </c>
      <c r="E46" s="13">
        <f>ROUND(D46/D$79*100,2)</f>
        <v>0.61</v>
      </c>
      <c r="F46" s="37">
        <v>997847</v>
      </c>
      <c r="G46" s="36"/>
      <c r="H46" s="35">
        <v>25218</v>
      </c>
      <c r="I46" s="14">
        <f>SUM(F46,H46)</f>
        <v>1023065</v>
      </c>
      <c r="J46" s="13">
        <f>ROUND(I46/I$79*100,2)</f>
        <v>0.44</v>
      </c>
      <c r="K46" s="12">
        <f>I46-D46</f>
        <v>-310631</v>
      </c>
      <c r="L46" s="11">
        <f>ROUND(K46/D46*100,2)</f>
        <v>-23.29</v>
      </c>
    </row>
    <row r="47" spans="1:12" ht="12.6" customHeight="1" x14ac:dyDescent="0.15">
      <c r="A47" s="86"/>
      <c r="B47" s="89"/>
      <c r="C47" s="84"/>
      <c r="D47" s="27"/>
      <c r="E47" s="7"/>
      <c r="F47" s="27"/>
      <c r="G47" s="39"/>
      <c r="H47" s="38"/>
      <c r="I47" s="8"/>
      <c r="J47" s="7"/>
      <c r="K47" s="24"/>
      <c r="L47" s="7"/>
    </row>
    <row r="48" spans="1:12" ht="12.6" customHeight="1" x14ac:dyDescent="0.15">
      <c r="A48" s="73" t="s">
        <v>8</v>
      </c>
      <c r="B48" s="87">
        <v>15</v>
      </c>
      <c r="C48" s="75" t="s">
        <v>15</v>
      </c>
      <c r="D48" s="32"/>
      <c r="E48" s="20"/>
      <c r="F48" s="32"/>
      <c r="G48" s="41"/>
      <c r="H48" s="46"/>
      <c r="I48" s="31"/>
      <c r="J48" s="20"/>
      <c r="K48" s="30"/>
      <c r="L48" s="20"/>
    </row>
    <row r="49" spans="1:12" ht="12.6" customHeight="1" x14ac:dyDescent="0.15">
      <c r="A49" s="85"/>
      <c r="B49" s="88"/>
      <c r="C49" s="83"/>
      <c r="D49" s="37">
        <v>2690177</v>
      </c>
      <c r="E49" s="13">
        <f>ROUND(D49/D$79*100,2)</f>
        <v>1.24</v>
      </c>
      <c r="F49" s="37">
        <v>2851598</v>
      </c>
      <c r="G49" s="36"/>
      <c r="H49" s="35">
        <v>0</v>
      </c>
      <c r="I49" s="14">
        <f>SUM(F49,H49)</f>
        <v>2851598</v>
      </c>
      <c r="J49" s="13">
        <f>ROUND(I49/I$79*100,2)</f>
        <v>1.24</v>
      </c>
      <c r="K49" s="12">
        <f>I49-D49</f>
        <v>161421</v>
      </c>
      <c r="L49" s="11">
        <f>ROUND(K49/D49*100,2)</f>
        <v>6</v>
      </c>
    </row>
    <row r="50" spans="1:12" ht="12.6" customHeight="1" x14ac:dyDescent="0.15">
      <c r="A50" s="86"/>
      <c r="B50" s="89"/>
      <c r="C50" s="84"/>
      <c r="D50" s="27"/>
      <c r="E50" s="7"/>
      <c r="F50" s="27"/>
      <c r="G50" s="39"/>
      <c r="H50" s="38"/>
      <c r="I50" s="8"/>
      <c r="J50" s="7"/>
      <c r="K50" s="24"/>
      <c r="L50" s="7"/>
    </row>
    <row r="51" spans="1:12" ht="12.6" customHeight="1" x14ac:dyDescent="0.15">
      <c r="A51" s="42"/>
      <c r="B51" s="87">
        <v>16</v>
      </c>
      <c r="C51" s="75" t="s">
        <v>14</v>
      </c>
      <c r="D51" s="32"/>
      <c r="E51" s="20"/>
      <c r="F51" s="32"/>
      <c r="G51" s="41"/>
      <c r="H51" s="46"/>
      <c r="I51" s="31"/>
      <c r="J51" s="20"/>
      <c r="K51" s="30"/>
      <c r="L51" s="20"/>
    </row>
    <row r="52" spans="1:12" ht="12.6" customHeight="1" x14ac:dyDescent="0.15">
      <c r="A52" s="17"/>
      <c r="B52" s="88"/>
      <c r="C52" s="83"/>
      <c r="D52" s="37">
        <v>50422261</v>
      </c>
      <c r="E52" s="13">
        <f>ROUND(D52/D$79*100,2)</f>
        <v>23.15</v>
      </c>
      <c r="F52" s="37">
        <v>53250210</v>
      </c>
      <c r="G52" s="36"/>
      <c r="H52" s="35">
        <v>110181</v>
      </c>
      <c r="I52" s="14">
        <f>SUM(F52,H52)</f>
        <v>53360391</v>
      </c>
      <c r="J52" s="13">
        <f>ROUND(I52/I$79*100,2)</f>
        <v>23.21</v>
      </c>
      <c r="K52" s="12">
        <f>I52-D52</f>
        <v>2938130</v>
      </c>
      <c r="L52" s="11">
        <f>ROUND(K52/D52*100,2)</f>
        <v>5.83</v>
      </c>
    </row>
    <row r="53" spans="1:12" ht="12.6" customHeight="1" x14ac:dyDescent="0.15">
      <c r="A53" s="10"/>
      <c r="B53" s="89"/>
      <c r="C53" s="84"/>
      <c r="D53" s="27"/>
      <c r="E53" s="7"/>
      <c r="F53" s="27"/>
      <c r="G53" s="39"/>
      <c r="H53" s="38"/>
      <c r="I53" s="8"/>
      <c r="J53" s="7"/>
      <c r="K53" s="24"/>
      <c r="L53" s="7"/>
    </row>
    <row r="54" spans="1:12" ht="12.6" customHeight="1" x14ac:dyDescent="0.15">
      <c r="A54" s="42"/>
      <c r="B54" s="87">
        <v>17</v>
      </c>
      <c r="C54" s="75" t="s">
        <v>13</v>
      </c>
      <c r="D54" s="32"/>
      <c r="E54" s="20"/>
      <c r="F54" s="32"/>
      <c r="G54" s="41"/>
      <c r="H54" s="46"/>
      <c r="I54" s="31"/>
      <c r="J54" s="20"/>
      <c r="K54" s="30"/>
      <c r="L54" s="20"/>
    </row>
    <row r="55" spans="1:12" ht="12.6" customHeight="1" x14ac:dyDescent="0.15">
      <c r="A55" s="17"/>
      <c r="B55" s="88"/>
      <c r="C55" s="83"/>
      <c r="D55" s="37">
        <v>17537158</v>
      </c>
      <c r="E55" s="13">
        <f>ROUND(D55/D$79*100,2)</f>
        <v>8.0500000000000007</v>
      </c>
      <c r="F55" s="37">
        <v>17362377</v>
      </c>
      <c r="G55" s="36"/>
      <c r="H55" s="35">
        <v>43190</v>
      </c>
      <c r="I55" s="14">
        <f>SUM(F55,H55)</f>
        <v>17405567</v>
      </c>
      <c r="J55" s="13">
        <f>ROUND(I55/I$79*100,2)</f>
        <v>7.57</v>
      </c>
      <c r="K55" s="12">
        <f>I55-D55</f>
        <v>-131591</v>
      </c>
      <c r="L55" s="11">
        <f>ROUND(K55/D55*100,2)</f>
        <v>-0.75</v>
      </c>
    </row>
    <row r="56" spans="1:12" ht="12.6" customHeight="1" x14ac:dyDescent="0.15">
      <c r="A56" s="10"/>
      <c r="B56" s="89"/>
      <c r="C56" s="84"/>
      <c r="D56" s="27"/>
      <c r="E56" s="7"/>
      <c r="F56" s="27"/>
      <c r="G56" s="39"/>
      <c r="H56" s="38"/>
      <c r="I56" s="8"/>
      <c r="J56" s="7"/>
      <c r="K56" s="24"/>
      <c r="L56" s="7"/>
    </row>
    <row r="57" spans="1:12" ht="12.6" customHeight="1" x14ac:dyDescent="0.15">
      <c r="A57" s="73" t="s">
        <v>8</v>
      </c>
      <c r="B57" s="87">
        <v>18</v>
      </c>
      <c r="C57" s="75" t="s">
        <v>12</v>
      </c>
      <c r="D57" s="32"/>
      <c r="E57" s="20"/>
      <c r="F57" s="32"/>
      <c r="G57" s="41"/>
      <c r="H57" s="46"/>
      <c r="I57" s="31"/>
      <c r="J57" s="20"/>
      <c r="K57" s="30"/>
      <c r="L57" s="20"/>
    </row>
    <row r="58" spans="1:12" ht="12.6" customHeight="1" x14ac:dyDescent="0.15">
      <c r="A58" s="85"/>
      <c r="B58" s="88"/>
      <c r="C58" s="83"/>
      <c r="D58" s="37">
        <v>77847</v>
      </c>
      <c r="E58" s="13">
        <f>ROUND(D58/D$79*100,2)</f>
        <v>0.04</v>
      </c>
      <c r="F58" s="37">
        <v>95185</v>
      </c>
      <c r="G58" s="36"/>
      <c r="H58" s="35">
        <v>0</v>
      </c>
      <c r="I58" s="14">
        <f>SUM(F58,H58)</f>
        <v>95185</v>
      </c>
      <c r="J58" s="13">
        <f>ROUND(I58/I$79*100,2)</f>
        <v>0.04</v>
      </c>
      <c r="K58" s="12">
        <f>I58-D58</f>
        <v>17338</v>
      </c>
      <c r="L58" s="11">
        <f>ROUND(K58/D58*100,2)</f>
        <v>22.27</v>
      </c>
    </row>
    <row r="59" spans="1:12" ht="12.6" customHeight="1" x14ac:dyDescent="0.15">
      <c r="A59" s="86"/>
      <c r="B59" s="89"/>
      <c r="C59" s="84"/>
      <c r="D59" s="27"/>
      <c r="E59" s="7"/>
      <c r="F59" s="27"/>
      <c r="G59" s="39"/>
      <c r="H59" s="38"/>
      <c r="I59" s="8"/>
      <c r="J59" s="7"/>
      <c r="K59" s="24"/>
      <c r="L59" s="7"/>
    </row>
    <row r="60" spans="1:12" ht="12.6" customHeight="1" x14ac:dyDescent="0.15">
      <c r="A60" s="73" t="s">
        <v>8</v>
      </c>
      <c r="B60" s="87">
        <v>19</v>
      </c>
      <c r="C60" s="75" t="s">
        <v>11</v>
      </c>
      <c r="D60" s="32"/>
      <c r="E60" s="20"/>
      <c r="F60" s="32"/>
      <c r="G60" s="41"/>
      <c r="H60" s="46"/>
      <c r="I60" s="31"/>
      <c r="J60" s="20"/>
      <c r="K60" s="30"/>
      <c r="L60" s="20"/>
    </row>
    <row r="61" spans="1:12" ht="12.6" customHeight="1" x14ac:dyDescent="0.15">
      <c r="A61" s="85"/>
      <c r="B61" s="88"/>
      <c r="C61" s="83"/>
      <c r="D61" s="37">
        <v>1200000</v>
      </c>
      <c r="E61" s="13">
        <f>ROUND(D61/D$79*100,2)</f>
        <v>0.55000000000000004</v>
      </c>
      <c r="F61" s="37">
        <v>2300000</v>
      </c>
      <c r="G61" s="36"/>
      <c r="H61" s="35">
        <v>0</v>
      </c>
      <c r="I61" s="14">
        <f>SUM(F61,H61)</f>
        <v>2300000</v>
      </c>
      <c r="J61" s="13">
        <f>ROUND(I61/I$79*100,2)</f>
        <v>1</v>
      </c>
      <c r="K61" s="12">
        <f>I61-D61</f>
        <v>1100000</v>
      </c>
      <c r="L61" s="11">
        <f>ROUND(K61/D61*100,2)</f>
        <v>91.67</v>
      </c>
    </row>
    <row r="62" spans="1:12" ht="12.6" customHeight="1" x14ac:dyDescent="0.15">
      <c r="A62" s="86"/>
      <c r="B62" s="89"/>
      <c r="C62" s="84"/>
      <c r="D62" s="27"/>
      <c r="E62" s="7"/>
      <c r="F62" s="27"/>
      <c r="G62" s="39"/>
      <c r="H62" s="38"/>
      <c r="I62" s="8"/>
      <c r="J62" s="7"/>
      <c r="K62" s="24"/>
      <c r="L62" s="7"/>
    </row>
    <row r="63" spans="1:12" ht="12.6" customHeight="1" x14ac:dyDescent="0.15">
      <c r="A63" s="73" t="s">
        <v>8</v>
      </c>
      <c r="B63" s="87">
        <v>20</v>
      </c>
      <c r="C63" s="75" t="s">
        <v>10</v>
      </c>
      <c r="D63" s="32"/>
      <c r="E63" s="20"/>
      <c r="F63" s="32"/>
      <c r="G63" s="41"/>
      <c r="H63" s="46"/>
      <c r="I63" s="31"/>
      <c r="J63" s="20"/>
      <c r="K63" s="30"/>
      <c r="L63" s="20"/>
    </row>
    <row r="64" spans="1:12" ht="12.6" customHeight="1" x14ac:dyDescent="0.15">
      <c r="A64" s="85"/>
      <c r="B64" s="88"/>
      <c r="C64" s="83"/>
      <c r="D64" s="37">
        <v>17501907</v>
      </c>
      <c r="E64" s="13">
        <f>ROUND(D64/D$79*100,2)</f>
        <v>8.0399999999999991</v>
      </c>
      <c r="F64" s="49">
        <v>21247140</v>
      </c>
      <c r="G64" s="36"/>
      <c r="H64" s="35">
        <v>0</v>
      </c>
      <c r="I64" s="14">
        <f>SUM(F64,H64)</f>
        <v>21247140</v>
      </c>
      <c r="J64" s="13">
        <f>ROUND(I64/I$79*100,2)</f>
        <v>9.24</v>
      </c>
      <c r="K64" s="12">
        <f>I64-D64</f>
        <v>3745233</v>
      </c>
      <c r="L64" s="11">
        <f>ROUND(K64/D64*100,2)</f>
        <v>21.4</v>
      </c>
    </row>
    <row r="65" spans="1:28" ht="12.6" customHeight="1" x14ac:dyDescent="0.15">
      <c r="A65" s="86"/>
      <c r="B65" s="89"/>
      <c r="C65" s="84"/>
      <c r="D65" s="27"/>
      <c r="E65" s="7"/>
      <c r="F65" s="48"/>
      <c r="G65" s="39"/>
      <c r="H65" s="38"/>
      <c r="I65" s="8"/>
      <c r="J65" s="7"/>
      <c r="K65" s="24"/>
      <c r="L65" s="7"/>
    </row>
    <row r="66" spans="1:28" ht="12.6" customHeight="1" x14ac:dyDescent="0.15">
      <c r="A66" s="73" t="s">
        <v>8</v>
      </c>
      <c r="B66" s="87">
        <v>21</v>
      </c>
      <c r="C66" s="75" t="s">
        <v>9</v>
      </c>
      <c r="D66" s="32"/>
      <c r="E66" s="20"/>
      <c r="F66" s="47"/>
      <c r="G66" s="41"/>
      <c r="H66" s="46"/>
      <c r="I66" s="31"/>
      <c r="J66" s="20"/>
      <c r="K66" s="30"/>
      <c r="L66" s="20"/>
    </row>
    <row r="67" spans="1:28" ht="12.6" customHeight="1" x14ac:dyDescent="0.15">
      <c r="A67" s="85"/>
      <c r="B67" s="88"/>
      <c r="C67" s="83"/>
      <c r="D67" s="37">
        <v>1893859</v>
      </c>
      <c r="E67" s="13">
        <f>ROUND(D67/D$79*100,2)</f>
        <v>0.87</v>
      </c>
      <c r="F67" s="37">
        <v>900000</v>
      </c>
      <c r="G67" s="36"/>
      <c r="H67" s="35">
        <v>405147</v>
      </c>
      <c r="I67" s="14">
        <f>SUM(F67,H67)</f>
        <v>1305147</v>
      </c>
      <c r="J67" s="13">
        <f>ROUND(I67/I$79*100,2)</f>
        <v>0.56999999999999995</v>
      </c>
      <c r="K67" s="12">
        <f>I67-D67</f>
        <v>-588712</v>
      </c>
      <c r="L67" s="11">
        <f>ROUND(K67/D67*100,2)</f>
        <v>-31.09</v>
      </c>
    </row>
    <row r="68" spans="1:28" ht="12.6" customHeight="1" x14ac:dyDescent="0.15">
      <c r="A68" s="86"/>
      <c r="B68" s="89"/>
      <c r="C68" s="84"/>
      <c r="D68" s="27"/>
      <c r="E68" s="7"/>
      <c r="F68" s="27"/>
      <c r="G68" s="39"/>
      <c r="H68" s="38"/>
      <c r="I68" s="8"/>
      <c r="J68" s="7"/>
      <c r="K68" s="24"/>
      <c r="L68" s="7"/>
    </row>
    <row r="69" spans="1:28" ht="12.6" customHeight="1" x14ac:dyDescent="0.15">
      <c r="A69" s="73" t="s">
        <v>8</v>
      </c>
      <c r="B69" s="87">
        <v>22</v>
      </c>
      <c r="C69" s="75" t="s">
        <v>7</v>
      </c>
      <c r="D69" s="32"/>
      <c r="E69" s="20"/>
      <c r="F69" s="32"/>
      <c r="G69" s="41"/>
      <c r="H69" s="46"/>
      <c r="I69" s="31"/>
      <c r="J69" s="20"/>
      <c r="K69" s="30"/>
      <c r="L69" s="20"/>
    </row>
    <row r="70" spans="1:28" ht="12.6" customHeight="1" x14ac:dyDescent="0.15">
      <c r="A70" s="85"/>
      <c r="B70" s="88"/>
      <c r="C70" s="83"/>
      <c r="D70" s="37">
        <v>9383071</v>
      </c>
      <c r="E70" s="13">
        <f>ROUND(D70/D$79*100,2)</f>
        <v>4.3099999999999996</v>
      </c>
      <c r="F70" s="37">
        <v>9398985</v>
      </c>
      <c r="G70" s="36"/>
      <c r="H70" s="44">
        <v>782</v>
      </c>
      <c r="I70" s="14">
        <f>SUM(F70,H70)</f>
        <v>9399767</v>
      </c>
      <c r="J70" s="13">
        <f>ROUND(I70/I$79*100,2)</f>
        <v>4.09</v>
      </c>
      <c r="K70" s="12">
        <f>I70-D70</f>
        <v>16696</v>
      </c>
      <c r="L70" s="11">
        <f>ROUND(K70/D70*100,2)</f>
        <v>0.18</v>
      </c>
      <c r="U70" s="18"/>
      <c r="V70" s="18"/>
      <c r="W70" s="18"/>
      <c r="X70" s="18"/>
      <c r="Y70" s="18"/>
      <c r="Z70" s="18"/>
      <c r="AA70" s="18"/>
      <c r="AB70" s="18"/>
    </row>
    <row r="71" spans="1:28" ht="12.6" customHeight="1" x14ac:dyDescent="0.15">
      <c r="A71" s="86"/>
      <c r="B71" s="89"/>
      <c r="C71" s="84"/>
      <c r="D71" s="27"/>
      <c r="E71" s="7"/>
      <c r="F71" s="27"/>
      <c r="G71" s="39"/>
      <c r="H71" s="43"/>
      <c r="I71" s="8"/>
      <c r="J71" s="7"/>
      <c r="K71" s="24"/>
      <c r="L71" s="7"/>
      <c r="U71" s="18"/>
      <c r="V71" s="18"/>
      <c r="W71" s="18"/>
      <c r="X71" s="18"/>
      <c r="Y71" s="18"/>
      <c r="Z71" s="18"/>
      <c r="AA71" s="18"/>
      <c r="AB71" s="18"/>
    </row>
    <row r="72" spans="1:28" ht="12.6" customHeight="1" x14ac:dyDescent="0.15">
      <c r="A72" s="42"/>
      <c r="B72" s="87">
        <v>23</v>
      </c>
      <c r="C72" s="75" t="s">
        <v>6</v>
      </c>
      <c r="D72" s="32"/>
      <c r="E72" s="20"/>
      <c r="F72" s="32"/>
      <c r="G72" s="41"/>
      <c r="H72" s="40"/>
      <c r="I72" s="31"/>
      <c r="J72" s="20"/>
      <c r="K72" s="30"/>
      <c r="L72" s="20"/>
    </row>
    <row r="73" spans="1:28" ht="12.6" customHeight="1" x14ac:dyDescent="0.15">
      <c r="A73" s="17"/>
      <c r="B73" s="88"/>
      <c r="C73" s="83"/>
      <c r="D73" s="37">
        <v>12180200</v>
      </c>
      <c r="E73" s="13">
        <f>ROUND(D73/D$79*100,2)</f>
        <v>5.59</v>
      </c>
      <c r="F73" s="37">
        <v>13967400</v>
      </c>
      <c r="G73" s="36"/>
      <c r="H73" s="35">
        <v>174200</v>
      </c>
      <c r="I73" s="14">
        <f>SUM(F73,H73)</f>
        <v>14141600</v>
      </c>
      <c r="J73" s="13">
        <f>ROUND(I73/I$79*100,2)</f>
        <v>6.15</v>
      </c>
      <c r="K73" s="12">
        <f>I73-D73</f>
        <v>1961400</v>
      </c>
      <c r="L73" s="11">
        <f>ROUND(K73/D73*100,2)</f>
        <v>16.100000000000001</v>
      </c>
    </row>
    <row r="74" spans="1:28" ht="12.6" customHeight="1" x14ac:dyDescent="0.15">
      <c r="A74" s="10"/>
      <c r="B74" s="89"/>
      <c r="C74" s="84"/>
      <c r="D74" s="27"/>
      <c r="E74" s="7"/>
      <c r="F74" s="27"/>
      <c r="G74" s="39"/>
      <c r="H74" s="38"/>
      <c r="I74" s="8"/>
      <c r="J74" s="7"/>
      <c r="K74" s="24"/>
      <c r="L74" s="7"/>
    </row>
    <row r="75" spans="1:28" ht="12.6" hidden="1" customHeight="1" outlineLevel="1" x14ac:dyDescent="0.15">
      <c r="A75" s="17"/>
      <c r="C75" s="75"/>
      <c r="D75" s="37"/>
      <c r="E75" s="13"/>
      <c r="F75" s="37"/>
      <c r="G75" s="36"/>
      <c r="H75" s="35"/>
      <c r="I75" s="14"/>
      <c r="J75" s="13"/>
      <c r="K75" s="34"/>
      <c r="L75" s="13"/>
    </row>
    <row r="76" spans="1:28" ht="12.6" hidden="1" customHeight="1" outlineLevel="1" x14ac:dyDescent="0.15">
      <c r="A76" s="17"/>
      <c r="C76" s="83"/>
      <c r="D76" s="37"/>
      <c r="E76" s="13"/>
      <c r="F76" s="37"/>
      <c r="G76" s="36"/>
      <c r="H76" s="35"/>
      <c r="I76" s="14"/>
      <c r="J76" s="13"/>
      <c r="K76" s="12"/>
      <c r="L76" s="13"/>
    </row>
    <row r="77" spans="1:28" ht="12.6" hidden="1" customHeight="1" outlineLevel="1" x14ac:dyDescent="0.15">
      <c r="A77" s="17"/>
      <c r="C77" s="84"/>
      <c r="D77" s="37"/>
      <c r="E77" s="13"/>
      <c r="F77" s="37"/>
      <c r="G77" s="36"/>
      <c r="H77" s="35"/>
      <c r="I77" s="14"/>
      <c r="J77" s="13"/>
      <c r="K77" s="34"/>
      <c r="L77" s="13"/>
    </row>
    <row r="78" spans="1:28" ht="12.6" customHeight="1" collapsed="1" x14ac:dyDescent="0.15">
      <c r="A78" s="73" t="s">
        <v>5</v>
      </c>
      <c r="B78" s="92"/>
      <c r="C78" s="93"/>
      <c r="D78" s="33"/>
      <c r="E78" s="20"/>
      <c r="F78" s="32"/>
      <c r="G78" s="22"/>
      <c r="H78" s="21"/>
      <c r="I78" s="31"/>
      <c r="J78" s="20"/>
      <c r="K78" s="30"/>
      <c r="L78" s="20"/>
      <c r="M78" s="23"/>
      <c r="N78" s="23"/>
      <c r="O78" s="23"/>
      <c r="P78" s="23"/>
      <c r="Q78" s="23"/>
      <c r="R78" s="23"/>
      <c r="S78" s="23"/>
    </row>
    <row r="79" spans="1:28" ht="12.6" customHeight="1" x14ac:dyDescent="0.15">
      <c r="A79" s="81"/>
      <c r="B79" s="94"/>
      <c r="C79" s="95"/>
      <c r="D79" s="12">
        <f>SUM(D7,D10,D13,D16,D19,D22,D25,D28,D31,D34,D37,D40,D43,D46,D49,D52,D55,D58,D61,D64,D67,D70,D73,D76)</f>
        <v>217820576</v>
      </c>
      <c r="E79" s="13">
        <f>ROUND(D79/D$79*100,2)</f>
        <v>100</v>
      </c>
      <c r="F79" s="12">
        <f>SUM(F7,F10,F13,F16,F19,F22,F25,F28,F31,F34,F37,F40,F43,F46,F49,F52,F55,F58,F61,F64,F67,F70,F73,F76)</f>
        <v>228374142</v>
      </c>
      <c r="G79" s="28"/>
      <c r="H79" s="15">
        <f>SUM(H7,H10,H13,H16,H19,H22,H25,H28,H31,H34,H37,H40,H43,H46,H49,H52,H55,H58,H61,H64,H67,H70,H73,H76)</f>
        <v>1568718</v>
      </c>
      <c r="I79" s="14">
        <f>SUM(F79,H79)</f>
        <v>229942860</v>
      </c>
      <c r="J79" s="13">
        <f>ROUND(I79/I$79*100,2)</f>
        <v>100</v>
      </c>
      <c r="K79" s="12">
        <f>I79-D79</f>
        <v>12122284</v>
      </c>
      <c r="L79" s="11">
        <f>ROUND(K79/D79*100,2)</f>
        <v>5.57</v>
      </c>
      <c r="M79" s="23"/>
      <c r="N79" s="23"/>
      <c r="O79" s="23"/>
      <c r="P79" s="23"/>
      <c r="Q79" s="23"/>
      <c r="R79" s="23"/>
      <c r="S79" s="23"/>
    </row>
    <row r="80" spans="1:28" ht="12.6" customHeight="1" x14ac:dyDescent="0.15">
      <c r="A80" s="82"/>
      <c r="B80" s="96"/>
      <c r="C80" s="97"/>
      <c r="D80" s="6"/>
      <c r="E80" s="7"/>
      <c r="F80" s="27"/>
      <c r="G80" s="26"/>
      <c r="H80" s="25"/>
      <c r="I80" s="8"/>
      <c r="J80" s="7"/>
      <c r="K80" s="24"/>
      <c r="L80" s="7"/>
      <c r="M80" s="23"/>
      <c r="N80" s="23"/>
      <c r="O80" s="23"/>
      <c r="P80" s="23"/>
      <c r="Q80" s="23"/>
      <c r="R80" s="23"/>
      <c r="S80" s="23"/>
    </row>
    <row r="81" spans="1:28" ht="12.6" customHeight="1" x14ac:dyDescent="0.15">
      <c r="A81" s="98" t="s">
        <v>4</v>
      </c>
      <c r="B81" s="73" t="s">
        <v>3</v>
      </c>
      <c r="C81" s="75" t="s">
        <v>2</v>
      </c>
      <c r="D81" s="67">
        <f>SUM(D7,D46,D49,D58,D61,D64,D67,D70)</f>
        <v>100557557</v>
      </c>
      <c r="E81" s="69">
        <f>ROUND(D81/D$79*100,2)</f>
        <v>46.17</v>
      </c>
      <c r="F81" s="67">
        <f>SUM(F7,F46,F49,F58,F61,F64,F67,F70)</f>
        <v>102480755</v>
      </c>
      <c r="G81" s="22"/>
      <c r="H81" s="71">
        <f>SUM(H7,H46,H49,H58,H61,H64,H67,H70)</f>
        <v>1241147</v>
      </c>
      <c r="I81" s="90">
        <f>SUM(F81,H81)</f>
        <v>103721902</v>
      </c>
      <c r="J81" s="69">
        <f>ROUND(I81/I$79*100,2)</f>
        <v>45.11</v>
      </c>
      <c r="K81" s="67">
        <f>I81-D81</f>
        <v>3164345</v>
      </c>
      <c r="L81" s="79">
        <f>ROUND(K81/D81*100,2)</f>
        <v>3.15</v>
      </c>
    </row>
    <row r="82" spans="1:28" ht="12.6" customHeight="1" x14ac:dyDescent="0.15">
      <c r="A82" s="99"/>
      <c r="B82" s="74"/>
      <c r="C82" s="76"/>
      <c r="D82" s="68"/>
      <c r="E82" s="70"/>
      <c r="F82" s="68"/>
      <c r="G82" s="19"/>
      <c r="H82" s="72"/>
      <c r="I82" s="91"/>
      <c r="J82" s="70"/>
      <c r="K82" s="68"/>
      <c r="L82" s="80"/>
      <c r="U82" s="18"/>
      <c r="V82" s="18"/>
      <c r="W82" s="18"/>
      <c r="X82" s="18"/>
      <c r="Y82" s="18"/>
      <c r="Z82" s="18"/>
      <c r="AA82" s="18"/>
      <c r="AB82" s="18"/>
    </row>
    <row r="83" spans="1:28" ht="12.6" customHeight="1" x14ac:dyDescent="0.15">
      <c r="A83" s="99"/>
      <c r="B83" s="81"/>
      <c r="C83" s="83" t="s">
        <v>1</v>
      </c>
      <c r="D83" s="59">
        <f>D79-D81</f>
        <v>117263019</v>
      </c>
      <c r="E83" s="65">
        <f>ROUND(D83/D$79*100,2)</f>
        <v>53.83</v>
      </c>
      <c r="F83" s="59">
        <f>F79-F81</f>
        <v>125893387</v>
      </c>
      <c r="G83" s="16"/>
      <c r="H83" s="61">
        <f>H79-H81</f>
        <v>327571</v>
      </c>
      <c r="I83" s="63">
        <f>SUM(F83,H83)</f>
        <v>126220958</v>
      </c>
      <c r="J83" s="65">
        <f>ROUND(I83/I$79*100,2)</f>
        <v>54.89</v>
      </c>
      <c r="K83" s="59">
        <f>I83-D83</f>
        <v>8957939</v>
      </c>
      <c r="L83" s="77">
        <f>ROUND(K83/D83*100,2)</f>
        <v>7.64</v>
      </c>
    </row>
    <row r="84" spans="1:28" ht="12.6" customHeight="1" thickBot="1" x14ac:dyDescent="0.2">
      <c r="A84" s="100"/>
      <c r="B84" s="82"/>
      <c r="C84" s="84"/>
      <c r="D84" s="60"/>
      <c r="E84" s="66"/>
      <c r="F84" s="60"/>
      <c r="G84" s="9"/>
      <c r="H84" s="62"/>
      <c r="I84" s="64"/>
      <c r="J84" s="66"/>
      <c r="K84" s="60"/>
      <c r="L84" s="78"/>
    </row>
    <row r="85" spans="1:28" ht="18.600000000000001" customHeight="1" x14ac:dyDescent="0.15">
      <c r="A85" s="5" t="s">
        <v>0</v>
      </c>
      <c r="B85" s="5"/>
      <c r="C85" s="5"/>
      <c r="D85" s="5"/>
      <c r="E85" s="5"/>
      <c r="F85" s="5"/>
      <c r="G85" s="5"/>
      <c r="H85" s="5"/>
      <c r="I85" s="5"/>
      <c r="J85" s="5"/>
      <c r="K85" s="5"/>
    </row>
  </sheetData>
  <dataConsolidate/>
  <mergeCells count="86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B33:B35"/>
    <mergeCell ref="C33:C35"/>
    <mergeCell ref="B36:B38"/>
    <mergeCell ref="C36:C38"/>
    <mergeCell ref="B39:B41"/>
    <mergeCell ref="C39:C41"/>
    <mergeCell ref="A60:A62"/>
    <mergeCell ref="B60:B62"/>
    <mergeCell ref="C60:C62"/>
    <mergeCell ref="C42:C44"/>
    <mergeCell ref="A45:A47"/>
    <mergeCell ref="B45:B47"/>
    <mergeCell ref="C45:C47"/>
    <mergeCell ref="B51:B53"/>
    <mergeCell ref="C51:C53"/>
    <mergeCell ref="A48:A50"/>
    <mergeCell ref="B48:B50"/>
    <mergeCell ref="C48:C50"/>
    <mergeCell ref="B42:B44"/>
    <mergeCell ref="B54:B56"/>
    <mergeCell ref="C54:C56"/>
    <mergeCell ref="A57:A59"/>
    <mergeCell ref="B57:B59"/>
    <mergeCell ref="C57:C59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</mergeCells>
  <phoneticPr fontId="3"/>
  <printOptions horizontalCentered="1"/>
  <pageMargins left="0.70866141732283472" right="0.70866141732283472" top="0.74803149606299213" bottom="0.55118110236220474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歳入R6.9補</vt:lpstr>
      <vt:lpstr>歳入R6.9補!Print_Area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dcterms:created xsi:type="dcterms:W3CDTF">2025-03-24T02:35:28Z</dcterms:created>
  <dcterms:modified xsi:type="dcterms:W3CDTF">2025-03-24T06:34:46Z</dcterms:modified>
</cp:coreProperties>
</file>