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8_R5.3月補正（R6.3分）\"/>
    </mc:Choice>
  </mc:AlternateContent>
  <xr:revisionPtr revIDLastSave="0" documentId="13_ncr:1_{AA059AAB-913E-4B67-8C89-E96A8D9D6BEE}" xr6:coauthVersionLast="47" xr6:coauthVersionMax="47" xr10:uidLastSave="{00000000-0000-0000-0000-000000000000}"/>
  <bookViews>
    <workbookView xWindow="28680" yWindow="-2460" windowWidth="19440" windowHeight="15000" xr2:uid="{00000000-000D-0000-FFFF-FFFF00000000}"/>
  </bookViews>
  <sheets>
    <sheet name="歳出・R5.3補" sheetId="25" r:id="rId1"/>
  </sheets>
  <definedNames>
    <definedName name="_xlnm.Print_Area" localSheetId="0">歳出・R5.3補!$A$1:$L$48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5" l="1"/>
  <c r="H46" i="25" s="1"/>
  <c r="I46" i="25" s="1"/>
  <c r="F46" i="25"/>
  <c r="D46" i="25"/>
  <c r="E31" i="25" s="1"/>
  <c r="I43" i="25"/>
  <c r="K43" i="25" s="1"/>
  <c r="L43" i="25" s="1"/>
  <c r="I40" i="25"/>
  <c r="K40" i="25" s="1"/>
  <c r="L40" i="25" s="1"/>
  <c r="K37" i="25"/>
  <c r="L37" i="25" s="1"/>
  <c r="I37" i="25"/>
  <c r="L34" i="25"/>
  <c r="K34" i="25"/>
  <c r="I34" i="25"/>
  <c r="I31" i="25"/>
  <c r="K31" i="25" s="1"/>
  <c r="L31" i="25" s="1"/>
  <c r="K28" i="25"/>
  <c r="L28" i="25" s="1"/>
  <c r="I28" i="25"/>
  <c r="K25" i="25"/>
  <c r="L25" i="25" s="1"/>
  <c r="I25" i="25"/>
  <c r="L22" i="25"/>
  <c r="K22" i="25"/>
  <c r="I22" i="25"/>
  <c r="E22" i="25"/>
  <c r="I19" i="25"/>
  <c r="K19" i="25" s="1"/>
  <c r="L19" i="25" s="1"/>
  <c r="I16" i="25"/>
  <c r="K10" i="25"/>
  <c r="L10" i="25" s="1"/>
  <c r="I10" i="25"/>
  <c r="I7" i="25"/>
  <c r="K7" i="25" s="1"/>
  <c r="L7" i="25" s="1"/>
  <c r="E7" i="25"/>
  <c r="K46" i="25" l="1"/>
  <c r="L46" i="25" s="1"/>
  <c r="J25" i="25"/>
  <c r="J40" i="25"/>
  <c r="J22" i="25"/>
  <c r="J28" i="25"/>
  <c r="J10" i="25"/>
  <c r="I13" i="25"/>
  <c r="K13" i="25" s="1"/>
  <c r="L13" i="25" s="1"/>
  <c r="J37" i="25"/>
  <c r="J34" i="25"/>
  <c r="J16" i="25"/>
  <c r="J7" i="25"/>
  <c r="E13" i="25"/>
  <c r="K16" i="25"/>
  <c r="L16" i="25" s="1"/>
  <c r="J31" i="25"/>
  <c r="E37" i="25"/>
  <c r="E46" i="25"/>
  <c r="E28" i="25"/>
  <c r="E19" i="25"/>
  <c r="E43" i="25"/>
  <c r="E34" i="25"/>
  <c r="J19" i="25"/>
  <c r="E25" i="25"/>
  <c r="J43" i="25"/>
  <c r="J46" i="25"/>
  <c r="E10" i="25"/>
  <c r="E16" i="25"/>
  <c r="E40" i="25"/>
  <c r="J13" i="25" l="1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<sst xmlns="http://schemas.openxmlformats.org/spreadsheetml/2006/main" count="34" uniqueCount="32">
  <si>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</si>
  <si>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</si>
  <si>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</si>
  <si>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</si>
  <si>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　　（歳    出）</t>
    <rPh sb="8" eb="9">
      <t>シュツ</t>
    </rPh>
    <phoneticPr fontId="2"/>
  </si>
  <si>
    <t>(単位：千円)</t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</si>
  <si>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</si>
  <si>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</si>
  <si>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</si>
  <si>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</si>
  <si>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（Ｂ）－（Ａ）</t>
    <phoneticPr fontId="2"/>
  </si>
  <si>
    <t>増減率</t>
    <rPh sb="0" eb="2">
      <t>ゾウゲン</t>
    </rPh>
    <rPh sb="2" eb="3">
      <t>リツ</t>
    </rPh>
    <phoneticPr fontId="2"/>
  </si>
  <si>
    <t>％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</si>
  <si>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</si>
  <si>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</si>
  <si>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</si>
  <si>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</si>
  <si>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</si>
  <si>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</si>
  <si>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</si>
  <si>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</si>
  <si>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</si>
  <si>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</si>
  <si>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</si>
  <si>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</si>
  <si>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</si>
  <si>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</si>
  <si>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</si>
  <si>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 xml:space="preserve">令 和 5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</si>
  <si>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3"/>
  </si>
  <si>
    <t>5　　年　　度</t>
    <phoneticPr fontId="3"/>
  </si>
  <si>
    <t>3月補正額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</si>
</sst>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0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7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rgb="FF0000FF"/>
      <name val="BIZ UDPゴシック"/>
      <family val="3"/>
      <charset val="128"/>
    </font>
    <font>
      <sz val="9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3">
    <xf numFmtId="0" fontId="0" fillId="0" borderId="0" xfId="0"/>
    <xf numFmtId="176" fontId="6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178" fontId="8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right" vertical="center"/>
    </xf>
    <xf numFmtId="38" fontId="8" fillId="0" borderId="1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7" fontId="8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8" fontId="8" fillId="0" borderId="11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178" fontId="5" fillId="0" borderId="11" xfId="0" applyNumberFormat="1" applyFont="1" applyBorder="1" applyAlignment="1">
      <alignment horizontal="right" vertical="center"/>
    </xf>
    <xf numFmtId="38" fontId="8" fillId="0" borderId="8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178" fontId="8" fillId="2" borderId="6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38" fontId="8" fillId="2" borderId="1" xfId="0" applyNumberFormat="1" applyFont="1" applyFill="1" applyBorder="1" applyAlignment="1">
      <alignment horizontal="right" vertical="center"/>
    </xf>
    <xf numFmtId="176" fontId="5" fillId="2" borderId="0" xfId="1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176" fontId="8" fillId="2" borderId="4" xfId="0" applyNumberFormat="1" applyFont="1" applyFill="1" applyBorder="1" applyAlignment="1">
      <alignment horizontal="right" vertical="center"/>
    </xf>
    <xf numFmtId="178" fontId="8" fillId="2" borderId="7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Alignment="1">
      <alignment horizontal="right" vertical="center"/>
    </xf>
    <xf numFmtId="177" fontId="8" fillId="2" borderId="7" xfId="0" applyNumberFormat="1" applyFont="1" applyFill="1" applyBorder="1" applyAlignment="1">
      <alignment horizontal="right" vertical="center"/>
    </xf>
    <xf numFmtId="176" fontId="8" fillId="2" borderId="8" xfId="0" applyNumberFormat="1" applyFont="1" applyFill="1" applyBorder="1" applyAlignment="1">
      <alignment horizontal="right" vertical="center"/>
    </xf>
    <xf numFmtId="178" fontId="8" fillId="2" borderId="11" xfId="0" applyNumberFormat="1" applyFont="1" applyFill="1" applyBorder="1" applyAlignment="1">
      <alignment horizontal="right" vertical="center"/>
    </xf>
    <xf numFmtId="176" fontId="5" fillId="2" borderId="8" xfId="0" applyNumberFormat="1" applyFont="1" applyFill="1" applyBorder="1" applyAlignment="1">
      <alignment horizontal="right" vertical="center"/>
    </xf>
    <xf numFmtId="176" fontId="8" fillId="2" borderId="9" xfId="0" applyNumberFormat="1" applyFont="1" applyFill="1" applyBorder="1" applyAlignment="1">
      <alignment horizontal="right" vertical="center"/>
    </xf>
    <xf numFmtId="38" fontId="8" fillId="2" borderId="8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16" xfId="0" applyFont="1" applyBorder="1" applyAlignment="1">
      <alignment horizontal="right" vertical="center" shrinkToFit="1"/>
    </xf>
    <xf numFmtId="0" fontId="5" fillId="0" borderId="17" xfId="0" applyFont="1" applyBorder="1" applyAlignment="1">
      <alignment horizontal="right"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0" fontId="5" fillId="0" borderId="14" xfId="0" applyFont="1" applyBorder="1" applyAlignment="1">
      <alignment horizontal="right" vertical="center" shrinkToFit="1"/>
    </xf>
    <xf numFmtId="176" fontId="5" fillId="0" borderId="15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 shrinkToFit="1"/>
    </xf>
    <xf numFmtId="176" fontId="5" fillId="0" borderId="19" xfId="0" applyNumberFormat="1" applyFont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 shrinkToFit="1"/>
    </xf>
    <xf numFmtId="38" fontId="5" fillId="0" borderId="17" xfId="1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 shrinkToFit="1"/>
    </xf>
    <xf numFmtId="0" fontId="5" fillId="2" borderId="20" xfId="0" applyFont="1" applyFill="1" applyBorder="1" applyAlignment="1">
      <alignment horizontal="right" vertical="center" shrinkToFit="1"/>
    </xf>
    <xf numFmtId="176" fontId="5" fillId="0" borderId="2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8" xfId="0" applyFont="1" applyBorder="1"/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E650F-DB8D-462C-87FC-30B803EBD4A7}">
  <sheetPr>
    <tabColor rgb="FFFF0000"/>
  </sheetPr>
  <dimension ref="A1:T70"/>
  <sheetViews>
    <sheetView tabSelected="1" view="pageBreakPreview" zoomScaleNormal="100" zoomScaleSheetLayoutView="100" workbookViewId="0">
      <selection sqref="A1:L1"/>
    </sheetView>
  </sheetViews>
  <sheetFormatPr defaultColWidth="9.6640625" defaultRowHeight="12.6"/>
  <cols>
    <col min="1" max="1" width="4.109375" style="3" customWidth="1"/>
    <col min="2" max="2" width="3.44140625" style="3" customWidth="1"/>
    <col min="3" max="3" width="13.77734375" style="3" customWidth="1"/>
    <col min="4" max="4" width="17.33203125" style="3" customWidth="1"/>
    <col min="5" max="5" width="11.44140625" style="3" customWidth="1"/>
    <col min="6" max="6" width="17.6640625" style="3" customWidth="1"/>
    <col min="7" max="7" width="2.44140625" style="3" customWidth="1"/>
    <col min="8" max="8" width="16" style="3" customWidth="1"/>
    <col min="9" max="9" width="17.88671875" style="3" customWidth="1"/>
    <col min="10" max="10" width="11.109375" style="3" customWidth="1"/>
    <col min="11" max="11" width="19" style="3" customWidth="1"/>
    <col min="12" max="12" width="11.6640625" style="3" customWidth="1"/>
    <col min="13" max="19" width="9" style="1" customWidth="1"/>
    <col min="20" max="20" width="9" style="2" customWidth="1"/>
    <col min="21" max="25" width="9.6640625" style="3"/>
    <col min="26" max="26" width="6.44140625" style="3" customWidth="1"/>
    <col min="27" max="16384" width="9.6640625" style="3"/>
  </cols>
  <sheetData>
    <row r="1" spans="1:20" ht="21" customHeight="1">
      <c r="A1" s="65" t="s">
        <v>28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20" s="6" customFormat="1" ht="35.25" customHeight="1">
      <c r="A2" s="4" t="s">
        <v>4</v>
      </c>
      <c r="B2" s="5"/>
      <c r="C2" s="5"/>
      <c r="K2" s="7"/>
      <c r="L2" s="8" t="s">
        <v>5</v>
      </c>
      <c r="M2" s="9"/>
      <c r="N2" s="9"/>
      <c r="O2" s="9"/>
      <c r="P2" s="9"/>
      <c r="Q2" s="9"/>
      <c r="R2" s="9"/>
      <c r="S2" s="9"/>
      <c r="T2" s="7"/>
    </row>
    <row r="3" spans="1:20" s="6" customFormat="1" ht="21" customHeight="1" thickBot="1">
      <c r="A3" s="10"/>
      <c r="B3" s="11"/>
      <c r="C3" s="12"/>
      <c r="D3" s="67" t="s">
        <v>29</v>
      </c>
      <c r="E3" s="68"/>
      <c r="F3" s="67" t="s">
        <v>30</v>
      </c>
      <c r="G3" s="69"/>
      <c r="H3" s="69"/>
      <c r="I3" s="69"/>
      <c r="J3" s="68"/>
      <c r="K3" s="67" t="s">
        <v>6</v>
      </c>
      <c r="L3" s="68"/>
      <c r="M3" s="9"/>
      <c r="N3" s="9"/>
      <c r="O3" s="9"/>
      <c r="P3" s="9"/>
      <c r="Q3" s="9"/>
      <c r="R3" s="9"/>
      <c r="S3" s="9"/>
      <c r="T3" s="7"/>
    </row>
    <row r="4" spans="1:20" s="6" customFormat="1" ht="15.75" customHeight="1" thickTop="1">
      <c r="A4" s="70" t="s">
        <v>0</v>
      </c>
      <c r="B4" s="66"/>
      <c r="C4" s="71"/>
      <c r="D4" s="13" t="s">
        <v>7</v>
      </c>
      <c r="E4" s="15" t="s">
        <v>8</v>
      </c>
      <c r="F4" s="67" t="s">
        <v>9</v>
      </c>
      <c r="G4" s="72" t="s">
        <v>31</v>
      </c>
      <c r="H4" s="73"/>
      <c r="I4" s="69" t="s">
        <v>1</v>
      </c>
      <c r="J4" s="15" t="s">
        <v>8</v>
      </c>
      <c r="K4" s="70" t="s">
        <v>10</v>
      </c>
      <c r="L4" s="15" t="s">
        <v>11</v>
      </c>
      <c r="M4" s="9"/>
      <c r="N4" s="9"/>
      <c r="O4" s="9"/>
      <c r="P4" s="9"/>
      <c r="Q4" s="9"/>
      <c r="R4" s="9"/>
      <c r="S4" s="9"/>
      <c r="T4" s="7"/>
    </row>
    <row r="5" spans="1:20" s="6" customFormat="1" ht="15.75" customHeight="1">
      <c r="A5" s="16"/>
      <c r="C5" s="14"/>
      <c r="D5" s="13" t="s">
        <v>2</v>
      </c>
      <c r="E5" s="17" t="s">
        <v>3</v>
      </c>
      <c r="F5" s="70"/>
      <c r="G5" s="74"/>
      <c r="H5" s="75"/>
      <c r="I5" s="66"/>
      <c r="J5" s="17" t="s">
        <v>12</v>
      </c>
      <c r="K5" s="70"/>
      <c r="L5" s="18" t="s">
        <v>3</v>
      </c>
      <c r="M5" s="9"/>
      <c r="N5" s="9"/>
      <c r="O5" s="9"/>
      <c r="P5" s="9"/>
      <c r="Q5" s="9"/>
      <c r="R5" s="9"/>
      <c r="S5" s="9"/>
      <c r="T5" s="7"/>
    </row>
    <row r="6" spans="1:20" s="6" customFormat="1" ht="13.8">
      <c r="A6" s="67">
        <v>1</v>
      </c>
      <c r="B6" s="78" t="s">
        <v>13</v>
      </c>
      <c r="C6" s="79"/>
      <c r="D6" s="19"/>
      <c r="E6" s="20"/>
      <c r="F6" s="19"/>
      <c r="G6" s="52"/>
      <c r="H6" s="53"/>
      <c r="I6" s="21"/>
      <c r="J6" s="22"/>
      <c r="K6" s="23"/>
      <c r="L6" s="20"/>
      <c r="M6" s="9"/>
      <c r="N6" s="9"/>
      <c r="O6" s="9"/>
      <c r="P6" s="9"/>
      <c r="Q6" s="9"/>
      <c r="R6" s="9"/>
      <c r="S6" s="9"/>
      <c r="T6" s="7"/>
    </row>
    <row r="7" spans="1:20" s="6" customFormat="1" ht="13.8">
      <c r="A7" s="76"/>
      <c r="B7" s="80"/>
      <c r="C7" s="81"/>
      <c r="D7" s="24">
        <v>821203</v>
      </c>
      <c r="E7" s="25">
        <f>ROUND(D7/D$46*100,2)</f>
        <v>0.36</v>
      </c>
      <c r="F7" s="24">
        <v>845683</v>
      </c>
      <c r="G7" s="54"/>
      <c r="H7" s="55">
        <v>0</v>
      </c>
      <c r="I7" s="26">
        <f>SUM(F7,H7)</f>
        <v>845683</v>
      </c>
      <c r="J7" s="25">
        <f>ROUND(I7/I$46*100,2)</f>
        <v>0.35</v>
      </c>
      <c r="K7" s="27">
        <f>I7-D7</f>
        <v>24480</v>
      </c>
      <c r="L7" s="28">
        <f>ROUND(K7/D7*100,2)</f>
        <v>2.98</v>
      </c>
      <c r="M7" s="9"/>
      <c r="N7" s="9"/>
      <c r="O7" s="9"/>
      <c r="P7" s="9"/>
      <c r="Q7" s="9"/>
      <c r="R7" s="9"/>
      <c r="S7" s="9"/>
      <c r="T7" s="7"/>
    </row>
    <row r="8" spans="1:20" s="6" customFormat="1" ht="13.8">
      <c r="A8" s="77"/>
      <c r="B8" s="82"/>
      <c r="C8" s="83"/>
      <c r="D8" s="29"/>
      <c r="E8" s="30"/>
      <c r="F8" s="29"/>
      <c r="G8" s="56"/>
      <c r="H8" s="57"/>
      <c r="I8" s="31"/>
      <c r="J8" s="32"/>
      <c r="K8" s="33"/>
      <c r="L8" s="30"/>
      <c r="M8" s="9"/>
      <c r="N8" s="9"/>
      <c r="O8" s="9"/>
      <c r="P8" s="9"/>
      <c r="Q8" s="9"/>
      <c r="R8" s="9"/>
      <c r="S8" s="9"/>
      <c r="T8" s="7"/>
    </row>
    <row r="9" spans="1:20" s="6" customFormat="1" ht="13.8">
      <c r="A9" s="67">
        <v>2</v>
      </c>
      <c r="B9" s="78" t="s">
        <v>14</v>
      </c>
      <c r="C9" s="79"/>
      <c r="D9" s="19"/>
      <c r="E9" s="20"/>
      <c r="F9" s="19"/>
      <c r="G9" s="52"/>
      <c r="H9" s="53"/>
      <c r="I9" s="21"/>
      <c r="J9" s="20"/>
      <c r="K9" s="23"/>
      <c r="L9" s="20"/>
      <c r="M9" s="9"/>
      <c r="N9" s="9"/>
      <c r="O9" s="9"/>
      <c r="P9" s="9"/>
      <c r="Q9" s="9"/>
      <c r="R9" s="9"/>
      <c r="S9" s="9"/>
      <c r="T9" s="7"/>
    </row>
    <row r="10" spans="1:20" s="6" customFormat="1" ht="13.8">
      <c r="A10" s="76"/>
      <c r="B10" s="80"/>
      <c r="C10" s="81"/>
      <c r="D10" s="24">
        <v>17219666</v>
      </c>
      <c r="E10" s="25">
        <f>ROUND(D10/D$46*100,2)</f>
        <v>7.63</v>
      </c>
      <c r="F10" s="24">
        <v>15823979</v>
      </c>
      <c r="G10" s="54"/>
      <c r="H10" s="55">
        <v>3119512</v>
      </c>
      <c r="I10" s="26">
        <f>SUM(F10,H10)</f>
        <v>18943491</v>
      </c>
      <c r="J10" s="25">
        <f>ROUND(I10/I$46*100,2)</f>
        <v>7.93</v>
      </c>
      <c r="K10" s="27">
        <f t="shared" ref="K10" si="0">I10-D10</f>
        <v>1723825</v>
      </c>
      <c r="L10" s="28">
        <f t="shared" ref="L10" si="1">ROUND(K10/D10*100,2)</f>
        <v>10.01</v>
      </c>
      <c r="M10" s="9"/>
      <c r="N10" s="9"/>
      <c r="O10" s="9"/>
      <c r="P10" s="9"/>
      <c r="Q10" s="9"/>
      <c r="R10" s="9"/>
      <c r="S10" s="9"/>
      <c r="T10" s="7"/>
    </row>
    <row r="11" spans="1:20" s="6" customFormat="1" ht="13.8">
      <c r="A11" s="77"/>
      <c r="B11" s="82"/>
      <c r="C11" s="83"/>
      <c r="D11" s="29"/>
      <c r="E11" s="30"/>
      <c r="F11" s="29"/>
      <c r="G11" s="56"/>
      <c r="H11" s="57"/>
      <c r="I11" s="31"/>
      <c r="J11" s="30"/>
      <c r="K11" s="33"/>
      <c r="L11" s="30"/>
      <c r="M11" s="9"/>
      <c r="N11" s="9"/>
      <c r="O11" s="9"/>
      <c r="P11" s="9"/>
      <c r="Q11" s="9"/>
      <c r="R11" s="9"/>
      <c r="S11" s="9"/>
      <c r="T11" s="7"/>
    </row>
    <row r="12" spans="1:20" s="6" customFormat="1" ht="13.8">
      <c r="A12" s="67">
        <v>3</v>
      </c>
      <c r="B12" s="78" t="s">
        <v>15</v>
      </c>
      <c r="C12" s="79"/>
      <c r="D12" s="19"/>
      <c r="E12" s="20"/>
      <c r="F12" s="19"/>
      <c r="G12" s="52"/>
      <c r="H12" s="53"/>
      <c r="I12" s="21"/>
      <c r="J12" s="20"/>
      <c r="K12" s="23"/>
      <c r="L12" s="20"/>
      <c r="M12" s="9"/>
      <c r="N12" s="9"/>
      <c r="O12" s="9"/>
      <c r="P12" s="9"/>
      <c r="Q12" s="9"/>
      <c r="R12" s="9"/>
      <c r="S12" s="9"/>
      <c r="T12" s="7"/>
    </row>
    <row r="13" spans="1:20" s="6" customFormat="1" ht="13.8">
      <c r="A13" s="76"/>
      <c r="B13" s="80"/>
      <c r="C13" s="81"/>
      <c r="D13" s="24">
        <v>106896968</v>
      </c>
      <c r="E13" s="25">
        <f>ROUND(D13/D$46*100,2)</f>
        <v>47.37</v>
      </c>
      <c r="F13" s="24">
        <v>114088410</v>
      </c>
      <c r="G13" s="54"/>
      <c r="H13" s="55">
        <v>413842</v>
      </c>
      <c r="I13" s="26">
        <f>SUM(F13,H13)</f>
        <v>114502252</v>
      </c>
      <c r="J13" s="25">
        <f>ROUND(I13/I$46*100,2)</f>
        <v>47.94</v>
      </c>
      <c r="K13" s="27">
        <f t="shared" ref="K13" si="2">I13-D13</f>
        <v>7605284</v>
      </c>
      <c r="L13" s="28">
        <f t="shared" ref="L13" si="3">ROUND(K13/D13*100,2)</f>
        <v>7.11</v>
      </c>
      <c r="M13" s="9"/>
      <c r="N13" s="9"/>
      <c r="O13" s="9"/>
      <c r="P13" s="9"/>
      <c r="Q13" s="9"/>
      <c r="R13" s="9"/>
      <c r="S13" s="9"/>
      <c r="T13" s="7"/>
    </row>
    <row r="14" spans="1:20" s="6" customFormat="1" ht="13.8">
      <c r="A14" s="77"/>
      <c r="B14" s="82"/>
      <c r="C14" s="83"/>
      <c r="D14" s="29"/>
      <c r="E14" s="30"/>
      <c r="F14" s="29"/>
      <c r="G14" s="56"/>
      <c r="H14" s="57"/>
      <c r="I14" s="31"/>
      <c r="J14" s="30"/>
      <c r="K14" s="33"/>
      <c r="L14" s="30"/>
      <c r="M14" s="9"/>
      <c r="N14" s="9"/>
      <c r="O14" s="9"/>
      <c r="P14" s="9"/>
      <c r="Q14" s="9"/>
      <c r="R14" s="9"/>
      <c r="S14" s="9"/>
      <c r="T14" s="7"/>
    </row>
    <row r="15" spans="1:20" s="6" customFormat="1" ht="13.8">
      <c r="A15" s="67">
        <v>4</v>
      </c>
      <c r="B15" s="78" t="s">
        <v>16</v>
      </c>
      <c r="C15" s="79"/>
      <c r="D15" s="19"/>
      <c r="E15" s="20"/>
      <c r="F15" s="19"/>
      <c r="G15" s="52"/>
      <c r="H15" s="53"/>
      <c r="I15" s="21"/>
      <c r="J15" s="20"/>
      <c r="K15" s="23"/>
      <c r="L15" s="20"/>
      <c r="M15" s="9"/>
      <c r="N15" s="9"/>
      <c r="O15" s="9"/>
      <c r="P15" s="9"/>
      <c r="Q15" s="9"/>
      <c r="R15" s="9"/>
      <c r="S15" s="9"/>
      <c r="T15" s="7"/>
    </row>
    <row r="16" spans="1:20" s="6" customFormat="1" ht="13.8">
      <c r="A16" s="76"/>
      <c r="B16" s="80"/>
      <c r="C16" s="81"/>
      <c r="D16" s="24">
        <v>27884164</v>
      </c>
      <c r="E16" s="25">
        <f>ROUND(D16/D$46*100,2)</f>
        <v>12.36</v>
      </c>
      <c r="F16" s="24">
        <v>21432618</v>
      </c>
      <c r="G16" s="54"/>
      <c r="H16" s="55">
        <f>215262+1052</f>
        <v>216314</v>
      </c>
      <c r="I16" s="26">
        <f>SUM(F16,H16)</f>
        <v>21648932</v>
      </c>
      <c r="J16" s="25">
        <f>ROUND(I16/I$46*100,2)</f>
        <v>9.06</v>
      </c>
      <c r="K16" s="27">
        <f t="shared" ref="K16" si="4">I16-D16</f>
        <v>-6235232</v>
      </c>
      <c r="L16" s="28">
        <f t="shared" ref="L16" si="5">ROUND(K16/D16*100,2)</f>
        <v>-22.36</v>
      </c>
      <c r="M16" s="9"/>
      <c r="N16" s="9"/>
      <c r="O16" s="9"/>
      <c r="P16" s="9"/>
      <c r="Q16" s="9"/>
      <c r="R16" s="9"/>
      <c r="S16" s="9"/>
      <c r="T16" s="7"/>
    </row>
    <row r="17" spans="1:20" s="6" customFormat="1" ht="13.8">
      <c r="A17" s="77"/>
      <c r="B17" s="82"/>
      <c r="C17" s="83"/>
      <c r="D17" s="29"/>
      <c r="E17" s="30"/>
      <c r="F17" s="29"/>
      <c r="G17" s="56"/>
      <c r="H17" s="57"/>
      <c r="I17" s="31"/>
      <c r="J17" s="30"/>
      <c r="K17" s="33"/>
      <c r="L17" s="30"/>
      <c r="M17" s="9"/>
      <c r="N17" s="9"/>
      <c r="O17" s="9"/>
      <c r="P17" s="9"/>
      <c r="Q17" s="9"/>
      <c r="R17" s="9"/>
      <c r="S17" s="9"/>
      <c r="T17" s="7"/>
    </row>
    <row r="18" spans="1:20" s="6" customFormat="1" ht="13.8">
      <c r="A18" s="67">
        <v>5</v>
      </c>
      <c r="B18" s="78" t="s">
        <v>17</v>
      </c>
      <c r="C18" s="79"/>
      <c r="D18" s="19"/>
      <c r="E18" s="20"/>
      <c r="F18" s="19"/>
      <c r="G18" s="52"/>
      <c r="H18" s="53"/>
      <c r="I18" s="21"/>
      <c r="J18" s="20"/>
      <c r="K18" s="23"/>
      <c r="L18" s="20"/>
      <c r="M18" s="9"/>
      <c r="N18" s="9"/>
      <c r="O18" s="9"/>
      <c r="P18" s="9"/>
      <c r="Q18" s="9"/>
      <c r="R18" s="9"/>
      <c r="S18" s="9"/>
      <c r="T18" s="7"/>
    </row>
    <row r="19" spans="1:20" s="6" customFormat="1" ht="13.8">
      <c r="A19" s="76"/>
      <c r="B19" s="80"/>
      <c r="C19" s="81"/>
      <c r="D19" s="24">
        <v>350438</v>
      </c>
      <c r="E19" s="25">
        <f>ROUND(D19/D$46*100,2)</f>
        <v>0.16</v>
      </c>
      <c r="F19" s="24">
        <v>274541</v>
      </c>
      <c r="G19" s="54"/>
      <c r="H19" s="55">
        <v>0</v>
      </c>
      <c r="I19" s="26">
        <f>SUM(F19,H19)</f>
        <v>274541</v>
      </c>
      <c r="J19" s="25">
        <f>ROUND(I19/I$46*100,2)</f>
        <v>0.11</v>
      </c>
      <c r="K19" s="27">
        <f t="shared" ref="K19" si="6">I19-D19</f>
        <v>-75897</v>
      </c>
      <c r="L19" s="28">
        <f t="shared" ref="L19" si="7">ROUND(K19/D19*100,2)</f>
        <v>-21.66</v>
      </c>
      <c r="M19" s="9"/>
      <c r="N19" s="9"/>
      <c r="O19" s="9"/>
      <c r="P19" s="9"/>
      <c r="Q19" s="9"/>
      <c r="R19" s="9"/>
      <c r="S19" s="9"/>
      <c r="T19" s="7"/>
    </row>
    <row r="20" spans="1:20" s="6" customFormat="1" ht="13.8">
      <c r="A20" s="77"/>
      <c r="B20" s="82"/>
      <c r="C20" s="83"/>
      <c r="D20" s="29"/>
      <c r="E20" s="30"/>
      <c r="F20" s="29"/>
      <c r="G20" s="56"/>
      <c r="H20" s="57"/>
      <c r="I20" s="31"/>
      <c r="J20" s="30"/>
      <c r="K20" s="33"/>
      <c r="L20" s="30"/>
      <c r="M20" s="9"/>
      <c r="N20" s="9"/>
      <c r="O20" s="9"/>
      <c r="P20" s="9"/>
      <c r="Q20" s="9"/>
      <c r="R20" s="9"/>
      <c r="S20" s="9"/>
      <c r="T20" s="7"/>
    </row>
    <row r="21" spans="1:20" s="6" customFormat="1" ht="13.8">
      <c r="A21" s="67">
        <v>6</v>
      </c>
      <c r="B21" s="78" t="s">
        <v>18</v>
      </c>
      <c r="C21" s="79"/>
      <c r="D21" s="19"/>
      <c r="E21" s="20"/>
      <c r="F21" s="19"/>
      <c r="G21" s="52"/>
      <c r="H21" s="53"/>
      <c r="I21" s="21"/>
      <c r="J21" s="20"/>
      <c r="K21" s="23"/>
      <c r="L21" s="20"/>
      <c r="M21" s="9"/>
      <c r="N21" s="9"/>
      <c r="O21" s="9"/>
      <c r="P21" s="9"/>
      <c r="Q21" s="9"/>
      <c r="R21" s="9"/>
      <c r="S21" s="9"/>
      <c r="T21" s="7"/>
    </row>
    <row r="22" spans="1:20" s="6" customFormat="1" ht="13.8">
      <c r="A22" s="76"/>
      <c r="B22" s="80"/>
      <c r="C22" s="81"/>
      <c r="D22" s="24">
        <v>3048409</v>
      </c>
      <c r="E22" s="25">
        <f>ROUND(D22/D$46*100,2)</f>
        <v>1.35</v>
      </c>
      <c r="F22" s="24">
        <v>3593495</v>
      </c>
      <c r="G22" s="54"/>
      <c r="H22" s="55">
        <v>97201</v>
      </c>
      <c r="I22" s="26">
        <f>SUM(F22,H22)</f>
        <v>3690696</v>
      </c>
      <c r="J22" s="25">
        <f>ROUND(I22/I$46*100,2)</f>
        <v>1.55</v>
      </c>
      <c r="K22" s="27">
        <f t="shared" ref="K22" si="8">I22-D22</f>
        <v>642287</v>
      </c>
      <c r="L22" s="28">
        <f t="shared" ref="L22" si="9">ROUND(K22/D22*100,2)</f>
        <v>21.07</v>
      </c>
      <c r="M22" s="9"/>
      <c r="N22" s="9"/>
      <c r="O22" s="9"/>
      <c r="P22" s="9"/>
      <c r="Q22" s="9"/>
      <c r="R22" s="9"/>
      <c r="S22" s="9"/>
      <c r="T22" s="7"/>
    </row>
    <row r="23" spans="1:20" s="6" customFormat="1" ht="13.8">
      <c r="A23" s="77"/>
      <c r="B23" s="82"/>
      <c r="C23" s="83"/>
      <c r="D23" s="29"/>
      <c r="E23" s="30"/>
      <c r="F23" s="29"/>
      <c r="G23" s="56"/>
      <c r="H23" s="57"/>
      <c r="I23" s="31"/>
      <c r="J23" s="30"/>
      <c r="K23" s="33"/>
      <c r="L23" s="30"/>
      <c r="M23" s="9"/>
      <c r="N23" s="9"/>
      <c r="O23" s="9"/>
      <c r="P23" s="9"/>
      <c r="Q23" s="9"/>
      <c r="R23" s="9"/>
      <c r="S23" s="9"/>
      <c r="T23" s="7"/>
    </row>
    <row r="24" spans="1:20" s="6" customFormat="1" ht="13.8">
      <c r="A24" s="67">
        <v>7</v>
      </c>
      <c r="B24" s="78" t="s">
        <v>19</v>
      </c>
      <c r="C24" s="79"/>
      <c r="D24" s="19"/>
      <c r="E24" s="20"/>
      <c r="F24" s="19"/>
      <c r="G24" s="52"/>
      <c r="H24" s="53"/>
      <c r="I24" s="21"/>
      <c r="J24" s="20"/>
      <c r="K24" s="23"/>
      <c r="L24" s="20"/>
      <c r="M24" s="9"/>
      <c r="N24" s="9"/>
      <c r="O24" s="9"/>
      <c r="P24" s="9"/>
      <c r="Q24" s="9"/>
      <c r="R24" s="9"/>
      <c r="S24" s="9"/>
      <c r="T24" s="7"/>
    </row>
    <row r="25" spans="1:20" s="6" customFormat="1" ht="13.8">
      <c r="A25" s="76"/>
      <c r="B25" s="80"/>
      <c r="C25" s="81"/>
      <c r="D25" s="24">
        <v>10911833</v>
      </c>
      <c r="E25" s="25">
        <f>ROUND(D25/D$46*100,2)</f>
        <v>4.84</v>
      </c>
      <c r="F25" s="24">
        <v>10552482</v>
      </c>
      <c r="G25" s="54"/>
      <c r="H25" s="55">
        <v>664977</v>
      </c>
      <c r="I25" s="26">
        <f>SUM(F25,H25)</f>
        <v>11217459</v>
      </c>
      <c r="J25" s="25">
        <f>ROUND(I25/I$46*100,2)</f>
        <v>4.7</v>
      </c>
      <c r="K25" s="27">
        <f t="shared" ref="K25" si="10">I25-D25</f>
        <v>305626</v>
      </c>
      <c r="L25" s="28">
        <f t="shared" ref="L25" si="11">ROUND(K25/D25*100,2)</f>
        <v>2.8</v>
      </c>
      <c r="M25" s="9"/>
      <c r="N25" s="9"/>
      <c r="O25" s="9"/>
      <c r="P25" s="9"/>
      <c r="Q25" s="9"/>
      <c r="R25" s="9"/>
      <c r="S25" s="9"/>
      <c r="T25" s="7"/>
    </row>
    <row r="26" spans="1:20" s="6" customFormat="1" ht="13.8">
      <c r="A26" s="77"/>
      <c r="B26" s="82"/>
      <c r="C26" s="83"/>
      <c r="D26" s="29"/>
      <c r="E26" s="30"/>
      <c r="F26" s="29"/>
      <c r="G26" s="56"/>
      <c r="H26" s="57"/>
      <c r="I26" s="31"/>
      <c r="J26" s="30"/>
      <c r="K26" s="33"/>
      <c r="L26" s="30"/>
      <c r="M26" s="9"/>
      <c r="N26" s="9"/>
      <c r="O26" s="9"/>
      <c r="P26" s="9"/>
      <c r="Q26" s="9"/>
      <c r="R26" s="9"/>
      <c r="S26" s="9"/>
      <c r="T26" s="7"/>
    </row>
    <row r="27" spans="1:20" s="6" customFormat="1" ht="13.8">
      <c r="A27" s="67">
        <v>8</v>
      </c>
      <c r="B27" s="78" t="s">
        <v>20</v>
      </c>
      <c r="C27" s="79"/>
      <c r="D27" s="19"/>
      <c r="E27" s="20"/>
      <c r="F27" s="19"/>
      <c r="G27" s="52"/>
      <c r="H27" s="53"/>
      <c r="I27" s="21"/>
      <c r="J27" s="20"/>
      <c r="K27" s="23"/>
      <c r="L27" s="20"/>
      <c r="M27" s="9"/>
      <c r="N27" s="9"/>
      <c r="O27" s="9"/>
      <c r="P27" s="9"/>
      <c r="Q27" s="9"/>
      <c r="R27" s="9"/>
      <c r="S27" s="9"/>
      <c r="T27" s="7"/>
    </row>
    <row r="28" spans="1:20" s="6" customFormat="1" ht="13.8">
      <c r="A28" s="76"/>
      <c r="B28" s="80"/>
      <c r="C28" s="81"/>
      <c r="D28" s="24">
        <v>17691934</v>
      </c>
      <c r="E28" s="25">
        <f>ROUND(D28/D$46*100,2)</f>
        <v>7.84</v>
      </c>
      <c r="F28" s="24">
        <v>19288516</v>
      </c>
      <c r="G28" s="54"/>
      <c r="H28" s="55">
        <v>513142</v>
      </c>
      <c r="I28" s="26">
        <f>SUM(F28,H28)</f>
        <v>19801658</v>
      </c>
      <c r="J28" s="25">
        <f>ROUND(I28/I$46*100,2)</f>
        <v>8.2899999999999991</v>
      </c>
      <c r="K28" s="27">
        <f t="shared" ref="K28" si="12">I28-D28</f>
        <v>2109724</v>
      </c>
      <c r="L28" s="28">
        <f t="shared" ref="L28" si="13">ROUND(K28/D28*100,2)</f>
        <v>11.92</v>
      </c>
      <c r="M28" s="9"/>
      <c r="N28" s="9"/>
      <c r="O28" s="9"/>
      <c r="P28" s="9"/>
      <c r="Q28" s="9"/>
      <c r="R28" s="9"/>
      <c r="S28" s="9"/>
      <c r="T28" s="7"/>
    </row>
    <row r="29" spans="1:20" s="6" customFormat="1" ht="13.8">
      <c r="A29" s="77"/>
      <c r="B29" s="82"/>
      <c r="C29" s="83"/>
      <c r="D29" s="29"/>
      <c r="E29" s="30"/>
      <c r="F29" s="29"/>
      <c r="G29" s="56"/>
      <c r="H29" s="57"/>
      <c r="I29" s="31"/>
      <c r="J29" s="30"/>
      <c r="K29" s="33"/>
      <c r="L29" s="30"/>
      <c r="M29" s="9"/>
      <c r="N29" s="9"/>
      <c r="O29" s="9"/>
      <c r="P29" s="9"/>
      <c r="Q29" s="9"/>
      <c r="R29" s="9"/>
      <c r="S29" s="9"/>
      <c r="T29" s="7"/>
    </row>
    <row r="30" spans="1:20" s="6" customFormat="1" ht="13.8">
      <c r="A30" s="67">
        <v>9</v>
      </c>
      <c r="B30" s="78" t="s">
        <v>21</v>
      </c>
      <c r="C30" s="79"/>
      <c r="D30" s="19"/>
      <c r="E30" s="20"/>
      <c r="F30" s="19"/>
      <c r="G30" s="52"/>
      <c r="H30" s="53"/>
      <c r="I30" s="21"/>
      <c r="J30" s="20"/>
      <c r="K30" s="23"/>
      <c r="L30" s="20"/>
      <c r="M30" s="9"/>
      <c r="N30" s="9"/>
      <c r="O30" s="9"/>
      <c r="P30" s="9"/>
      <c r="Q30" s="9"/>
      <c r="R30" s="9"/>
      <c r="S30" s="9"/>
      <c r="T30" s="7"/>
    </row>
    <row r="31" spans="1:20" s="6" customFormat="1" ht="13.8">
      <c r="A31" s="76"/>
      <c r="B31" s="80"/>
      <c r="C31" s="81"/>
      <c r="D31" s="24">
        <v>5799035</v>
      </c>
      <c r="E31" s="25">
        <f>ROUND(D31/D$46*100,2)</f>
        <v>2.57</v>
      </c>
      <c r="F31" s="24">
        <v>6833743</v>
      </c>
      <c r="G31" s="54"/>
      <c r="H31" s="55">
        <v>152415</v>
      </c>
      <c r="I31" s="26">
        <f>SUM(F31,H31)</f>
        <v>6986158</v>
      </c>
      <c r="J31" s="25">
        <f>ROUND(I31/I$46*100,2)</f>
        <v>2.92</v>
      </c>
      <c r="K31" s="27">
        <f t="shared" ref="K31" si="14">I31-D31</f>
        <v>1187123</v>
      </c>
      <c r="L31" s="28">
        <f t="shared" ref="L31" si="15">ROUND(K31/D31*100,2)</f>
        <v>20.47</v>
      </c>
      <c r="M31" s="9"/>
      <c r="N31" s="9"/>
      <c r="O31" s="9"/>
      <c r="P31" s="9"/>
      <c r="Q31" s="9"/>
      <c r="R31" s="9"/>
      <c r="S31" s="9"/>
      <c r="T31" s="7"/>
    </row>
    <row r="32" spans="1:20" s="6" customFormat="1" ht="13.8">
      <c r="A32" s="77"/>
      <c r="B32" s="82"/>
      <c r="C32" s="83"/>
      <c r="D32" s="29"/>
      <c r="E32" s="30"/>
      <c r="F32" s="29"/>
      <c r="G32" s="56"/>
      <c r="H32" s="57"/>
      <c r="I32" s="31"/>
      <c r="J32" s="30"/>
      <c r="K32" s="33"/>
      <c r="L32" s="30"/>
      <c r="M32" s="9"/>
      <c r="N32" s="9"/>
      <c r="O32" s="9"/>
      <c r="P32" s="9"/>
      <c r="Q32" s="9"/>
      <c r="R32" s="9"/>
      <c r="S32" s="9"/>
      <c r="T32" s="7"/>
    </row>
    <row r="33" spans="1:20" s="6" customFormat="1" ht="13.8">
      <c r="A33" s="67">
        <v>10</v>
      </c>
      <c r="B33" s="78" t="s">
        <v>22</v>
      </c>
      <c r="C33" s="79"/>
      <c r="D33" s="19"/>
      <c r="E33" s="20"/>
      <c r="F33" s="19"/>
      <c r="G33" s="52"/>
      <c r="H33" s="53"/>
      <c r="I33" s="21"/>
      <c r="J33" s="20"/>
      <c r="K33" s="23"/>
      <c r="L33" s="20"/>
      <c r="M33" s="9"/>
      <c r="N33" s="9"/>
      <c r="O33" s="9"/>
      <c r="P33" s="9"/>
      <c r="Q33" s="9"/>
      <c r="R33" s="9"/>
      <c r="S33" s="9"/>
      <c r="T33" s="7"/>
    </row>
    <row r="34" spans="1:20" s="6" customFormat="1" ht="13.8">
      <c r="A34" s="76"/>
      <c r="B34" s="80"/>
      <c r="C34" s="81"/>
      <c r="D34" s="24">
        <v>17737499</v>
      </c>
      <c r="E34" s="25">
        <f>ROUND(D34/D$46*100,2)</f>
        <v>7.86</v>
      </c>
      <c r="F34" s="24">
        <v>19215896</v>
      </c>
      <c r="G34" s="54"/>
      <c r="H34" s="55">
        <v>3054809</v>
      </c>
      <c r="I34" s="26">
        <f>SUM(F34,H34)</f>
        <v>22270705</v>
      </c>
      <c r="J34" s="25">
        <f>ROUND(I34/I$46*100,2)</f>
        <v>9.32</v>
      </c>
      <c r="K34" s="27">
        <f t="shared" ref="K34" si="16">I34-D34</f>
        <v>4533206</v>
      </c>
      <c r="L34" s="28">
        <f t="shared" ref="L34" si="17">ROUND(K34/D34*100,2)</f>
        <v>25.56</v>
      </c>
      <c r="M34" s="9"/>
      <c r="N34" s="9"/>
      <c r="O34" s="9"/>
      <c r="P34" s="9"/>
      <c r="Q34" s="9"/>
      <c r="R34" s="9"/>
      <c r="S34" s="9"/>
      <c r="T34" s="7"/>
    </row>
    <row r="35" spans="1:20" s="6" customFormat="1" ht="13.8">
      <c r="A35" s="77"/>
      <c r="B35" s="82"/>
      <c r="C35" s="83"/>
      <c r="D35" s="29"/>
      <c r="E35" s="30"/>
      <c r="F35" s="29"/>
      <c r="G35" s="56"/>
      <c r="H35" s="57"/>
      <c r="I35" s="31"/>
      <c r="J35" s="30"/>
      <c r="K35" s="33"/>
      <c r="L35" s="30"/>
      <c r="M35" s="9"/>
      <c r="N35" s="9"/>
      <c r="O35" s="9"/>
      <c r="P35" s="9"/>
      <c r="Q35" s="9"/>
      <c r="R35" s="9"/>
      <c r="S35" s="9"/>
      <c r="T35" s="7"/>
    </row>
    <row r="36" spans="1:20" s="6" customFormat="1" ht="14.25" customHeight="1">
      <c r="A36" s="67">
        <v>11</v>
      </c>
      <c r="B36" s="78" t="s">
        <v>23</v>
      </c>
      <c r="C36" s="79"/>
      <c r="D36" s="19"/>
      <c r="E36" s="20"/>
      <c r="F36" s="19"/>
      <c r="G36" s="52"/>
      <c r="H36" s="53"/>
      <c r="I36" s="21"/>
      <c r="J36" s="20"/>
      <c r="K36" s="23"/>
      <c r="L36" s="20"/>
      <c r="M36" s="9"/>
      <c r="N36" s="9"/>
      <c r="O36" s="9"/>
      <c r="P36" s="9"/>
      <c r="Q36" s="9"/>
      <c r="R36" s="9"/>
      <c r="S36" s="9"/>
      <c r="T36" s="7"/>
    </row>
    <row r="37" spans="1:20" s="6" customFormat="1" ht="13.8">
      <c r="A37" s="76"/>
      <c r="B37" s="80"/>
      <c r="C37" s="81"/>
      <c r="D37" s="24">
        <v>337635</v>
      </c>
      <c r="E37" s="25">
        <f>ROUND(D37/D$46*100,2)</f>
        <v>0.15</v>
      </c>
      <c r="F37" s="24">
        <v>1987864</v>
      </c>
      <c r="G37" s="54"/>
      <c r="H37" s="55">
        <v>0</v>
      </c>
      <c r="I37" s="26">
        <f>SUM(F37,H37)</f>
        <v>1987864</v>
      </c>
      <c r="J37" s="25">
        <f>ROUND(I37/I$46*100,2)</f>
        <v>0.83</v>
      </c>
      <c r="K37" s="27">
        <f t="shared" ref="K37" si="18">I37-D37</f>
        <v>1650229</v>
      </c>
      <c r="L37" s="28">
        <f t="shared" ref="L37" si="19">ROUND(K37/D37*100,2)</f>
        <v>488.76</v>
      </c>
      <c r="M37" s="9"/>
      <c r="N37" s="9"/>
      <c r="O37" s="9"/>
      <c r="P37" s="9"/>
      <c r="Q37" s="9"/>
      <c r="R37" s="9"/>
      <c r="S37" s="9"/>
      <c r="T37" s="7"/>
    </row>
    <row r="38" spans="1:20" s="6" customFormat="1" ht="13.8">
      <c r="A38" s="77"/>
      <c r="B38" s="82"/>
      <c r="C38" s="83"/>
      <c r="D38" s="29"/>
      <c r="E38" s="30"/>
      <c r="F38" s="29"/>
      <c r="G38" s="56"/>
      <c r="H38" s="57"/>
      <c r="I38" s="31"/>
      <c r="J38" s="30"/>
      <c r="K38" s="33"/>
      <c r="L38" s="30"/>
      <c r="M38" s="9"/>
      <c r="N38" s="9"/>
      <c r="O38" s="9"/>
      <c r="P38" s="9"/>
      <c r="Q38" s="9"/>
      <c r="R38" s="9"/>
      <c r="S38" s="9"/>
      <c r="T38" s="7"/>
    </row>
    <row r="39" spans="1:20" s="6" customFormat="1" ht="13.8">
      <c r="A39" s="67">
        <v>12</v>
      </c>
      <c r="B39" s="78" t="s">
        <v>24</v>
      </c>
      <c r="C39" s="79"/>
      <c r="D39" s="19"/>
      <c r="E39" s="20"/>
      <c r="F39" s="19"/>
      <c r="G39" s="52"/>
      <c r="H39" s="53"/>
      <c r="I39" s="21"/>
      <c r="J39" s="20"/>
      <c r="K39" s="23"/>
      <c r="L39" s="20"/>
      <c r="M39" s="9"/>
      <c r="N39" s="9"/>
      <c r="O39" s="9"/>
      <c r="P39" s="9"/>
      <c r="Q39" s="9"/>
      <c r="R39" s="9"/>
      <c r="S39" s="9"/>
      <c r="T39" s="7"/>
    </row>
    <row r="40" spans="1:20" s="6" customFormat="1" ht="13.8">
      <c r="A40" s="76"/>
      <c r="B40" s="80"/>
      <c r="C40" s="81"/>
      <c r="D40" s="24">
        <v>16866926</v>
      </c>
      <c r="E40" s="25">
        <f>ROUND(D40/D$46*100,2)</f>
        <v>7.47</v>
      </c>
      <c r="F40" s="24">
        <v>16589504</v>
      </c>
      <c r="G40" s="58"/>
      <c r="H40" s="59">
        <v>0</v>
      </c>
      <c r="I40" s="26">
        <f>SUM(F40,H40)</f>
        <v>16589504</v>
      </c>
      <c r="J40" s="25">
        <f>ROUND(I40/I$46*100,2)</f>
        <v>6.95</v>
      </c>
      <c r="K40" s="27">
        <f t="shared" ref="K40" si="20">I40-D40</f>
        <v>-277422</v>
      </c>
      <c r="L40" s="28">
        <f t="shared" ref="L40" si="21">ROUND(K40/D40*100,2)</f>
        <v>-1.64</v>
      </c>
      <c r="M40" s="9"/>
      <c r="N40" s="9"/>
      <c r="O40" s="9"/>
      <c r="P40" s="9"/>
      <c r="Q40" s="9"/>
      <c r="R40" s="9"/>
      <c r="S40" s="9"/>
      <c r="T40" s="7"/>
    </row>
    <row r="41" spans="1:20" s="6" customFormat="1" ht="13.8">
      <c r="A41" s="77"/>
      <c r="B41" s="82"/>
      <c r="C41" s="83"/>
      <c r="D41" s="29"/>
      <c r="E41" s="30"/>
      <c r="F41" s="29"/>
      <c r="G41" s="56"/>
      <c r="H41" s="57"/>
      <c r="I41" s="31"/>
      <c r="J41" s="30"/>
      <c r="K41" s="33"/>
      <c r="L41" s="30"/>
      <c r="M41" s="9"/>
      <c r="N41" s="9"/>
      <c r="O41" s="9"/>
      <c r="P41" s="9"/>
      <c r="Q41" s="9"/>
      <c r="R41" s="9"/>
      <c r="S41" s="9"/>
      <c r="T41" s="7"/>
    </row>
    <row r="42" spans="1:20" s="6" customFormat="1" ht="13.8">
      <c r="A42" s="67">
        <v>13</v>
      </c>
      <c r="B42" s="78" t="s">
        <v>25</v>
      </c>
      <c r="C42" s="79"/>
      <c r="D42" s="19"/>
      <c r="E42" s="20"/>
      <c r="F42" s="19"/>
      <c r="G42" s="52"/>
      <c r="H42" s="53"/>
      <c r="I42" s="21"/>
      <c r="J42" s="20"/>
      <c r="K42" s="23"/>
      <c r="L42" s="20"/>
      <c r="M42" s="9"/>
      <c r="N42" s="9"/>
      <c r="O42" s="9"/>
      <c r="P42" s="9"/>
      <c r="Q42" s="9"/>
      <c r="R42" s="9"/>
      <c r="S42" s="9"/>
      <c r="T42" s="7"/>
    </row>
    <row r="43" spans="1:20" s="6" customFormat="1" ht="13.8">
      <c r="A43" s="76"/>
      <c r="B43" s="80"/>
      <c r="C43" s="81"/>
      <c r="D43" s="24">
        <v>100000</v>
      </c>
      <c r="E43" s="25">
        <f>ROUND(D43/D$46*100,2)</f>
        <v>0.04</v>
      </c>
      <c r="F43" s="24">
        <v>100000</v>
      </c>
      <c r="G43" s="58"/>
      <c r="H43" s="59">
        <v>0</v>
      </c>
      <c r="I43" s="26">
        <f>SUM(F43,H43)</f>
        <v>100000</v>
      </c>
      <c r="J43" s="25">
        <f>ROUND(I43/I$46*100,2)</f>
        <v>0.04</v>
      </c>
      <c r="K43" s="27">
        <f t="shared" ref="K43" si="22">I43-D43</f>
        <v>0</v>
      </c>
      <c r="L43" s="28">
        <f t="shared" ref="L43" si="23">ROUND(K43/D43*100,2)</f>
        <v>0</v>
      </c>
      <c r="M43" s="9"/>
      <c r="N43" s="9"/>
      <c r="O43" s="9"/>
      <c r="P43" s="9"/>
      <c r="Q43" s="9"/>
      <c r="R43" s="9"/>
      <c r="S43" s="9"/>
      <c r="T43" s="7"/>
    </row>
    <row r="44" spans="1:20" s="6" customFormat="1" ht="13.8">
      <c r="A44" s="77"/>
      <c r="B44" s="82"/>
      <c r="C44" s="83"/>
      <c r="D44" s="29"/>
      <c r="E44" s="30"/>
      <c r="F44" s="29"/>
      <c r="G44" s="56"/>
      <c r="H44" s="57"/>
      <c r="I44" s="31"/>
      <c r="J44" s="30"/>
      <c r="K44" s="33"/>
      <c r="L44" s="30"/>
      <c r="M44" s="9"/>
      <c r="N44" s="9"/>
      <c r="O44" s="9"/>
      <c r="P44" s="9"/>
      <c r="Q44" s="9"/>
      <c r="R44" s="9"/>
      <c r="S44" s="9"/>
      <c r="T44" s="7"/>
    </row>
    <row r="45" spans="1:20" s="41" customFormat="1" ht="13.8">
      <c r="A45" s="84" t="s">
        <v>26</v>
      </c>
      <c r="B45" s="85"/>
      <c r="C45" s="86"/>
      <c r="D45" s="34"/>
      <c r="E45" s="35"/>
      <c r="F45" s="36"/>
      <c r="G45" s="60"/>
      <c r="H45" s="61"/>
      <c r="I45" s="37"/>
      <c r="J45" s="35"/>
      <c r="K45" s="38"/>
      <c r="L45" s="35"/>
      <c r="M45" s="39"/>
      <c r="N45" s="39"/>
      <c r="O45" s="39"/>
      <c r="P45" s="39"/>
      <c r="Q45" s="39"/>
      <c r="R45" s="39"/>
      <c r="S45" s="39"/>
      <c r="T45" s="40"/>
    </row>
    <row r="46" spans="1:20" s="41" customFormat="1" ht="13.8">
      <c r="A46" s="87"/>
      <c r="B46" s="88"/>
      <c r="C46" s="89"/>
      <c r="D46" s="42">
        <f>SUM(D6:D44)</f>
        <v>225665710</v>
      </c>
      <c r="E46" s="43">
        <f t="shared" ref="E46" si="24">ROUND(D46/D$46*100,2)</f>
        <v>100</v>
      </c>
      <c r="F46" s="42">
        <f>SUM(F6:F44)</f>
        <v>230626731</v>
      </c>
      <c r="G46" s="62"/>
      <c r="H46" s="59">
        <f>SUM(H6:H44)</f>
        <v>8232212</v>
      </c>
      <c r="I46" s="44">
        <f>SUM(F46,H46)</f>
        <v>238858943</v>
      </c>
      <c r="J46" s="43">
        <f t="shared" ref="J46" si="25">ROUND(I46/I$46*100,2)</f>
        <v>100</v>
      </c>
      <c r="K46" s="42">
        <f>I46-D46</f>
        <v>13193233</v>
      </c>
      <c r="L46" s="45">
        <f t="shared" ref="L46" si="26">ROUND(K46/D46*100,2)</f>
        <v>5.85</v>
      </c>
      <c r="M46" s="39"/>
      <c r="N46" s="39"/>
      <c r="O46" s="39"/>
      <c r="P46" s="39"/>
      <c r="Q46" s="39"/>
      <c r="R46" s="39"/>
      <c r="S46" s="39"/>
      <c r="T46" s="40"/>
    </row>
    <row r="47" spans="1:20" s="41" customFormat="1" ht="14.4" thickBot="1">
      <c r="A47" s="90"/>
      <c r="B47" s="91"/>
      <c r="C47" s="92"/>
      <c r="D47" s="46"/>
      <c r="E47" s="47"/>
      <c r="F47" s="48"/>
      <c r="G47" s="63"/>
      <c r="H47" s="64"/>
      <c r="I47" s="49"/>
      <c r="J47" s="47"/>
      <c r="K47" s="50"/>
      <c r="L47" s="47"/>
      <c r="M47" s="39"/>
      <c r="N47" s="39"/>
      <c r="O47" s="39"/>
      <c r="P47" s="39"/>
      <c r="Q47" s="39"/>
      <c r="R47" s="39"/>
      <c r="S47" s="39"/>
      <c r="T47" s="40"/>
    </row>
    <row r="48" spans="1:20" s="6" customFormat="1" ht="21" customHeight="1" thickTop="1">
      <c r="A48" s="51" t="s">
        <v>27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M48" s="9"/>
      <c r="N48" s="9"/>
      <c r="O48" s="9"/>
      <c r="P48" s="9"/>
      <c r="Q48" s="9"/>
      <c r="R48" s="9"/>
      <c r="S48" s="9"/>
      <c r="T48" s="7"/>
    </row>
    <row r="49" spans="13:20" s="6" customFormat="1" ht="13.8">
      <c r="M49" s="9"/>
      <c r="N49" s="9"/>
      <c r="O49" s="9"/>
      <c r="P49" s="9"/>
      <c r="Q49" s="9"/>
      <c r="R49" s="9"/>
      <c r="S49" s="9"/>
      <c r="T49" s="7"/>
    </row>
    <row r="50" spans="13:20" s="6" customFormat="1" ht="13.8">
      <c r="M50" s="9"/>
      <c r="N50" s="9"/>
      <c r="O50" s="9"/>
      <c r="P50" s="9"/>
      <c r="Q50" s="9"/>
      <c r="R50" s="9"/>
      <c r="S50" s="9"/>
      <c r="T50" s="7"/>
    </row>
    <row r="51" spans="13:20" s="6" customFormat="1" ht="13.8">
      <c r="M51" s="9"/>
      <c r="N51" s="9"/>
      <c r="O51" s="9"/>
      <c r="P51" s="9"/>
      <c r="Q51" s="9"/>
      <c r="R51" s="9"/>
      <c r="S51" s="9"/>
      <c r="T51" s="7"/>
    </row>
    <row r="52" spans="13:20" s="6" customFormat="1" ht="13.8">
      <c r="M52" s="9"/>
      <c r="N52" s="9"/>
      <c r="O52" s="9"/>
      <c r="P52" s="9"/>
      <c r="Q52" s="9"/>
      <c r="R52" s="9"/>
      <c r="S52" s="9"/>
      <c r="T52" s="7"/>
    </row>
    <row r="53" spans="13:20" s="6" customFormat="1" ht="13.8">
      <c r="M53" s="9"/>
      <c r="N53" s="9"/>
      <c r="O53" s="9"/>
      <c r="P53" s="9"/>
      <c r="Q53" s="9"/>
      <c r="R53" s="9"/>
      <c r="S53" s="9"/>
      <c r="T53" s="7"/>
    </row>
    <row r="54" spans="13:20" s="6" customFormat="1" ht="13.8">
      <c r="M54" s="9"/>
      <c r="N54" s="9"/>
      <c r="O54" s="9"/>
      <c r="P54" s="9"/>
      <c r="Q54" s="9"/>
      <c r="R54" s="9"/>
      <c r="S54" s="9"/>
      <c r="T54" s="7"/>
    </row>
    <row r="55" spans="13:20" s="6" customFormat="1" ht="13.8">
      <c r="M55" s="9"/>
      <c r="N55" s="9"/>
      <c r="O55" s="9"/>
      <c r="P55" s="9"/>
      <c r="Q55" s="9"/>
      <c r="R55" s="9"/>
      <c r="S55" s="9"/>
      <c r="T55" s="7"/>
    </row>
    <row r="56" spans="13:20" s="6" customFormat="1" ht="13.8">
      <c r="M56" s="9"/>
      <c r="N56" s="9"/>
      <c r="O56" s="9"/>
      <c r="P56" s="9"/>
      <c r="Q56" s="9"/>
      <c r="R56" s="9"/>
      <c r="S56" s="9"/>
      <c r="T56" s="7"/>
    </row>
    <row r="57" spans="13:20" s="6" customFormat="1" ht="13.8">
      <c r="M57" s="9"/>
      <c r="N57" s="9"/>
      <c r="O57" s="9"/>
      <c r="P57" s="9"/>
      <c r="Q57" s="9"/>
      <c r="R57" s="9"/>
      <c r="S57" s="9"/>
      <c r="T57" s="7"/>
    </row>
    <row r="58" spans="13:20" s="6" customFormat="1" ht="13.8">
      <c r="M58" s="9"/>
      <c r="N58" s="9"/>
      <c r="O58" s="9"/>
      <c r="P58" s="9"/>
      <c r="Q58" s="9"/>
      <c r="R58" s="9"/>
      <c r="S58" s="9"/>
      <c r="T58" s="7"/>
    </row>
    <row r="59" spans="13:20" s="6" customFormat="1" ht="13.8">
      <c r="M59" s="9"/>
      <c r="N59" s="9"/>
      <c r="O59" s="9"/>
      <c r="P59" s="9"/>
      <c r="Q59" s="9"/>
      <c r="R59" s="9"/>
      <c r="S59" s="9"/>
      <c r="T59" s="7"/>
    </row>
    <row r="60" spans="13:20" s="6" customFormat="1" ht="13.8">
      <c r="M60" s="9"/>
      <c r="N60" s="9"/>
      <c r="O60" s="9"/>
      <c r="P60" s="9"/>
      <c r="Q60" s="9"/>
      <c r="R60" s="9"/>
      <c r="S60" s="9"/>
      <c r="T60" s="7"/>
    </row>
    <row r="61" spans="13:20" s="6" customFormat="1" ht="13.8">
      <c r="M61" s="9"/>
      <c r="N61" s="9"/>
      <c r="O61" s="9"/>
      <c r="P61" s="9"/>
      <c r="Q61" s="9"/>
      <c r="R61" s="9"/>
      <c r="S61" s="9"/>
      <c r="T61" s="7"/>
    </row>
    <row r="62" spans="13:20" s="6" customFormat="1" ht="13.8">
      <c r="M62" s="9"/>
      <c r="N62" s="9"/>
      <c r="O62" s="9"/>
      <c r="P62" s="9"/>
      <c r="Q62" s="9"/>
      <c r="R62" s="9"/>
      <c r="S62" s="9"/>
      <c r="T62" s="7"/>
    </row>
    <row r="63" spans="13:20" s="6" customFormat="1" ht="13.8">
      <c r="M63" s="9"/>
      <c r="N63" s="9"/>
      <c r="O63" s="9"/>
      <c r="P63" s="9"/>
      <c r="Q63" s="9"/>
      <c r="R63" s="9"/>
      <c r="S63" s="9"/>
      <c r="T63" s="7"/>
    </row>
    <row r="64" spans="13:20" s="6" customFormat="1" ht="13.8">
      <c r="M64" s="9"/>
      <c r="N64" s="9"/>
      <c r="O64" s="9"/>
      <c r="P64" s="9"/>
      <c r="Q64" s="9"/>
      <c r="R64" s="9"/>
      <c r="S64" s="9"/>
      <c r="T64" s="7"/>
    </row>
    <row r="65" spans="13:20" s="6" customFormat="1" ht="13.8">
      <c r="M65" s="9"/>
      <c r="N65" s="9"/>
      <c r="O65" s="9"/>
      <c r="P65" s="9"/>
      <c r="Q65" s="9"/>
      <c r="R65" s="9"/>
      <c r="S65" s="9"/>
      <c r="T65" s="7"/>
    </row>
    <row r="66" spans="13:20" s="6" customFormat="1" ht="13.8">
      <c r="M66" s="9"/>
      <c r="N66" s="9"/>
      <c r="O66" s="9"/>
      <c r="P66" s="9"/>
      <c r="Q66" s="9"/>
      <c r="R66" s="9"/>
      <c r="S66" s="9"/>
      <c r="T66" s="7"/>
    </row>
    <row r="67" spans="13:20" s="6" customFormat="1" ht="13.8">
      <c r="M67" s="9"/>
      <c r="N67" s="9"/>
      <c r="O67" s="9"/>
      <c r="P67" s="9"/>
      <c r="Q67" s="9"/>
      <c r="R67" s="9"/>
      <c r="S67" s="9"/>
      <c r="T67" s="7"/>
    </row>
    <row r="68" spans="13:20" s="6" customFormat="1" ht="13.8">
      <c r="M68" s="9"/>
      <c r="N68" s="9"/>
      <c r="O68" s="9"/>
      <c r="P68" s="9"/>
      <c r="Q68" s="9"/>
      <c r="R68" s="9"/>
      <c r="S68" s="9"/>
      <c r="T68" s="7"/>
    </row>
    <row r="69" spans="13:20" s="6" customFormat="1" ht="13.8">
      <c r="M69" s="9"/>
      <c r="N69" s="9"/>
      <c r="O69" s="9"/>
      <c r="P69" s="9"/>
      <c r="Q69" s="9"/>
      <c r="R69" s="9"/>
      <c r="S69" s="9"/>
      <c r="T69" s="7"/>
    </row>
    <row r="70" spans="13:20" s="6" customFormat="1" ht="13.8">
      <c r="M70" s="9"/>
      <c r="N70" s="9"/>
      <c r="O70" s="9"/>
      <c r="P70" s="9"/>
      <c r="Q70" s="9"/>
      <c r="R70" s="9"/>
      <c r="S70" s="9"/>
      <c r="T70" s="7"/>
    </row>
  </sheetData>
  <dataConsolidate/>
  <mergeCells count="36"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  <mergeCell ref="A24:A26"/>
    <mergeCell ref="B24:C26"/>
    <mergeCell ref="A27:A29"/>
    <mergeCell ref="B27:C29"/>
    <mergeCell ref="A30:A32"/>
    <mergeCell ref="B30:C32"/>
    <mergeCell ref="A15:A17"/>
    <mergeCell ref="B15:C17"/>
    <mergeCell ref="A18:A20"/>
    <mergeCell ref="B18:C20"/>
    <mergeCell ref="A21:A23"/>
    <mergeCell ref="B21:C23"/>
    <mergeCell ref="A6:A8"/>
    <mergeCell ref="B6:C8"/>
    <mergeCell ref="A9:A11"/>
    <mergeCell ref="B9:C11"/>
    <mergeCell ref="A12:A14"/>
    <mergeCell ref="B12:C14"/>
    <mergeCell ref="A1:L1"/>
    <mergeCell ref="D3:E3"/>
    <mergeCell ref="F3:J3"/>
    <mergeCell ref="K3:L3"/>
    <mergeCell ref="A4:C4"/>
    <mergeCell ref="F4:F5"/>
    <mergeCell ref="G4:H5"/>
    <mergeCell ref="I4:I5"/>
    <mergeCell ref="K4:K5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61" orientation="portrait" blackAndWhite="1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歳出・R5.3補</vt:lpstr>
      <vt:lpstr>歳出・R5.3補!Print_Area</vt:lpstr>
    </vt:vector>
  </TitlesOfParts>
  <Company>Matsuyama-city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</dc:creator>
  <cp:lastModifiedBy>Administrator</cp:lastModifiedBy>
  <cp:lastPrinted>2023-12-14T04:57:30Z</cp:lastPrinted>
  <dcterms:created xsi:type="dcterms:W3CDTF">2014-01-10T15:48:54Z</dcterms:created>
  <dcterms:modified xsi:type="dcterms:W3CDTF">2024-03-14T02:49:12Z</dcterms:modified>
</cp:coreProperties>
</file>