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3_R4.6補正【準備済】\"/>
    </mc:Choice>
  </mc:AlternateContent>
  <xr:revisionPtr revIDLastSave="0" documentId="13_ncr:1_{EFF41029-8612-4719-97F4-67E30AA6EE89}" xr6:coauthVersionLast="47" xr6:coauthVersionMax="47" xr10:uidLastSave="{00000000-0000-0000-0000-000000000000}"/>
  <bookViews>
    <workbookView xWindow="-108" yWindow="-108" windowWidth="22164" windowHeight="13176" tabRatio="851" xr2:uid="{00000000-000D-0000-FFFF-FFFF00000000}"/>
  </bookViews>
  <sheets>
    <sheet name="歳入・R4.6補" sheetId="48" r:id="rId1"/>
  </sheets>
  <definedNames>
    <definedName name="_xlnm.Print_Area" localSheetId="0">歳入・R4.6補!$A$1:$L$85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48" l="1"/>
  <c r="H81" i="48" l="1"/>
  <c r="I81" i="48" s="1"/>
  <c r="D81" i="48"/>
  <c r="H79" i="48"/>
  <c r="H83" i="48" s="1"/>
  <c r="F79" i="48"/>
  <c r="D79" i="48"/>
  <c r="E73" i="48" s="1"/>
  <c r="I73" i="48"/>
  <c r="K73" i="48" s="1"/>
  <c r="L73" i="48" s="1"/>
  <c r="I70" i="48"/>
  <c r="K70" i="48" s="1"/>
  <c r="L70" i="48" s="1"/>
  <c r="I67" i="48"/>
  <c r="K67" i="48" s="1"/>
  <c r="L67" i="48" s="1"/>
  <c r="I64" i="48"/>
  <c r="K64" i="48" s="1"/>
  <c r="L64" i="48" s="1"/>
  <c r="I61" i="48"/>
  <c r="K61" i="48" s="1"/>
  <c r="L61" i="48" s="1"/>
  <c r="I58" i="48"/>
  <c r="K58" i="48" s="1"/>
  <c r="L58" i="48" s="1"/>
  <c r="I55" i="48"/>
  <c r="K55" i="48" s="1"/>
  <c r="L55" i="48" s="1"/>
  <c r="I52" i="48"/>
  <c r="K52" i="48" s="1"/>
  <c r="L52" i="48" s="1"/>
  <c r="I49" i="48"/>
  <c r="K49" i="48" s="1"/>
  <c r="L49" i="48" s="1"/>
  <c r="I46" i="48"/>
  <c r="K46" i="48" s="1"/>
  <c r="L46" i="48" s="1"/>
  <c r="I43" i="48"/>
  <c r="K43" i="48" s="1"/>
  <c r="L43" i="48" s="1"/>
  <c r="I40" i="48"/>
  <c r="K40" i="48" s="1"/>
  <c r="L40" i="48" s="1"/>
  <c r="I37" i="48"/>
  <c r="K37" i="48" s="1"/>
  <c r="L37" i="48" s="1"/>
  <c r="I34" i="48"/>
  <c r="K34" i="48" s="1"/>
  <c r="L34" i="48" s="1"/>
  <c r="I31" i="48"/>
  <c r="K31" i="48" s="1"/>
  <c r="L31" i="48" s="1"/>
  <c r="I28" i="48"/>
  <c r="K28" i="48" s="1"/>
  <c r="L28" i="48" s="1"/>
  <c r="I25" i="48"/>
  <c r="K25" i="48" s="1"/>
  <c r="L25" i="48" s="1"/>
  <c r="I22" i="48"/>
  <c r="K22" i="48" s="1"/>
  <c r="L22" i="48" s="1"/>
  <c r="I19" i="48"/>
  <c r="K19" i="48" s="1"/>
  <c r="L19" i="48" s="1"/>
  <c r="I16" i="48"/>
  <c r="K16" i="48" s="1"/>
  <c r="L16" i="48" s="1"/>
  <c r="I13" i="48"/>
  <c r="K13" i="48" s="1"/>
  <c r="L13" i="48" s="1"/>
  <c r="I10" i="48"/>
  <c r="K10" i="48" s="1"/>
  <c r="L10" i="48" s="1"/>
  <c r="I7" i="48"/>
  <c r="K7" i="48" s="1"/>
  <c r="L7" i="48" s="1"/>
  <c r="E52" i="48" l="1"/>
  <c r="E64" i="48"/>
  <c r="E16" i="48"/>
  <c r="E81" i="48"/>
  <c r="K81" i="48"/>
  <c r="L81" i="48" s="1"/>
  <c r="E28" i="48"/>
  <c r="E40" i="48"/>
  <c r="F83" i="48"/>
  <c r="I83" i="48" s="1"/>
  <c r="I79" i="48"/>
  <c r="J25" i="48" s="1"/>
  <c r="D83" i="48"/>
  <c r="E83" i="48" s="1"/>
  <c r="E7" i="48"/>
  <c r="E19" i="48"/>
  <c r="E31" i="48"/>
  <c r="J37" i="48"/>
  <c r="E43" i="48"/>
  <c r="E55" i="48"/>
  <c r="E67" i="48"/>
  <c r="J73" i="48"/>
  <c r="E79" i="48"/>
  <c r="E10" i="48"/>
  <c r="E22" i="48"/>
  <c r="E34" i="48"/>
  <c r="E46" i="48"/>
  <c r="E58" i="48"/>
  <c r="E70" i="48"/>
  <c r="E13" i="48"/>
  <c r="E25" i="48"/>
  <c r="E37" i="48"/>
  <c r="E49" i="48"/>
  <c r="E61" i="48"/>
  <c r="J28" i="48" l="1"/>
  <c r="J79" i="48"/>
  <c r="J43" i="48"/>
  <c r="K79" i="48"/>
  <c r="L79" i="48" s="1"/>
  <c r="J61" i="48"/>
  <c r="J83" i="48"/>
  <c r="J52" i="48"/>
  <c r="J19" i="48"/>
  <c r="J64" i="48"/>
  <c r="J40" i="48"/>
  <c r="J16" i="48"/>
  <c r="J49" i="48"/>
  <c r="J81" i="48"/>
  <c r="J13" i="48"/>
  <c r="J55" i="48"/>
  <c r="J31" i="48"/>
  <c r="J7" i="48"/>
  <c r="J67" i="48"/>
  <c r="J46" i="48"/>
  <c r="J70" i="48"/>
  <c r="J22" i="48"/>
  <c r="J34" i="48"/>
  <c r="J58" i="48"/>
  <c r="J10" i="48"/>
  <c r="K83" i="48"/>
  <c r="L83" i="48" s="1"/>
</calcChain>
</file>

<file path=xl/sharedStrings.xml><?xml version="1.0" encoding="utf-8"?>
<sst xmlns="http://schemas.openxmlformats.org/spreadsheetml/2006/main" count="56" uniqueCount="47">
  <si>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</si>
  <si>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</si>
  <si>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</si>
  <si>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</si>
  <si>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</si>
  <si>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</si>
  <si>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</si>
  <si>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</si>
  <si>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市税　　　　　　　　　　　　　　　　　　</t>
  </si>
  <si>
    <t>○</t>
  </si>
  <si>
    <t>地方譲与税　　　　　　　　　　　　　　　</t>
  </si>
  <si>
    <t>利子割交付金　　　　　　　　　　　　　　</t>
  </si>
  <si>
    <t>配当割交付金　　　　　　　　　　　　　　</t>
  </si>
  <si>
    <t>国有提供施設等所在市町村助成交付金　　　</t>
  </si>
  <si>
    <t>地方交付税　　　　　　　　　　　　　　　</t>
  </si>
  <si>
    <t>交通安全対策特別交付金　　　　　　　　　</t>
  </si>
  <si>
    <t>国庫支出金　　　　　　　　　　　　　　　</t>
  </si>
  <si>
    <t>県支出金　　　　　　　　　　　　　　　　</t>
  </si>
  <si>
    <t>財産収入　　　　　　　　　　　　　　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</si>
  <si>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</si>
  <si>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</si>
  <si>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</si>
  <si>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</si>
  <si>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市債　　　　　　　　　　　　　　　　　　</t>
  </si>
  <si>
    <t>歳　入　合　計</t>
  </si>
  <si>
    <t>自主財源</t>
  </si>
  <si>
    <t>依 存 財 源</t>
  </si>
  <si>
    <t>　　（歳    入）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</si>
  <si>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</si>
  <si>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○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</si>
  <si>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</si>
  <si>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</si>
  <si>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地方消費税　　　交付金　　　　　　　　　　　　</t>
    <phoneticPr fontId="2"/>
  </si>
  <si>
    <t>地方特例　　　交付金　　　　　　　　　　　　　</t>
    <phoneticPr fontId="2"/>
  </si>
  <si>
    <t>分担金及び　　　負担金　　　　　　　　　　　　</t>
    <phoneticPr fontId="2"/>
  </si>
  <si>
    <t>使用料及び　　　手数料　　　　　　　　　　　　</t>
    <phoneticPr fontId="2"/>
  </si>
  <si>
    <t>株式等譲渡　　所得割交付金　　　　　　　　　</t>
    <phoneticPr fontId="2"/>
  </si>
  <si>
    <t>補正額</t>
    <phoneticPr fontId="2"/>
  </si>
  <si>
    <t>内訳</t>
    <rPh sb="0" eb="2">
      <t>ウチワケ</t>
    </rPh>
    <phoneticPr fontId="2"/>
  </si>
  <si>
    <t>（Ｂ）－（Ａ）</t>
    <phoneticPr fontId="2"/>
  </si>
  <si>
    <t>(単位：千円)</t>
    <phoneticPr fontId="2"/>
  </si>
  <si>
    <t>環境性能割
交付金</t>
    <phoneticPr fontId="2"/>
  </si>
  <si>
    <t>法人事業税　　　交付金　　　　　　　　　　　　</t>
    <rPh sb="0" eb="2">
      <t>ホウジン</t>
    </rPh>
    <rPh sb="2" eb="5">
      <t>ジギョウゼイ</t>
    </rPh>
    <phoneticPr fontId="2"/>
  </si>
  <si>
    <t>ゴルフ場利用税交付金　　　　　　　　　　</t>
    <phoneticPr fontId="2"/>
  </si>
  <si>
    <t xml:space="preserve">令 和 4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</si>
  <si>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</si>
  <si>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4　　年　　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</si>
</sst>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80">
    <xf numFmtId="0" fontId="0" fillId="0" borderId="0" xfId="0"/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/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176" fontId="3" fillId="0" borderId="18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0" fillId="0" borderId="4" xfId="0" applyBorder="1"/>
    <xf numFmtId="0" fontId="3" fillId="0" borderId="6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0" fillId="0" borderId="3" xfId="0" applyBorder="1"/>
    <xf numFmtId="0" fontId="0" fillId="0" borderId="7" xfId="0" applyBorder="1"/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桁区切り 2" xfId="1" xr:uid="{A38FED09-27C7-45C3-8D02-35B50E7EC3EA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B89F-104B-4172-8E1B-E28052204BD5}">
  <dimension ref="A1:L85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E19" sqref="E19"/>
      <selection pane="bottomLeft" activeCell="L83" sqref="L83:L84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</cols>
  <sheetData>
    <row r="1" spans="1:12" ht="21" customHeight="1" x14ac:dyDescent="0.2">
      <c r="A1" s="75" t="s">
        <v>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4" customFormat="1" ht="35.25" customHeight="1" x14ac:dyDescent="0.2">
      <c r="A2" s="2" t="s">
        <v>27</v>
      </c>
      <c r="B2" s="6"/>
      <c r="C2" s="6"/>
      <c r="K2" s="5"/>
      <c r="L2" s="3" t="s">
        <v>40</v>
      </c>
    </row>
    <row r="3" spans="1:12" s="4" customFormat="1" ht="21" customHeight="1" thickBot="1" x14ac:dyDescent="0.25">
      <c r="A3" s="8"/>
      <c r="B3" s="9"/>
      <c r="C3" s="12"/>
      <c r="D3" s="41" t="s">
        <v>45</v>
      </c>
      <c r="E3" s="58"/>
      <c r="F3" s="41" t="s">
        <v>46</v>
      </c>
      <c r="G3" s="54"/>
      <c r="H3" s="54"/>
      <c r="I3" s="54"/>
      <c r="J3" s="58"/>
      <c r="K3" s="41" t="s">
        <v>30</v>
      </c>
      <c r="L3" s="58"/>
    </row>
    <row r="4" spans="1:12" s="4" customFormat="1" ht="15.75" customHeight="1" x14ac:dyDescent="0.2">
      <c r="A4" s="59" t="s">
        <v>0</v>
      </c>
      <c r="B4" s="60"/>
      <c r="C4" s="61"/>
      <c r="D4" s="11" t="s">
        <v>4</v>
      </c>
      <c r="E4" s="15" t="s">
        <v>5</v>
      </c>
      <c r="F4" s="41" t="s">
        <v>6</v>
      </c>
      <c r="G4" s="76" t="s">
        <v>37</v>
      </c>
      <c r="H4" s="77"/>
      <c r="I4" s="54" t="s">
        <v>1</v>
      </c>
      <c r="J4" s="15" t="s">
        <v>5</v>
      </c>
      <c r="K4" s="59" t="s">
        <v>39</v>
      </c>
      <c r="L4" s="15" t="s">
        <v>7</v>
      </c>
    </row>
    <row r="5" spans="1:12" s="4" customFormat="1" ht="15.75" customHeight="1" x14ac:dyDescent="0.2">
      <c r="A5" s="10"/>
      <c r="C5" s="16"/>
      <c r="D5" s="11" t="s">
        <v>2</v>
      </c>
      <c r="E5" s="17" t="s">
        <v>3</v>
      </c>
      <c r="F5" s="59"/>
      <c r="G5" s="78"/>
      <c r="H5" s="79"/>
      <c r="I5" s="60"/>
      <c r="J5" s="17" t="s">
        <v>31</v>
      </c>
      <c r="K5" s="59"/>
      <c r="L5" s="18" t="s">
        <v>3</v>
      </c>
    </row>
    <row r="6" spans="1:12" s="4" customFormat="1" ht="12.75" customHeight="1" x14ac:dyDescent="0.2">
      <c r="A6" s="41" t="s">
        <v>9</v>
      </c>
      <c r="B6" s="54">
        <v>1</v>
      </c>
      <c r="C6" s="43" t="s">
        <v>8</v>
      </c>
      <c r="D6" s="19"/>
      <c r="E6" s="20"/>
      <c r="F6" s="19"/>
      <c r="G6" s="25"/>
      <c r="H6" s="28"/>
      <c r="I6" s="29"/>
      <c r="J6" s="20"/>
      <c r="K6" s="30"/>
      <c r="L6" s="20"/>
    </row>
    <row r="7" spans="1:12" s="4" customFormat="1" ht="12.75" customHeight="1" x14ac:dyDescent="0.2">
      <c r="A7" s="67"/>
      <c r="B7" s="55"/>
      <c r="C7" s="57"/>
      <c r="D7" s="13">
        <v>63000000</v>
      </c>
      <c r="E7" s="31">
        <f>ROUND(D7/D$79*100,2)</f>
        <v>30.35</v>
      </c>
      <c r="F7" s="13">
        <v>64500000</v>
      </c>
      <c r="G7" s="26"/>
      <c r="H7" s="23">
        <v>0</v>
      </c>
      <c r="I7" s="1">
        <f>SUM(F7,H7)</f>
        <v>64500000</v>
      </c>
      <c r="J7" s="31">
        <f>ROUND(I7/I$79*100,2)</f>
        <v>31.34</v>
      </c>
      <c r="K7" s="13">
        <f>I7-D7</f>
        <v>1500000</v>
      </c>
      <c r="L7" s="32">
        <f>ROUND(K7/D7*100,2)</f>
        <v>2.38</v>
      </c>
    </row>
    <row r="8" spans="1:12" s="4" customFormat="1" ht="12.75" customHeight="1" x14ac:dyDescent="0.2">
      <c r="A8" s="68"/>
      <c r="B8" s="56"/>
      <c r="C8" s="44"/>
      <c r="D8" s="14"/>
      <c r="E8" s="21"/>
      <c r="F8" s="14"/>
      <c r="G8" s="27"/>
      <c r="H8" s="24"/>
      <c r="I8" s="33"/>
      <c r="J8" s="21"/>
      <c r="K8" s="34"/>
      <c r="L8" s="21"/>
    </row>
    <row r="9" spans="1:12" s="4" customFormat="1" ht="12.75" customHeight="1" x14ac:dyDescent="0.2">
      <c r="A9" s="8"/>
      <c r="B9" s="54">
        <v>2</v>
      </c>
      <c r="C9" s="43" t="s">
        <v>10</v>
      </c>
      <c r="D9" s="19"/>
      <c r="E9" s="20"/>
      <c r="F9" s="19"/>
      <c r="G9" s="25"/>
      <c r="H9" s="28"/>
      <c r="I9" s="29"/>
      <c r="J9" s="20"/>
      <c r="K9" s="30"/>
      <c r="L9" s="20"/>
    </row>
    <row r="10" spans="1:12" s="4" customFormat="1" ht="12.75" customHeight="1" x14ac:dyDescent="0.2">
      <c r="A10" s="11"/>
      <c r="B10" s="55"/>
      <c r="C10" s="57"/>
      <c r="D10" s="13">
        <v>1202870</v>
      </c>
      <c r="E10" s="31">
        <f>ROUND(D10/D$79*100,2)</f>
        <v>0.57999999999999996</v>
      </c>
      <c r="F10" s="13">
        <v>1284590</v>
      </c>
      <c r="G10" s="26"/>
      <c r="H10" s="23">
        <v>0</v>
      </c>
      <c r="I10" s="1">
        <f t="shared" ref="I10" si="0">SUM(F10,H10)</f>
        <v>1284590</v>
      </c>
      <c r="J10" s="31">
        <f>ROUND(I10/I$79*100,2)</f>
        <v>0.62</v>
      </c>
      <c r="K10" s="13">
        <f t="shared" ref="K10" si="1">I10-D10</f>
        <v>81720</v>
      </c>
      <c r="L10" s="32">
        <f t="shared" ref="L10" si="2">ROUND(K10/D10*100,2)</f>
        <v>6.79</v>
      </c>
    </row>
    <row r="11" spans="1:12" s="4" customFormat="1" ht="12.75" customHeight="1" x14ac:dyDescent="0.2">
      <c r="A11" s="22"/>
      <c r="B11" s="56"/>
      <c r="C11" s="44"/>
      <c r="D11" s="14"/>
      <c r="E11" s="21"/>
      <c r="F11" s="14"/>
      <c r="G11" s="27"/>
      <c r="H11" s="24"/>
      <c r="I11" s="33"/>
      <c r="J11" s="21"/>
      <c r="K11" s="34"/>
      <c r="L11" s="21"/>
    </row>
    <row r="12" spans="1:12" s="4" customFormat="1" ht="12.75" customHeight="1" x14ac:dyDescent="0.2">
      <c r="A12" s="8"/>
      <c r="B12" s="54">
        <v>3</v>
      </c>
      <c r="C12" s="72" t="s">
        <v>11</v>
      </c>
      <c r="D12" s="19"/>
      <c r="E12" s="20"/>
      <c r="F12" s="19"/>
      <c r="G12" s="25"/>
      <c r="H12" s="28"/>
      <c r="I12" s="29"/>
      <c r="J12" s="20"/>
      <c r="K12" s="30"/>
      <c r="L12" s="20"/>
    </row>
    <row r="13" spans="1:12" s="4" customFormat="1" ht="12.75" customHeight="1" x14ac:dyDescent="0.2">
      <c r="A13" s="11"/>
      <c r="B13" s="55"/>
      <c r="C13" s="73"/>
      <c r="D13" s="13">
        <v>90000</v>
      </c>
      <c r="E13" s="31">
        <f>ROUND(D13/D$79*100,2)</f>
        <v>0.04</v>
      </c>
      <c r="F13" s="13">
        <v>80000</v>
      </c>
      <c r="G13" s="26"/>
      <c r="H13" s="23">
        <v>0</v>
      </c>
      <c r="I13" s="1">
        <f t="shared" ref="I13" si="3">SUM(F13,H13)</f>
        <v>80000</v>
      </c>
      <c r="J13" s="31">
        <f>ROUND(I13/I$79*100,2)</f>
        <v>0.04</v>
      </c>
      <c r="K13" s="13">
        <f t="shared" ref="K13" si="4">I13-D13</f>
        <v>-10000</v>
      </c>
      <c r="L13" s="32">
        <f t="shared" ref="L13" si="5">ROUND(K13/D13*100,2)</f>
        <v>-11.11</v>
      </c>
    </row>
    <row r="14" spans="1:12" s="4" customFormat="1" ht="12.75" customHeight="1" x14ac:dyDescent="0.2">
      <c r="A14" s="22"/>
      <c r="B14" s="56"/>
      <c r="C14" s="74"/>
      <c r="D14" s="14"/>
      <c r="E14" s="21"/>
      <c r="F14" s="14"/>
      <c r="G14" s="27"/>
      <c r="H14" s="24"/>
      <c r="I14" s="33"/>
      <c r="J14" s="21"/>
      <c r="K14" s="34"/>
      <c r="L14" s="21"/>
    </row>
    <row r="15" spans="1:12" s="4" customFormat="1" ht="12.75" customHeight="1" x14ac:dyDescent="0.2">
      <c r="A15" s="8"/>
      <c r="B15" s="54">
        <v>4</v>
      </c>
      <c r="C15" s="72" t="s">
        <v>12</v>
      </c>
      <c r="D15" s="19"/>
      <c r="E15" s="20"/>
      <c r="F15" s="19"/>
      <c r="G15" s="25"/>
      <c r="H15" s="28"/>
      <c r="I15" s="29"/>
      <c r="J15" s="20"/>
      <c r="K15" s="30"/>
      <c r="L15" s="20"/>
    </row>
    <row r="16" spans="1:12" s="4" customFormat="1" ht="12.75" customHeight="1" x14ac:dyDescent="0.2">
      <c r="A16" s="11"/>
      <c r="B16" s="55"/>
      <c r="C16" s="73"/>
      <c r="D16" s="13">
        <v>220000</v>
      </c>
      <c r="E16" s="31">
        <f>ROUND(D16/D$79*100,2)</f>
        <v>0.11</v>
      </c>
      <c r="F16" s="13">
        <v>220000</v>
      </c>
      <c r="G16" s="26"/>
      <c r="H16" s="23">
        <v>0</v>
      </c>
      <c r="I16" s="1">
        <f t="shared" ref="I16" si="6">SUM(F16,H16)</f>
        <v>220000</v>
      </c>
      <c r="J16" s="31">
        <f>ROUND(I16/I$79*100,2)</f>
        <v>0.11</v>
      </c>
      <c r="K16" s="13">
        <f t="shared" ref="K16" si="7">I16-D16</f>
        <v>0</v>
      </c>
      <c r="L16" s="32">
        <f t="shared" ref="L16" si="8">ROUND(K16/D16*100,2)</f>
        <v>0</v>
      </c>
    </row>
    <row r="17" spans="1:12" s="4" customFormat="1" ht="12.75" customHeight="1" x14ac:dyDescent="0.2">
      <c r="A17" s="22"/>
      <c r="B17" s="56"/>
      <c r="C17" s="74"/>
      <c r="D17" s="14"/>
      <c r="E17" s="21"/>
      <c r="F17" s="14"/>
      <c r="G17" s="27"/>
      <c r="H17" s="24"/>
      <c r="I17" s="33"/>
      <c r="J17" s="21"/>
      <c r="K17" s="34"/>
      <c r="L17" s="21"/>
    </row>
    <row r="18" spans="1:12" s="4" customFormat="1" ht="12.75" customHeight="1" x14ac:dyDescent="0.2">
      <c r="A18" s="8"/>
      <c r="B18" s="54">
        <v>5</v>
      </c>
      <c r="C18" s="72" t="s">
        <v>36</v>
      </c>
      <c r="D18" s="19"/>
      <c r="E18" s="20"/>
      <c r="F18" s="19"/>
      <c r="G18" s="25"/>
      <c r="H18" s="28"/>
      <c r="I18" s="29"/>
      <c r="J18" s="20"/>
      <c r="K18" s="30"/>
      <c r="L18" s="20"/>
    </row>
    <row r="19" spans="1:12" s="4" customFormat="1" ht="12.75" customHeight="1" x14ac:dyDescent="0.2">
      <c r="A19" s="11"/>
      <c r="B19" s="55"/>
      <c r="C19" s="73"/>
      <c r="D19" s="13">
        <v>190000</v>
      </c>
      <c r="E19" s="31">
        <f>ROUND(D19/D$79*100,2)</f>
        <v>0.09</v>
      </c>
      <c r="F19" s="13">
        <v>400000</v>
      </c>
      <c r="G19" s="26"/>
      <c r="H19" s="23">
        <v>0</v>
      </c>
      <c r="I19" s="1">
        <f t="shared" ref="I19" si="9">SUM(F19,H19)</f>
        <v>400000</v>
      </c>
      <c r="J19" s="31">
        <f>ROUND(I19/I$79*100,2)</f>
        <v>0.19</v>
      </c>
      <c r="K19" s="13">
        <f t="shared" ref="K19" si="10">I19-D19</f>
        <v>210000</v>
      </c>
      <c r="L19" s="32">
        <f t="shared" ref="L19" si="11">ROUND(K19/D19*100,2)</f>
        <v>110.53</v>
      </c>
    </row>
    <row r="20" spans="1:12" s="4" customFormat="1" ht="12.75" customHeight="1" x14ac:dyDescent="0.2">
      <c r="A20" s="22"/>
      <c r="B20" s="56"/>
      <c r="C20" s="74"/>
      <c r="D20" s="14"/>
      <c r="E20" s="21"/>
      <c r="F20" s="14"/>
      <c r="G20" s="27"/>
      <c r="H20" s="24"/>
      <c r="I20" s="33"/>
      <c r="J20" s="21"/>
      <c r="K20" s="34"/>
      <c r="L20" s="21"/>
    </row>
    <row r="21" spans="1:12" s="4" customFormat="1" ht="12.75" customHeight="1" x14ac:dyDescent="0.2">
      <c r="A21" s="8"/>
      <c r="B21" s="54">
        <v>6</v>
      </c>
      <c r="C21" s="43" t="s">
        <v>42</v>
      </c>
      <c r="D21" s="19"/>
      <c r="E21" s="20"/>
      <c r="F21" s="19"/>
      <c r="G21" s="25"/>
      <c r="H21" s="28"/>
      <c r="I21" s="29"/>
      <c r="J21" s="20"/>
      <c r="K21" s="30"/>
      <c r="L21" s="20"/>
    </row>
    <row r="22" spans="1:12" s="4" customFormat="1" ht="12.75" customHeight="1" x14ac:dyDescent="0.2">
      <c r="A22" s="11"/>
      <c r="B22" s="55"/>
      <c r="C22" s="57"/>
      <c r="D22" s="13">
        <v>620000</v>
      </c>
      <c r="E22" s="31">
        <f>ROUND(D22/D$79*100,2)</f>
        <v>0.3</v>
      </c>
      <c r="F22" s="13">
        <v>1000000</v>
      </c>
      <c r="G22" s="26"/>
      <c r="H22" s="23">
        <v>0</v>
      </c>
      <c r="I22" s="1">
        <f t="shared" ref="I22" si="12">SUM(F22,H22)</f>
        <v>1000000</v>
      </c>
      <c r="J22" s="31">
        <f>ROUND(I22/I$79*100,2)</f>
        <v>0.49</v>
      </c>
      <c r="K22" s="13">
        <f t="shared" ref="K22" si="13">I22-D22</f>
        <v>380000</v>
      </c>
      <c r="L22" s="32">
        <f t="shared" ref="L22" si="14">ROUND(K22/D22*100,2)</f>
        <v>61.29</v>
      </c>
    </row>
    <row r="23" spans="1:12" s="4" customFormat="1" ht="12.75" customHeight="1" x14ac:dyDescent="0.2">
      <c r="A23" s="22"/>
      <c r="B23" s="56"/>
      <c r="C23" s="44"/>
      <c r="D23" s="14"/>
      <c r="E23" s="21"/>
      <c r="F23" s="14"/>
      <c r="G23" s="27"/>
      <c r="H23" s="24"/>
      <c r="I23" s="33"/>
      <c r="J23" s="21"/>
      <c r="K23" s="34"/>
      <c r="L23" s="21"/>
    </row>
    <row r="24" spans="1:12" s="4" customFormat="1" ht="12.75" customHeight="1" x14ac:dyDescent="0.2">
      <c r="A24" s="8"/>
      <c r="B24" s="54">
        <v>7</v>
      </c>
      <c r="C24" s="43" t="s">
        <v>32</v>
      </c>
      <c r="D24" s="19"/>
      <c r="E24" s="20"/>
      <c r="F24" s="19"/>
      <c r="G24" s="25"/>
      <c r="H24" s="28"/>
      <c r="I24" s="29"/>
      <c r="J24" s="20"/>
      <c r="K24" s="30"/>
      <c r="L24" s="20"/>
    </row>
    <row r="25" spans="1:12" s="4" customFormat="1" ht="12.75" customHeight="1" x14ac:dyDescent="0.2">
      <c r="A25" s="11"/>
      <c r="B25" s="55"/>
      <c r="C25" s="57"/>
      <c r="D25" s="13">
        <v>10600000</v>
      </c>
      <c r="E25" s="31">
        <f>ROUND(D25/D$79*100,2)</f>
        <v>5.1100000000000003</v>
      </c>
      <c r="F25" s="13">
        <v>11000000</v>
      </c>
      <c r="G25" s="26"/>
      <c r="H25" s="23">
        <v>0</v>
      </c>
      <c r="I25" s="1">
        <f t="shared" ref="I25" si="15">SUM(F25,H25)</f>
        <v>11000000</v>
      </c>
      <c r="J25" s="31">
        <f>ROUND(I25/I$79*100,2)</f>
        <v>5.35</v>
      </c>
      <c r="K25" s="13">
        <f t="shared" ref="K25" si="16">I25-D25</f>
        <v>400000</v>
      </c>
      <c r="L25" s="32">
        <f t="shared" ref="L25" si="17">ROUND(K25/D25*100,2)</f>
        <v>3.77</v>
      </c>
    </row>
    <row r="26" spans="1:12" s="4" customFormat="1" ht="12.75" customHeight="1" x14ac:dyDescent="0.2">
      <c r="A26" s="22"/>
      <c r="B26" s="56"/>
      <c r="C26" s="44"/>
      <c r="D26" s="14"/>
      <c r="E26" s="21"/>
      <c r="F26" s="14"/>
      <c r="G26" s="27"/>
      <c r="H26" s="24"/>
      <c r="I26" s="33"/>
      <c r="J26" s="21"/>
      <c r="K26" s="34"/>
      <c r="L26" s="21"/>
    </row>
    <row r="27" spans="1:12" s="4" customFormat="1" ht="12.75" customHeight="1" x14ac:dyDescent="0.2">
      <c r="A27" s="8"/>
      <c r="B27" s="54">
        <v>8</v>
      </c>
      <c r="C27" s="43" t="s">
        <v>43</v>
      </c>
      <c r="D27" s="19"/>
      <c r="E27" s="20"/>
      <c r="F27" s="19"/>
      <c r="G27" s="25"/>
      <c r="H27" s="28"/>
      <c r="I27" s="29"/>
      <c r="J27" s="20"/>
      <c r="K27" s="30"/>
      <c r="L27" s="20"/>
    </row>
    <row r="28" spans="1:12" s="4" customFormat="1" ht="12.75" customHeight="1" x14ac:dyDescent="0.2">
      <c r="A28" s="11"/>
      <c r="B28" s="55"/>
      <c r="C28" s="57"/>
      <c r="D28" s="13">
        <v>72000</v>
      </c>
      <c r="E28" s="31">
        <f>ROUND(D28/D$79*100,2)</f>
        <v>0.03</v>
      </c>
      <c r="F28" s="13">
        <v>80000</v>
      </c>
      <c r="G28" s="26"/>
      <c r="H28" s="23">
        <v>0</v>
      </c>
      <c r="I28" s="1">
        <f t="shared" ref="I28" si="18">SUM(F28,H28)</f>
        <v>80000</v>
      </c>
      <c r="J28" s="31">
        <f>ROUND(I28/I$79*100,2)</f>
        <v>0.04</v>
      </c>
      <c r="K28" s="13">
        <f t="shared" ref="K28" si="19">I28-D28</f>
        <v>8000</v>
      </c>
      <c r="L28" s="32">
        <f t="shared" ref="L28" si="20">ROUND(K28/D28*100,2)</f>
        <v>11.11</v>
      </c>
    </row>
    <row r="29" spans="1:12" s="4" customFormat="1" ht="12.75" customHeight="1" x14ac:dyDescent="0.2">
      <c r="A29" s="22"/>
      <c r="B29" s="56"/>
      <c r="C29" s="44"/>
      <c r="D29" s="14"/>
      <c r="E29" s="21"/>
      <c r="F29" s="14"/>
      <c r="G29" s="27"/>
      <c r="H29" s="24"/>
      <c r="I29" s="33"/>
      <c r="J29" s="21"/>
      <c r="K29" s="34"/>
      <c r="L29" s="21"/>
    </row>
    <row r="30" spans="1:12" s="4" customFormat="1" ht="12.75" customHeight="1" x14ac:dyDescent="0.2">
      <c r="A30" s="8"/>
      <c r="B30" s="54">
        <v>9</v>
      </c>
      <c r="C30" s="43" t="s">
        <v>41</v>
      </c>
      <c r="D30" s="19"/>
      <c r="E30" s="20"/>
      <c r="F30" s="19"/>
      <c r="G30" s="25"/>
      <c r="H30" s="28"/>
      <c r="I30" s="29"/>
      <c r="J30" s="20"/>
      <c r="K30" s="30"/>
      <c r="L30" s="20"/>
    </row>
    <row r="31" spans="1:12" s="4" customFormat="1" ht="12.75" customHeight="1" x14ac:dyDescent="0.2">
      <c r="A31" s="11"/>
      <c r="B31" s="55"/>
      <c r="C31" s="57"/>
      <c r="D31" s="13">
        <v>80000</v>
      </c>
      <c r="E31" s="31">
        <f>ROUND(D31/D$79*100,2)</f>
        <v>0.04</v>
      </c>
      <c r="F31" s="13">
        <v>70000</v>
      </c>
      <c r="G31" s="26"/>
      <c r="H31" s="23">
        <v>0</v>
      </c>
      <c r="I31" s="1">
        <f t="shared" ref="I31" si="21">SUM(F31,H31)</f>
        <v>70000</v>
      </c>
      <c r="J31" s="31">
        <f>ROUND(I31/I$79*100,2)</f>
        <v>0.03</v>
      </c>
      <c r="K31" s="13">
        <f t="shared" ref="K31" si="22">I31-D31</f>
        <v>-10000</v>
      </c>
      <c r="L31" s="32">
        <f t="shared" ref="L31" si="23">ROUND(K31/D31*100,2)</f>
        <v>-12.5</v>
      </c>
    </row>
    <row r="32" spans="1:12" s="4" customFormat="1" ht="12.75" customHeight="1" x14ac:dyDescent="0.2">
      <c r="A32" s="22"/>
      <c r="B32" s="56"/>
      <c r="C32" s="44"/>
      <c r="D32" s="14"/>
      <c r="E32" s="21"/>
      <c r="F32" s="14"/>
      <c r="G32" s="27"/>
      <c r="H32" s="24"/>
      <c r="I32" s="33"/>
      <c r="J32" s="21"/>
      <c r="K32" s="34"/>
      <c r="L32" s="21"/>
    </row>
    <row r="33" spans="1:12" s="4" customFormat="1" ht="12.75" customHeight="1" x14ac:dyDescent="0.2">
      <c r="A33" s="8"/>
      <c r="B33" s="54">
        <v>10</v>
      </c>
      <c r="C33" s="69" t="s">
        <v>13</v>
      </c>
      <c r="D33" s="19"/>
      <c r="E33" s="20"/>
      <c r="F33" s="19"/>
      <c r="G33" s="25"/>
      <c r="H33" s="28"/>
      <c r="I33" s="29"/>
      <c r="J33" s="20"/>
      <c r="K33" s="30"/>
      <c r="L33" s="20"/>
    </row>
    <row r="34" spans="1:12" s="4" customFormat="1" ht="12.75" customHeight="1" x14ac:dyDescent="0.2">
      <c r="A34" s="11"/>
      <c r="B34" s="55"/>
      <c r="C34" s="70"/>
      <c r="D34" s="13">
        <v>2500</v>
      </c>
      <c r="E34" s="31">
        <f>ROUND(D34/D$79*100,2)</f>
        <v>0</v>
      </c>
      <c r="F34" s="13">
        <v>2500</v>
      </c>
      <c r="G34" s="26"/>
      <c r="H34" s="23">
        <v>0</v>
      </c>
      <c r="I34" s="1">
        <f t="shared" ref="I34" si="24">SUM(F34,H34)</f>
        <v>2500</v>
      </c>
      <c r="J34" s="31">
        <f>ROUND(I34/I$79*100,2)</f>
        <v>0</v>
      </c>
      <c r="K34" s="13">
        <f t="shared" ref="K34" si="25">I34-D34</f>
        <v>0</v>
      </c>
      <c r="L34" s="32">
        <f t="shared" ref="L34" si="26">ROUND(K34/D34*100,2)</f>
        <v>0</v>
      </c>
    </row>
    <row r="35" spans="1:12" s="4" customFormat="1" ht="12.75" customHeight="1" x14ac:dyDescent="0.2">
      <c r="A35" s="22"/>
      <c r="B35" s="56"/>
      <c r="C35" s="71"/>
      <c r="D35" s="14"/>
      <c r="E35" s="21"/>
      <c r="F35" s="14"/>
      <c r="G35" s="27"/>
      <c r="H35" s="24"/>
      <c r="I35" s="33"/>
      <c r="J35" s="21"/>
      <c r="K35" s="34"/>
      <c r="L35" s="21"/>
    </row>
    <row r="36" spans="1:12" s="4" customFormat="1" ht="12.75" customHeight="1" x14ac:dyDescent="0.2">
      <c r="A36" s="8"/>
      <c r="B36" s="54">
        <v>11</v>
      </c>
      <c r="C36" s="43" t="s">
        <v>33</v>
      </c>
      <c r="D36" s="19"/>
      <c r="E36" s="20"/>
      <c r="F36" s="19"/>
      <c r="G36" s="25"/>
      <c r="H36" s="28"/>
      <c r="I36" s="29"/>
      <c r="J36" s="20"/>
      <c r="K36" s="30"/>
      <c r="L36" s="20"/>
    </row>
    <row r="37" spans="1:12" s="4" customFormat="1" ht="12.75" customHeight="1" x14ac:dyDescent="0.2">
      <c r="A37" s="11"/>
      <c r="B37" s="55"/>
      <c r="C37" s="57"/>
      <c r="D37" s="13">
        <v>793000</v>
      </c>
      <c r="E37" s="31">
        <f>ROUND(D37/D$79*100,2)</f>
        <v>0.38</v>
      </c>
      <c r="F37" s="13">
        <v>378000</v>
      </c>
      <c r="G37" s="26"/>
      <c r="H37" s="23">
        <v>0</v>
      </c>
      <c r="I37" s="1">
        <f t="shared" ref="I37" si="27">SUM(F37,H37)</f>
        <v>378000</v>
      </c>
      <c r="J37" s="31">
        <f>ROUND(I37/I$79*100,2)</f>
        <v>0.18</v>
      </c>
      <c r="K37" s="13">
        <f t="shared" ref="K37" si="28">I37-D37</f>
        <v>-415000</v>
      </c>
      <c r="L37" s="32">
        <f t="shared" ref="L37" si="29">ROUND(K37/D37*100,2)</f>
        <v>-52.33</v>
      </c>
    </row>
    <row r="38" spans="1:12" s="4" customFormat="1" ht="12.75" customHeight="1" x14ac:dyDescent="0.2">
      <c r="A38" s="22"/>
      <c r="B38" s="56"/>
      <c r="C38" s="44"/>
      <c r="D38" s="14"/>
      <c r="E38" s="21"/>
      <c r="F38" s="14"/>
      <c r="G38" s="27"/>
      <c r="H38" s="24"/>
      <c r="I38" s="33"/>
      <c r="J38" s="21"/>
      <c r="K38" s="34"/>
      <c r="L38" s="21"/>
    </row>
    <row r="39" spans="1:12" s="4" customFormat="1" ht="12.75" customHeight="1" x14ac:dyDescent="0.2">
      <c r="A39" s="8"/>
      <c r="B39" s="54">
        <v>12</v>
      </c>
      <c r="C39" s="43" t="s">
        <v>14</v>
      </c>
      <c r="D39" s="19"/>
      <c r="E39" s="20"/>
      <c r="F39" s="19"/>
      <c r="G39" s="25"/>
      <c r="H39" s="28"/>
      <c r="I39" s="29"/>
      <c r="J39" s="20"/>
      <c r="K39" s="30"/>
      <c r="L39" s="20"/>
    </row>
    <row r="40" spans="1:12" s="4" customFormat="1" ht="12.75" customHeight="1" x14ac:dyDescent="0.2">
      <c r="A40" s="11"/>
      <c r="B40" s="55"/>
      <c r="C40" s="57"/>
      <c r="D40" s="13">
        <v>17826000</v>
      </c>
      <c r="E40" s="31">
        <f>ROUND(D40/D$79*100,2)</f>
        <v>8.59</v>
      </c>
      <c r="F40" s="13">
        <v>20000000</v>
      </c>
      <c r="G40" s="26"/>
      <c r="H40" s="23">
        <v>134000</v>
      </c>
      <c r="I40" s="1">
        <f t="shared" ref="I40" si="30">SUM(F40,H40)</f>
        <v>20134000</v>
      </c>
      <c r="J40" s="31">
        <f>ROUND(I40/I$79*100,2)</f>
        <v>9.7799999999999994</v>
      </c>
      <c r="K40" s="13">
        <f t="shared" ref="K40" si="31">I40-D40</f>
        <v>2308000</v>
      </c>
      <c r="L40" s="32">
        <f t="shared" ref="L40" si="32">ROUND(K40/D40*100,2)</f>
        <v>12.95</v>
      </c>
    </row>
    <row r="41" spans="1:12" s="4" customFormat="1" ht="12.75" customHeight="1" x14ac:dyDescent="0.2">
      <c r="A41" s="11"/>
      <c r="B41" s="56"/>
      <c r="C41" s="57"/>
      <c r="D41" s="13"/>
      <c r="E41" s="31"/>
      <c r="F41" s="13"/>
      <c r="G41" s="26"/>
      <c r="H41" s="23"/>
      <c r="I41" s="1"/>
      <c r="J41" s="31"/>
      <c r="K41" s="35"/>
      <c r="L41" s="31"/>
    </row>
    <row r="42" spans="1:12" s="4" customFormat="1" ht="12.75" customHeight="1" x14ac:dyDescent="0.2">
      <c r="A42" s="8"/>
      <c r="B42" s="54">
        <v>13</v>
      </c>
      <c r="C42" s="72" t="s">
        <v>15</v>
      </c>
      <c r="D42" s="19"/>
      <c r="E42" s="20"/>
      <c r="F42" s="19"/>
      <c r="G42" s="25"/>
      <c r="H42" s="28"/>
      <c r="I42" s="29"/>
      <c r="J42" s="20"/>
      <c r="K42" s="30"/>
      <c r="L42" s="20"/>
    </row>
    <row r="43" spans="1:12" s="4" customFormat="1" ht="12.75" customHeight="1" x14ac:dyDescent="0.2">
      <c r="A43" s="11"/>
      <c r="B43" s="55"/>
      <c r="C43" s="73"/>
      <c r="D43" s="13">
        <v>50000</v>
      </c>
      <c r="E43" s="31">
        <f>ROUND(D43/D$79*100,2)</f>
        <v>0.02</v>
      </c>
      <c r="F43" s="13">
        <v>60000</v>
      </c>
      <c r="G43" s="26"/>
      <c r="H43" s="23">
        <v>0</v>
      </c>
      <c r="I43" s="1">
        <f t="shared" ref="I43" si="33">SUM(F43,H43)</f>
        <v>60000</v>
      </c>
      <c r="J43" s="31">
        <f>ROUND(I43/I$79*100,2)</f>
        <v>0.03</v>
      </c>
      <c r="K43" s="13">
        <f t="shared" ref="K43" si="34">I43-D43</f>
        <v>10000</v>
      </c>
      <c r="L43" s="32">
        <f t="shared" ref="L43" si="35">ROUND(K43/D43*100,2)</f>
        <v>20</v>
      </c>
    </row>
    <row r="44" spans="1:12" s="4" customFormat="1" ht="12.75" customHeight="1" x14ac:dyDescent="0.2">
      <c r="A44" s="22"/>
      <c r="B44" s="56"/>
      <c r="C44" s="74"/>
      <c r="D44" s="14"/>
      <c r="E44" s="21"/>
      <c r="F44" s="14"/>
      <c r="G44" s="27"/>
      <c r="H44" s="24"/>
      <c r="I44" s="33"/>
      <c r="J44" s="21"/>
      <c r="K44" s="34"/>
      <c r="L44" s="21"/>
    </row>
    <row r="45" spans="1:12" s="4" customFormat="1" ht="12.75" customHeight="1" x14ac:dyDescent="0.2">
      <c r="A45" s="41" t="s">
        <v>9</v>
      </c>
      <c r="B45" s="54">
        <v>14</v>
      </c>
      <c r="C45" s="43" t="s">
        <v>34</v>
      </c>
      <c r="D45" s="19"/>
      <c r="E45" s="20"/>
      <c r="F45" s="19"/>
      <c r="G45" s="25"/>
      <c r="H45" s="28"/>
      <c r="I45" s="29"/>
      <c r="J45" s="20"/>
      <c r="K45" s="30"/>
      <c r="L45" s="20"/>
    </row>
    <row r="46" spans="1:12" s="4" customFormat="1" ht="12.75" customHeight="1" x14ac:dyDescent="0.2">
      <c r="A46" s="67"/>
      <c r="B46" s="55"/>
      <c r="C46" s="57"/>
      <c r="D46" s="13">
        <v>686940</v>
      </c>
      <c r="E46" s="31">
        <f>ROUND(D46/D$79*100,2)</f>
        <v>0.33</v>
      </c>
      <c r="F46" s="13">
        <v>799987</v>
      </c>
      <c r="G46" s="26"/>
      <c r="H46" s="23">
        <v>0</v>
      </c>
      <c r="I46" s="1">
        <f t="shared" ref="I46" si="36">SUM(F46,H46)</f>
        <v>799987</v>
      </c>
      <c r="J46" s="31">
        <f>ROUND(I46/I$79*100,2)</f>
        <v>0.39</v>
      </c>
      <c r="K46" s="13">
        <f t="shared" ref="K46" si="37">I46-D46</f>
        <v>113047</v>
      </c>
      <c r="L46" s="32">
        <f t="shared" ref="L46" si="38">ROUND(K46/D46*100,2)</f>
        <v>16.46</v>
      </c>
    </row>
    <row r="47" spans="1:12" s="4" customFormat="1" ht="12.75" customHeight="1" x14ac:dyDescent="0.2">
      <c r="A47" s="68"/>
      <c r="B47" s="56"/>
      <c r="C47" s="44"/>
      <c r="D47" s="14"/>
      <c r="E47" s="21"/>
      <c r="F47" s="14"/>
      <c r="G47" s="27"/>
      <c r="H47" s="24"/>
      <c r="I47" s="33"/>
      <c r="J47" s="21"/>
      <c r="K47" s="34"/>
      <c r="L47" s="21"/>
    </row>
    <row r="48" spans="1:12" s="4" customFormat="1" ht="12.75" customHeight="1" x14ac:dyDescent="0.2">
      <c r="A48" s="41" t="s">
        <v>9</v>
      </c>
      <c r="B48" s="54">
        <v>15</v>
      </c>
      <c r="C48" s="43" t="s">
        <v>35</v>
      </c>
      <c r="D48" s="19"/>
      <c r="E48" s="20"/>
      <c r="F48" s="19"/>
      <c r="G48" s="25"/>
      <c r="H48" s="28"/>
      <c r="I48" s="29"/>
      <c r="J48" s="20"/>
      <c r="K48" s="30"/>
      <c r="L48" s="20"/>
    </row>
    <row r="49" spans="1:12" s="4" customFormat="1" ht="12.75" customHeight="1" x14ac:dyDescent="0.2">
      <c r="A49" s="67"/>
      <c r="B49" s="55"/>
      <c r="C49" s="57"/>
      <c r="D49" s="13">
        <v>2610832</v>
      </c>
      <c r="E49" s="31">
        <f>ROUND(D49/D$79*100,2)</f>
        <v>1.26</v>
      </c>
      <c r="F49" s="13">
        <v>2676889</v>
      </c>
      <c r="G49" s="26"/>
      <c r="H49" s="23">
        <v>0</v>
      </c>
      <c r="I49" s="1">
        <f t="shared" ref="I49" si="39">SUM(F49,H49)</f>
        <v>2676889</v>
      </c>
      <c r="J49" s="31">
        <f>ROUND(I49/I$79*100,2)</f>
        <v>1.3</v>
      </c>
      <c r="K49" s="13">
        <f t="shared" ref="K49" si="40">I49-D49</f>
        <v>66057</v>
      </c>
      <c r="L49" s="32">
        <f t="shared" ref="L49" si="41">ROUND(K49/D49*100,2)</f>
        <v>2.5299999999999998</v>
      </c>
    </row>
    <row r="50" spans="1:12" s="4" customFormat="1" ht="12.75" customHeight="1" x14ac:dyDescent="0.2">
      <c r="A50" s="68"/>
      <c r="B50" s="56"/>
      <c r="C50" s="44"/>
      <c r="D50" s="14"/>
      <c r="E50" s="21"/>
      <c r="F50" s="14"/>
      <c r="G50" s="27"/>
      <c r="H50" s="24"/>
      <c r="I50" s="33"/>
      <c r="J50" s="21"/>
      <c r="K50" s="34"/>
      <c r="L50" s="21"/>
    </row>
    <row r="51" spans="1:12" s="4" customFormat="1" ht="12.75" customHeight="1" x14ac:dyDescent="0.2">
      <c r="A51" s="8"/>
      <c r="B51" s="54">
        <v>16</v>
      </c>
      <c r="C51" s="43" t="s">
        <v>16</v>
      </c>
      <c r="D51" s="19"/>
      <c r="E51" s="20"/>
      <c r="F51" s="19"/>
      <c r="G51" s="25"/>
      <c r="H51" s="28"/>
      <c r="I51" s="29"/>
      <c r="J51" s="20"/>
      <c r="K51" s="30"/>
      <c r="L51" s="20"/>
    </row>
    <row r="52" spans="1:12" s="4" customFormat="1" ht="12.75" customHeight="1" x14ac:dyDescent="0.2">
      <c r="A52" s="11"/>
      <c r="B52" s="55"/>
      <c r="C52" s="57"/>
      <c r="D52" s="13">
        <v>55501286</v>
      </c>
      <c r="E52" s="31">
        <f>ROUND(D52/D$79*100,2)</f>
        <v>26.74</v>
      </c>
      <c r="F52" s="13">
        <v>46071067</v>
      </c>
      <c r="G52" s="26"/>
      <c r="H52" s="23">
        <v>3756439</v>
      </c>
      <c r="I52" s="1">
        <f t="shared" ref="I52" si="42">SUM(F52,H52)</f>
        <v>49827506</v>
      </c>
      <c r="J52" s="31">
        <f>ROUND(I52/I$79*100,2)</f>
        <v>24.21</v>
      </c>
      <c r="K52" s="13">
        <f t="shared" ref="K52" si="43">I52-D52</f>
        <v>-5673780</v>
      </c>
      <c r="L52" s="32">
        <f t="shared" ref="L52" si="44">ROUND(K52/D52*100,2)</f>
        <v>-10.220000000000001</v>
      </c>
    </row>
    <row r="53" spans="1:12" s="4" customFormat="1" ht="12.75" customHeight="1" x14ac:dyDescent="0.2">
      <c r="A53" s="22"/>
      <c r="B53" s="56"/>
      <c r="C53" s="44"/>
      <c r="D53" s="14"/>
      <c r="E53" s="21"/>
      <c r="F53" s="14"/>
      <c r="G53" s="27"/>
      <c r="H53" s="24"/>
      <c r="I53" s="33"/>
      <c r="J53" s="21"/>
      <c r="K53" s="34"/>
      <c r="L53" s="21"/>
    </row>
    <row r="54" spans="1:12" s="4" customFormat="1" ht="12.75" customHeight="1" x14ac:dyDescent="0.2">
      <c r="A54" s="8"/>
      <c r="B54" s="54">
        <v>17</v>
      </c>
      <c r="C54" s="43" t="s">
        <v>17</v>
      </c>
      <c r="D54" s="19"/>
      <c r="E54" s="20"/>
      <c r="F54" s="19"/>
      <c r="G54" s="25"/>
      <c r="H54" s="28"/>
      <c r="I54" s="29"/>
      <c r="J54" s="20"/>
      <c r="K54" s="30"/>
      <c r="L54" s="20"/>
    </row>
    <row r="55" spans="1:12" s="4" customFormat="1" ht="12.75" customHeight="1" x14ac:dyDescent="0.2">
      <c r="A55" s="11"/>
      <c r="B55" s="55"/>
      <c r="C55" s="57"/>
      <c r="D55" s="13">
        <v>17396784</v>
      </c>
      <c r="E55" s="31">
        <f>ROUND(D55/D$79*100,2)</f>
        <v>8.3800000000000008</v>
      </c>
      <c r="F55" s="13">
        <v>16736519</v>
      </c>
      <c r="G55" s="26"/>
      <c r="H55" s="23">
        <v>1181470</v>
      </c>
      <c r="I55" s="1">
        <f t="shared" ref="I55" si="45">SUM(F55,H55)</f>
        <v>17917989</v>
      </c>
      <c r="J55" s="31">
        <f>ROUND(I55/I$79*100,2)</f>
        <v>8.7100000000000009</v>
      </c>
      <c r="K55" s="13">
        <f t="shared" ref="K55" si="46">I55-D55</f>
        <v>521205</v>
      </c>
      <c r="L55" s="32">
        <f t="shared" ref="L55" si="47">ROUND(K55/D55*100,2)</f>
        <v>3</v>
      </c>
    </row>
    <row r="56" spans="1:12" s="4" customFormat="1" ht="12.75" customHeight="1" x14ac:dyDescent="0.2">
      <c r="A56" s="22"/>
      <c r="B56" s="56"/>
      <c r="C56" s="44"/>
      <c r="D56" s="14"/>
      <c r="E56" s="21"/>
      <c r="F56" s="14"/>
      <c r="G56" s="27"/>
      <c r="H56" s="24"/>
      <c r="I56" s="33"/>
      <c r="J56" s="21"/>
      <c r="K56" s="34"/>
      <c r="L56" s="21"/>
    </row>
    <row r="57" spans="1:12" s="4" customFormat="1" ht="12.75" customHeight="1" x14ac:dyDescent="0.2">
      <c r="A57" s="41" t="s">
        <v>9</v>
      </c>
      <c r="B57" s="54">
        <v>18</v>
      </c>
      <c r="C57" s="43" t="s">
        <v>18</v>
      </c>
      <c r="D57" s="19"/>
      <c r="E57" s="20"/>
      <c r="F57" s="19"/>
      <c r="G57" s="25"/>
      <c r="H57" s="28"/>
      <c r="I57" s="29"/>
      <c r="J57" s="20"/>
      <c r="K57" s="30"/>
      <c r="L57" s="20"/>
    </row>
    <row r="58" spans="1:12" s="4" customFormat="1" ht="12.75" customHeight="1" x14ac:dyDescent="0.2">
      <c r="A58" s="67"/>
      <c r="B58" s="55"/>
      <c r="C58" s="57"/>
      <c r="D58" s="13">
        <v>86085</v>
      </c>
      <c r="E58" s="31">
        <f>ROUND(D58/D$79*100,2)</f>
        <v>0.04</v>
      </c>
      <c r="F58" s="13">
        <v>86080</v>
      </c>
      <c r="G58" s="26"/>
      <c r="H58" s="23">
        <v>0</v>
      </c>
      <c r="I58" s="1">
        <f t="shared" ref="I58" si="48">SUM(F58,H58)</f>
        <v>86080</v>
      </c>
      <c r="J58" s="31">
        <f>ROUND(I58/I$79*100,2)</f>
        <v>0.04</v>
      </c>
      <c r="K58" s="13">
        <f t="shared" ref="K58" si="49">I58-D58</f>
        <v>-5</v>
      </c>
      <c r="L58" s="32">
        <f t="shared" ref="L58" si="50">ROUND(K58/D58*100,2)</f>
        <v>-0.01</v>
      </c>
    </row>
    <row r="59" spans="1:12" s="4" customFormat="1" ht="12.75" customHeight="1" x14ac:dyDescent="0.2">
      <c r="A59" s="68"/>
      <c r="B59" s="56"/>
      <c r="C59" s="44"/>
      <c r="D59" s="14"/>
      <c r="E59" s="21"/>
      <c r="F59" s="14"/>
      <c r="G59" s="27"/>
      <c r="H59" s="24"/>
      <c r="I59" s="33"/>
      <c r="J59" s="21"/>
      <c r="K59" s="34"/>
      <c r="L59" s="21"/>
    </row>
    <row r="60" spans="1:12" s="4" customFormat="1" ht="12.75" customHeight="1" x14ac:dyDescent="0.2">
      <c r="A60" s="41" t="s">
        <v>9</v>
      </c>
      <c r="B60" s="54">
        <v>19</v>
      </c>
      <c r="C60" s="43" t="s">
        <v>19</v>
      </c>
      <c r="D60" s="19"/>
      <c r="E60" s="20"/>
      <c r="F60" s="19"/>
      <c r="G60" s="25"/>
      <c r="H60" s="28"/>
      <c r="I60" s="29"/>
      <c r="J60" s="20"/>
      <c r="K60" s="30"/>
      <c r="L60" s="20"/>
    </row>
    <row r="61" spans="1:12" s="4" customFormat="1" ht="12.75" customHeight="1" x14ac:dyDescent="0.2">
      <c r="A61" s="67"/>
      <c r="B61" s="55"/>
      <c r="C61" s="57"/>
      <c r="D61" s="13">
        <v>400000</v>
      </c>
      <c r="E61" s="31">
        <f>ROUND(D61/D$79*100,2)</f>
        <v>0.19</v>
      </c>
      <c r="F61" s="13">
        <v>800000</v>
      </c>
      <c r="G61" s="26"/>
      <c r="H61" s="23">
        <v>0</v>
      </c>
      <c r="I61" s="1">
        <f t="shared" ref="I61" si="51">SUM(F61,H61)</f>
        <v>800000</v>
      </c>
      <c r="J61" s="31">
        <f>ROUND(I61/I$79*100,2)</f>
        <v>0.39</v>
      </c>
      <c r="K61" s="13">
        <f t="shared" ref="K61" si="52">I61-D61</f>
        <v>400000</v>
      </c>
      <c r="L61" s="32">
        <f t="shared" ref="L61" si="53">ROUND(K61/D61*100,2)</f>
        <v>100</v>
      </c>
    </row>
    <row r="62" spans="1:12" s="4" customFormat="1" ht="12.75" customHeight="1" x14ac:dyDescent="0.2">
      <c r="A62" s="68"/>
      <c r="B62" s="56"/>
      <c r="C62" s="44"/>
      <c r="D62" s="14"/>
      <c r="E62" s="21"/>
      <c r="F62" s="14"/>
      <c r="G62" s="27"/>
      <c r="H62" s="24"/>
      <c r="I62" s="33"/>
      <c r="J62" s="21"/>
      <c r="K62" s="34"/>
      <c r="L62" s="21"/>
    </row>
    <row r="63" spans="1:12" s="4" customFormat="1" ht="12.75" customHeight="1" x14ac:dyDescent="0.2">
      <c r="A63" s="41" t="s">
        <v>9</v>
      </c>
      <c r="B63" s="54">
        <v>20</v>
      </c>
      <c r="C63" s="43" t="s">
        <v>20</v>
      </c>
      <c r="D63" s="19"/>
      <c r="E63" s="20"/>
      <c r="F63" s="19"/>
      <c r="G63" s="25"/>
      <c r="H63" s="28"/>
      <c r="I63" s="29"/>
      <c r="J63" s="20"/>
      <c r="K63" s="30"/>
      <c r="L63" s="20"/>
    </row>
    <row r="64" spans="1:12" s="4" customFormat="1" ht="12.75" customHeight="1" x14ac:dyDescent="0.2">
      <c r="A64" s="67"/>
      <c r="B64" s="55"/>
      <c r="C64" s="57"/>
      <c r="D64" s="13">
        <v>14202323</v>
      </c>
      <c r="E64" s="31">
        <f>ROUND(D64/D$79*100,2)</f>
        <v>6.84</v>
      </c>
      <c r="F64" s="13">
        <v>14622230</v>
      </c>
      <c r="G64" s="26"/>
      <c r="H64" s="23">
        <v>400000</v>
      </c>
      <c r="I64" s="1">
        <f t="shared" ref="I64" si="54">SUM(F64,H64)</f>
        <v>15022230</v>
      </c>
      <c r="J64" s="31">
        <f>ROUND(I64/I$79*100,2)</f>
        <v>7.3</v>
      </c>
      <c r="K64" s="13">
        <f t="shared" ref="K64" si="55">I64-D64</f>
        <v>819907</v>
      </c>
      <c r="L64" s="32">
        <f t="shared" ref="L64" si="56">ROUND(K64/D64*100,2)</f>
        <v>5.77</v>
      </c>
    </row>
    <row r="65" spans="1:12" s="4" customFormat="1" ht="12.75" customHeight="1" x14ac:dyDescent="0.2">
      <c r="A65" s="68"/>
      <c r="B65" s="56"/>
      <c r="C65" s="44"/>
      <c r="D65" s="14"/>
      <c r="E65" s="21"/>
      <c r="F65" s="14"/>
      <c r="G65" s="27"/>
      <c r="H65" s="24"/>
      <c r="I65" s="33"/>
      <c r="J65" s="21"/>
      <c r="K65" s="34"/>
      <c r="L65" s="21"/>
    </row>
    <row r="66" spans="1:12" s="4" customFormat="1" ht="12.75" customHeight="1" x14ac:dyDescent="0.2">
      <c r="A66" s="41" t="s">
        <v>9</v>
      </c>
      <c r="B66" s="54">
        <v>21</v>
      </c>
      <c r="C66" s="43" t="s">
        <v>21</v>
      </c>
      <c r="D66" s="19"/>
      <c r="E66" s="20"/>
      <c r="F66" s="19"/>
      <c r="G66" s="25"/>
      <c r="H66" s="28"/>
      <c r="I66" s="29"/>
      <c r="J66" s="20"/>
      <c r="K66" s="30"/>
      <c r="L66" s="20"/>
    </row>
    <row r="67" spans="1:12" s="4" customFormat="1" ht="12.75" customHeight="1" x14ac:dyDescent="0.2">
      <c r="A67" s="67"/>
      <c r="B67" s="55"/>
      <c r="C67" s="57"/>
      <c r="D67" s="13">
        <v>900000</v>
      </c>
      <c r="E67" s="31">
        <f>ROUND(D67/D$79*100,2)</f>
        <v>0.43</v>
      </c>
      <c r="F67" s="13">
        <v>900000</v>
      </c>
      <c r="G67" s="26"/>
      <c r="H67" s="23">
        <v>0</v>
      </c>
      <c r="I67" s="1">
        <f t="shared" ref="I67" si="57">SUM(F67,H67)</f>
        <v>900000</v>
      </c>
      <c r="J67" s="31">
        <f>ROUND(I67/I$79*100,2)</f>
        <v>0.44</v>
      </c>
      <c r="K67" s="13">
        <f t="shared" ref="K67" si="58">I67-D67</f>
        <v>0</v>
      </c>
      <c r="L67" s="32">
        <f t="shared" ref="L67" si="59">ROUND(K67/D67*100,2)</f>
        <v>0</v>
      </c>
    </row>
    <row r="68" spans="1:12" s="4" customFormat="1" ht="12.75" customHeight="1" x14ac:dyDescent="0.2">
      <c r="A68" s="68"/>
      <c r="B68" s="56"/>
      <c r="C68" s="44"/>
      <c r="D68" s="14"/>
      <c r="E68" s="21"/>
      <c r="F68" s="14"/>
      <c r="G68" s="27"/>
      <c r="H68" s="24"/>
      <c r="I68" s="33"/>
      <c r="J68" s="21"/>
      <c r="K68" s="34"/>
      <c r="L68" s="21"/>
    </row>
    <row r="69" spans="1:12" s="4" customFormat="1" ht="12.75" customHeight="1" x14ac:dyDescent="0.2">
      <c r="A69" s="41" t="s">
        <v>9</v>
      </c>
      <c r="B69" s="54">
        <v>22</v>
      </c>
      <c r="C69" s="43" t="s">
        <v>22</v>
      </c>
      <c r="D69" s="19"/>
      <c r="E69" s="20"/>
      <c r="F69" s="19"/>
      <c r="G69" s="25"/>
      <c r="H69" s="28"/>
      <c r="I69" s="29"/>
      <c r="J69" s="20"/>
      <c r="K69" s="30"/>
      <c r="L69" s="20"/>
    </row>
    <row r="70" spans="1:12" s="4" customFormat="1" ht="12.75" customHeight="1" x14ac:dyDescent="0.2">
      <c r="A70" s="67"/>
      <c r="B70" s="55"/>
      <c r="C70" s="57"/>
      <c r="D70" s="13">
        <v>6616516</v>
      </c>
      <c r="E70" s="31">
        <f>ROUND(D70/D$79*100,2)</f>
        <v>3.19</v>
      </c>
      <c r="F70" s="13">
        <v>8850312</v>
      </c>
      <c r="G70" s="26"/>
      <c r="H70" s="23">
        <v>42078</v>
      </c>
      <c r="I70" s="1">
        <f t="shared" ref="I70" si="60">SUM(F70,H70)</f>
        <v>8892390</v>
      </c>
      <c r="J70" s="31">
        <f>ROUND(I70/I$79*100,2)</f>
        <v>4.32</v>
      </c>
      <c r="K70" s="13">
        <f t="shared" ref="K70" si="61">I70-D70</f>
        <v>2275874</v>
      </c>
      <c r="L70" s="32">
        <f t="shared" ref="L70" si="62">ROUND(K70/D70*100,2)</f>
        <v>34.4</v>
      </c>
    </row>
    <row r="71" spans="1:12" s="4" customFormat="1" ht="12.75" customHeight="1" x14ac:dyDescent="0.2">
      <c r="A71" s="68"/>
      <c r="B71" s="56"/>
      <c r="C71" s="44"/>
      <c r="D71" s="14"/>
      <c r="E71" s="21"/>
      <c r="F71" s="14"/>
      <c r="G71" s="27"/>
      <c r="H71" s="24"/>
      <c r="I71" s="33"/>
      <c r="J71" s="21"/>
      <c r="K71" s="34"/>
      <c r="L71" s="21"/>
    </row>
    <row r="72" spans="1:12" s="4" customFormat="1" ht="12.75" customHeight="1" x14ac:dyDescent="0.2">
      <c r="A72" s="8"/>
      <c r="B72" s="54">
        <v>23</v>
      </c>
      <c r="C72" s="43" t="s">
        <v>23</v>
      </c>
      <c r="D72" s="19"/>
      <c r="E72" s="20"/>
      <c r="F72" s="19"/>
      <c r="G72" s="25"/>
      <c r="H72" s="28"/>
      <c r="I72" s="29"/>
      <c r="J72" s="20"/>
      <c r="K72" s="30"/>
      <c r="L72" s="20"/>
    </row>
    <row r="73" spans="1:12" s="4" customFormat="1" ht="12.75" customHeight="1" x14ac:dyDescent="0.2">
      <c r="A73" s="11"/>
      <c r="B73" s="55"/>
      <c r="C73" s="57"/>
      <c r="D73" s="13">
        <v>14431400</v>
      </c>
      <c r="E73" s="31">
        <f>ROUND(D73/D$79*100,2)</f>
        <v>6.95</v>
      </c>
      <c r="F73" s="13">
        <v>9563800</v>
      </c>
      <c r="G73" s="26"/>
      <c r="H73" s="23">
        <v>94500</v>
      </c>
      <c r="I73" s="1">
        <f t="shared" ref="I73" si="63">SUM(F73,H73)</f>
        <v>9658300</v>
      </c>
      <c r="J73" s="31">
        <f>ROUND(I73/I$79*100,2)</f>
        <v>4.6900000000000004</v>
      </c>
      <c r="K73" s="13">
        <f t="shared" ref="K73" si="64">I73-D73</f>
        <v>-4773100</v>
      </c>
      <c r="L73" s="32">
        <f t="shared" ref="L73" si="65">ROUND(K73/D73*100,2)</f>
        <v>-33.07</v>
      </c>
    </row>
    <row r="74" spans="1:12" s="4" customFormat="1" ht="12.75" customHeight="1" x14ac:dyDescent="0.2">
      <c r="A74" s="22"/>
      <c r="B74" s="56"/>
      <c r="C74" s="44"/>
      <c r="D74" s="14"/>
      <c r="E74" s="21"/>
      <c r="F74" s="14"/>
      <c r="G74" s="27"/>
      <c r="H74" s="24"/>
      <c r="I74" s="33"/>
      <c r="J74" s="21"/>
      <c r="K74" s="34"/>
      <c r="L74" s="21"/>
    </row>
    <row r="75" spans="1:12" s="4" customFormat="1" ht="12.75" hidden="1" customHeight="1" x14ac:dyDescent="0.2">
      <c r="A75" s="11"/>
      <c r="B75"/>
      <c r="C75" s="43"/>
      <c r="D75" s="13"/>
      <c r="E75" s="31"/>
      <c r="F75" s="13"/>
      <c r="G75" s="26"/>
      <c r="H75" s="23"/>
      <c r="I75" s="1"/>
      <c r="J75" s="31"/>
      <c r="K75" s="35"/>
      <c r="L75" s="31"/>
    </row>
    <row r="76" spans="1:12" s="4" customFormat="1" ht="12.75" hidden="1" customHeight="1" x14ac:dyDescent="0.2">
      <c r="A76" s="11"/>
      <c r="B76"/>
      <c r="C76" s="57"/>
      <c r="D76" s="13"/>
      <c r="E76" s="31"/>
      <c r="F76" s="13"/>
      <c r="G76" s="26"/>
      <c r="H76" s="23"/>
      <c r="I76" s="1"/>
      <c r="J76" s="31"/>
      <c r="K76" s="13"/>
      <c r="L76" s="31"/>
    </row>
    <row r="77" spans="1:12" s="4" customFormat="1" ht="12.75" hidden="1" customHeight="1" x14ac:dyDescent="0.2">
      <c r="A77" s="11"/>
      <c r="B77"/>
      <c r="C77" s="44"/>
      <c r="D77" s="13"/>
      <c r="E77" s="31"/>
      <c r="F77" s="13"/>
      <c r="G77" s="26"/>
      <c r="H77" s="23"/>
      <c r="I77" s="1"/>
      <c r="J77" s="31"/>
      <c r="K77" s="35"/>
      <c r="L77" s="31"/>
    </row>
    <row r="78" spans="1:12" s="4" customFormat="1" ht="12.75" customHeight="1" x14ac:dyDescent="0.2">
      <c r="A78" s="41" t="s">
        <v>24</v>
      </c>
      <c r="B78" s="54"/>
      <c r="C78" s="58"/>
      <c r="D78" s="19"/>
      <c r="E78" s="20"/>
      <c r="F78" s="19"/>
      <c r="G78" s="25"/>
      <c r="H78" s="28"/>
      <c r="I78" s="29"/>
      <c r="J78" s="20"/>
      <c r="K78" s="30"/>
      <c r="L78" s="20"/>
    </row>
    <row r="79" spans="1:12" s="4" customFormat="1" ht="12.75" customHeight="1" x14ac:dyDescent="0.2">
      <c r="A79" s="59"/>
      <c r="B79" s="60"/>
      <c r="C79" s="61"/>
      <c r="D79" s="13">
        <f>SUM(D7,D10,D13,D16,D19,D22,D25,D28,D31,D34,D37,D40,D43,D46,D49,D52,D55,D58,D61,D64,D67,D70,D73,D76)</f>
        <v>207578536</v>
      </c>
      <c r="E79" s="31">
        <f t="shared" ref="E79" si="66">ROUND(D79/D$79*100,2)</f>
        <v>100</v>
      </c>
      <c r="F79" s="13">
        <f>SUM(F7,F10,F13,F16,F19,F22,F25,F28,F31,F34,F37,F40,F43,F46,F49,F52,F55,F58,F61,F64,F67,F70,F73,F76)</f>
        <v>200181974</v>
      </c>
      <c r="G79" s="26"/>
      <c r="H79" s="23">
        <f>SUM(H7,H10,H13,H16,H19,H22,H25,H28,H31,H34,H37,H40,H43,H46,H49,H52,H55,H58,H61,H64,H67,H70,H73,H76)</f>
        <v>5608487</v>
      </c>
      <c r="I79" s="1">
        <f t="shared" ref="I79" si="67">SUM(F79,H79)</f>
        <v>205790461</v>
      </c>
      <c r="J79" s="31">
        <f t="shared" ref="J79" si="68">ROUND(I79/I$79*100,2)</f>
        <v>100</v>
      </c>
      <c r="K79" s="13">
        <f t="shared" ref="K79" si="69">I79-D79</f>
        <v>-1788075</v>
      </c>
      <c r="L79" s="32">
        <f t="shared" ref="L79" si="70">ROUND(K79/D79*100,2)</f>
        <v>-0.86</v>
      </c>
    </row>
    <row r="80" spans="1:12" s="4" customFormat="1" ht="12.75" customHeight="1" x14ac:dyDescent="0.2">
      <c r="A80" s="42"/>
      <c r="B80" s="62"/>
      <c r="C80" s="63"/>
      <c r="D80" s="14"/>
      <c r="E80" s="21"/>
      <c r="F80" s="14"/>
      <c r="G80" s="27"/>
      <c r="H80" s="24"/>
      <c r="I80" s="33"/>
      <c r="J80" s="21"/>
      <c r="K80" s="34"/>
      <c r="L80" s="21"/>
    </row>
    <row r="81" spans="1:12" s="4" customFormat="1" ht="12.75" customHeight="1" x14ac:dyDescent="0.2">
      <c r="A81" s="64" t="s">
        <v>38</v>
      </c>
      <c r="B81" s="54" t="s">
        <v>29</v>
      </c>
      <c r="C81" s="43" t="s">
        <v>25</v>
      </c>
      <c r="D81" s="37">
        <f>SUM(D7,D46,D49,D58,D61,D64,D67,D70)</f>
        <v>88502696</v>
      </c>
      <c r="E81" s="45">
        <f>ROUND(D81/D$79*100,2)</f>
        <v>42.64</v>
      </c>
      <c r="F81" s="47">
        <f>SUM(F7,F46,F49,F58,F61,F64,F67,F70)</f>
        <v>93235498</v>
      </c>
      <c r="G81" s="25"/>
      <c r="H81" s="49">
        <f>SUM(H7,H46,H49,H58,H61,H64,H67,H70)</f>
        <v>442078</v>
      </c>
      <c r="I81" s="51">
        <f>SUM(F81,H81)</f>
        <v>93677576</v>
      </c>
      <c r="J81" s="45">
        <f>ROUND(I81/I$79*100,2)</f>
        <v>45.52</v>
      </c>
      <c r="K81" s="37">
        <f>I81-D81</f>
        <v>5174880</v>
      </c>
      <c r="L81" s="39">
        <f>ROUND(K81/D81*100,2)</f>
        <v>5.85</v>
      </c>
    </row>
    <row r="82" spans="1:12" s="4" customFormat="1" ht="12.75" customHeight="1" x14ac:dyDescent="0.2">
      <c r="A82" s="65"/>
      <c r="B82" s="60"/>
      <c r="C82" s="57"/>
      <c r="D82" s="38"/>
      <c r="E82" s="46"/>
      <c r="F82" s="48"/>
      <c r="G82" s="26"/>
      <c r="H82" s="53"/>
      <c r="I82" s="52"/>
      <c r="J82" s="46"/>
      <c r="K82" s="38"/>
      <c r="L82" s="40"/>
    </row>
    <row r="83" spans="1:12" s="4" customFormat="1" ht="12.75" customHeight="1" x14ac:dyDescent="0.2">
      <c r="A83" s="65"/>
      <c r="B83" s="41"/>
      <c r="C83" s="43" t="s">
        <v>26</v>
      </c>
      <c r="D83" s="37">
        <f>D79-D81</f>
        <v>119075840</v>
      </c>
      <c r="E83" s="45">
        <f>ROUND(D83/D$79*100,2)</f>
        <v>57.36</v>
      </c>
      <c r="F83" s="47">
        <f>F79-F81</f>
        <v>106946476</v>
      </c>
      <c r="G83" s="25"/>
      <c r="H83" s="49">
        <f>H79-H81</f>
        <v>5166409</v>
      </c>
      <c r="I83" s="51">
        <f>SUM(F83,H83)</f>
        <v>112112885</v>
      </c>
      <c r="J83" s="45">
        <f>ROUND(I83/I$79*100,2)</f>
        <v>54.48</v>
      </c>
      <c r="K83" s="37">
        <f>I83-D83</f>
        <v>-6962955</v>
      </c>
      <c r="L83" s="39">
        <f>ROUND(K83/D83*100,2)</f>
        <v>-5.85</v>
      </c>
    </row>
    <row r="84" spans="1:12" s="4" customFormat="1" ht="12.75" customHeight="1" thickBot="1" x14ac:dyDescent="0.25">
      <c r="A84" s="66"/>
      <c r="B84" s="42"/>
      <c r="C84" s="44"/>
      <c r="D84" s="38"/>
      <c r="E84" s="46"/>
      <c r="F84" s="48"/>
      <c r="G84" s="36"/>
      <c r="H84" s="50"/>
      <c r="I84" s="52"/>
      <c r="J84" s="46"/>
      <c r="K84" s="38"/>
      <c r="L84" s="40"/>
    </row>
    <row r="85" spans="1:12" s="4" customFormat="1" ht="18.75" customHeight="1" x14ac:dyDescent="0.2">
      <c r="A85" s="7" t="s">
        <v>28</v>
      </c>
      <c r="B85" s="7"/>
      <c r="C85" s="7"/>
      <c r="D85" s="7"/>
      <c r="E85" s="7"/>
      <c r="F85" s="7"/>
      <c r="G85" s="7"/>
      <c r="H85" s="7"/>
      <c r="I85" s="7"/>
      <c r="J85" s="7"/>
      <c r="K85" s="7"/>
    </row>
  </sheetData>
  <dataConsolidate/>
  <mergeCells count="86"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  <mergeCell ref="C27:C29"/>
    <mergeCell ref="B30:B32"/>
    <mergeCell ref="C30:C32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51:B53"/>
    <mergeCell ref="C51:C53"/>
    <mergeCell ref="B54:B56"/>
    <mergeCell ref="C54:C56"/>
    <mergeCell ref="A57:A59"/>
    <mergeCell ref="B57:B59"/>
    <mergeCell ref="C57:C59"/>
    <mergeCell ref="A60:A62"/>
    <mergeCell ref="B60:B62"/>
    <mergeCell ref="C60:C62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1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歳入・R4.6補</vt:lpstr>
      <vt:lpstr>歳入・R4.6補!Print_Area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2022-07-05T05:17:51Z</cp:lastPrinted>
  <dcterms:created xsi:type="dcterms:W3CDTF">2011-05-09T06:00:04Z</dcterms:created>
  <dcterms:modified xsi:type="dcterms:W3CDTF">2023-02-22T06:09:19Z</dcterms:modified>
</cp:coreProperties>
</file>