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_庶務\★オープンデータ\R2年度【ファイル準備済】\06_R2.3補正\"/>
    </mc:Choice>
  </mc:AlternateContent>
  <xr:revisionPtr revIDLastSave="0" documentId="13_ncr:1_{51A2521E-CF29-470D-8E56-DB2F90627D20}" xr6:coauthVersionLast="36" xr6:coauthVersionMax="36" xr10:uidLastSave="{00000000-0000-0000-0000-000000000000}"/>
  <bookViews>
    <workbookView xWindow="360" yWindow="90" windowWidth="17100" windowHeight="6975" xr2:uid="{00000000-000D-0000-FFFF-FFFF00000000}"/>
  </bookViews>
  <sheets>
    <sheet name="歳入・R2.3補" sheetId="15" r:id="rId1"/>
  </sheets>
  <definedNames>
    <definedName name="_xlnm.Print_Area" localSheetId="0">歳入・R2.3補!$A$1:$L$86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84" i="15" l="1"/>
  <c r="I84" i="15" s="1"/>
  <c r="F84" i="15"/>
  <c r="D84" i="15"/>
  <c r="H82" i="15"/>
  <c r="F81" i="15"/>
  <c r="D81" i="15"/>
  <c r="E76" i="15" s="1"/>
  <c r="I79" i="15"/>
  <c r="K79" i="15" s="1"/>
  <c r="I76" i="15"/>
  <c r="K76" i="15" s="1"/>
  <c r="L76" i="15" s="1"/>
  <c r="I73" i="15"/>
  <c r="K73" i="15" s="1"/>
  <c r="L73" i="15" s="1"/>
  <c r="I70" i="15"/>
  <c r="K70" i="15" s="1"/>
  <c r="L70" i="15" s="1"/>
  <c r="I67" i="15"/>
  <c r="K67" i="15" s="1"/>
  <c r="L67" i="15" s="1"/>
  <c r="E67" i="15"/>
  <c r="I64" i="15"/>
  <c r="K64" i="15" s="1"/>
  <c r="L64" i="15" s="1"/>
  <c r="I61" i="15"/>
  <c r="K61" i="15" s="1"/>
  <c r="L61" i="15" s="1"/>
  <c r="I58" i="15"/>
  <c r="K58" i="15" s="1"/>
  <c r="L58" i="15" s="1"/>
  <c r="I55" i="15"/>
  <c r="K55" i="15" s="1"/>
  <c r="L55" i="15" s="1"/>
  <c r="E55" i="15"/>
  <c r="I52" i="15"/>
  <c r="K52" i="15" s="1"/>
  <c r="L52" i="15" s="1"/>
  <c r="I49" i="15"/>
  <c r="K49" i="15" s="1"/>
  <c r="L49" i="15" s="1"/>
  <c r="I46" i="15"/>
  <c r="K46" i="15" s="1"/>
  <c r="L46" i="15" s="1"/>
  <c r="I43" i="15"/>
  <c r="K43" i="15" s="1"/>
  <c r="L43" i="15" s="1"/>
  <c r="E43" i="15"/>
  <c r="I40" i="15"/>
  <c r="K40" i="15" s="1"/>
  <c r="L40" i="15" s="1"/>
  <c r="I37" i="15"/>
  <c r="K37" i="15" s="1"/>
  <c r="L37" i="15" s="1"/>
  <c r="I34" i="15"/>
  <c r="K34" i="15" s="1"/>
  <c r="L34" i="15" s="1"/>
  <c r="I31" i="15"/>
  <c r="K31" i="15" s="1"/>
  <c r="L31" i="15" s="1"/>
  <c r="E31" i="15"/>
  <c r="I28" i="15"/>
  <c r="K28" i="15" s="1"/>
  <c r="L28" i="15" s="1"/>
  <c r="L25" i="15"/>
  <c r="I25" i="15"/>
  <c r="K25" i="15" s="1"/>
  <c r="I22" i="15"/>
  <c r="K22" i="15" s="1"/>
  <c r="L22" i="15" s="1"/>
  <c r="I19" i="15"/>
  <c r="K19" i="15" s="1"/>
  <c r="L19" i="15" s="1"/>
  <c r="E19" i="15"/>
  <c r="I16" i="15"/>
  <c r="K16" i="15" s="1"/>
  <c r="L16" i="15" s="1"/>
  <c r="I13" i="15"/>
  <c r="K13" i="15" s="1"/>
  <c r="L13" i="15" s="1"/>
  <c r="I10" i="15"/>
  <c r="K10" i="15" s="1"/>
  <c r="L10" i="15" s="1"/>
  <c r="K84" i="15" l="1"/>
  <c r="L84" i="15" s="1"/>
  <c r="G85" i="15"/>
  <c r="I81" i="15"/>
  <c r="J70" i="15" s="1"/>
  <c r="J46" i="15"/>
  <c r="J28" i="15"/>
  <c r="J49" i="15"/>
  <c r="J31" i="15"/>
  <c r="J76" i="15"/>
  <c r="J61" i="15"/>
  <c r="J37" i="15"/>
  <c r="E46" i="15"/>
  <c r="E81" i="15"/>
  <c r="E84" i="15"/>
  <c r="E37" i="15"/>
  <c r="E49" i="15"/>
  <c r="E61" i="15"/>
  <c r="E73" i="15"/>
  <c r="F85" i="15"/>
  <c r="I85" i="15" s="1"/>
  <c r="E79" i="15"/>
  <c r="D85" i="15"/>
  <c r="E85" i="15" s="1"/>
  <c r="E10" i="15"/>
  <c r="E22" i="15"/>
  <c r="E34" i="15"/>
  <c r="E58" i="15"/>
  <c r="E70" i="15"/>
  <c r="E13" i="15"/>
  <c r="E25" i="15"/>
  <c r="E16" i="15"/>
  <c r="E28" i="15"/>
  <c r="E40" i="15"/>
  <c r="E52" i="15"/>
  <c r="E64" i="15"/>
  <c r="J81" i="15" l="1"/>
  <c r="J43" i="15"/>
  <c r="J52" i="15"/>
  <c r="J25" i="15"/>
  <c r="J16" i="15"/>
  <c r="J67" i="15"/>
  <c r="J34" i="15"/>
  <c r="J79" i="15"/>
  <c r="K81" i="15"/>
  <c r="L81" i="15" s="1"/>
  <c r="K85" i="15"/>
  <c r="L85" i="15" s="1"/>
  <c r="J64" i="15"/>
  <c r="J55" i="15"/>
  <c r="J73" i="15"/>
  <c r="J84" i="15"/>
  <c r="J13" i="15"/>
  <c r="J40" i="15"/>
  <c r="J19" i="15"/>
  <c r="J10" i="15"/>
  <c r="J58" i="15"/>
  <c r="J22" i="15"/>
  <c r="J85" i="15"/>
</calcChain>
</file>

<file path=xl/sharedStrings.xml><?xml version="1.0" encoding="utf-8"?>
<sst xmlns="http://schemas.openxmlformats.org/spreadsheetml/2006/main" count="59" uniqueCount="50">
  <si>
    <t>(単位:千円)</t>
  </si>
  <si>
    <t>款　　別</t>
  </si>
  <si>
    <t>予算額</t>
    <rPh sb="2" eb="3">
      <t>ガク</t>
    </rPh>
    <phoneticPr fontId="3"/>
  </si>
  <si>
    <t>構成比</t>
    <rPh sb="0" eb="3">
      <t>コウセイヒ</t>
    </rPh>
    <phoneticPr fontId="3"/>
  </si>
  <si>
    <t>現計予算額</t>
    <rPh sb="0" eb="2">
      <t>ゲンケイ</t>
    </rPh>
    <rPh sb="2" eb="5">
      <t>ヨサンガク</t>
    </rPh>
    <phoneticPr fontId="3"/>
  </si>
  <si>
    <t>計(B)</t>
    <rPh sb="0" eb="1">
      <t>ケイ</t>
    </rPh>
    <phoneticPr fontId="3"/>
  </si>
  <si>
    <t>増減率</t>
    <rPh sb="0" eb="2">
      <t>ゾウゲン</t>
    </rPh>
    <rPh sb="2" eb="3">
      <t>リツ</t>
    </rPh>
    <phoneticPr fontId="3"/>
  </si>
  <si>
    <t>％</t>
  </si>
  <si>
    <t>市税　　　　　　　　　　　　　　　　　　</t>
  </si>
  <si>
    <t>○</t>
  </si>
  <si>
    <t>地方譲与税　　　　　　　　　　　　　　　</t>
  </si>
  <si>
    <t>利子割交付金　　　　　　　　　　　　　　</t>
  </si>
  <si>
    <t>配当割交付金　　　　　　　　　　　　　　</t>
  </si>
  <si>
    <t>株式等譲渡所得割交付金　　　　　　　　　</t>
  </si>
  <si>
    <t>地方消費税交付金　　　　　　　　　　　　</t>
  </si>
  <si>
    <t>ゴルフ場利用税交付金　　　　　　　　　　</t>
  </si>
  <si>
    <t>国有提供施設等所在市町村助成交付金　　　</t>
  </si>
  <si>
    <t>地方特例交付金　　　　　　　　　　　　　</t>
  </si>
  <si>
    <t>地方交付税　　　　　　　　　　　　　　　</t>
  </si>
  <si>
    <t>交通安全対策特別交付金　　　　　　　　　</t>
  </si>
  <si>
    <t>分担金及び負担金　　　　　　　　　　　　</t>
  </si>
  <si>
    <t>使用料及び手数料　　　　　　　　　　　　</t>
  </si>
  <si>
    <t>国庫支出金　　　　　　　　　　　　　　　</t>
  </si>
  <si>
    <t>県支出金　　　　　　　　　　　　　　　　</t>
  </si>
  <si>
    <t>財産収入　　　　　　　　　　　　　　　　</t>
  </si>
  <si>
    <t>寄附金　　　　　　　　　　　　　　　　　</t>
  </si>
  <si>
    <t>繰入金　　　　　　　　　　　　　　　　　</t>
  </si>
  <si>
    <t>繰越金　　　　　　　　　　　　　　　　　</t>
  </si>
  <si>
    <t>諸収入　　　　　　　　　　　　　　　　　</t>
  </si>
  <si>
    <t>市債　　　　　　　　　　　　　　　　　　</t>
  </si>
  <si>
    <t>歳　入　合　計</t>
  </si>
  <si>
    <t>内</t>
  </si>
  <si>
    <t>自主財源</t>
  </si>
  <si>
    <t>訳</t>
  </si>
  <si>
    <t>依 存 財 源</t>
  </si>
  <si>
    <t xml:space="preserve">      注)   構成比は、100%にならない場合がある。</t>
    <rPh sb="6" eb="7">
      <t>チュウ</t>
    </rPh>
    <rPh sb="11" eb="14">
      <t>コウセイヒ</t>
    </rPh>
    <rPh sb="25" eb="27">
      <t>バアイ</t>
    </rPh>
    <phoneticPr fontId="3"/>
  </si>
  <si>
    <t>（　歳　入　）</t>
    <rPh sb="2" eb="3">
      <t>トシ</t>
    </rPh>
    <rPh sb="4" eb="5">
      <t>ニュウ</t>
    </rPh>
    <phoneticPr fontId="3"/>
  </si>
  <si>
    <t>(B)-(A)</t>
    <phoneticPr fontId="3"/>
  </si>
  <si>
    <t>環境性能割交付金</t>
  </si>
  <si>
    <t>○</t>
    <phoneticPr fontId="3"/>
  </si>
  <si>
    <t>％</t>
    <phoneticPr fontId="3"/>
  </si>
  <si>
    <t>（Ａ）</t>
  </si>
  <si>
    <t>増　減　額</t>
    <rPh sb="0" eb="1">
      <t>ゾウ</t>
    </rPh>
    <rPh sb="2" eb="3">
      <t>ゲン</t>
    </rPh>
    <rPh sb="4" eb="5">
      <t>ガク</t>
    </rPh>
    <phoneticPr fontId="3"/>
  </si>
  <si>
    <t>令和２年度一般会計款別一覧表</t>
    <rPh sb="0" eb="2">
      <t>レイワ</t>
    </rPh>
    <rPh sb="3" eb="5">
      <t>ネンド</t>
    </rPh>
    <rPh sb="5" eb="7">
      <t>イッパン</t>
    </rPh>
    <rPh sb="7" eb="9">
      <t>カイケイ</t>
    </rPh>
    <rPh sb="9" eb="10">
      <t>カン</t>
    </rPh>
    <rPh sb="10" eb="11">
      <t>ベツ</t>
    </rPh>
    <rPh sb="11" eb="13">
      <t>イチラン</t>
    </rPh>
    <rPh sb="13" eb="14">
      <t>ヒョウ</t>
    </rPh>
    <phoneticPr fontId="3"/>
  </si>
  <si>
    <t>２　　年　　度</t>
    <rPh sb="3" eb="4">
      <t>ネン</t>
    </rPh>
    <rPh sb="6" eb="7">
      <t>ド</t>
    </rPh>
    <phoneticPr fontId="3"/>
  </si>
  <si>
    <t>元年度同期補正後</t>
    <rPh sb="0" eb="1">
      <t>ガン</t>
    </rPh>
    <rPh sb="3" eb="5">
      <t>ドウキ</t>
    </rPh>
    <rPh sb="5" eb="7">
      <t>ホセイ</t>
    </rPh>
    <rPh sb="7" eb="8">
      <t>ゴ</t>
    </rPh>
    <phoneticPr fontId="3"/>
  </si>
  <si>
    <t>法人事業税交付金　　　　　　　</t>
    <phoneticPr fontId="3"/>
  </si>
  <si>
    <t>自動車取得税交付金　　</t>
    <phoneticPr fontId="3"/>
  </si>
  <si>
    <t>皆減</t>
    <rPh sb="0" eb="2">
      <t>カイゲン</t>
    </rPh>
    <phoneticPr fontId="3"/>
  </si>
  <si>
    <t>3月補正額</t>
    <rPh sb="1" eb="2">
      <t>ガツ</t>
    </rPh>
    <rPh sb="2" eb="4">
      <t>ホセイ</t>
    </rPh>
    <rPh sb="4" eb="5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</si>
</sst>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0.00_);[Red]\(0.00\)"/>
    <numFmt numFmtId="178" formatCode="#,##0.00;&quot;△ &quot;#,##0.00"/>
  </numFmts>
  <fonts count="8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3.2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/>
      <diagonal/>
    </border>
    <border>
      <left style="medium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medium">
        <color indexed="12"/>
      </right>
      <top style="thin">
        <color indexed="12"/>
      </top>
      <bottom/>
      <diagonal/>
    </border>
    <border>
      <left style="thin">
        <color indexed="12"/>
      </left>
      <right style="medium">
        <color indexed="12"/>
      </right>
      <top/>
      <bottom style="thin">
        <color indexed="12"/>
      </bottom>
      <diagonal/>
    </border>
    <border>
      <left/>
      <right style="thin">
        <color indexed="39"/>
      </right>
      <top style="thin">
        <color indexed="12"/>
      </top>
      <bottom style="thin">
        <color indexed="12"/>
      </bottom>
      <diagonal/>
    </border>
    <border>
      <left/>
      <right style="medium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64"/>
      </right>
      <top style="thin">
        <color indexed="12"/>
      </top>
      <bottom/>
      <diagonal/>
    </border>
    <border>
      <left style="thin">
        <color indexed="12"/>
      </left>
      <right style="thin">
        <color indexed="64"/>
      </right>
      <top/>
      <bottom/>
      <diagonal/>
    </border>
    <border>
      <left style="thin">
        <color indexed="12"/>
      </left>
      <right style="thin">
        <color indexed="64"/>
      </right>
      <top/>
      <bottom style="thin">
        <color indexed="12"/>
      </bottom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thin">
        <color indexed="12"/>
      </bottom>
      <diagonal/>
    </border>
    <border>
      <left/>
      <right style="medium">
        <color indexed="12"/>
      </right>
      <top style="medium">
        <color indexed="12"/>
      </top>
      <bottom/>
      <diagonal/>
    </border>
    <border>
      <left/>
      <right style="medium">
        <color indexed="12"/>
      </right>
      <top style="thin">
        <color indexed="12"/>
      </top>
      <bottom/>
      <diagonal/>
    </border>
    <border>
      <left/>
      <right style="medium">
        <color indexed="12"/>
      </right>
      <top style="thin">
        <color indexed="12"/>
      </top>
      <bottom style="medium">
        <color indexed="12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 style="medium">
        <color indexed="12"/>
      </left>
      <right/>
      <top/>
      <bottom style="thin">
        <color indexed="12"/>
      </bottom>
      <diagonal/>
    </border>
    <border>
      <left style="medium">
        <color indexed="12"/>
      </left>
      <right/>
      <top/>
      <bottom/>
      <diagonal/>
    </border>
    <border>
      <left style="medium">
        <color indexed="12"/>
      </left>
      <right/>
      <top style="thin">
        <color indexed="12"/>
      </top>
      <bottom/>
      <diagonal/>
    </border>
    <border>
      <left style="medium">
        <color indexed="12"/>
      </left>
      <right/>
      <top style="thin">
        <color indexed="12"/>
      </top>
      <bottom style="thin">
        <color indexed="12"/>
      </bottom>
      <diagonal/>
    </border>
    <border>
      <left style="medium">
        <color indexed="12"/>
      </left>
      <right/>
      <top style="thin">
        <color indexed="12"/>
      </top>
      <bottom style="medium">
        <color indexed="12"/>
      </bottom>
      <diagonal/>
    </border>
    <border>
      <left style="thin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thin">
        <color indexed="12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/>
  </cellStyleXfs>
  <cellXfs count="121">
    <xf numFmtId="0" fontId="0" fillId="0" borderId="0" xfId="0"/>
    <xf numFmtId="0" fontId="0" fillId="0" borderId="0" xfId="0" applyFill="1"/>
    <xf numFmtId="0" fontId="0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/>
    <xf numFmtId="0" fontId="4" fillId="0" borderId="0" xfId="0" applyFont="1" applyFill="1"/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/>
    <xf numFmtId="0" fontId="4" fillId="0" borderId="12" xfId="0" applyFont="1" applyFill="1" applyBorder="1"/>
    <xf numFmtId="0" fontId="4" fillId="0" borderId="13" xfId="0" applyFont="1" applyFill="1" applyBorder="1" applyAlignment="1">
      <alignment horizontal="center" vertical="center"/>
    </xf>
    <xf numFmtId="0" fontId="4" fillId="0" borderId="7" xfId="0" applyFont="1" applyFill="1" applyBorder="1"/>
    <xf numFmtId="0" fontId="4" fillId="0" borderId="0" xfId="0" applyFont="1" applyFill="1" applyBorder="1"/>
    <xf numFmtId="0" fontId="4" fillId="0" borderId="1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distributed" vertical="center" wrapText="1"/>
    </xf>
    <xf numFmtId="0" fontId="4" fillId="0" borderId="7" xfId="0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177" fontId="4" fillId="0" borderId="10" xfId="0" applyNumberFormat="1" applyFont="1" applyBorder="1" applyAlignment="1">
      <alignment horizontal="right" vertical="center"/>
    </xf>
    <xf numFmtId="38" fontId="4" fillId="0" borderId="0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6" fontId="4" fillId="0" borderId="7" xfId="0" applyNumberFormat="1" applyFont="1" applyBorder="1" applyAlignment="1" applyProtection="1">
      <alignment horizontal="right" vertical="center"/>
    </xf>
    <xf numFmtId="176" fontId="4" fillId="0" borderId="8" xfId="0" applyNumberFormat="1" applyFont="1" applyBorder="1" applyAlignment="1" applyProtection="1">
      <alignment horizontal="right" vertical="center"/>
    </xf>
    <xf numFmtId="177" fontId="4" fillId="0" borderId="14" xfId="0" applyNumberFormat="1" applyFont="1" applyBorder="1" applyAlignment="1" applyProtection="1">
      <alignment horizontal="right" vertical="center"/>
    </xf>
    <xf numFmtId="176" fontId="4" fillId="0" borderId="11" xfId="0" applyNumberFormat="1" applyFont="1" applyBorder="1" applyAlignment="1" applyProtection="1">
      <alignment horizontal="right" vertical="center"/>
    </xf>
    <xf numFmtId="176" fontId="4" fillId="0" borderId="13" xfId="0" applyNumberFormat="1" applyFont="1" applyBorder="1" applyAlignment="1" applyProtection="1">
      <alignment horizontal="right" vertical="center"/>
    </xf>
    <xf numFmtId="38" fontId="4" fillId="0" borderId="14" xfId="0" applyNumberFormat="1" applyFont="1" applyBorder="1" applyAlignment="1" applyProtection="1">
      <alignment horizontal="right" vertical="center"/>
    </xf>
    <xf numFmtId="0" fontId="4" fillId="0" borderId="1" xfId="0" applyFont="1" applyBorder="1" applyAlignment="1">
      <alignment horizontal="right" vertical="center"/>
    </xf>
    <xf numFmtId="177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38" fontId="4" fillId="0" borderId="2" xfId="0" applyNumberFormat="1" applyFont="1" applyBorder="1" applyAlignment="1">
      <alignment horizontal="right" vertical="center"/>
    </xf>
    <xf numFmtId="176" fontId="4" fillId="0" borderId="15" xfId="0" applyNumberFormat="1" applyFont="1" applyBorder="1" applyAlignment="1" applyProtection="1">
      <alignment horizontal="right" vertical="center"/>
    </xf>
    <xf numFmtId="178" fontId="4" fillId="0" borderId="15" xfId="0" applyNumberFormat="1" applyFont="1" applyBorder="1" applyAlignment="1" applyProtection="1">
      <alignment horizontal="right" vertical="center"/>
    </xf>
    <xf numFmtId="176" fontId="4" fillId="0" borderId="16" xfId="0" applyNumberFormat="1" applyFont="1" applyBorder="1" applyAlignment="1" applyProtection="1">
      <alignment horizontal="right" vertical="center"/>
    </xf>
    <xf numFmtId="176" fontId="4" fillId="0" borderId="5" xfId="0" applyNumberFormat="1" applyFont="1" applyBorder="1" applyAlignment="1" applyProtection="1">
      <alignment horizontal="right" vertical="center"/>
    </xf>
    <xf numFmtId="176" fontId="4" fillId="0" borderId="6" xfId="0" applyNumberFormat="1" applyFont="1" applyBorder="1" applyAlignment="1" applyProtection="1">
      <alignment horizontal="right" vertical="center"/>
    </xf>
    <xf numFmtId="176" fontId="4" fillId="0" borderId="22" xfId="0" applyNumberFormat="1" applyFont="1" applyBorder="1" applyAlignment="1" applyProtection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177" fontId="4" fillId="0" borderId="25" xfId="0" applyNumberFormat="1" applyFont="1" applyBorder="1" applyAlignment="1" applyProtection="1">
      <alignment horizontal="right" vertical="center"/>
    </xf>
    <xf numFmtId="176" fontId="4" fillId="0" borderId="4" xfId="0" applyNumberFormat="1" applyFont="1" applyBorder="1" applyAlignment="1" applyProtection="1">
      <alignment horizontal="right" vertical="center"/>
    </xf>
    <xf numFmtId="176" fontId="4" fillId="0" borderId="26" xfId="0" applyNumberFormat="1" applyFont="1" applyBorder="1" applyAlignment="1" applyProtection="1">
      <alignment horizontal="right" vertical="center"/>
    </xf>
    <xf numFmtId="176" fontId="4" fillId="0" borderId="27" xfId="0" applyNumberFormat="1" applyFont="1" applyBorder="1" applyAlignment="1" applyProtection="1">
      <alignment horizontal="right" vertical="center"/>
    </xf>
    <xf numFmtId="0" fontId="4" fillId="0" borderId="29" xfId="0" applyFont="1" applyBorder="1" applyAlignment="1">
      <alignment horizontal="right" vertical="center"/>
    </xf>
    <xf numFmtId="176" fontId="4" fillId="0" borderId="33" xfId="0" applyNumberFormat="1" applyFont="1" applyBorder="1" applyAlignment="1" applyProtection="1">
      <alignment horizontal="right" vertical="center"/>
    </xf>
    <xf numFmtId="176" fontId="4" fillId="0" borderId="32" xfId="0" applyNumberFormat="1" applyFont="1" applyBorder="1" applyAlignment="1" applyProtection="1">
      <alignment horizontal="right" vertical="center"/>
    </xf>
    <xf numFmtId="0" fontId="4" fillId="0" borderId="34" xfId="0" applyFont="1" applyBorder="1" applyAlignment="1">
      <alignment horizontal="right" vertical="center"/>
    </xf>
    <xf numFmtId="176" fontId="4" fillId="0" borderId="35" xfId="0" applyNumberFormat="1" applyFont="1" applyBorder="1" applyAlignment="1" applyProtection="1">
      <alignment horizontal="right" vertical="center"/>
    </xf>
    <xf numFmtId="38" fontId="4" fillId="0" borderId="29" xfId="1" applyFont="1" applyBorder="1" applyAlignment="1">
      <alignment horizontal="right" vertical="center"/>
    </xf>
    <xf numFmtId="0" fontId="0" fillId="0" borderId="0" xfId="0" applyFont="1" applyFill="1"/>
    <xf numFmtId="0" fontId="4" fillId="0" borderId="33" xfId="0" applyFont="1" applyFill="1" applyBorder="1" applyAlignment="1">
      <alignment horizontal="right" vertical="center"/>
    </xf>
    <xf numFmtId="0" fontId="4" fillId="0" borderId="26" xfId="0" applyFont="1" applyFill="1" applyBorder="1" applyAlignment="1">
      <alignment horizontal="right" vertical="center"/>
    </xf>
    <xf numFmtId="176" fontId="4" fillId="0" borderId="33" xfId="0" applyNumberFormat="1" applyFont="1" applyFill="1" applyBorder="1" applyAlignment="1" applyProtection="1">
      <alignment horizontal="right" vertical="center"/>
    </xf>
    <xf numFmtId="176" fontId="4" fillId="0" borderId="26" xfId="0" applyNumberFormat="1" applyFont="1" applyFill="1" applyBorder="1" applyAlignment="1" applyProtection="1">
      <alignment horizontal="right" vertical="center"/>
    </xf>
    <xf numFmtId="176" fontId="4" fillId="0" borderId="32" xfId="0" applyNumberFormat="1" applyFont="1" applyFill="1" applyBorder="1" applyAlignment="1" applyProtection="1">
      <alignment horizontal="right" vertical="center"/>
    </xf>
    <xf numFmtId="176" fontId="4" fillId="0" borderId="27" xfId="0" applyNumberFormat="1" applyFont="1" applyFill="1" applyBorder="1" applyAlignment="1" applyProtection="1">
      <alignment horizontal="right" vertical="center"/>
    </xf>
    <xf numFmtId="0" fontId="4" fillId="0" borderId="34" xfId="0" applyFont="1" applyFill="1" applyBorder="1" applyAlignment="1">
      <alignment horizontal="right" vertical="center"/>
    </xf>
    <xf numFmtId="0" fontId="4" fillId="0" borderId="29" xfId="0" applyFont="1" applyFill="1" applyBorder="1" applyAlignment="1">
      <alignment horizontal="right" vertical="center"/>
    </xf>
    <xf numFmtId="38" fontId="4" fillId="0" borderId="29" xfId="1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178" fontId="4" fillId="0" borderId="10" xfId="0" applyNumberFormat="1" applyFont="1" applyBorder="1" applyAlignment="1" applyProtection="1">
      <alignment horizontal="right" vertical="center"/>
    </xf>
    <xf numFmtId="176" fontId="4" fillId="0" borderId="10" xfId="0" applyNumberFormat="1" applyFont="1" applyBorder="1" applyAlignment="1" applyProtection="1">
      <alignment horizontal="right" vertical="center"/>
    </xf>
    <xf numFmtId="176" fontId="4" fillId="0" borderId="14" xfId="0" applyNumberFormat="1" applyFont="1" applyBorder="1" applyAlignment="1" applyProtection="1">
      <alignment horizontal="right" vertical="center"/>
    </xf>
    <xf numFmtId="178" fontId="4" fillId="0" borderId="24" xfId="0" applyNumberFormat="1" applyFont="1" applyBorder="1" applyAlignment="1" applyProtection="1">
      <alignment horizontal="righ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176" fontId="4" fillId="0" borderId="9" xfId="0" applyNumberFormat="1" applyFont="1" applyBorder="1" applyAlignment="1" applyProtection="1">
      <alignment horizontal="right" vertical="center"/>
    </xf>
    <xf numFmtId="176" fontId="4" fillId="0" borderId="10" xfId="0" applyNumberFormat="1" applyFont="1" applyBorder="1" applyAlignment="1" applyProtection="1">
      <alignment horizontal="right" vertical="center"/>
    </xf>
    <xf numFmtId="176" fontId="4" fillId="0" borderId="14" xfId="0" applyNumberFormat="1" applyFont="1" applyBorder="1" applyAlignment="1" applyProtection="1">
      <alignment horizontal="right" vertical="center"/>
    </xf>
    <xf numFmtId="178" fontId="4" fillId="0" borderId="23" xfId="0" applyNumberFormat="1" applyFont="1" applyBorder="1" applyAlignment="1" applyProtection="1">
      <alignment horizontal="right" vertical="center"/>
    </xf>
    <xf numFmtId="178" fontId="4" fillId="0" borderId="24" xfId="0" applyNumberFormat="1" applyFont="1" applyBorder="1" applyAlignment="1" applyProtection="1">
      <alignment horizontal="right" vertical="center"/>
    </xf>
    <xf numFmtId="178" fontId="4" fillId="0" borderId="25" xfId="0" applyNumberFormat="1" applyFont="1" applyBorder="1" applyAlignment="1" applyProtection="1">
      <alignment horizontal="right" vertical="center"/>
    </xf>
    <xf numFmtId="176" fontId="4" fillId="0" borderId="36" xfId="0" applyNumberFormat="1" applyFont="1" applyBorder="1" applyAlignment="1" applyProtection="1">
      <alignment horizontal="right" vertical="center"/>
    </xf>
    <xf numFmtId="176" fontId="4" fillId="0" borderId="30" xfId="0" applyNumberFormat="1" applyFont="1" applyBorder="1" applyAlignment="1" applyProtection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78" fontId="4" fillId="0" borderId="9" xfId="0" applyNumberFormat="1" applyFont="1" applyBorder="1" applyAlignment="1" applyProtection="1">
      <alignment horizontal="right" vertical="center"/>
    </xf>
    <xf numFmtId="178" fontId="4" fillId="0" borderId="10" xfId="0" applyNumberFormat="1" applyFont="1" applyBorder="1" applyAlignment="1" applyProtection="1">
      <alignment horizontal="right" vertical="center"/>
    </xf>
    <xf numFmtId="178" fontId="4" fillId="0" borderId="14" xfId="0" applyNumberFormat="1" applyFont="1" applyBorder="1" applyAlignment="1" applyProtection="1">
      <alignment horizontal="right" vertical="center"/>
    </xf>
    <xf numFmtId="176" fontId="4" fillId="0" borderId="19" xfId="0" applyNumberFormat="1" applyFont="1" applyBorder="1" applyAlignment="1" applyProtection="1">
      <alignment horizontal="right" vertical="center"/>
    </xf>
    <xf numFmtId="176" fontId="4" fillId="0" borderId="37" xfId="0" applyNumberFormat="1" applyFont="1" applyBorder="1" applyAlignment="1" applyProtection="1">
      <alignment horizontal="right" vertical="center"/>
    </xf>
    <xf numFmtId="176" fontId="4" fillId="0" borderId="20" xfId="0" applyNumberFormat="1" applyFont="1" applyBorder="1" applyAlignment="1" applyProtection="1">
      <alignment horizontal="right" vertical="center"/>
    </xf>
    <xf numFmtId="176" fontId="4" fillId="0" borderId="17" xfId="0" applyNumberFormat="1" applyFont="1" applyBorder="1" applyAlignment="1" applyProtection="1">
      <alignment horizontal="right" vertical="center"/>
    </xf>
    <xf numFmtId="176" fontId="4" fillId="0" borderId="38" xfId="0" applyNumberFormat="1" applyFont="1" applyBorder="1" applyAlignment="1" applyProtection="1">
      <alignment horizontal="right" vertical="center"/>
    </xf>
    <xf numFmtId="176" fontId="4" fillId="0" borderId="18" xfId="0" applyNumberFormat="1" applyFont="1" applyBorder="1" applyAlignment="1" applyProtection="1">
      <alignment horizontal="right" vertical="center"/>
    </xf>
    <xf numFmtId="0" fontId="4" fillId="0" borderId="3" xfId="0" applyFont="1" applyFill="1" applyBorder="1" applyAlignment="1">
      <alignment horizontal="distributed" vertical="center" wrapText="1"/>
    </xf>
    <xf numFmtId="0" fontId="4" fillId="0" borderId="8" xfId="0" applyFont="1" applyFill="1" applyBorder="1" applyAlignment="1">
      <alignment horizontal="distributed" vertical="center" wrapText="1"/>
    </xf>
    <xf numFmtId="0" fontId="4" fillId="0" borderId="13" xfId="0" applyFont="1" applyFill="1" applyBorder="1" applyAlignment="1">
      <alignment horizontal="distributed" vertical="center" wrapText="1"/>
    </xf>
    <xf numFmtId="0" fontId="7" fillId="0" borderId="39" xfId="3" applyFont="1" applyFill="1" applyBorder="1" applyAlignment="1">
      <alignment horizontal="distributed" vertical="center"/>
    </xf>
    <xf numFmtId="0" fontId="7" fillId="0" borderId="40" xfId="3" applyFont="1" applyFill="1" applyBorder="1" applyAlignment="1">
      <alignment horizontal="distributed" vertical="center"/>
    </xf>
    <xf numFmtId="0" fontId="7" fillId="0" borderId="41" xfId="3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center" vertical="center" wrapText="1"/>
    </xf>
    <xf numFmtId="0" fontId="4" fillId="0" borderId="12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BF6E854A-A801-4F96-A417-8B54EA588C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27474-FF61-4067-9063-3502A2A755F2}">
  <sheetPr>
    <tabColor rgb="FFFF0000"/>
  </sheetPr>
  <dimension ref="A1:L86"/>
  <sheetViews>
    <sheetView showGridLines="0" tabSelected="1" view="pageBreakPreview" zoomScaleNormal="100" zoomScaleSheetLayoutView="100" workbookViewId="0">
      <selection activeCell="A2" sqref="A2:L3"/>
    </sheetView>
  </sheetViews>
  <sheetFormatPr defaultColWidth="9.625" defaultRowHeight="13.5" x14ac:dyDescent="0.15"/>
  <cols>
    <col min="1" max="1" width="2.625" style="1" customWidth="1"/>
    <col min="2" max="2" width="3.375" style="1" customWidth="1"/>
    <col min="3" max="3" width="18.875" style="1" customWidth="1"/>
    <col min="4" max="4" width="9.125" style="1" customWidth="1"/>
    <col min="5" max="5" width="8.75" style="1" bestFit="1" customWidth="1"/>
    <col min="6" max="6" width="9.375" style="1" customWidth="1"/>
    <col min="7" max="7" width="2.5" style="1" customWidth="1"/>
    <col min="8" max="8" width="8.625" style="50" customWidth="1"/>
    <col min="9" max="9" width="9.5" style="1" customWidth="1"/>
    <col min="10" max="10" width="8.75" style="1" bestFit="1" customWidth="1"/>
    <col min="11" max="11" width="9.625" style="1" customWidth="1"/>
    <col min="12" max="12" width="7.25" style="1" customWidth="1"/>
    <col min="13" max="16384" width="9.625" style="1"/>
  </cols>
  <sheetData>
    <row r="1" spans="1:12" ht="8.25" customHeight="1" x14ac:dyDescent="0.15"/>
    <row r="2" spans="1:12" ht="11.25" customHeight="1" x14ac:dyDescent="0.15">
      <c r="A2" s="103" t="s">
        <v>43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</row>
    <row r="3" spans="1:12" ht="11.25" customHeight="1" x14ac:dyDescent="0.15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</row>
    <row r="4" spans="1:12" ht="3.7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2.75" customHeight="1" x14ac:dyDescent="0.15">
      <c r="A5" s="3"/>
      <c r="B5" s="3" t="s">
        <v>36</v>
      </c>
      <c r="C5" s="3"/>
      <c r="D5" s="5"/>
      <c r="E5" s="5"/>
      <c r="F5" s="5"/>
      <c r="G5" s="5"/>
      <c r="H5" s="5"/>
      <c r="I5" s="5"/>
      <c r="J5" s="5"/>
      <c r="K5" s="104" t="s">
        <v>0</v>
      </c>
      <c r="L5" s="104"/>
    </row>
    <row r="6" spans="1:12" s="4" customFormat="1" ht="15" customHeight="1" thickBot="1" x14ac:dyDescent="0.2">
      <c r="A6" s="6"/>
      <c r="B6" s="7"/>
      <c r="C6" s="8"/>
      <c r="D6" s="105" t="s">
        <v>45</v>
      </c>
      <c r="E6" s="106"/>
      <c r="F6" s="105" t="s">
        <v>44</v>
      </c>
      <c r="G6" s="107"/>
      <c r="H6" s="107"/>
      <c r="I6" s="107"/>
      <c r="J6" s="106"/>
      <c r="K6" s="105" t="s">
        <v>42</v>
      </c>
      <c r="L6" s="108"/>
    </row>
    <row r="7" spans="1:12" s="4" customFormat="1" ht="12" customHeight="1" x14ac:dyDescent="0.15">
      <c r="A7" s="109" t="s">
        <v>1</v>
      </c>
      <c r="B7" s="110"/>
      <c r="C7" s="111"/>
      <c r="D7" s="66" t="s">
        <v>2</v>
      </c>
      <c r="E7" s="9" t="s">
        <v>3</v>
      </c>
      <c r="F7" s="105" t="s">
        <v>4</v>
      </c>
      <c r="G7" s="113" t="s">
        <v>49</v>
      </c>
      <c r="H7" s="114"/>
      <c r="I7" s="117" t="s">
        <v>5</v>
      </c>
      <c r="J7" s="9" t="s">
        <v>3</v>
      </c>
      <c r="K7" s="119" t="s">
        <v>37</v>
      </c>
      <c r="L7" s="9" t="s">
        <v>6</v>
      </c>
    </row>
    <row r="8" spans="1:12" s="4" customFormat="1" ht="12" customHeight="1" x14ac:dyDescent="0.15">
      <c r="A8" s="10"/>
      <c r="B8" s="11"/>
      <c r="C8" s="12"/>
      <c r="D8" s="61" t="s">
        <v>41</v>
      </c>
      <c r="E8" s="69" t="s">
        <v>40</v>
      </c>
      <c r="F8" s="112"/>
      <c r="G8" s="115"/>
      <c r="H8" s="116"/>
      <c r="I8" s="118"/>
      <c r="J8" s="69" t="s">
        <v>40</v>
      </c>
      <c r="K8" s="120"/>
      <c r="L8" s="60" t="s">
        <v>7</v>
      </c>
    </row>
    <row r="9" spans="1:12" s="4" customFormat="1" ht="10.5" customHeight="1" x14ac:dyDescent="0.15">
      <c r="A9" s="13"/>
      <c r="B9" s="14"/>
      <c r="C9" s="97" t="s">
        <v>8</v>
      </c>
      <c r="D9" s="17"/>
      <c r="E9" s="18"/>
      <c r="F9" s="17"/>
      <c r="G9" s="51"/>
      <c r="H9" s="52"/>
      <c r="I9" s="19"/>
      <c r="J9" s="20"/>
      <c r="K9" s="21"/>
      <c r="L9" s="22"/>
    </row>
    <row r="10" spans="1:12" s="4" customFormat="1" ht="10.5" customHeight="1" x14ac:dyDescent="0.15">
      <c r="A10" s="66" t="s">
        <v>9</v>
      </c>
      <c r="B10" s="67">
        <v>1</v>
      </c>
      <c r="C10" s="98"/>
      <c r="D10" s="63">
        <v>68514000</v>
      </c>
      <c r="E10" s="62">
        <f>IF($D$81=0,0,ROUND(D10/$D$81*100,2))</f>
        <v>35.22</v>
      </c>
      <c r="F10" s="23">
        <v>65092000</v>
      </c>
      <c r="G10" s="53"/>
      <c r="H10" s="54">
        <v>-777000</v>
      </c>
      <c r="I10" s="24">
        <f>F10+H10</f>
        <v>64315000</v>
      </c>
      <c r="J10" s="62">
        <f>IF($I$81=0,0,ROUND(I10/$I$81*100,2))</f>
        <v>24.52</v>
      </c>
      <c r="K10" s="24">
        <f>I10-D10</f>
        <v>-4199000</v>
      </c>
      <c r="L10" s="62">
        <f>IF(K10 = 0,0,ROUND(K10/D10*100,2))</f>
        <v>-6.13</v>
      </c>
    </row>
    <row r="11" spans="1:12" s="4" customFormat="1" ht="10.5" customHeight="1" x14ac:dyDescent="0.15">
      <c r="A11" s="68"/>
      <c r="B11" s="15"/>
      <c r="C11" s="99"/>
      <c r="D11" s="64"/>
      <c r="E11" s="25"/>
      <c r="F11" s="26"/>
      <c r="G11" s="55"/>
      <c r="H11" s="56"/>
      <c r="I11" s="27"/>
      <c r="J11" s="25"/>
      <c r="K11" s="28"/>
      <c r="L11" s="25"/>
    </row>
    <row r="12" spans="1:12" s="4" customFormat="1" ht="10.5" customHeight="1" x14ac:dyDescent="0.15">
      <c r="A12" s="13"/>
      <c r="B12" s="14"/>
      <c r="C12" s="97" t="s">
        <v>10</v>
      </c>
      <c r="D12" s="17"/>
      <c r="E12" s="18"/>
      <c r="F12" s="17"/>
      <c r="G12" s="51"/>
      <c r="H12" s="52"/>
      <c r="I12" s="19"/>
      <c r="J12" s="20"/>
      <c r="K12" s="21"/>
      <c r="L12" s="22"/>
    </row>
    <row r="13" spans="1:12" s="4" customFormat="1" ht="10.5" customHeight="1" x14ac:dyDescent="0.15">
      <c r="A13" s="66"/>
      <c r="B13" s="67">
        <v>2</v>
      </c>
      <c r="C13" s="98"/>
      <c r="D13" s="63">
        <v>1400760</v>
      </c>
      <c r="E13" s="62">
        <f>IF($D$81=0,0,ROUND(D13/$D$81*100,2))</f>
        <v>0.72</v>
      </c>
      <c r="F13" s="23">
        <v>1449865</v>
      </c>
      <c r="G13" s="53"/>
      <c r="H13" s="54"/>
      <c r="I13" s="24">
        <f>F13+H13</f>
        <v>1449865</v>
      </c>
      <c r="J13" s="62">
        <f>IF($I$81=0,0,ROUND(I13/$I$81*100,2))</f>
        <v>0.55000000000000004</v>
      </c>
      <c r="K13" s="24">
        <f>I13-D13</f>
        <v>49105</v>
      </c>
      <c r="L13" s="62">
        <f>IF(D13=0,0,ROUND(K13/$D13*100,2))</f>
        <v>3.51</v>
      </c>
    </row>
    <row r="14" spans="1:12" s="4" customFormat="1" ht="10.5" customHeight="1" x14ac:dyDescent="0.15">
      <c r="A14" s="68"/>
      <c r="B14" s="15"/>
      <c r="C14" s="99"/>
      <c r="D14" s="64"/>
      <c r="E14" s="25"/>
      <c r="F14" s="26"/>
      <c r="G14" s="55"/>
      <c r="H14" s="56"/>
      <c r="I14" s="27"/>
      <c r="J14" s="25"/>
      <c r="K14" s="28"/>
      <c r="L14" s="25"/>
    </row>
    <row r="15" spans="1:12" s="4" customFormat="1" ht="10.5" customHeight="1" x14ac:dyDescent="0.15">
      <c r="A15" s="6"/>
      <c r="B15" s="7"/>
      <c r="C15" s="97" t="s">
        <v>11</v>
      </c>
      <c r="D15" s="29"/>
      <c r="E15" s="30"/>
      <c r="F15" s="29"/>
      <c r="G15" s="57"/>
      <c r="H15" s="58"/>
      <c r="I15" s="31"/>
      <c r="J15" s="22"/>
      <c r="K15" s="32"/>
      <c r="L15" s="22"/>
    </row>
    <row r="16" spans="1:12" s="4" customFormat="1" ht="10.5" customHeight="1" x14ac:dyDescent="0.15">
      <c r="A16" s="66"/>
      <c r="B16" s="67">
        <v>3</v>
      </c>
      <c r="C16" s="98"/>
      <c r="D16" s="63">
        <v>130000</v>
      </c>
      <c r="E16" s="62">
        <f>IF($D$81=0,0,ROUND(D16/$D$81*100,2))</f>
        <v>7.0000000000000007E-2</v>
      </c>
      <c r="F16" s="23">
        <v>90000</v>
      </c>
      <c r="G16" s="53"/>
      <c r="H16" s="54"/>
      <c r="I16" s="24">
        <f>F16+H16</f>
        <v>90000</v>
      </c>
      <c r="J16" s="62">
        <f>IF($I$81=0,0,ROUND(I16/$I$81*100,2))</f>
        <v>0.03</v>
      </c>
      <c r="K16" s="24">
        <f>I16-D16</f>
        <v>-40000</v>
      </c>
      <c r="L16" s="62">
        <f>IF(D16=0,0,ROUND(K16/$D16*100,2))</f>
        <v>-30.77</v>
      </c>
    </row>
    <row r="17" spans="1:12" s="4" customFormat="1" ht="10.5" customHeight="1" x14ac:dyDescent="0.15">
      <c r="A17" s="68"/>
      <c r="B17" s="15"/>
      <c r="C17" s="99"/>
      <c r="D17" s="64"/>
      <c r="E17" s="25"/>
      <c r="F17" s="26"/>
      <c r="G17" s="55"/>
      <c r="H17" s="56"/>
      <c r="I17" s="27"/>
      <c r="J17" s="25"/>
      <c r="K17" s="28"/>
      <c r="L17" s="25"/>
    </row>
    <row r="18" spans="1:12" s="4" customFormat="1" ht="10.5" customHeight="1" x14ac:dyDescent="0.15">
      <c r="A18" s="6"/>
      <c r="B18" s="7"/>
      <c r="C18" s="97" t="s">
        <v>12</v>
      </c>
      <c r="D18" s="29"/>
      <c r="E18" s="30"/>
      <c r="F18" s="29"/>
      <c r="G18" s="57"/>
      <c r="H18" s="58"/>
      <c r="I18" s="31"/>
      <c r="J18" s="22"/>
      <c r="K18" s="32"/>
      <c r="L18" s="22"/>
    </row>
    <row r="19" spans="1:12" s="4" customFormat="1" ht="10.5" customHeight="1" x14ac:dyDescent="0.15">
      <c r="A19" s="66"/>
      <c r="B19" s="67">
        <v>4</v>
      </c>
      <c r="C19" s="98"/>
      <c r="D19" s="63">
        <v>220000</v>
      </c>
      <c r="E19" s="62">
        <f>IF($D$81=0,0,ROUND(D19/$D$81*100,2))</f>
        <v>0.11</v>
      </c>
      <c r="F19" s="23">
        <v>200000</v>
      </c>
      <c r="G19" s="53"/>
      <c r="H19" s="54"/>
      <c r="I19" s="24">
        <f>F19+H19</f>
        <v>200000</v>
      </c>
      <c r="J19" s="62">
        <f>IF($I$81=0,0,ROUND(I19/$I$81*100,2))</f>
        <v>0.08</v>
      </c>
      <c r="K19" s="24">
        <f>I19-D19</f>
        <v>-20000</v>
      </c>
      <c r="L19" s="62">
        <f>IF(D19=0,0,ROUND(K19/$D19*100,2))</f>
        <v>-9.09</v>
      </c>
    </row>
    <row r="20" spans="1:12" s="4" customFormat="1" ht="10.5" customHeight="1" x14ac:dyDescent="0.15">
      <c r="A20" s="68"/>
      <c r="B20" s="15"/>
      <c r="C20" s="99"/>
      <c r="D20" s="64"/>
      <c r="E20" s="25"/>
      <c r="F20" s="26"/>
      <c r="G20" s="55"/>
      <c r="H20" s="56"/>
      <c r="I20" s="27"/>
      <c r="J20" s="25"/>
      <c r="K20" s="28"/>
      <c r="L20" s="25"/>
    </row>
    <row r="21" spans="1:12" s="4" customFormat="1" ht="10.5" customHeight="1" x14ac:dyDescent="0.15">
      <c r="A21" s="6"/>
      <c r="B21" s="7"/>
      <c r="C21" s="97" t="s">
        <v>13</v>
      </c>
      <c r="D21" s="29"/>
      <c r="E21" s="30"/>
      <c r="F21" s="29"/>
      <c r="G21" s="57"/>
      <c r="H21" s="58"/>
      <c r="I21" s="31"/>
      <c r="J21" s="22"/>
      <c r="K21" s="32"/>
      <c r="L21" s="22"/>
    </row>
    <row r="22" spans="1:12" s="4" customFormat="1" ht="10.5" customHeight="1" x14ac:dyDescent="0.15">
      <c r="A22" s="66"/>
      <c r="B22" s="67">
        <v>5</v>
      </c>
      <c r="C22" s="98"/>
      <c r="D22" s="63">
        <v>200000</v>
      </c>
      <c r="E22" s="62">
        <f>IF($D$81=0,0,ROUND(D22/$D$81*100,2))</f>
        <v>0.1</v>
      </c>
      <c r="F22" s="23">
        <v>110000</v>
      </c>
      <c r="G22" s="53"/>
      <c r="H22" s="54"/>
      <c r="I22" s="24">
        <f>F22+H22</f>
        <v>110000</v>
      </c>
      <c r="J22" s="62">
        <f>IF($I$81=0,0,ROUND(I22/$I$81*100,2))</f>
        <v>0.04</v>
      </c>
      <c r="K22" s="24">
        <f>I22-D22</f>
        <v>-90000</v>
      </c>
      <c r="L22" s="62">
        <f>IF(D22=0,0,ROUND(K22/$D22*100,2))</f>
        <v>-45</v>
      </c>
    </row>
    <row r="23" spans="1:12" s="4" customFormat="1" ht="10.5" customHeight="1" x14ac:dyDescent="0.15">
      <c r="A23" s="68"/>
      <c r="B23" s="15"/>
      <c r="C23" s="99"/>
      <c r="D23" s="64"/>
      <c r="E23" s="25"/>
      <c r="F23" s="26"/>
      <c r="G23" s="55"/>
      <c r="H23" s="56"/>
      <c r="I23" s="27"/>
      <c r="J23" s="25"/>
      <c r="K23" s="28"/>
      <c r="L23" s="25"/>
    </row>
    <row r="24" spans="1:12" s="4" customFormat="1" ht="10.5" customHeight="1" x14ac:dyDescent="0.15">
      <c r="A24" s="6"/>
      <c r="B24" s="7"/>
      <c r="C24" s="97" t="s">
        <v>46</v>
      </c>
      <c r="D24" s="29"/>
      <c r="E24" s="30"/>
      <c r="F24" s="29"/>
      <c r="G24" s="57"/>
      <c r="H24" s="58"/>
      <c r="I24" s="31"/>
      <c r="J24" s="22"/>
      <c r="K24" s="32"/>
      <c r="L24" s="22"/>
    </row>
    <row r="25" spans="1:12" s="4" customFormat="1" ht="10.5" customHeight="1" x14ac:dyDescent="0.15">
      <c r="A25" s="66"/>
      <c r="B25" s="67">
        <v>6</v>
      </c>
      <c r="C25" s="98"/>
      <c r="D25" s="63">
        <v>0</v>
      </c>
      <c r="E25" s="62">
        <f>IF($D$81=0,0,ROUND(D25/$D$81*100,2))</f>
        <v>0</v>
      </c>
      <c r="F25" s="23">
        <v>366648</v>
      </c>
      <c r="G25" s="53"/>
      <c r="H25" s="54"/>
      <c r="I25" s="24">
        <f>F25+H25</f>
        <v>366648</v>
      </c>
      <c r="J25" s="62">
        <f>IF($I$81=0,0,ROUND(I25/$I$81*100,2))</f>
        <v>0.14000000000000001</v>
      </c>
      <c r="K25" s="24">
        <f>I25-D25</f>
        <v>366648</v>
      </c>
      <c r="L25" s="62">
        <f>IF(D25=0,0,ROUND(K25/$D25*100,2))</f>
        <v>0</v>
      </c>
    </row>
    <row r="26" spans="1:12" s="4" customFormat="1" ht="10.5" customHeight="1" x14ac:dyDescent="0.15">
      <c r="A26" s="68"/>
      <c r="B26" s="15"/>
      <c r="C26" s="99"/>
      <c r="D26" s="64"/>
      <c r="E26" s="25"/>
      <c r="F26" s="26"/>
      <c r="G26" s="55"/>
      <c r="H26" s="56"/>
      <c r="I26" s="27"/>
      <c r="J26" s="25"/>
      <c r="K26" s="28"/>
      <c r="L26" s="25"/>
    </row>
    <row r="27" spans="1:12" s="4" customFormat="1" ht="10.5" customHeight="1" x14ac:dyDescent="0.15">
      <c r="A27" s="6"/>
      <c r="B27" s="7"/>
      <c r="C27" s="97" t="s">
        <v>14</v>
      </c>
      <c r="D27" s="29"/>
      <c r="E27" s="30"/>
      <c r="F27" s="29"/>
      <c r="G27" s="57"/>
      <c r="H27" s="58"/>
      <c r="I27" s="31"/>
      <c r="J27" s="22"/>
      <c r="K27" s="32"/>
      <c r="L27" s="22"/>
    </row>
    <row r="28" spans="1:12" s="4" customFormat="1" ht="10.5" customHeight="1" x14ac:dyDescent="0.15">
      <c r="A28" s="66"/>
      <c r="B28" s="67">
        <v>7</v>
      </c>
      <c r="C28" s="98"/>
      <c r="D28" s="63">
        <v>9200000</v>
      </c>
      <c r="E28" s="62">
        <f>IF($D$81=0,0,ROUND(D28/$D$81*100,2))</f>
        <v>4.7300000000000004</v>
      </c>
      <c r="F28" s="23">
        <v>10230000</v>
      </c>
      <c r="G28" s="53"/>
      <c r="H28" s="54"/>
      <c r="I28" s="24">
        <f>F28+H28</f>
        <v>10230000</v>
      </c>
      <c r="J28" s="62">
        <f>IF($I$81=0,0,ROUND(I28/$I$81*100,2))</f>
        <v>3.9</v>
      </c>
      <c r="K28" s="24">
        <f>I28-D28</f>
        <v>1030000</v>
      </c>
      <c r="L28" s="62">
        <f>IF(D28=0,0,ROUND(K28/$D28*100,2))</f>
        <v>11.2</v>
      </c>
    </row>
    <row r="29" spans="1:12" s="4" customFormat="1" ht="10.5" customHeight="1" x14ac:dyDescent="0.15">
      <c r="A29" s="68"/>
      <c r="B29" s="15"/>
      <c r="C29" s="99"/>
      <c r="D29" s="64"/>
      <c r="E29" s="25"/>
      <c r="F29" s="26"/>
      <c r="G29" s="55"/>
      <c r="H29" s="56"/>
      <c r="I29" s="27"/>
      <c r="J29" s="25"/>
      <c r="K29" s="28"/>
      <c r="L29" s="25"/>
    </row>
    <row r="30" spans="1:12" s="4" customFormat="1" ht="10.5" customHeight="1" x14ac:dyDescent="0.15">
      <c r="A30" s="6"/>
      <c r="B30" s="7"/>
      <c r="C30" s="97" t="s">
        <v>15</v>
      </c>
      <c r="D30" s="29"/>
      <c r="E30" s="30"/>
      <c r="F30" s="29"/>
      <c r="G30" s="57"/>
      <c r="H30" s="58"/>
      <c r="I30" s="31"/>
      <c r="J30" s="22"/>
      <c r="K30" s="32"/>
      <c r="L30" s="22"/>
    </row>
    <row r="31" spans="1:12" s="4" customFormat="1" ht="10.5" customHeight="1" x14ac:dyDescent="0.15">
      <c r="A31" s="66"/>
      <c r="B31" s="67">
        <v>8</v>
      </c>
      <c r="C31" s="98"/>
      <c r="D31" s="63">
        <v>70000</v>
      </c>
      <c r="E31" s="62">
        <f>IF($D$81=0,0,ROUND(D31/$D$81*100,2))</f>
        <v>0.04</v>
      </c>
      <c r="F31" s="23">
        <v>75000</v>
      </c>
      <c r="G31" s="53"/>
      <c r="H31" s="54"/>
      <c r="I31" s="24">
        <f>F31+H31</f>
        <v>75000</v>
      </c>
      <c r="J31" s="62">
        <f>IF($I$81=0,0,ROUND(I31/$I$81*100,2))</f>
        <v>0.03</v>
      </c>
      <c r="K31" s="24">
        <f>I31-D31</f>
        <v>5000</v>
      </c>
      <c r="L31" s="62">
        <f>IF(D31=0,0,ROUND(K31/$D31*100,2))</f>
        <v>7.14</v>
      </c>
    </row>
    <row r="32" spans="1:12" s="4" customFormat="1" ht="10.5" customHeight="1" x14ac:dyDescent="0.15">
      <c r="A32" s="68"/>
      <c r="B32" s="15"/>
      <c r="C32" s="99"/>
      <c r="D32" s="64"/>
      <c r="E32" s="25"/>
      <c r="F32" s="26"/>
      <c r="G32" s="55"/>
      <c r="H32" s="56"/>
      <c r="I32" s="27"/>
      <c r="J32" s="25"/>
      <c r="K32" s="28"/>
      <c r="L32" s="25"/>
    </row>
    <row r="33" spans="1:12" s="4" customFormat="1" ht="10.5" customHeight="1" x14ac:dyDescent="0.15">
      <c r="A33" s="6"/>
      <c r="B33" s="7"/>
      <c r="C33" s="97" t="s">
        <v>38</v>
      </c>
      <c r="D33" s="29"/>
      <c r="E33" s="30"/>
      <c r="F33" s="29"/>
      <c r="G33" s="57"/>
      <c r="H33" s="58"/>
      <c r="I33" s="31"/>
      <c r="J33" s="22"/>
      <c r="K33" s="32"/>
      <c r="L33" s="22"/>
    </row>
    <row r="34" spans="1:12" s="4" customFormat="1" ht="10.5" customHeight="1" x14ac:dyDescent="0.15">
      <c r="A34" s="66"/>
      <c r="B34" s="67">
        <v>9</v>
      </c>
      <c r="C34" s="98"/>
      <c r="D34" s="63">
        <v>50000</v>
      </c>
      <c r="E34" s="62">
        <f>IF($D$81=0,0,ROUND(D34/$D$81*100,2))</f>
        <v>0.03</v>
      </c>
      <c r="F34" s="23">
        <v>70000</v>
      </c>
      <c r="G34" s="53"/>
      <c r="H34" s="54"/>
      <c r="I34" s="24">
        <f>F34+H34</f>
        <v>70000</v>
      </c>
      <c r="J34" s="62">
        <f>IF($I$81=0,0,ROUND(I34/$I$81*100,2))</f>
        <v>0.03</v>
      </c>
      <c r="K34" s="24">
        <f>I34-D34</f>
        <v>20000</v>
      </c>
      <c r="L34" s="62">
        <f>IF(D34=0,0,ROUND(K34/$D34*100,2))</f>
        <v>40</v>
      </c>
    </row>
    <row r="35" spans="1:12" s="4" customFormat="1" ht="10.5" customHeight="1" x14ac:dyDescent="0.15">
      <c r="A35" s="68"/>
      <c r="B35" s="15"/>
      <c r="C35" s="99"/>
      <c r="D35" s="64"/>
      <c r="E35" s="25"/>
      <c r="F35" s="26"/>
      <c r="G35" s="55"/>
      <c r="H35" s="56"/>
      <c r="I35" s="27"/>
      <c r="J35" s="25"/>
      <c r="K35" s="28"/>
      <c r="L35" s="25"/>
    </row>
    <row r="36" spans="1:12" s="4" customFormat="1" ht="10.5" customHeight="1" x14ac:dyDescent="0.15">
      <c r="A36" s="6"/>
      <c r="B36" s="7"/>
      <c r="C36" s="100" t="s">
        <v>16</v>
      </c>
      <c r="D36" s="29"/>
      <c r="E36" s="30"/>
      <c r="F36" s="29"/>
      <c r="G36" s="57"/>
      <c r="H36" s="58"/>
      <c r="I36" s="31"/>
      <c r="J36" s="22"/>
      <c r="K36" s="32"/>
      <c r="L36" s="22"/>
    </row>
    <row r="37" spans="1:12" s="4" customFormat="1" ht="10.5" customHeight="1" x14ac:dyDescent="0.15">
      <c r="A37" s="66"/>
      <c r="B37" s="67">
        <v>10</v>
      </c>
      <c r="C37" s="101"/>
      <c r="D37" s="63">
        <v>2800</v>
      </c>
      <c r="E37" s="62">
        <f>IF($D$81=0,0,ROUND(D37/$D$81*100,2))</f>
        <v>0</v>
      </c>
      <c r="F37" s="23">
        <v>2500</v>
      </c>
      <c r="G37" s="53"/>
      <c r="H37" s="54"/>
      <c r="I37" s="24">
        <f>F37+H37</f>
        <v>2500</v>
      </c>
      <c r="J37" s="62">
        <f>IF($I$81=0,0,ROUND(I37/$I$81*100,2))</f>
        <v>0</v>
      </c>
      <c r="K37" s="24">
        <f>I37-D37</f>
        <v>-300</v>
      </c>
      <c r="L37" s="62">
        <f>IF(D37=0,0,ROUND(K37/$D37*100,2))</f>
        <v>-10.71</v>
      </c>
    </row>
    <row r="38" spans="1:12" s="4" customFormat="1" ht="10.5" customHeight="1" x14ac:dyDescent="0.15">
      <c r="A38" s="68"/>
      <c r="B38" s="15"/>
      <c r="C38" s="102"/>
      <c r="D38" s="64"/>
      <c r="E38" s="25"/>
      <c r="F38" s="26"/>
      <c r="G38" s="55"/>
      <c r="H38" s="56"/>
      <c r="I38" s="27"/>
      <c r="J38" s="25"/>
      <c r="K38" s="28"/>
      <c r="L38" s="25"/>
    </row>
    <row r="39" spans="1:12" s="4" customFormat="1" ht="10.5" customHeight="1" x14ac:dyDescent="0.15">
      <c r="A39" s="6"/>
      <c r="B39" s="7"/>
      <c r="C39" s="97" t="s">
        <v>17</v>
      </c>
      <c r="D39" s="29"/>
      <c r="E39" s="30"/>
      <c r="F39" s="29"/>
      <c r="G39" s="57"/>
      <c r="H39" s="58"/>
      <c r="I39" s="31"/>
      <c r="J39" s="22"/>
      <c r="K39" s="32"/>
      <c r="L39" s="22"/>
    </row>
    <row r="40" spans="1:12" s="4" customFormat="1" ht="10.5" customHeight="1" x14ac:dyDescent="0.15">
      <c r="A40" s="66"/>
      <c r="B40" s="67">
        <v>11</v>
      </c>
      <c r="C40" s="98"/>
      <c r="D40" s="63">
        <v>895000</v>
      </c>
      <c r="E40" s="62">
        <f>IF($D$81=0,0,ROUND(D40/$D$81*100,2))</f>
        <v>0.46</v>
      </c>
      <c r="F40" s="23">
        <v>482076</v>
      </c>
      <c r="G40" s="53"/>
      <c r="H40" s="54"/>
      <c r="I40" s="24">
        <f>F40+H40</f>
        <v>482076</v>
      </c>
      <c r="J40" s="62">
        <f>IF($I$81=0,0,ROUND(I40/$I$81*100,2))</f>
        <v>0.18</v>
      </c>
      <c r="K40" s="24">
        <f>I40-D40</f>
        <v>-412924</v>
      </c>
      <c r="L40" s="62">
        <f>IF(D40=0,0,ROUND(K40/$D40*100,2))</f>
        <v>-46.14</v>
      </c>
    </row>
    <row r="41" spans="1:12" s="4" customFormat="1" ht="10.5" customHeight="1" x14ac:dyDescent="0.15">
      <c r="A41" s="68"/>
      <c r="B41" s="15"/>
      <c r="C41" s="99"/>
      <c r="D41" s="64"/>
      <c r="E41" s="25"/>
      <c r="F41" s="26"/>
      <c r="G41" s="55"/>
      <c r="H41" s="56"/>
      <c r="I41" s="27"/>
      <c r="J41" s="25"/>
      <c r="K41" s="28"/>
      <c r="L41" s="25"/>
    </row>
    <row r="42" spans="1:12" s="4" customFormat="1" ht="10.5" customHeight="1" x14ac:dyDescent="0.15">
      <c r="A42" s="6"/>
      <c r="B42" s="7"/>
      <c r="C42" s="97" t="s">
        <v>18</v>
      </c>
      <c r="D42" s="29"/>
      <c r="E42" s="30"/>
      <c r="F42" s="29"/>
      <c r="G42" s="57"/>
      <c r="H42" s="58"/>
      <c r="I42" s="31"/>
      <c r="J42" s="22"/>
      <c r="K42" s="32"/>
      <c r="L42" s="22"/>
    </row>
    <row r="43" spans="1:12" s="4" customFormat="1" ht="10.5" customHeight="1" x14ac:dyDescent="0.15">
      <c r="A43" s="66"/>
      <c r="B43" s="67">
        <v>12</v>
      </c>
      <c r="C43" s="98"/>
      <c r="D43" s="63">
        <v>19439000</v>
      </c>
      <c r="E43" s="62">
        <f>IF($D$81=0,0,ROUND(D43/$D$81*100,2))</f>
        <v>9.99</v>
      </c>
      <c r="F43" s="23">
        <v>19557000</v>
      </c>
      <c r="G43" s="53"/>
      <c r="H43" s="54"/>
      <c r="I43" s="24">
        <f>F43+H43</f>
        <v>19557000</v>
      </c>
      <c r="J43" s="62">
        <f>IF($I$81=0,0,ROUND(I43/$I$81*100,2))</f>
        <v>7.46</v>
      </c>
      <c r="K43" s="24">
        <f>I43-D43</f>
        <v>118000</v>
      </c>
      <c r="L43" s="62">
        <f>IF(D43=0,0,ROUND(K43/$D43*100,2))</f>
        <v>0.61</v>
      </c>
    </row>
    <row r="44" spans="1:12" s="4" customFormat="1" ht="10.5" customHeight="1" x14ac:dyDescent="0.15">
      <c r="A44" s="68"/>
      <c r="B44" s="15"/>
      <c r="C44" s="99"/>
      <c r="D44" s="64"/>
      <c r="E44" s="25"/>
      <c r="F44" s="26"/>
      <c r="G44" s="55"/>
      <c r="H44" s="56"/>
      <c r="I44" s="27"/>
      <c r="J44" s="25"/>
      <c r="K44" s="28"/>
      <c r="L44" s="25"/>
    </row>
    <row r="45" spans="1:12" s="4" customFormat="1" ht="10.5" customHeight="1" x14ac:dyDescent="0.15">
      <c r="A45" s="6"/>
      <c r="B45" s="7"/>
      <c r="C45" s="97" t="s">
        <v>19</v>
      </c>
      <c r="D45" s="29"/>
      <c r="E45" s="30"/>
      <c r="F45" s="29"/>
      <c r="G45" s="57"/>
      <c r="H45" s="59"/>
      <c r="I45" s="31"/>
      <c r="J45" s="22"/>
      <c r="K45" s="32"/>
      <c r="L45" s="22"/>
    </row>
    <row r="46" spans="1:12" s="4" customFormat="1" ht="10.5" customHeight="1" x14ac:dyDescent="0.15">
      <c r="A46" s="66"/>
      <c r="B46" s="67">
        <v>13</v>
      </c>
      <c r="C46" s="98"/>
      <c r="D46" s="63">
        <v>70000</v>
      </c>
      <c r="E46" s="62">
        <f>IF($D$81=0,0,ROUND(D46/$D$81*100,2))</f>
        <v>0.04</v>
      </c>
      <c r="F46" s="23">
        <v>60000</v>
      </c>
      <c r="G46" s="53"/>
      <c r="H46" s="54"/>
      <c r="I46" s="24">
        <f>F46+H46</f>
        <v>60000</v>
      </c>
      <c r="J46" s="62">
        <f>IF($I$81=0,0,ROUND(I46/$I$81*100,2))</f>
        <v>0.02</v>
      </c>
      <c r="K46" s="24">
        <f>I46-D46</f>
        <v>-10000</v>
      </c>
      <c r="L46" s="62">
        <f>IF(D46=0,0,ROUND(K46/$D46*100,2))</f>
        <v>-14.29</v>
      </c>
    </row>
    <row r="47" spans="1:12" s="4" customFormat="1" ht="10.5" customHeight="1" x14ac:dyDescent="0.15">
      <c r="A47" s="68"/>
      <c r="B47" s="15"/>
      <c r="C47" s="99"/>
      <c r="D47" s="64"/>
      <c r="E47" s="25"/>
      <c r="F47" s="26"/>
      <c r="G47" s="55"/>
      <c r="H47" s="56"/>
      <c r="I47" s="27"/>
      <c r="J47" s="25"/>
      <c r="K47" s="28"/>
      <c r="L47" s="25"/>
    </row>
    <row r="48" spans="1:12" s="4" customFormat="1" ht="10.5" customHeight="1" x14ac:dyDescent="0.15">
      <c r="A48" s="6"/>
      <c r="B48" s="7"/>
      <c r="C48" s="97" t="s">
        <v>20</v>
      </c>
      <c r="D48" s="29"/>
      <c r="E48" s="30"/>
      <c r="F48" s="29"/>
      <c r="G48" s="47"/>
      <c r="H48" s="44"/>
      <c r="I48" s="31"/>
      <c r="J48" s="22"/>
      <c r="K48" s="32"/>
      <c r="L48" s="22"/>
    </row>
    <row r="49" spans="1:12" s="4" customFormat="1" ht="10.5" customHeight="1" x14ac:dyDescent="0.15">
      <c r="A49" s="66" t="s">
        <v>9</v>
      </c>
      <c r="B49" s="67">
        <v>14</v>
      </c>
      <c r="C49" s="98"/>
      <c r="D49" s="63">
        <v>945763</v>
      </c>
      <c r="E49" s="62">
        <f>IF($D$81=0,0,ROUND(D49/$D$81*100,2))</f>
        <v>0.49</v>
      </c>
      <c r="F49" s="23">
        <v>725546</v>
      </c>
      <c r="G49" s="45"/>
      <c r="H49" s="42"/>
      <c r="I49" s="24">
        <f>F49+H49</f>
        <v>725546</v>
      </c>
      <c r="J49" s="62">
        <f>IF($I$81=0,0,ROUND(I49/$I$81*100,2))</f>
        <v>0.28000000000000003</v>
      </c>
      <c r="K49" s="24">
        <f>I49-D49</f>
        <v>-220217</v>
      </c>
      <c r="L49" s="62">
        <f>IF(D49=0,0,ROUND(K49/$D49*100,2))</f>
        <v>-23.28</v>
      </c>
    </row>
    <row r="50" spans="1:12" s="4" customFormat="1" ht="10.5" customHeight="1" x14ac:dyDescent="0.15">
      <c r="A50" s="68"/>
      <c r="B50" s="15"/>
      <c r="C50" s="99"/>
      <c r="D50" s="64"/>
      <c r="E50" s="25"/>
      <c r="F50" s="26"/>
      <c r="G50" s="46"/>
      <c r="H50" s="43"/>
      <c r="I50" s="27"/>
      <c r="J50" s="25"/>
      <c r="K50" s="28"/>
      <c r="L50" s="25"/>
    </row>
    <row r="51" spans="1:12" s="4" customFormat="1" ht="10.5" customHeight="1" x14ac:dyDescent="0.15">
      <c r="A51" s="6"/>
      <c r="B51" s="7"/>
      <c r="C51" s="97" t="s">
        <v>21</v>
      </c>
      <c r="D51" s="29"/>
      <c r="E51" s="30"/>
      <c r="F51" s="29"/>
      <c r="G51" s="47"/>
      <c r="H51" s="44"/>
      <c r="I51" s="31"/>
      <c r="J51" s="22"/>
      <c r="K51" s="32"/>
      <c r="L51" s="39"/>
    </row>
    <row r="52" spans="1:12" s="4" customFormat="1" ht="10.5" customHeight="1" x14ac:dyDescent="0.15">
      <c r="A52" s="66" t="s">
        <v>9</v>
      </c>
      <c r="B52" s="67">
        <v>15</v>
      </c>
      <c r="C52" s="98"/>
      <c r="D52" s="63">
        <v>2916217</v>
      </c>
      <c r="E52" s="62">
        <f>IF($D$81=0,0,ROUND(D52/$D$81*100,2))</f>
        <v>1.5</v>
      </c>
      <c r="F52" s="23">
        <v>2923088</v>
      </c>
      <c r="G52" s="45"/>
      <c r="H52" s="42"/>
      <c r="I52" s="24">
        <f>F52+H52</f>
        <v>2923088</v>
      </c>
      <c r="J52" s="62">
        <f>IF($I$81=0,0,ROUND(I52/$I$81*100,2))</f>
        <v>1.1100000000000001</v>
      </c>
      <c r="K52" s="24">
        <f>I52-D52</f>
        <v>6871</v>
      </c>
      <c r="L52" s="65">
        <f>IF(D52=0,0,ROUND(K52/$D52*100,2))</f>
        <v>0.24</v>
      </c>
    </row>
    <row r="53" spans="1:12" s="4" customFormat="1" ht="10.5" customHeight="1" x14ac:dyDescent="0.15">
      <c r="A53" s="68"/>
      <c r="B53" s="15"/>
      <c r="C53" s="99"/>
      <c r="D53" s="64"/>
      <c r="E53" s="25"/>
      <c r="F53" s="26"/>
      <c r="G53" s="46"/>
      <c r="H53" s="43"/>
      <c r="I53" s="27"/>
      <c r="J53" s="25"/>
      <c r="K53" s="28"/>
      <c r="L53" s="40"/>
    </row>
    <row r="54" spans="1:12" s="4" customFormat="1" ht="10.5" customHeight="1" x14ac:dyDescent="0.15">
      <c r="A54" s="6"/>
      <c r="B54" s="7"/>
      <c r="C54" s="97" t="s">
        <v>22</v>
      </c>
      <c r="D54" s="29"/>
      <c r="E54" s="30"/>
      <c r="F54" s="29"/>
      <c r="G54" s="47"/>
      <c r="H54" s="44"/>
      <c r="I54" s="31"/>
      <c r="J54" s="22"/>
      <c r="K54" s="32"/>
      <c r="L54" s="39"/>
    </row>
    <row r="55" spans="1:12" s="4" customFormat="1" ht="10.5" customHeight="1" x14ac:dyDescent="0.15">
      <c r="A55" s="66"/>
      <c r="B55" s="67">
        <v>16</v>
      </c>
      <c r="C55" s="98"/>
      <c r="D55" s="63">
        <v>42388645</v>
      </c>
      <c r="E55" s="62">
        <f>IF($D$81=0,0,ROUND(D55/$D$81*100,2))</f>
        <v>21.79</v>
      </c>
      <c r="F55" s="23">
        <v>103520453</v>
      </c>
      <c r="G55" s="45"/>
      <c r="H55" s="42">
        <v>643866</v>
      </c>
      <c r="I55" s="24">
        <f>F55+H55</f>
        <v>104164319</v>
      </c>
      <c r="J55" s="62">
        <f>IF($I$81=0,0,ROUND(I55/$I$81*100,2))</f>
        <v>39.71</v>
      </c>
      <c r="K55" s="24">
        <f>I55-D55</f>
        <v>61775674</v>
      </c>
      <c r="L55" s="65">
        <f>IF(D55=0,0,ROUND(K55/$D55*100,2))</f>
        <v>145.74</v>
      </c>
    </row>
    <row r="56" spans="1:12" s="4" customFormat="1" ht="10.5" customHeight="1" x14ac:dyDescent="0.15">
      <c r="A56" s="68"/>
      <c r="B56" s="15"/>
      <c r="C56" s="99"/>
      <c r="D56" s="64"/>
      <c r="E56" s="25"/>
      <c r="F56" s="26"/>
      <c r="G56" s="46"/>
      <c r="H56" s="43"/>
      <c r="I56" s="27"/>
      <c r="J56" s="25"/>
      <c r="K56" s="28"/>
      <c r="L56" s="40"/>
    </row>
    <row r="57" spans="1:12" s="4" customFormat="1" ht="10.5" customHeight="1" x14ac:dyDescent="0.15">
      <c r="A57" s="6"/>
      <c r="B57" s="7"/>
      <c r="C57" s="97" t="s">
        <v>23</v>
      </c>
      <c r="D57" s="29"/>
      <c r="E57" s="30"/>
      <c r="F57" s="29"/>
      <c r="G57" s="47"/>
      <c r="H57" s="44"/>
      <c r="I57" s="31"/>
      <c r="J57" s="22"/>
      <c r="K57" s="32"/>
      <c r="L57" s="39"/>
    </row>
    <row r="58" spans="1:12" s="4" customFormat="1" ht="10.5" customHeight="1" x14ac:dyDescent="0.15">
      <c r="A58" s="66"/>
      <c r="B58" s="67">
        <v>17</v>
      </c>
      <c r="C58" s="98"/>
      <c r="D58" s="63">
        <v>15224610</v>
      </c>
      <c r="E58" s="62">
        <f>IF($D$81=0,0,ROUND(D58/$D$81*100,2))</f>
        <v>7.83</v>
      </c>
      <c r="F58" s="23">
        <v>15975637</v>
      </c>
      <c r="G58" s="45"/>
      <c r="H58" s="42">
        <v>84091</v>
      </c>
      <c r="I58" s="24">
        <f>F58+H58</f>
        <v>16059728</v>
      </c>
      <c r="J58" s="62">
        <f>IF($I$81=0,0,ROUND(I58/$I$81*100,2))</f>
        <v>6.12</v>
      </c>
      <c r="K58" s="24">
        <f>I58-D58</f>
        <v>835118</v>
      </c>
      <c r="L58" s="65">
        <f>IF(D58=0,0,ROUND(K58/$D58*100,2))</f>
        <v>5.49</v>
      </c>
    </row>
    <row r="59" spans="1:12" s="4" customFormat="1" ht="10.5" customHeight="1" x14ac:dyDescent="0.15">
      <c r="A59" s="68"/>
      <c r="B59" s="15"/>
      <c r="C59" s="99"/>
      <c r="D59" s="64"/>
      <c r="E59" s="25"/>
      <c r="F59" s="26"/>
      <c r="G59" s="46"/>
      <c r="H59" s="43"/>
      <c r="I59" s="27"/>
      <c r="J59" s="25"/>
      <c r="K59" s="28"/>
      <c r="L59" s="40"/>
    </row>
    <row r="60" spans="1:12" s="4" customFormat="1" ht="10.5" customHeight="1" x14ac:dyDescent="0.15">
      <c r="A60" s="6"/>
      <c r="B60" s="7"/>
      <c r="C60" s="97" t="s">
        <v>24</v>
      </c>
      <c r="D60" s="29"/>
      <c r="E60" s="30"/>
      <c r="F60" s="29"/>
      <c r="G60" s="47"/>
      <c r="H60" s="44"/>
      <c r="I60" s="31"/>
      <c r="J60" s="22"/>
      <c r="K60" s="32"/>
      <c r="L60" s="39"/>
    </row>
    <row r="61" spans="1:12" s="4" customFormat="1" ht="10.5" customHeight="1" x14ac:dyDescent="0.15">
      <c r="A61" s="66" t="s">
        <v>9</v>
      </c>
      <c r="B61" s="67">
        <v>18</v>
      </c>
      <c r="C61" s="98"/>
      <c r="D61" s="63">
        <v>149483</v>
      </c>
      <c r="E61" s="62">
        <f>IF($D$81=0,0,ROUND(D61/$D$81*100,2))</f>
        <v>0.08</v>
      </c>
      <c r="F61" s="23">
        <v>76624</v>
      </c>
      <c r="G61" s="45"/>
      <c r="H61" s="42">
        <v>45191</v>
      </c>
      <c r="I61" s="24">
        <f>F61+H61</f>
        <v>121815</v>
      </c>
      <c r="J61" s="62">
        <f>IF($I$81=0,0,ROUND(I61/$I$81*100,2))</f>
        <v>0.05</v>
      </c>
      <c r="K61" s="24">
        <f>I61-D61</f>
        <v>-27668</v>
      </c>
      <c r="L61" s="65">
        <f>IF(D61=0,0,ROUND(K61/$D61*100,2))</f>
        <v>-18.510000000000002</v>
      </c>
    </row>
    <row r="62" spans="1:12" s="4" customFormat="1" ht="10.5" customHeight="1" x14ac:dyDescent="0.15">
      <c r="A62" s="68"/>
      <c r="B62" s="15"/>
      <c r="C62" s="99"/>
      <c r="D62" s="64"/>
      <c r="E62" s="25"/>
      <c r="F62" s="26"/>
      <c r="G62" s="46"/>
      <c r="H62" s="43"/>
      <c r="I62" s="27"/>
      <c r="J62" s="25"/>
      <c r="K62" s="28"/>
      <c r="L62" s="40"/>
    </row>
    <row r="63" spans="1:12" s="4" customFormat="1" ht="10.5" customHeight="1" x14ac:dyDescent="0.15">
      <c r="A63" s="6"/>
      <c r="B63" s="7"/>
      <c r="C63" s="97" t="s">
        <v>25</v>
      </c>
      <c r="D63" s="29"/>
      <c r="E63" s="30"/>
      <c r="F63" s="29"/>
      <c r="G63" s="47"/>
      <c r="H63" s="44"/>
      <c r="I63" s="31"/>
      <c r="J63" s="22"/>
      <c r="K63" s="32"/>
      <c r="L63" s="39"/>
    </row>
    <row r="64" spans="1:12" s="4" customFormat="1" ht="10.5" customHeight="1" x14ac:dyDescent="0.15">
      <c r="A64" s="66" t="s">
        <v>9</v>
      </c>
      <c r="B64" s="67">
        <v>19</v>
      </c>
      <c r="C64" s="98"/>
      <c r="D64" s="63">
        <v>190030</v>
      </c>
      <c r="E64" s="62">
        <f>IF($D$81=0,0,ROUND(D64/$D$81*100,2))</f>
        <v>0.1</v>
      </c>
      <c r="F64" s="23">
        <v>300000</v>
      </c>
      <c r="G64" s="45"/>
      <c r="H64" s="42">
        <v>185571</v>
      </c>
      <c r="I64" s="24">
        <f>F64+H64</f>
        <v>485571</v>
      </c>
      <c r="J64" s="62">
        <f>IF($I$81=0,0,ROUND(I64/$I$81*100,2))</f>
        <v>0.19</v>
      </c>
      <c r="K64" s="24">
        <f>I64-D64</f>
        <v>295541</v>
      </c>
      <c r="L64" s="65">
        <f>IF(D64=0,0,ROUND(K64/$D64*100,2))</f>
        <v>155.52000000000001</v>
      </c>
    </row>
    <row r="65" spans="1:12" s="4" customFormat="1" ht="10.5" customHeight="1" x14ac:dyDescent="0.15">
      <c r="A65" s="68"/>
      <c r="B65" s="15"/>
      <c r="C65" s="99"/>
      <c r="D65" s="64"/>
      <c r="E65" s="25"/>
      <c r="F65" s="26"/>
      <c r="G65" s="46"/>
      <c r="H65" s="43"/>
      <c r="I65" s="27"/>
      <c r="J65" s="25"/>
      <c r="K65" s="28"/>
      <c r="L65" s="40"/>
    </row>
    <row r="66" spans="1:12" s="4" customFormat="1" ht="10.5" customHeight="1" x14ac:dyDescent="0.15">
      <c r="A66" s="6"/>
      <c r="B66" s="7"/>
      <c r="C66" s="97" t="s">
        <v>26</v>
      </c>
      <c r="D66" s="29"/>
      <c r="E66" s="30"/>
      <c r="F66" s="29"/>
      <c r="G66" s="47"/>
      <c r="H66" s="44"/>
      <c r="I66" s="31"/>
      <c r="J66" s="22"/>
      <c r="K66" s="32"/>
      <c r="L66" s="39"/>
    </row>
    <row r="67" spans="1:12" s="4" customFormat="1" ht="10.5" customHeight="1" x14ac:dyDescent="0.15">
      <c r="A67" s="66" t="s">
        <v>9</v>
      </c>
      <c r="B67" s="67">
        <v>20</v>
      </c>
      <c r="C67" s="98"/>
      <c r="D67" s="63">
        <v>12929249</v>
      </c>
      <c r="E67" s="62">
        <f>IF($D$81=0,0,ROUND(D67/$D$81*100,2))</f>
        <v>6.65</v>
      </c>
      <c r="F67" s="23">
        <v>14640833</v>
      </c>
      <c r="G67" s="45"/>
      <c r="H67" s="42">
        <v>269215</v>
      </c>
      <c r="I67" s="24">
        <f>F67+H67</f>
        <v>14910048</v>
      </c>
      <c r="J67" s="62">
        <f>IF($I$81=0,0,ROUND(I67/$I$81*100,2))</f>
        <v>5.68</v>
      </c>
      <c r="K67" s="24">
        <f>I67-D67</f>
        <v>1980799</v>
      </c>
      <c r="L67" s="65">
        <f>IF(D67=0,0,ROUND(K67/$D67*100,2))</f>
        <v>15.32</v>
      </c>
    </row>
    <row r="68" spans="1:12" s="4" customFormat="1" ht="10.5" customHeight="1" x14ac:dyDescent="0.15">
      <c r="A68" s="68"/>
      <c r="B68" s="15"/>
      <c r="C68" s="99"/>
      <c r="D68" s="64"/>
      <c r="E68" s="25"/>
      <c r="F68" s="26"/>
      <c r="G68" s="46"/>
      <c r="H68" s="43"/>
      <c r="I68" s="27"/>
      <c r="J68" s="25"/>
      <c r="K68" s="28"/>
      <c r="L68" s="40"/>
    </row>
    <row r="69" spans="1:12" s="4" customFormat="1" ht="10.5" customHeight="1" x14ac:dyDescent="0.15">
      <c r="A69" s="6"/>
      <c r="B69" s="7"/>
      <c r="C69" s="97" t="s">
        <v>27</v>
      </c>
      <c r="D69" s="29"/>
      <c r="E69" s="30"/>
      <c r="F69" s="29"/>
      <c r="G69" s="47"/>
      <c r="H69" s="44"/>
      <c r="I69" s="31"/>
      <c r="J69" s="22"/>
      <c r="K69" s="32"/>
      <c r="L69" s="39"/>
    </row>
    <row r="70" spans="1:12" s="4" customFormat="1" ht="10.5" customHeight="1" x14ac:dyDescent="0.15">
      <c r="A70" s="66" t="s">
        <v>9</v>
      </c>
      <c r="B70" s="67">
        <v>21</v>
      </c>
      <c r="C70" s="98"/>
      <c r="D70" s="63">
        <v>1314205</v>
      </c>
      <c r="E70" s="62">
        <f>IF($D$81=0,0,ROUND(D70/$D$81*100,2))</f>
        <v>0.68</v>
      </c>
      <c r="F70" s="23">
        <v>1284504</v>
      </c>
      <c r="G70" s="45"/>
      <c r="H70" s="42"/>
      <c r="I70" s="24">
        <f>F70+H70</f>
        <v>1284504</v>
      </c>
      <c r="J70" s="62">
        <f>IF($I$81=0,0,ROUND(I70/$I$81*100,2))</f>
        <v>0.49</v>
      </c>
      <c r="K70" s="24">
        <f>I70-D70</f>
        <v>-29701</v>
      </c>
      <c r="L70" s="65">
        <f>IF(D70=0,0,ROUND(K70/$D70*100,2))</f>
        <v>-2.2599999999999998</v>
      </c>
    </row>
    <row r="71" spans="1:12" s="4" customFormat="1" ht="10.5" customHeight="1" x14ac:dyDescent="0.15">
      <c r="A71" s="68"/>
      <c r="B71" s="15"/>
      <c r="C71" s="99"/>
      <c r="D71" s="64"/>
      <c r="E71" s="25"/>
      <c r="F71" s="26"/>
      <c r="G71" s="46"/>
      <c r="H71" s="43"/>
      <c r="I71" s="27"/>
      <c r="J71" s="25"/>
      <c r="K71" s="28"/>
      <c r="L71" s="40"/>
    </row>
    <row r="72" spans="1:12" s="4" customFormat="1" ht="10.5" customHeight="1" x14ac:dyDescent="0.15">
      <c r="A72" s="6"/>
      <c r="B72" s="7"/>
      <c r="C72" s="97" t="s">
        <v>28</v>
      </c>
      <c r="D72" s="29"/>
      <c r="E72" s="30"/>
      <c r="F72" s="29"/>
      <c r="G72" s="47"/>
      <c r="H72" s="44"/>
      <c r="I72" s="31"/>
      <c r="J72" s="22"/>
      <c r="K72" s="32"/>
      <c r="L72" s="39"/>
    </row>
    <row r="73" spans="1:12" s="4" customFormat="1" ht="10.5" customHeight="1" x14ac:dyDescent="0.15">
      <c r="A73" s="66" t="s">
        <v>9</v>
      </c>
      <c r="B73" s="67">
        <v>22</v>
      </c>
      <c r="C73" s="98"/>
      <c r="D73" s="63">
        <v>4870687</v>
      </c>
      <c r="E73" s="62">
        <f>IF($D$81=0,0,ROUND(D73/$D$81*100,2))</f>
        <v>2.5</v>
      </c>
      <c r="F73" s="23">
        <v>6607506</v>
      </c>
      <c r="G73" s="45"/>
      <c r="H73" s="42">
        <v>164265</v>
      </c>
      <c r="I73" s="24">
        <f>F73+H73</f>
        <v>6771771</v>
      </c>
      <c r="J73" s="62">
        <f>IF($I$81=0,0,ROUND(I73/$I$81*100,2))</f>
        <v>2.58</v>
      </c>
      <c r="K73" s="24">
        <f>I73-D73</f>
        <v>1901084</v>
      </c>
      <c r="L73" s="65">
        <f>IF(D73=0,0,ROUND(K73/$D73*100,2))</f>
        <v>39.03</v>
      </c>
    </row>
    <row r="74" spans="1:12" s="4" customFormat="1" ht="10.5" customHeight="1" x14ac:dyDescent="0.15">
      <c r="A74" s="68"/>
      <c r="B74" s="15"/>
      <c r="C74" s="99"/>
      <c r="D74" s="64"/>
      <c r="E74" s="62"/>
      <c r="F74" s="26"/>
      <c r="G74" s="46"/>
      <c r="H74" s="43"/>
      <c r="I74" s="27"/>
      <c r="J74" s="25"/>
      <c r="K74" s="28"/>
      <c r="L74" s="40"/>
    </row>
    <row r="75" spans="1:12" s="4" customFormat="1" ht="10.5" customHeight="1" x14ac:dyDescent="0.15">
      <c r="A75" s="6"/>
      <c r="B75" s="7"/>
      <c r="C75" s="97" t="s">
        <v>29</v>
      </c>
      <c r="D75" s="29"/>
      <c r="E75" s="30"/>
      <c r="F75" s="29"/>
      <c r="G75" s="47"/>
      <c r="H75" s="49"/>
      <c r="I75" s="31"/>
      <c r="J75" s="22"/>
      <c r="K75" s="32"/>
      <c r="L75" s="39"/>
    </row>
    <row r="76" spans="1:12" s="4" customFormat="1" ht="10.5" customHeight="1" x14ac:dyDescent="0.15">
      <c r="A76" s="66"/>
      <c r="B76" s="67">
        <v>23</v>
      </c>
      <c r="C76" s="98"/>
      <c r="D76" s="63">
        <v>13305600</v>
      </c>
      <c r="E76" s="62">
        <f>IF($D$81=0,0,ROUND(D76/$D$81*100,2))</f>
        <v>6.84</v>
      </c>
      <c r="F76" s="23">
        <v>14909000</v>
      </c>
      <c r="G76" s="45"/>
      <c r="H76" s="42">
        <v>2958500</v>
      </c>
      <c r="I76" s="24">
        <f>F76+H76</f>
        <v>17867500</v>
      </c>
      <c r="J76" s="62">
        <f>IF($I$81=0,0,ROUND(I76/$I$81*100,2))</f>
        <v>6.81</v>
      </c>
      <c r="K76" s="24">
        <f>I76-D76</f>
        <v>4561900</v>
      </c>
      <c r="L76" s="65">
        <f>IF(D76=0,0,ROUND(K76/$D76*100,2))</f>
        <v>34.29</v>
      </c>
    </row>
    <row r="77" spans="1:12" s="4" customFormat="1" ht="10.5" customHeight="1" x14ac:dyDescent="0.15">
      <c r="A77" s="68"/>
      <c r="B77" s="15"/>
      <c r="C77" s="99"/>
      <c r="D77" s="64"/>
      <c r="E77" s="25"/>
      <c r="F77" s="26"/>
      <c r="G77" s="46"/>
      <c r="H77" s="43"/>
      <c r="I77" s="27"/>
      <c r="J77" s="25"/>
      <c r="K77" s="28"/>
      <c r="L77" s="40"/>
    </row>
    <row r="78" spans="1:12" s="4" customFormat="1" ht="10.5" customHeight="1" x14ac:dyDescent="0.15">
      <c r="A78" s="6"/>
      <c r="B78" s="7"/>
      <c r="C78" s="97" t="s">
        <v>47</v>
      </c>
      <c r="D78" s="29"/>
      <c r="E78" s="30"/>
      <c r="F78" s="29"/>
      <c r="G78" s="47"/>
      <c r="H78" s="44"/>
      <c r="I78" s="31"/>
      <c r="J78" s="22"/>
      <c r="K78" s="32"/>
      <c r="L78" s="39"/>
    </row>
    <row r="79" spans="1:12" s="4" customFormat="1" ht="10.5" customHeight="1" x14ac:dyDescent="0.15">
      <c r="A79" s="66"/>
      <c r="B79" s="67"/>
      <c r="C79" s="98"/>
      <c r="D79" s="63">
        <v>100000</v>
      </c>
      <c r="E79" s="62">
        <f>IF($D$81=0,0,ROUND(D79/$D$81*100,2))</f>
        <v>0.05</v>
      </c>
      <c r="F79" s="23">
        <v>0</v>
      </c>
      <c r="G79" s="45"/>
      <c r="H79" s="42"/>
      <c r="I79" s="24">
        <f>F79+H79</f>
        <v>0</v>
      </c>
      <c r="J79" s="62">
        <f>IF($I$81=0,0,ROUND(I79/$I$81*100,2))</f>
        <v>0</v>
      </c>
      <c r="K79" s="24">
        <f>I79-D79</f>
        <v>-100000</v>
      </c>
      <c r="L79" s="65" t="s">
        <v>48</v>
      </c>
    </row>
    <row r="80" spans="1:12" s="4" customFormat="1" ht="10.5" customHeight="1" x14ac:dyDescent="0.15">
      <c r="A80" s="68"/>
      <c r="B80" s="15"/>
      <c r="C80" s="99"/>
      <c r="D80" s="64"/>
      <c r="E80" s="25"/>
      <c r="F80" s="26"/>
      <c r="G80" s="46"/>
      <c r="H80" s="43"/>
      <c r="I80" s="27"/>
      <c r="J80" s="25"/>
      <c r="K80" s="28"/>
      <c r="L80" s="40"/>
    </row>
    <row r="81" spans="1:12" s="4" customFormat="1" ht="10.5" customHeight="1" x14ac:dyDescent="0.15">
      <c r="A81" s="79" t="s">
        <v>30</v>
      </c>
      <c r="B81" s="80"/>
      <c r="C81" s="81"/>
      <c r="D81" s="70">
        <f>SUM(D9:D80)</f>
        <v>194526049</v>
      </c>
      <c r="E81" s="88">
        <f>IF($D$81=0,0,ROUND(D81/$D$81*100,2))</f>
        <v>100</v>
      </c>
      <c r="F81" s="91">
        <f>SUM(F9:F80)</f>
        <v>258748280</v>
      </c>
      <c r="G81" s="45"/>
      <c r="H81" s="42"/>
      <c r="I81" s="94">
        <f>F81+H82</f>
        <v>262321979</v>
      </c>
      <c r="J81" s="88">
        <f>IF($I$81=0,0,ROUND(I81/$I$81*100,2))</f>
        <v>100</v>
      </c>
      <c r="K81" s="70">
        <f>I81-D81</f>
        <v>67795930</v>
      </c>
      <c r="L81" s="73">
        <f>IF(K81 = 0,0,ROUND(K81/D81*100,2))</f>
        <v>34.85</v>
      </c>
    </row>
    <row r="82" spans="1:12" s="4" customFormat="1" ht="10.5" customHeight="1" x14ac:dyDescent="0.15">
      <c r="A82" s="82"/>
      <c r="B82" s="83"/>
      <c r="C82" s="84"/>
      <c r="D82" s="71"/>
      <c r="E82" s="89"/>
      <c r="F82" s="92"/>
      <c r="G82" s="45"/>
      <c r="H82" s="42">
        <f>SUM(H9:H80)</f>
        <v>3573699</v>
      </c>
      <c r="I82" s="95"/>
      <c r="J82" s="89"/>
      <c r="K82" s="71"/>
      <c r="L82" s="74"/>
    </row>
    <row r="83" spans="1:12" s="4" customFormat="1" ht="10.5" customHeight="1" x14ac:dyDescent="0.15">
      <c r="A83" s="85"/>
      <c r="B83" s="86"/>
      <c r="C83" s="87"/>
      <c r="D83" s="72"/>
      <c r="E83" s="90"/>
      <c r="F83" s="93"/>
      <c r="G83" s="46"/>
      <c r="H83" s="43"/>
      <c r="I83" s="96"/>
      <c r="J83" s="90"/>
      <c r="K83" s="72"/>
      <c r="L83" s="75"/>
    </row>
    <row r="84" spans="1:12" s="4" customFormat="1" ht="20.25" customHeight="1" x14ac:dyDescent="0.15">
      <c r="A84" s="9" t="s">
        <v>31</v>
      </c>
      <c r="B84" s="15" t="s">
        <v>39</v>
      </c>
      <c r="C84" s="16" t="s">
        <v>32</v>
      </c>
      <c r="D84" s="33">
        <f>SUM(D10,D49,D52,D61,D64,D67,D70,D73)</f>
        <v>91829634</v>
      </c>
      <c r="E84" s="34">
        <f>IF($D$81=0,0,ROUND(D84/$D$81*100,2))</f>
        <v>47.21</v>
      </c>
      <c r="F84" s="41">
        <f>SUM(F10,F49,F52,F61,F64,F67,F70,F73)</f>
        <v>91650101</v>
      </c>
      <c r="G84" s="48"/>
      <c r="H84" s="38">
        <f>SUM(H10,H49,H52,H61,H64,H67,H70,H73)</f>
        <v>-112758</v>
      </c>
      <c r="I84" s="35">
        <f>F84+H84</f>
        <v>91537343</v>
      </c>
      <c r="J84" s="34">
        <f>IF($I$81=0,0,ROUND(I84/$I$81*100,2))</f>
        <v>34.9</v>
      </c>
      <c r="K84" s="33">
        <f>I84-D84</f>
        <v>-292291</v>
      </c>
      <c r="L84" s="34">
        <f>IF(K84 = 0,0,ROUND(K84/D84*100,2))</f>
        <v>-0.32</v>
      </c>
    </row>
    <row r="85" spans="1:12" s="4" customFormat="1" ht="20.25" customHeight="1" thickBot="1" x14ac:dyDescent="0.2">
      <c r="A85" s="69" t="s">
        <v>33</v>
      </c>
      <c r="B85" s="15"/>
      <c r="C85" s="16" t="s">
        <v>34</v>
      </c>
      <c r="D85" s="33">
        <f>D81-D84</f>
        <v>102696415</v>
      </c>
      <c r="E85" s="34">
        <f>IF($D$81=0,0,ROUND(D85/$D$81*100,2))</f>
        <v>52.79</v>
      </c>
      <c r="F85" s="36">
        <f>F81-F84</f>
        <v>167098179</v>
      </c>
      <c r="G85" s="76">
        <f>H82-H84</f>
        <v>3686457</v>
      </c>
      <c r="H85" s="77"/>
      <c r="I85" s="37">
        <f>F85+G85</f>
        <v>170784636</v>
      </c>
      <c r="J85" s="34">
        <f>IF($I$81=0,0,ROUND(I85/$I$81*100,2))</f>
        <v>65.099999999999994</v>
      </c>
      <c r="K85" s="33">
        <f>I85-D85</f>
        <v>68088221</v>
      </c>
      <c r="L85" s="34">
        <f>IF(K85 = 0,0,ROUND(K85/D85*100,2))</f>
        <v>66.3</v>
      </c>
    </row>
    <row r="86" spans="1:12" x14ac:dyDescent="0.15">
      <c r="A86" s="78" t="s">
        <v>35</v>
      </c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5"/>
    </row>
  </sheetData>
  <dataConsolidate/>
  <mergeCells count="44">
    <mergeCell ref="A7:C7"/>
    <mergeCell ref="F7:F8"/>
    <mergeCell ref="G7:H8"/>
    <mergeCell ref="I7:I8"/>
    <mergeCell ref="K7:K8"/>
    <mergeCell ref="A2:L3"/>
    <mergeCell ref="K5:L5"/>
    <mergeCell ref="D6:E6"/>
    <mergeCell ref="F6:J6"/>
    <mergeCell ref="K6:L6"/>
    <mergeCell ref="C42:C44"/>
    <mergeCell ref="C9:C11"/>
    <mergeCell ref="C12:C14"/>
    <mergeCell ref="C15:C17"/>
    <mergeCell ref="C18:C20"/>
    <mergeCell ref="C21:C23"/>
    <mergeCell ref="C24:C26"/>
    <mergeCell ref="C27:C29"/>
    <mergeCell ref="C30:C32"/>
    <mergeCell ref="C33:C35"/>
    <mergeCell ref="C36:C38"/>
    <mergeCell ref="C39:C41"/>
    <mergeCell ref="C78:C80"/>
    <mergeCell ref="C45:C47"/>
    <mergeCell ref="C48:C50"/>
    <mergeCell ref="C51:C53"/>
    <mergeCell ref="C54:C56"/>
    <mergeCell ref="C57:C59"/>
    <mergeCell ref="C60:C62"/>
    <mergeCell ref="C63:C65"/>
    <mergeCell ref="C66:C68"/>
    <mergeCell ref="C69:C71"/>
    <mergeCell ref="C72:C74"/>
    <mergeCell ref="C75:C77"/>
    <mergeCell ref="K81:K83"/>
    <mergeCell ref="L81:L83"/>
    <mergeCell ref="G85:H85"/>
    <mergeCell ref="A86:K86"/>
    <mergeCell ref="A81:C83"/>
    <mergeCell ref="D81:D83"/>
    <mergeCell ref="E81:E83"/>
    <mergeCell ref="F81:F83"/>
    <mergeCell ref="I81:I83"/>
    <mergeCell ref="J81:J83"/>
  </mergeCells>
  <phoneticPr fontId="3"/>
  <pageMargins left="0.70866141732283472" right="0.39370078740157483" top="0.19685039370078741" bottom="0.23622047244094491" header="0.39370078740157483" footer="0"/>
  <pageSetup paperSize="9" scale="94" orientation="portrait" verticalDpi="300" r:id="rId1"/>
  <headerFooter alignWithMargins="0">
    <oddHeader xml:space="preserve">&amp;R&amp;8　　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歳入・R2.3補</vt:lpstr>
      <vt:lpstr>歳入・R2.3補!Print_Area</vt:lpstr>
    </vt:vector>
  </TitlesOfParts>
  <Company>Matsuyama-city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松山市</dc:creator>
  <cp:lastModifiedBy>nt025119</cp:lastModifiedBy>
  <cp:lastPrinted>2021-02-08T00:23:06Z</cp:lastPrinted>
  <dcterms:created xsi:type="dcterms:W3CDTF">2014-01-10T15:47:39Z</dcterms:created>
  <dcterms:modified xsi:type="dcterms:W3CDTF">2021-02-26T02:11:41Z</dcterms:modified>
</cp:coreProperties>
</file>