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ファイル準備済】\06_R2.3補正\"/>
    </mc:Choice>
  </mc:AlternateContent>
  <xr:revisionPtr revIDLastSave="0" documentId="13_ncr:1_{9C2DFA4E-8A5E-421F-8784-36B4778ED2CA}" xr6:coauthVersionLast="36" xr6:coauthVersionMax="36" xr10:uidLastSave="{00000000-0000-0000-0000-000000000000}"/>
  <bookViews>
    <workbookView xWindow="360" yWindow="90" windowWidth="17100" windowHeight="6975" xr2:uid="{00000000-000D-0000-FFFF-FFFF00000000}"/>
  </bookViews>
  <sheets>
    <sheet name="歳出・R2.3補" sheetId="16" r:id="rId1"/>
  </sheets>
  <definedNames>
    <definedName name="_xlnm.Print_Area" localSheetId="0">歳出・R2.3補!$A$1:$L$49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7" i="16" l="1"/>
  <c r="F46" i="16"/>
  <c r="I46" i="16" s="1"/>
  <c r="D46" i="16"/>
  <c r="E34" i="16" s="1"/>
  <c r="I43" i="16"/>
  <c r="K43" i="16" s="1"/>
  <c r="L43" i="16" s="1"/>
  <c r="I40" i="16"/>
  <c r="K40" i="16" s="1"/>
  <c r="L40" i="16" s="1"/>
  <c r="I37" i="16"/>
  <c r="I34" i="16"/>
  <c r="K34" i="16" s="1"/>
  <c r="L34" i="16" s="1"/>
  <c r="I31" i="16"/>
  <c r="K31" i="16" s="1"/>
  <c r="L31" i="16" s="1"/>
  <c r="I28" i="16"/>
  <c r="K28" i="16" s="1"/>
  <c r="L28" i="16" s="1"/>
  <c r="I25" i="16"/>
  <c r="I22" i="16"/>
  <c r="K22" i="16" s="1"/>
  <c r="L22" i="16" s="1"/>
  <c r="I19" i="16"/>
  <c r="K19" i="16" s="1"/>
  <c r="L19" i="16" s="1"/>
  <c r="E19" i="16"/>
  <c r="I16" i="16"/>
  <c r="K16" i="16" s="1"/>
  <c r="L16" i="16" s="1"/>
  <c r="I13" i="16"/>
  <c r="I10" i="16"/>
  <c r="K10" i="16" s="1"/>
  <c r="L10" i="16" s="1"/>
  <c r="K7" i="16"/>
  <c r="L7" i="16" s="1"/>
  <c r="I7" i="16"/>
  <c r="E13" i="16" l="1"/>
  <c r="E40" i="16"/>
  <c r="E22" i="16"/>
  <c r="K46" i="16"/>
  <c r="L46" i="16" s="1"/>
  <c r="J10" i="16"/>
  <c r="J7" i="16"/>
  <c r="J22" i="16"/>
  <c r="J19" i="16"/>
  <c r="J34" i="16"/>
  <c r="J31" i="16"/>
  <c r="E16" i="16"/>
  <c r="E37" i="16"/>
  <c r="E43" i="16"/>
  <c r="J25" i="16"/>
  <c r="E7" i="16"/>
  <c r="E10" i="16"/>
  <c r="J13" i="16"/>
  <c r="E28" i="16"/>
  <c r="E25" i="16"/>
  <c r="E31" i="16"/>
  <c r="J37" i="16"/>
  <c r="K13" i="16"/>
  <c r="L13" i="16" s="1"/>
  <c r="J16" i="16"/>
  <c r="K25" i="16"/>
  <c r="L25" i="16" s="1"/>
  <c r="J28" i="16"/>
  <c r="K37" i="16"/>
  <c r="L37" i="16" s="1"/>
  <c r="J40" i="16"/>
  <c r="J46" i="16"/>
  <c r="J43" i="16"/>
  <c r="E46" i="16"/>
</calcChain>
</file>

<file path=xl/sharedStrings.xml><?xml version="1.0" encoding="utf-8"?>
<sst xmlns="http://schemas.openxmlformats.org/spreadsheetml/2006/main" count="34" uniqueCount="31">
  <si>
    <t>款　　別</t>
  </si>
  <si>
    <t>％</t>
  </si>
  <si>
    <t>（Ａ）</t>
  </si>
  <si>
    <t>元年度同期補正後</t>
    <rPh sb="0" eb="1">
      <t>ガン</t>
    </rPh>
    <rPh sb="3" eb="5">
      <t>ドウキ</t>
    </rPh>
    <rPh sb="5" eb="7">
      <t>ホセイ</t>
    </rPh>
    <rPh sb="7" eb="8">
      <t>ゴ</t>
    </rPh>
    <phoneticPr fontId="1"/>
  </si>
  <si>
    <t>令和２年度一般会計款別一覧表</t>
    <phoneticPr fontId="1"/>
  </si>
  <si>
    <t>（　歳　出　）</t>
    <rPh sb="2" eb="3">
      <t>トシ</t>
    </rPh>
    <rPh sb="4" eb="5">
      <t>デ</t>
    </rPh>
    <phoneticPr fontId="1"/>
  </si>
  <si>
    <t>（単位：千円）</t>
  </si>
  <si>
    <t>２　　年　　度</t>
    <phoneticPr fontId="1"/>
  </si>
  <si>
    <t>増　減　額</t>
  </si>
  <si>
    <t>予算額</t>
  </si>
  <si>
    <t>構成比</t>
  </si>
  <si>
    <t>現計予算額</t>
  </si>
  <si>
    <t>計（Ｂ）</t>
  </si>
  <si>
    <t>(B)-(A)</t>
  </si>
  <si>
    <t>増減率</t>
  </si>
  <si>
    <t>議会費　　　　　　　　　　　　　　　　　</t>
  </si>
  <si>
    <t>総務費　　　　　　　　　　　　　　　　　</t>
  </si>
  <si>
    <t>民生費　　　　　　　　　　　　　　　　　</t>
  </si>
  <si>
    <t>衛生費　　　　　　　　　　　　　　　　　</t>
  </si>
  <si>
    <t>労働費　　　　　　　　　　　　　　　　　</t>
  </si>
  <si>
    <t>農林水産業費　　　　　　　　　　　　　　</t>
  </si>
  <si>
    <t>商工費　　　　　　　　　　　　　　　　　</t>
  </si>
  <si>
    <t>土木費　　　　　　　　　　　　　　　　　</t>
  </si>
  <si>
    <t>消防費　　　　　　　　　　　　　　　　　</t>
  </si>
  <si>
    <t>教育費　　　　　　　　　　　　　　　　　</t>
  </si>
  <si>
    <t>公債費　　　　　　　　　　　　　　　　　</t>
  </si>
  <si>
    <t>災害復旧費　　　　　　　　　　　　　　　</t>
  </si>
  <si>
    <t>予備費　　　　　　　　　　　　　　　　　</t>
  </si>
  <si>
    <t>歳 出 合 計</t>
  </si>
  <si>
    <t>注） 構成比は、合計しても１００％にならない場合がある。</t>
  </si>
  <si>
    <t>3月補正額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</si>
</sst>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6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 style="thin">
        <color indexed="12"/>
      </bottom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thin">
        <color indexed="12"/>
      </bottom>
      <diagonal/>
    </border>
    <border>
      <left/>
      <right style="medium">
        <color indexed="12"/>
      </right>
      <top style="medium">
        <color indexed="12"/>
      </top>
      <bottom/>
      <diagonal/>
    </border>
    <border>
      <left/>
      <right style="medium">
        <color indexed="12"/>
      </right>
      <top style="thin">
        <color indexed="12"/>
      </top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 style="medium">
        <color indexed="12"/>
      </left>
      <right/>
      <top/>
      <bottom style="thin">
        <color indexed="12"/>
      </bottom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0" fontId="0" fillId="0" borderId="0" xfId="0" applyFill="1"/>
    <xf numFmtId="0" fontId="2" fillId="0" borderId="0" xfId="0" applyFont="1" applyFill="1"/>
    <xf numFmtId="176" fontId="2" fillId="0" borderId="25" xfId="0" applyNumberFormat="1" applyFont="1" applyBorder="1" applyAlignment="1" applyProtection="1">
      <alignment horizontal="right" vertical="center"/>
    </xf>
    <xf numFmtId="176" fontId="2" fillId="0" borderId="24" xfId="0" applyNumberFormat="1" applyFont="1" applyBorder="1" applyAlignment="1" applyProtection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/>
    <xf numFmtId="0" fontId="2" fillId="0" borderId="12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26" xfId="0" applyNumberFormat="1" applyFont="1" applyBorder="1" applyAlignment="1" applyProtection="1">
      <alignment horizontal="right" vertical="center"/>
    </xf>
    <xf numFmtId="176" fontId="2" fillId="0" borderId="22" xfId="0" applyNumberFormat="1" applyFont="1" applyBorder="1" applyAlignment="1" applyProtection="1">
      <alignment vertical="center"/>
    </xf>
    <xf numFmtId="0" fontId="5" fillId="0" borderId="0" xfId="0" applyFont="1" applyAlignment="1"/>
    <xf numFmtId="176" fontId="2" fillId="0" borderId="19" xfId="0" applyNumberFormat="1" applyFont="1" applyBorder="1" applyAlignment="1" applyProtection="1">
      <alignment vertical="center"/>
    </xf>
    <xf numFmtId="176" fontId="2" fillId="0" borderId="20" xfId="0" applyNumberFormat="1" applyFont="1" applyBorder="1" applyAlignment="1" applyProtection="1">
      <alignment vertical="center"/>
    </xf>
    <xf numFmtId="176" fontId="2" fillId="0" borderId="29" xfId="0" applyNumberFormat="1" applyFont="1" applyBorder="1" applyAlignment="1" applyProtection="1">
      <alignment horizontal="right" vertical="center"/>
    </xf>
    <xf numFmtId="176" fontId="2" fillId="0" borderId="30" xfId="0" applyNumberFormat="1" applyFont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9" xfId="0" applyNumberFormat="1" applyFont="1" applyBorder="1" applyAlignment="1" applyProtection="1">
      <alignment horizontal="right" vertical="center"/>
    </xf>
    <xf numFmtId="177" fontId="2" fillId="0" borderId="10" xfId="0" applyNumberFormat="1" applyFont="1" applyBorder="1" applyAlignment="1" applyProtection="1">
      <alignment horizontal="right" vertical="center"/>
    </xf>
    <xf numFmtId="177" fontId="2" fillId="0" borderId="14" xfId="0" applyNumberFormat="1" applyFont="1" applyBorder="1" applyAlignment="1" applyProtection="1">
      <alignment horizontal="right" vertical="center"/>
    </xf>
    <xf numFmtId="176" fontId="2" fillId="0" borderId="9" xfId="0" applyNumberFormat="1" applyFont="1" applyBorder="1" applyAlignment="1" applyProtection="1">
      <alignment horizontal="right"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37" fontId="2" fillId="0" borderId="1" xfId="0" applyNumberFormat="1" applyFont="1" applyBorder="1" applyAlignment="1" applyProtection="1">
      <alignment horizontal="center" vertical="center"/>
    </xf>
    <xf numFmtId="37" fontId="2" fillId="0" borderId="7" xfId="0" applyNumberFormat="1" applyFont="1" applyBorder="1" applyAlignment="1" applyProtection="1">
      <alignment horizontal="center" vertical="center"/>
    </xf>
    <xf numFmtId="37" fontId="2" fillId="0" borderId="11" xfId="0" applyNumberFormat="1" applyFont="1" applyBorder="1" applyAlignment="1" applyProtection="1">
      <alignment horizontal="center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3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8" xfId="0" applyNumberFormat="1" applyFont="1" applyFill="1" applyBorder="1" applyAlignment="1" applyProtection="1">
      <alignment horizontal="distributed" vertical="center"/>
    </xf>
    <xf numFmtId="37" fontId="2" fillId="0" borderId="12" xfId="0" applyNumberFormat="1" applyFont="1" applyFill="1" applyBorder="1" applyAlignment="1" applyProtection="1">
      <alignment horizontal="distributed" vertical="center"/>
    </xf>
    <xf numFmtId="37" fontId="2" fillId="0" borderId="13" xfId="0" applyNumberFormat="1" applyFont="1" applyFill="1" applyBorder="1" applyAlignment="1" applyProtection="1">
      <alignment horizontal="distributed" vertical="center"/>
    </xf>
    <xf numFmtId="176" fontId="2" fillId="0" borderId="17" xfId="0" applyNumberFormat="1" applyFont="1" applyBorder="1" applyAlignment="1" applyProtection="1">
      <alignment horizontal="right" vertical="center"/>
    </xf>
    <xf numFmtId="176" fontId="2" fillId="0" borderId="27" xfId="0" applyNumberFormat="1" applyFont="1" applyBorder="1" applyAlignment="1" applyProtection="1">
      <alignment horizontal="right" vertical="center"/>
    </xf>
    <xf numFmtId="176" fontId="2" fillId="0" borderId="18" xfId="0" applyNumberFormat="1" applyFont="1" applyBorder="1" applyAlignment="1" applyProtection="1">
      <alignment horizontal="right" vertical="center"/>
    </xf>
    <xf numFmtId="176" fontId="2" fillId="0" borderId="15" xfId="0" applyNumberFormat="1" applyFont="1" applyBorder="1" applyAlignment="1" applyProtection="1">
      <alignment horizontal="right" vertical="center"/>
    </xf>
    <xf numFmtId="176" fontId="2" fillId="0" borderId="28" xfId="0" applyNumberFormat="1" applyFont="1" applyBorder="1" applyAlignment="1" applyProtection="1">
      <alignment horizontal="right" vertical="center"/>
    </xf>
    <xf numFmtId="176" fontId="2" fillId="0" borderId="16" xfId="0" applyNumberFormat="1" applyFont="1" applyBorder="1" applyAlignment="1" applyProtection="1">
      <alignment horizontal="right" vertical="center"/>
    </xf>
    <xf numFmtId="37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Border="1"/>
    <xf numFmtId="37" fontId="2" fillId="0" borderId="5" xfId="0" applyNumberFormat="1" applyFont="1" applyFill="1" applyBorder="1" applyAlignment="1" applyProtection="1">
      <alignment horizontal="distributed" vertical="center"/>
    </xf>
    <xf numFmtId="37" fontId="2" fillId="0" borderId="6" xfId="0" applyNumberFormat="1" applyFont="1" applyFill="1" applyBorder="1" applyAlignment="1" applyProtection="1">
      <alignment horizontal="distributed" vertical="center"/>
    </xf>
    <xf numFmtId="37" fontId="2" fillId="0" borderId="9" xfId="0" applyNumberFormat="1" applyFont="1" applyBorder="1" applyAlignment="1" applyProtection="1">
      <alignment horizontal="right" vertical="center"/>
    </xf>
    <xf numFmtId="37" fontId="2" fillId="0" borderId="10" xfId="0" applyNumberFormat="1" applyFont="1" applyBorder="1" applyAlignment="1" applyProtection="1">
      <alignment horizontal="right" vertical="center"/>
    </xf>
    <xf numFmtId="37" fontId="2" fillId="0" borderId="14" xfId="0" applyNumberFormat="1" applyFont="1" applyBorder="1" applyAlignment="1" applyProtection="1">
      <alignment horizontal="right" vertical="center"/>
    </xf>
    <xf numFmtId="37" fontId="2" fillId="0" borderId="5" xfId="0" applyNumberFormat="1" applyFont="1" applyBorder="1" applyAlignment="1" applyProtection="1">
      <alignment horizontal="center" vertical="center"/>
    </xf>
    <xf numFmtId="37" fontId="2" fillId="0" borderId="6" xfId="0" applyNumberFormat="1" applyFont="1" applyBorder="1" applyAlignment="1" applyProtection="1">
      <alignment horizontal="center" vertical="center"/>
    </xf>
  </cellXfs>
  <cellStyles count="3">
    <cellStyle name="桁区切り 2" xfId="1" xr:uid="{00000000-0005-0000-0000-000001000000}"/>
    <cellStyle name="標準" xfId="0" builtinId="0"/>
    <cellStyle name="標準 2" xfId="2" xr:uid="{BF6E854A-A801-4F96-A417-8B54EA588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054E8-6390-4DEF-A5C3-A56FD45A8B30}">
  <sheetPr>
    <tabColor rgb="FFFF0000"/>
    <pageSetUpPr fitToPage="1"/>
  </sheetPr>
  <dimension ref="A1:L49"/>
  <sheetViews>
    <sheetView tabSelected="1" view="pageBreakPreview" zoomScaleNormal="100" zoomScaleSheetLayoutView="100" workbookViewId="0">
      <selection sqref="A1:L2"/>
    </sheetView>
  </sheetViews>
  <sheetFormatPr defaultColWidth="9.625" defaultRowHeight="13.5" x14ac:dyDescent="0.15"/>
  <cols>
    <col min="1" max="1" width="2.625" customWidth="1"/>
    <col min="2" max="2" width="2.625" style="1" customWidth="1"/>
    <col min="3" max="3" width="13.125" style="1" customWidth="1"/>
    <col min="4" max="4" width="10.5" customWidth="1"/>
    <col min="5" max="5" width="7" customWidth="1"/>
    <col min="6" max="6" width="10" customWidth="1"/>
    <col min="7" max="7" width="2.5" customWidth="1"/>
    <col min="8" max="8" width="9.625" customWidth="1"/>
    <col min="9" max="9" width="11" customWidth="1"/>
    <col min="10" max="10" width="6.625" customWidth="1"/>
    <col min="11" max="11" width="10.25" customWidth="1"/>
    <col min="12" max="12" width="7.25" customWidth="1"/>
  </cols>
  <sheetData>
    <row r="1" spans="1:12" ht="19.5" customHeight="1" x14ac:dyDescent="0.15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6" customFormat="1" ht="17.2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6" customFormat="1" ht="12" customHeight="1" x14ac:dyDescent="0.15">
      <c r="A3" s="7"/>
      <c r="B3" s="8" t="s">
        <v>5</v>
      </c>
      <c r="C3" s="9"/>
      <c r="D3" s="10"/>
      <c r="E3" s="10"/>
      <c r="F3" s="10"/>
      <c r="G3" s="10"/>
      <c r="H3" s="10"/>
      <c r="I3" s="10"/>
      <c r="J3" s="10"/>
      <c r="K3" s="23" t="s">
        <v>6</v>
      </c>
      <c r="L3" s="24"/>
    </row>
    <row r="4" spans="1:12" s="6" customFormat="1" ht="15" customHeight="1" thickBot="1" x14ac:dyDescent="0.2">
      <c r="A4" s="25" t="s">
        <v>0</v>
      </c>
      <c r="B4" s="26"/>
      <c r="C4" s="27"/>
      <c r="D4" s="25" t="s">
        <v>3</v>
      </c>
      <c r="E4" s="27"/>
      <c r="F4" s="25" t="s">
        <v>7</v>
      </c>
      <c r="G4" s="26"/>
      <c r="H4" s="26"/>
      <c r="I4" s="26"/>
      <c r="J4" s="27"/>
      <c r="K4" s="25" t="s">
        <v>8</v>
      </c>
      <c r="L4" s="34"/>
    </row>
    <row r="5" spans="1:12" s="6" customFormat="1" ht="15" customHeight="1" x14ac:dyDescent="0.15">
      <c r="A5" s="28"/>
      <c r="B5" s="29"/>
      <c r="C5" s="30"/>
      <c r="D5" s="11" t="s">
        <v>9</v>
      </c>
      <c r="E5" s="12" t="s">
        <v>10</v>
      </c>
      <c r="F5" s="35" t="s">
        <v>11</v>
      </c>
      <c r="G5" s="37" t="s">
        <v>30</v>
      </c>
      <c r="H5" s="38"/>
      <c r="I5" s="41" t="s">
        <v>12</v>
      </c>
      <c r="J5" s="12" t="s">
        <v>10</v>
      </c>
      <c r="K5" s="43" t="s">
        <v>13</v>
      </c>
      <c r="L5" s="12" t="s">
        <v>14</v>
      </c>
    </row>
    <row r="6" spans="1:12" s="6" customFormat="1" ht="15" customHeight="1" x14ac:dyDescent="0.15">
      <c r="A6" s="31"/>
      <c r="B6" s="32"/>
      <c r="C6" s="33"/>
      <c r="D6" s="5" t="s">
        <v>2</v>
      </c>
      <c r="E6" s="13" t="s">
        <v>1</v>
      </c>
      <c r="F6" s="36"/>
      <c r="G6" s="39"/>
      <c r="H6" s="40"/>
      <c r="I6" s="42"/>
      <c r="J6" s="13" t="s">
        <v>1</v>
      </c>
      <c r="K6" s="44"/>
      <c r="L6" s="13" t="s">
        <v>1</v>
      </c>
    </row>
    <row r="7" spans="1:12" s="16" customFormat="1" ht="12.75" customHeight="1" x14ac:dyDescent="0.15">
      <c r="A7" s="51">
        <v>1</v>
      </c>
      <c r="B7" s="54" t="s">
        <v>15</v>
      </c>
      <c r="C7" s="55"/>
      <c r="D7" s="48">
        <v>842800</v>
      </c>
      <c r="E7" s="45">
        <f>IF($D$46=0,0,ROUND(D7/$D$46*100,2))</f>
        <v>0.43</v>
      </c>
      <c r="F7" s="60">
        <v>828355</v>
      </c>
      <c r="G7" s="14"/>
      <c r="H7" s="15"/>
      <c r="I7" s="63">
        <f>SUM(F7,H8)</f>
        <v>828355</v>
      </c>
      <c r="J7" s="45">
        <f>IF($I$46=0,0,ROUND(I7/$I$46*100,2))</f>
        <v>0.32</v>
      </c>
      <c r="K7" s="48">
        <f>I7-D7</f>
        <v>-14445</v>
      </c>
      <c r="L7" s="45">
        <f>IF(K7 = 0,0,ROUND(K7/D7*100,2))</f>
        <v>-1.71</v>
      </c>
    </row>
    <row r="8" spans="1:12" s="16" customFormat="1" ht="12.75" customHeight="1" x14ac:dyDescent="0.15">
      <c r="A8" s="52"/>
      <c r="B8" s="56"/>
      <c r="C8" s="57"/>
      <c r="D8" s="49"/>
      <c r="E8" s="46"/>
      <c r="F8" s="61"/>
      <c r="G8" s="3"/>
      <c r="H8" s="17"/>
      <c r="I8" s="64"/>
      <c r="J8" s="46"/>
      <c r="K8" s="49"/>
      <c r="L8" s="46"/>
    </row>
    <row r="9" spans="1:12" s="16" customFormat="1" ht="12.75" customHeight="1" x14ac:dyDescent="0.15">
      <c r="A9" s="53"/>
      <c r="B9" s="58"/>
      <c r="C9" s="59"/>
      <c r="D9" s="50"/>
      <c r="E9" s="47"/>
      <c r="F9" s="62"/>
      <c r="G9" s="4"/>
      <c r="H9" s="18"/>
      <c r="I9" s="65"/>
      <c r="J9" s="47"/>
      <c r="K9" s="50"/>
      <c r="L9" s="47"/>
    </row>
    <row r="10" spans="1:12" s="16" customFormat="1" ht="12.75" customHeight="1" x14ac:dyDescent="0.15">
      <c r="A10" s="51">
        <v>2</v>
      </c>
      <c r="B10" s="54" t="s">
        <v>16</v>
      </c>
      <c r="C10" s="55"/>
      <c r="D10" s="48">
        <v>16529675</v>
      </c>
      <c r="E10" s="45">
        <f t="shared" ref="E10" si="0">IF($D$46=0,0,ROUND(D10/$D$46*100,2))</f>
        <v>8.5</v>
      </c>
      <c r="F10" s="60">
        <v>15635048</v>
      </c>
      <c r="G10" s="14"/>
      <c r="H10" s="15"/>
      <c r="I10" s="63">
        <f>SUM(F10,H11)</f>
        <v>16433616</v>
      </c>
      <c r="J10" s="45">
        <f t="shared" ref="J10" si="1">IF($I$46=0,0,ROUND(I10/$I$46*100,2))</f>
        <v>6.26</v>
      </c>
      <c r="K10" s="48">
        <f>I10-D10</f>
        <v>-96059</v>
      </c>
      <c r="L10" s="45">
        <f>IF(D10=0,0,ROUND(K10/D10*100,2))</f>
        <v>-0.57999999999999996</v>
      </c>
    </row>
    <row r="11" spans="1:12" s="16" customFormat="1" ht="12.75" customHeight="1" x14ac:dyDescent="0.15">
      <c r="A11" s="52"/>
      <c r="B11" s="56"/>
      <c r="C11" s="57"/>
      <c r="D11" s="49"/>
      <c r="E11" s="46"/>
      <c r="F11" s="61"/>
      <c r="G11" s="3"/>
      <c r="H11" s="17">
        <v>798568</v>
      </c>
      <c r="I11" s="64"/>
      <c r="J11" s="46"/>
      <c r="K11" s="49"/>
      <c r="L11" s="46"/>
    </row>
    <row r="12" spans="1:12" s="16" customFormat="1" ht="12.75" customHeight="1" x14ac:dyDescent="0.15">
      <c r="A12" s="53"/>
      <c r="B12" s="58"/>
      <c r="C12" s="59"/>
      <c r="D12" s="50"/>
      <c r="E12" s="47"/>
      <c r="F12" s="62"/>
      <c r="G12" s="4"/>
      <c r="H12" s="18"/>
      <c r="I12" s="65"/>
      <c r="J12" s="47"/>
      <c r="K12" s="50"/>
      <c r="L12" s="47"/>
    </row>
    <row r="13" spans="1:12" s="16" customFormat="1" ht="12.75" customHeight="1" x14ac:dyDescent="0.15">
      <c r="A13" s="51">
        <v>3</v>
      </c>
      <c r="B13" s="54" t="s">
        <v>17</v>
      </c>
      <c r="C13" s="55"/>
      <c r="D13" s="48">
        <v>94896796</v>
      </c>
      <c r="E13" s="45">
        <f t="shared" ref="E13" si="2">IF($D$46=0,0,ROUND(D13/$D$46*100,2))</f>
        <v>48.78</v>
      </c>
      <c r="F13" s="60">
        <v>152855459</v>
      </c>
      <c r="G13" s="14"/>
      <c r="H13" s="15"/>
      <c r="I13" s="63">
        <f>SUM(F13,H14)</f>
        <v>152861897</v>
      </c>
      <c r="J13" s="45">
        <f t="shared" ref="J13" si="3">IF($I$46=0,0,ROUND(I13/$I$46*100,2))</f>
        <v>58.27</v>
      </c>
      <c r="K13" s="48">
        <f>I13-D13</f>
        <v>57965101</v>
      </c>
      <c r="L13" s="45">
        <f>IF(D13= 0,0,ROUND(K13/D13*100,2))</f>
        <v>61.08</v>
      </c>
    </row>
    <row r="14" spans="1:12" s="16" customFormat="1" ht="12.75" customHeight="1" x14ac:dyDescent="0.15">
      <c r="A14" s="52"/>
      <c r="B14" s="56"/>
      <c r="C14" s="57"/>
      <c r="D14" s="49"/>
      <c r="E14" s="46"/>
      <c r="F14" s="61"/>
      <c r="G14" s="3"/>
      <c r="H14" s="17">
        <v>6438</v>
      </c>
      <c r="I14" s="64"/>
      <c r="J14" s="46"/>
      <c r="K14" s="49"/>
      <c r="L14" s="46"/>
    </row>
    <row r="15" spans="1:12" s="16" customFormat="1" ht="12.75" customHeight="1" x14ac:dyDescent="0.15">
      <c r="A15" s="53"/>
      <c r="B15" s="58"/>
      <c r="C15" s="59"/>
      <c r="D15" s="50"/>
      <c r="E15" s="47"/>
      <c r="F15" s="62"/>
      <c r="G15" s="4"/>
      <c r="H15" s="18"/>
      <c r="I15" s="65"/>
      <c r="J15" s="47"/>
      <c r="K15" s="50"/>
      <c r="L15" s="47"/>
    </row>
    <row r="16" spans="1:12" s="16" customFormat="1" ht="12.75" customHeight="1" x14ac:dyDescent="0.15">
      <c r="A16" s="51">
        <v>4</v>
      </c>
      <c r="B16" s="54" t="s">
        <v>18</v>
      </c>
      <c r="C16" s="55"/>
      <c r="D16" s="48">
        <v>15850155</v>
      </c>
      <c r="E16" s="45">
        <f t="shared" ref="E16" si="4">IF($D$46=0,0,ROUND(D16/$D$46*100,2))</f>
        <v>8.15</v>
      </c>
      <c r="F16" s="60">
        <v>17099467</v>
      </c>
      <c r="G16" s="14"/>
      <c r="H16" s="15"/>
      <c r="I16" s="63">
        <f>SUM(F16,H17)</f>
        <v>17143092</v>
      </c>
      <c r="J16" s="45">
        <f t="shared" ref="J16" si="5">IF($I$46=0,0,ROUND(I16/$I$46*100,2))</f>
        <v>6.54</v>
      </c>
      <c r="K16" s="48">
        <f>I16-D16</f>
        <v>1292937</v>
      </c>
      <c r="L16" s="45">
        <f>IF(D16= 0,0,ROUND(K16/D16*100,2))</f>
        <v>8.16</v>
      </c>
    </row>
    <row r="17" spans="1:12" s="16" customFormat="1" ht="12.75" customHeight="1" x14ac:dyDescent="0.15">
      <c r="A17" s="52"/>
      <c r="B17" s="56"/>
      <c r="C17" s="57"/>
      <c r="D17" s="49"/>
      <c r="E17" s="46"/>
      <c r="F17" s="61"/>
      <c r="G17" s="3"/>
      <c r="H17" s="17">
        <v>43625</v>
      </c>
      <c r="I17" s="64"/>
      <c r="J17" s="46"/>
      <c r="K17" s="49"/>
      <c r="L17" s="46"/>
    </row>
    <row r="18" spans="1:12" s="16" customFormat="1" ht="12.75" customHeight="1" x14ac:dyDescent="0.15">
      <c r="A18" s="53"/>
      <c r="B18" s="58"/>
      <c r="C18" s="59"/>
      <c r="D18" s="50"/>
      <c r="E18" s="47"/>
      <c r="F18" s="62"/>
      <c r="G18" s="4"/>
      <c r="H18" s="18"/>
      <c r="I18" s="65"/>
      <c r="J18" s="47"/>
      <c r="K18" s="50"/>
      <c r="L18" s="47"/>
    </row>
    <row r="19" spans="1:12" s="16" customFormat="1" ht="12.75" customHeight="1" x14ac:dyDescent="0.15">
      <c r="A19" s="51">
        <v>5</v>
      </c>
      <c r="B19" s="54" t="s">
        <v>19</v>
      </c>
      <c r="C19" s="55"/>
      <c r="D19" s="48">
        <v>275972</v>
      </c>
      <c r="E19" s="45">
        <f t="shared" ref="E19" si="6">IF($D$46=0,0,ROUND(D19/$D$46*100,2))</f>
        <v>0.14000000000000001</v>
      </c>
      <c r="F19" s="60">
        <v>337292</v>
      </c>
      <c r="G19" s="14"/>
      <c r="H19" s="15"/>
      <c r="I19" s="63">
        <f>SUM(F19,H20)</f>
        <v>337292</v>
      </c>
      <c r="J19" s="45">
        <f t="shared" ref="J19" si="7">IF($I$46=0,0,ROUND(I19/$I$46*100,2))</f>
        <v>0.13</v>
      </c>
      <c r="K19" s="48">
        <f>I19-D19</f>
        <v>61320</v>
      </c>
      <c r="L19" s="45">
        <f>IF(D19= 0,0,ROUND(K19/D19*100,2))</f>
        <v>22.22</v>
      </c>
    </row>
    <row r="20" spans="1:12" s="16" customFormat="1" ht="12.75" customHeight="1" x14ac:dyDescent="0.15">
      <c r="A20" s="52"/>
      <c r="B20" s="56"/>
      <c r="C20" s="57"/>
      <c r="D20" s="49"/>
      <c r="E20" s="46"/>
      <c r="F20" s="61"/>
      <c r="G20" s="3"/>
      <c r="H20" s="17"/>
      <c r="I20" s="64"/>
      <c r="J20" s="46"/>
      <c r="K20" s="49"/>
      <c r="L20" s="46"/>
    </row>
    <row r="21" spans="1:12" s="16" customFormat="1" ht="12.75" customHeight="1" x14ac:dyDescent="0.15">
      <c r="A21" s="53"/>
      <c r="B21" s="58"/>
      <c r="C21" s="59"/>
      <c r="D21" s="50"/>
      <c r="E21" s="47"/>
      <c r="F21" s="62"/>
      <c r="G21" s="4"/>
      <c r="H21" s="18"/>
      <c r="I21" s="65"/>
      <c r="J21" s="47"/>
      <c r="K21" s="50"/>
      <c r="L21" s="47"/>
    </row>
    <row r="22" spans="1:12" s="16" customFormat="1" ht="12.75" customHeight="1" x14ac:dyDescent="0.15">
      <c r="A22" s="51">
        <v>6</v>
      </c>
      <c r="B22" s="54" t="s">
        <v>20</v>
      </c>
      <c r="C22" s="55"/>
      <c r="D22" s="48">
        <v>2810645</v>
      </c>
      <c r="E22" s="45">
        <f t="shared" ref="E22" si="8">IF($D$46=0,0,ROUND(D22/$D$46*100,2))</f>
        <v>1.44</v>
      </c>
      <c r="F22" s="60">
        <v>2617881</v>
      </c>
      <c r="G22" s="14"/>
      <c r="H22" s="15"/>
      <c r="I22" s="63">
        <f>SUM(F22,H23)</f>
        <v>2617886</v>
      </c>
      <c r="J22" s="45">
        <f t="shared" ref="J22" si="9">IF($I$46=0,0,ROUND(I22/$I$46*100,2))</f>
        <v>1</v>
      </c>
      <c r="K22" s="48">
        <f>I22-D22</f>
        <v>-192759</v>
      </c>
      <c r="L22" s="45">
        <f>IF(D22= 0,0,ROUND(K22/D22*100,2))</f>
        <v>-6.86</v>
      </c>
    </row>
    <row r="23" spans="1:12" s="16" customFormat="1" ht="12.75" customHeight="1" x14ac:dyDescent="0.15">
      <c r="A23" s="52"/>
      <c r="B23" s="56"/>
      <c r="C23" s="57"/>
      <c r="D23" s="49"/>
      <c r="E23" s="46"/>
      <c r="F23" s="61"/>
      <c r="G23" s="3"/>
      <c r="H23" s="17">
        <v>5</v>
      </c>
      <c r="I23" s="64"/>
      <c r="J23" s="46"/>
      <c r="K23" s="49"/>
      <c r="L23" s="46"/>
    </row>
    <row r="24" spans="1:12" s="16" customFormat="1" ht="12.75" customHeight="1" x14ac:dyDescent="0.15">
      <c r="A24" s="53"/>
      <c r="B24" s="58"/>
      <c r="C24" s="59"/>
      <c r="D24" s="50"/>
      <c r="E24" s="47"/>
      <c r="F24" s="62"/>
      <c r="G24" s="4"/>
      <c r="H24" s="18"/>
      <c r="I24" s="65"/>
      <c r="J24" s="47"/>
      <c r="K24" s="50"/>
      <c r="L24" s="47"/>
    </row>
    <row r="25" spans="1:12" s="16" customFormat="1" ht="12.75" customHeight="1" x14ac:dyDescent="0.15">
      <c r="A25" s="51">
        <v>7</v>
      </c>
      <c r="B25" s="54" t="s">
        <v>21</v>
      </c>
      <c r="C25" s="55"/>
      <c r="D25" s="48">
        <v>6753611</v>
      </c>
      <c r="E25" s="45">
        <f t="shared" ref="E25" si="10">IF($D$46=0,0,ROUND(D25/$D$46*100,2))</f>
        <v>3.47</v>
      </c>
      <c r="F25" s="60">
        <v>14260719</v>
      </c>
      <c r="G25" s="14"/>
      <c r="H25" s="15"/>
      <c r="I25" s="63">
        <f>SUM(F25,H26)</f>
        <v>14737477</v>
      </c>
      <c r="J25" s="45">
        <f t="shared" ref="J25" si="11">IF($I$46=0,0,ROUND(I25/$I$46*100,2))</f>
        <v>5.62</v>
      </c>
      <c r="K25" s="48">
        <f>I25-D25</f>
        <v>7983866</v>
      </c>
      <c r="L25" s="45">
        <f>IF(D25= 0,0,ROUND(K25/D25*100,2))</f>
        <v>118.22</v>
      </c>
    </row>
    <row r="26" spans="1:12" s="16" customFormat="1" ht="12.75" customHeight="1" x14ac:dyDescent="0.15">
      <c r="A26" s="52"/>
      <c r="B26" s="56"/>
      <c r="C26" s="57"/>
      <c r="D26" s="49"/>
      <c r="E26" s="46"/>
      <c r="F26" s="61"/>
      <c r="G26" s="3"/>
      <c r="H26" s="17">
        <v>476758</v>
      </c>
      <c r="I26" s="64"/>
      <c r="J26" s="46"/>
      <c r="K26" s="49"/>
      <c r="L26" s="46"/>
    </row>
    <row r="27" spans="1:12" s="16" customFormat="1" ht="12.75" customHeight="1" x14ac:dyDescent="0.15">
      <c r="A27" s="53"/>
      <c r="B27" s="58"/>
      <c r="C27" s="59"/>
      <c r="D27" s="50"/>
      <c r="E27" s="47"/>
      <c r="F27" s="62"/>
      <c r="G27" s="4"/>
      <c r="H27" s="18"/>
      <c r="I27" s="65"/>
      <c r="J27" s="47"/>
      <c r="K27" s="50"/>
      <c r="L27" s="47"/>
    </row>
    <row r="28" spans="1:12" s="16" customFormat="1" ht="12.75" customHeight="1" x14ac:dyDescent="0.15">
      <c r="A28" s="51">
        <v>8</v>
      </c>
      <c r="B28" s="54" t="s">
        <v>22</v>
      </c>
      <c r="C28" s="55"/>
      <c r="D28" s="48">
        <v>19078176</v>
      </c>
      <c r="E28" s="45">
        <f t="shared" ref="E28" si="12">IF($D$46=0,0,ROUND(D28/$D$46*100,2))</f>
        <v>9.81</v>
      </c>
      <c r="F28" s="60">
        <v>17319418</v>
      </c>
      <c r="G28" s="14"/>
      <c r="H28" s="15"/>
      <c r="I28" s="63">
        <f>SUM(F28,H29)</f>
        <v>17719906</v>
      </c>
      <c r="J28" s="45">
        <f t="shared" ref="J28" si="13">IF($I$46=0,0,ROUND(I28/$I$46*100,2))</f>
        <v>6.76</v>
      </c>
      <c r="K28" s="48">
        <f>I28-D28</f>
        <v>-1358270</v>
      </c>
      <c r="L28" s="45">
        <f>IF(D28= 0,0,ROUND(K28/D28*100,2))</f>
        <v>-7.12</v>
      </c>
    </row>
    <row r="29" spans="1:12" s="16" customFormat="1" ht="12.75" customHeight="1" x14ac:dyDescent="0.15">
      <c r="A29" s="52"/>
      <c r="B29" s="56"/>
      <c r="C29" s="57"/>
      <c r="D29" s="49"/>
      <c r="E29" s="46"/>
      <c r="F29" s="61"/>
      <c r="G29" s="3"/>
      <c r="H29" s="17">
        <v>400488</v>
      </c>
      <c r="I29" s="64"/>
      <c r="J29" s="46"/>
      <c r="K29" s="49"/>
      <c r="L29" s="46"/>
    </row>
    <row r="30" spans="1:12" s="16" customFormat="1" ht="12.75" customHeight="1" x14ac:dyDescent="0.15">
      <c r="A30" s="53"/>
      <c r="B30" s="58"/>
      <c r="C30" s="59"/>
      <c r="D30" s="50"/>
      <c r="E30" s="47"/>
      <c r="F30" s="62"/>
      <c r="G30" s="4"/>
      <c r="H30" s="18"/>
      <c r="I30" s="65"/>
      <c r="J30" s="47"/>
      <c r="K30" s="50"/>
      <c r="L30" s="47"/>
    </row>
    <row r="31" spans="1:12" s="16" customFormat="1" ht="12.75" customHeight="1" x14ac:dyDescent="0.15">
      <c r="A31" s="51">
        <v>9</v>
      </c>
      <c r="B31" s="54" t="s">
        <v>23</v>
      </c>
      <c r="C31" s="55"/>
      <c r="D31" s="48">
        <v>5322329</v>
      </c>
      <c r="E31" s="45">
        <f t="shared" ref="E31" si="14">IF($D$46=0,0,ROUND(D31/$D$46*100,2))</f>
        <v>2.74</v>
      </c>
      <c r="F31" s="60">
        <v>5307894</v>
      </c>
      <c r="G31" s="14"/>
      <c r="H31" s="15"/>
      <c r="I31" s="63">
        <f>SUM(F31,H32)</f>
        <v>5307894</v>
      </c>
      <c r="J31" s="45">
        <f t="shared" ref="J31" si="15">IF($I$46=0,0,ROUND(I31/$I$46*100,2))</f>
        <v>2.02</v>
      </c>
      <c r="K31" s="48">
        <f>I31-D31</f>
        <v>-14435</v>
      </c>
      <c r="L31" s="45">
        <f>IF(D31= 0,0,ROUND(K31/D31*100,2))</f>
        <v>-0.27</v>
      </c>
    </row>
    <row r="32" spans="1:12" s="16" customFormat="1" ht="12.75" customHeight="1" x14ac:dyDescent="0.15">
      <c r="A32" s="52"/>
      <c r="B32" s="56"/>
      <c r="C32" s="57"/>
      <c r="D32" s="49"/>
      <c r="E32" s="46"/>
      <c r="F32" s="61"/>
      <c r="G32" s="3"/>
      <c r="H32" s="17"/>
      <c r="I32" s="64"/>
      <c r="J32" s="46"/>
      <c r="K32" s="49"/>
      <c r="L32" s="46"/>
    </row>
    <row r="33" spans="1:12" s="16" customFormat="1" ht="12.75" customHeight="1" x14ac:dyDescent="0.15">
      <c r="A33" s="53"/>
      <c r="B33" s="58"/>
      <c r="C33" s="59"/>
      <c r="D33" s="50"/>
      <c r="E33" s="47"/>
      <c r="F33" s="62"/>
      <c r="G33" s="4"/>
      <c r="H33" s="18"/>
      <c r="I33" s="65"/>
      <c r="J33" s="47"/>
      <c r="K33" s="50"/>
      <c r="L33" s="47"/>
    </row>
    <row r="34" spans="1:12" s="6" customFormat="1" ht="12.75" customHeight="1" x14ac:dyDescent="0.15">
      <c r="A34" s="66">
        <v>10</v>
      </c>
      <c r="B34" s="68" t="s">
        <v>24</v>
      </c>
      <c r="C34" s="69"/>
      <c r="D34" s="70">
        <v>14151187</v>
      </c>
      <c r="E34" s="45">
        <f t="shared" ref="E34" si="16">IF($D$46=0,0,ROUND(D34/$D$46*100,2))</f>
        <v>7.27</v>
      </c>
      <c r="F34" s="60">
        <v>13976195</v>
      </c>
      <c r="G34" s="14"/>
      <c r="H34" s="15"/>
      <c r="I34" s="63">
        <f>SUM(F34,H35)</f>
        <v>15824012</v>
      </c>
      <c r="J34" s="45">
        <f t="shared" ref="J34" si="17">IF($I$46=0,0,ROUND(I34/$I$46*100,2))</f>
        <v>6.03</v>
      </c>
      <c r="K34" s="48">
        <f>I34-D34</f>
        <v>1672825</v>
      </c>
      <c r="L34" s="45">
        <f>IF(D34= 0,0,ROUND(K34/D34*100,2))</f>
        <v>11.82</v>
      </c>
    </row>
    <row r="35" spans="1:12" s="6" customFormat="1" ht="12.75" customHeight="1" x14ac:dyDescent="0.15">
      <c r="A35" s="67"/>
      <c r="B35" s="68"/>
      <c r="C35" s="69"/>
      <c r="D35" s="71"/>
      <c r="E35" s="46"/>
      <c r="F35" s="61"/>
      <c r="G35" s="3"/>
      <c r="H35" s="17">
        <v>1847817</v>
      </c>
      <c r="I35" s="64"/>
      <c r="J35" s="46"/>
      <c r="K35" s="49"/>
      <c r="L35" s="46"/>
    </row>
    <row r="36" spans="1:12" s="6" customFormat="1" ht="12.75" customHeight="1" x14ac:dyDescent="0.15">
      <c r="A36" s="67"/>
      <c r="B36" s="68"/>
      <c r="C36" s="69"/>
      <c r="D36" s="72"/>
      <c r="E36" s="47"/>
      <c r="F36" s="62"/>
      <c r="G36" s="4"/>
      <c r="H36" s="18"/>
      <c r="I36" s="65"/>
      <c r="J36" s="47"/>
      <c r="K36" s="50"/>
      <c r="L36" s="47"/>
    </row>
    <row r="37" spans="1:12" s="16" customFormat="1" ht="12.75" customHeight="1" x14ac:dyDescent="0.15">
      <c r="A37" s="51">
        <v>11</v>
      </c>
      <c r="B37" s="54" t="s">
        <v>25</v>
      </c>
      <c r="C37" s="55"/>
      <c r="D37" s="48">
        <v>16615465</v>
      </c>
      <c r="E37" s="45">
        <f t="shared" ref="E37" si="18">IF($D$46=0,0,ROUND(D37/$D$46*100,2))</f>
        <v>8.5399999999999991</v>
      </c>
      <c r="F37" s="60">
        <v>16346169</v>
      </c>
      <c r="G37" s="14"/>
      <c r="H37" s="15"/>
      <c r="I37" s="63">
        <f>SUM(F37,H38)</f>
        <v>16346169</v>
      </c>
      <c r="J37" s="45">
        <f t="shared" ref="J37" si="19">IF($I$46=0,0,ROUND(I37/$I$46*100,2))</f>
        <v>6.23</v>
      </c>
      <c r="K37" s="48">
        <f>I37-D37</f>
        <v>-269296</v>
      </c>
      <c r="L37" s="45">
        <f>IF(D37= 0,0,ROUND(K37/D37*100,2))</f>
        <v>-1.62</v>
      </c>
    </row>
    <row r="38" spans="1:12" s="16" customFormat="1" ht="12.75" customHeight="1" x14ac:dyDescent="0.15">
      <c r="A38" s="52"/>
      <c r="B38" s="56"/>
      <c r="C38" s="57"/>
      <c r="D38" s="49"/>
      <c r="E38" s="46"/>
      <c r="F38" s="61"/>
      <c r="G38" s="3"/>
      <c r="H38" s="17"/>
      <c r="I38" s="64"/>
      <c r="J38" s="46"/>
      <c r="K38" s="49"/>
      <c r="L38" s="46"/>
    </row>
    <row r="39" spans="1:12" s="16" customFormat="1" ht="12.75" customHeight="1" x14ac:dyDescent="0.15">
      <c r="A39" s="53"/>
      <c r="B39" s="58"/>
      <c r="C39" s="59"/>
      <c r="D39" s="50"/>
      <c r="E39" s="47"/>
      <c r="F39" s="62"/>
      <c r="G39" s="4"/>
      <c r="H39" s="18"/>
      <c r="I39" s="65"/>
      <c r="J39" s="47"/>
      <c r="K39" s="50"/>
      <c r="L39" s="47"/>
    </row>
    <row r="40" spans="1:12" s="16" customFormat="1" ht="12.75" customHeight="1" x14ac:dyDescent="0.15">
      <c r="A40" s="51">
        <v>12</v>
      </c>
      <c r="B40" s="54" t="s">
        <v>26</v>
      </c>
      <c r="C40" s="55"/>
      <c r="D40" s="48">
        <v>1299238</v>
      </c>
      <c r="E40" s="45">
        <f t="shared" ref="E40" si="20">IF($D$46=0,0,ROUND(D40/$D$46*100,2))</f>
        <v>0.67</v>
      </c>
      <c r="F40" s="60">
        <v>2064383</v>
      </c>
      <c r="G40" s="14"/>
      <c r="H40" s="15"/>
      <c r="I40" s="63">
        <f>SUM(F40,H41)</f>
        <v>2064383</v>
      </c>
      <c r="J40" s="45">
        <f t="shared" ref="J40" si="21">IF($I$46=0,0,ROUND(I40/$I$46*100,2))</f>
        <v>0.79</v>
      </c>
      <c r="K40" s="48">
        <f>I40-D40</f>
        <v>765145</v>
      </c>
      <c r="L40" s="45">
        <f>IF(D40= 0,0,ROUND(K40/D40*100,2))</f>
        <v>58.89</v>
      </c>
    </row>
    <row r="41" spans="1:12" s="16" customFormat="1" ht="12.75" customHeight="1" x14ac:dyDescent="0.15">
      <c r="A41" s="52"/>
      <c r="B41" s="56"/>
      <c r="C41" s="57"/>
      <c r="D41" s="49"/>
      <c r="E41" s="46"/>
      <c r="F41" s="61"/>
      <c r="G41" s="3"/>
      <c r="H41" s="17"/>
      <c r="I41" s="64"/>
      <c r="J41" s="46"/>
      <c r="K41" s="49"/>
      <c r="L41" s="46"/>
    </row>
    <row r="42" spans="1:12" s="16" customFormat="1" ht="12.75" customHeight="1" x14ac:dyDescent="0.15">
      <c r="A42" s="53"/>
      <c r="B42" s="58"/>
      <c r="C42" s="59"/>
      <c r="D42" s="50"/>
      <c r="E42" s="47"/>
      <c r="F42" s="62"/>
      <c r="G42" s="4"/>
      <c r="H42" s="18"/>
      <c r="I42" s="65"/>
      <c r="J42" s="47"/>
      <c r="K42" s="50"/>
      <c r="L42" s="47"/>
    </row>
    <row r="43" spans="1:12" s="16" customFormat="1" ht="12.75" customHeight="1" x14ac:dyDescent="0.15">
      <c r="A43" s="51">
        <v>13</v>
      </c>
      <c r="B43" s="54" t="s">
        <v>27</v>
      </c>
      <c r="C43" s="55"/>
      <c r="D43" s="48">
        <v>100000</v>
      </c>
      <c r="E43" s="45">
        <f t="shared" ref="E43" si="22">IF($D$46=0,0,ROUND(D43/$D$46*100,2))</f>
        <v>0.05</v>
      </c>
      <c r="F43" s="60">
        <v>100000</v>
      </c>
      <c r="G43" s="14"/>
      <c r="H43" s="15"/>
      <c r="I43" s="63">
        <f>SUM(F43,H44)</f>
        <v>100000</v>
      </c>
      <c r="J43" s="45">
        <f>IF($I$46=0,0,ROUND(I43/$I$46*100,2))</f>
        <v>0.04</v>
      </c>
      <c r="K43" s="48">
        <f>I43-D43</f>
        <v>0</v>
      </c>
      <c r="L43" s="45">
        <f>IF(D43= 0,0,ROUND(K43/D43*100,2))</f>
        <v>0</v>
      </c>
    </row>
    <row r="44" spans="1:12" s="16" customFormat="1" ht="12.75" customHeight="1" x14ac:dyDescent="0.15">
      <c r="A44" s="52"/>
      <c r="B44" s="56"/>
      <c r="C44" s="57"/>
      <c r="D44" s="49"/>
      <c r="E44" s="46"/>
      <c r="F44" s="61"/>
      <c r="G44" s="3"/>
      <c r="H44" s="17"/>
      <c r="I44" s="64"/>
      <c r="J44" s="46"/>
      <c r="K44" s="49"/>
      <c r="L44" s="46"/>
    </row>
    <row r="45" spans="1:12" s="16" customFormat="1" ht="12.75" customHeight="1" x14ac:dyDescent="0.15">
      <c r="A45" s="53"/>
      <c r="B45" s="58"/>
      <c r="C45" s="59"/>
      <c r="D45" s="50"/>
      <c r="E45" s="47"/>
      <c r="F45" s="62"/>
      <c r="G45" s="4"/>
      <c r="H45" s="18"/>
      <c r="I45" s="65"/>
      <c r="J45" s="47"/>
      <c r="K45" s="50"/>
      <c r="L45" s="47"/>
    </row>
    <row r="46" spans="1:12" s="6" customFormat="1" ht="16.5" customHeight="1" x14ac:dyDescent="0.15">
      <c r="A46" s="66" t="s">
        <v>28</v>
      </c>
      <c r="B46" s="73"/>
      <c r="C46" s="74"/>
      <c r="D46" s="70">
        <f>SUM(D4:D45)</f>
        <v>194526049</v>
      </c>
      <c r="E46" s="45">
        <f t="shared" ref="E46" si="23">IF($D$46=0,0,ROUND(D46/$D$46*100,2))</f>
        <v>100</v>
      </c>
      <c r="F46" s="60">
        <f>SUM(F4:F45)</f>
        <v>258748280</v>
      </c>
      <c r="G46" s="14"/>
      <c r="H46" s="15"/>
      <c r="I46" s="63">
        <f>SUM(F46,H47)</f>
        <v>262321979</v>
      </c>
      <c r="J46" s="45">
        <f t="shared" ref="J46" si="24">IF($I$46=0,0,ROUND(I46/$I$46*100,2))</f>
        <v>100</v>
      </c>
      <c r="K46" s="48">
        <f>I46-D46</f>
        <v>67795930</v>
      </c>
      <c r="L46" s="45">
        <f>IF(D46= 0,0,ROUND(K46/D46*100,2))</f>
        <v>34.85</v>
      </c>
    </row>
    <row r="47" spans="1:12" x14ac:dyDescent="0.15">
      <c r="A47" s="66"/>
      <c r="B47" s="73"/>
      <c r="C47" s="74"/>
      <c r="D47" s="71"/>
      <c r="E47" s="46"/>
      <c r="F47" s="61"/>
      <c r="G47" s="3"/>
      <c r="H47" s="17">
        <f>SUM(H7:H45)</f>
        <v>3573699</v>
      </c>
      <c r="I47" s="64"/>
      <c r="J47" s="46"/>
      <c r="K47" s="49"/>
      <c r="L47" s="46"/>
    </row>
    <row r="48" spans="1:12" ht="14.25" thickBot="1" x14ac:dyDescent="0.2">
      <c r="A48" s="66"/>
      <c r="B48" s="73"/>
      <c r="C48" s="74"/>
      <c r="D48" s="72"/>
      <c r="E48" s="47"/>
      <c r="F48" s="62"/>
      <c r="G48" s="19"/>
      <c r="H48" s="20"/>
      <c r="I48" s="65"/>
      <c r="J48" s="47"/>
      <c r="K48" s="50"/>
      <c r="L48" s="47"/>
    </row>
    <row r="49" spans="1:12" x14ac:dyDescent="0.15">
      <c r="A49" s="10"/>
      <c r="B49" s="21" t="s">
        <v>29</v>
      </c>
      <c r="C49" s="2"/>
      <c r="D49" s="10"/>
      <c r="E49" s="10"/>
      <c r="F49" s="10"/>
      <c r="G49" s="10"/>
      <c r="H49" s="10"/>
      <c r="I49" s="10"/>
      <c r="J49" s="10"/>
      <c r="K49" s="10"/>
      <c r="L49" s="10"/>
    </row>
  </sheetData>
  <mergeCells count="135">
    <mergeCell ref="L46:L48"/>
    <mergeCell ref="J43:J45"/>
    <mergeCell ref="K43:K45"/>
    <mergeCell ref="L43:L45"/>
    <mergeCell ref="A46:C48"/>
    <mergeCell ref="D46:D48"/>
    <mergeCell ref="E46:E48"/>
    <mergeCell ref="F46:F48"/>
    <mergeCell ref="I46:I48"/>
    <mergeCell ref="J46:J48"/>
    <mergeCell ref="K46:K48"/>
    <mergeCell ref="A43:A45"/>
    <mergeCell ref="B43:C45"/>
    <mergeCell ref="D43:D45"/>
    <mergeCell ref="E43:E45"/>
    <mergeCell ref="F43:F45"/>
    <mergeCell ref="I43:I45"/>
    <mergeCell ref="A40:A42"/>
    <mergeCell ref="B40:C42"/>
    <mergeCell ref="D40:D42"/>
    <mergeCell ref="E40:E42"/>
    <mergeCell ref="F40:F42"/>
    <mergeCell ref="I40:I42"/>
    <mergeCell ref="J40:J42"/>
    <mergeCell ref="K40:K42"/>
    <mergeCell ref="L40:L42"/>
    <mergeCell ref="A37:A39"/>
    <mergeCell ref="B37:C39"/>
    <mergeCell ref="D37:D39"/>
    <mergeCell ref="E37:E39"/>
    <mergeCell ref="F37:F39"/>
    <mergeCell ref="I37:I39"/>
    <mergeCell ref="J37:J39"/>
    <mergeCell ref="K37:K39"/>
    <mergeCell ref="L37:L39"/>
    <mergeCell ref="J31:J33"/>
    <mergeCell ref="K31:K33"/>
    <mergeCell ref="L31:L33"/>
    <mergeCell ref="A34:A36"/>
    <mergeCell ref="B34:C36"/>
    <mergeCell ref="D34:D36"/>
    <mergeCell ref="E34:E36"/>
    <mergeCell ref="F34:F36"/>
    <mergeCell ref="I34:I36"/>
    <mergeCell ref="J34:J36"/>
    <mergeCell ref="A31:A33"/>
    <mergeCell ref="B31:C33"/>
    <mergeCell ref="D31:D33"/>
    <mergeCell ref="E31:E33"/>
    <mergeCell ref="F31:F33"/>
    <mergeCell ref="I31:I33"/>
    <mergeCell ref="K34:K36"/>
    <mergeCell ref="L34:L36"/>
    <mergeCell ref="A28:A30"/>
    <mergeCell ref="B28:C30"/>
    <mergeCell ref="D28:D30"/>
    <mergeCell ref="E28:E30"/>
    <mergeCell ref="F28:F30"/>
    <mergeCell ref="I28:I30"/>
    <mergeCell ref="J28:J30"/>
    <mergeCell ref="K28:K30"/>
    <mergeCell ref="L28:L30"/>
    <mergeCell ref="A25:A27"/>
    <mergeCell ref="B25:C27"/>
    <mergeCell ref="D25:D27"/>
    <mergeCell ref="E25:E27"/>
    <mergeCell ref="F25:F27"/>
    <mergeCell ref="I25:I27"/>
    <mergeCell ref="J25:J27"/>
    <mergeCell ref="K25:K27"/>
    <mergeCell ref="L25:L27"/>
    <mergeCell ref="J19:J21"/>
    <mergeCell ref="K19:K21"/>
    <mergeCell ref="L19:L21"/>
    <mergeCell ref="A22:A24"/>
    <mergeCell ref="B22:C24"/>
    <mergeCell ref="D22:D24"/>
    <mergeCell ref="E22:E24"/>
    <mergeCell ref="F22:F24"/>
    <mergeCell ref="I22:I24"/>
    <mergeCell ref="J22:J24"/>
    <mergeCell ref="A19:A21"/>
    <mergeCell ref="B19:C21"/>
    <mergeCell ref="D19:D21"/>
    <mergeCell ref="E19:E21"/>
    <mergeCell ref="F19:F21"/>
    <mergeCell ref="I19:I21"/>
    <mergeCell ref="K22:K24"/>
    <mergeCell ref="L22:L24"/>
    <mergeCell ref="A16:A18"/>
    <mergeCell ref="B16:C18"/>
    <mergeCell ref="D16:D18"/>
    <mergeCell ref="E16:E18"/>
    <mergeCell ref="F16:F18"/>
    <mergeCell ref="I16:I18"/>
    <mergeCell ref="J16:J18"/>
    <mergeCell ref="K16:K18"/>
    <mergeCell ref="L16:L18"/>
    <mergeCell ref="A13:A15"/>
    <mergeCell ref="B13:C15"/>
    <mergeCell ref="D13:D15"/>
    <mergeCell ref="E13:E15"/>
    <mergeCell ref="F13:F15"/>
    <mergeCell ref="I13:I15"/>
    <mergeCell ref="J13:J15"/>
    <mergeCell ref="K13:K15"/>
    <mergeCell ref="L13:L15"/>
    <mergeCell ref="J7:J9"/>
    <mergeCell ref="K7:K9"/>
    <mergeCell ref="L7:L9"/>
    <mergeCell ref="A10:A12"/>
    <mergeCell ref="B10:C12"/>
    <mergeCell ref="D10:D12"/>
    <mergeCell ref="E10:E12"/>
    <mergeCell ref="F10:F12"/>
    <mergeCell ref="I10:I12"/>
    <mergeCell ref="J10:J12"/>
    <mergeCell ref="A7:A9"/>
    <mergeCell ref="B7:C9"/>
    <mergeCell ref="D7:D9"/>
    <mergeCell ref="E7:E9"/>
    <mergeCell ref="F7:F9"/>
    <mergeCell ref="I7:I9"/>
    <mergeCell ref="K10:K12"/>
    <mergeCell ref="L10:L12"/>
    <mergeCell ref="A1:L2"/>
    <mergeCell ref="K3:L3"/>
    <mergeCell ref="A4:C6"/>
    <mergeCell ref="D4:E4"/>
    <mergeCell ref="F4:J4"/>
    <mergeCell ref="K4:L4"/>
    <mergeCell ref="F5:F6"/>
    <mergeCell ref="G5:H6"/>
    <mergeCell ref="I5:I6"/>
    <mergeCell ref="K5:K6"/>
  </mergeCells>
  <phoneticPr fontId="1"/>
  <pageMargins left="0.70866141732283472" right="0.39370078740157483" top="0.39370078740157483" bottom="0" header="0.19685039370078741" footer="0.19685039370078741"/>
  <pageSetup paperSize="9" orientation="portrait" r:id="rId1"/>
  <headerFooter alignWithMargins="0">
    <oddHeader xml:space="preserve">&amp;R&amp;9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歳出・R2.3補</vt:lpstr>
      <vt:lpstr>歳出・R2.3補!Print_Area</vt:lpstr>
    </vt:vector>
  </TitlesOfParts>
  <Company>Matsuyama-city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</dc:creator>
  <cp:lastModifiedBy>nt025119</cp:lastModifiedBy>
  <cp:lastPrinted>2021-02-08T00:23:06Z</cp:lastPrinted>
  <dcterms:created xsi:type="dcterms:W3CDTF">2014-01-10T15:47:39Z</dcterms:created>
  <dcterms:modified xsi:type="dcterms:W3CDTF">2021-02-26T02:11:14Z</dcterms:modified>
</cp:coreProperties>
</file>