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tnnsfe25\ファイルサーバ\企業局\管理部\経営管理課\1財務担当\13 経営分析資料\②総務省公表用（市も同時公表）\R2～R6年度決算表示（上・簡・工・下）\05_HP公開用\"/>
    </mc:Choice>
  </mc:AlternateContent>
  <xr:revisionPtr revIDLastSave="0" documentId="13_ncr:1_{54E2E6E8-6A3E-45A6-8887-7E016FAB5D1E}" xr6:coauthVersionLast="47" xr6:coauthVersionMax="47" xr10:uidLastSave="{00000000-0000-0000-0000-000000000000}"/>
  <workbookProtection workbookAlgorithmName="SHA-512" workbookHashValue="Teg3FHOtgn78pEG1UTR1BaoRFOnuhvIAmxzXBw0StwgA804cLcaEBQMzDYrwVDrbLzHpGbtSatgDVXZa9di/Bg==" workbookSaltValue="Eyq9SSkfIdJq5IyKscWrw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F85" i="4"/>
  <c r="E85" i="4"/>
  <c r="AL10"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<sst xmlns="http://schemas.openxmlformats.org/spreadsheetml/2006/main" count="231" uniqueCount="116">
  <si>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</si>
  <si>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</si>
  <si>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</si>
  <si>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</si>
  <si>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</si>
  <si>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</si>
  <si>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</si>
  <si>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</si>
  <si>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</si>
  <si>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</si>
  <si>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</si>
  <si>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</si>
  <si>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</si>
  <si>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</si>
  <si>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</si>
  <si>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</si>
  <si>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</si>
  <si>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</si>
  <si>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</si>
  <si>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</si>
  <si>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</si>
  <si>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</si>
  <si>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</si>
  <si>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</si>
  <si>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</si>
  <si>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</si>
  <si>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</si>
  <si>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</si>
  <si>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</si>
  <si>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</si>
  <si>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</si>
  <si>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</si>
  <si>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</si>
  <si>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</si>
  <si>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</si>
  <si>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</si>
  <si>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</si>
  <si>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</si>
  <si>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</si>
  <si>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</si>
  <si>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</si>
  <si>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</si>
  <si>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</si>
  <si>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</si>
  <si>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</si>
  <si>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</si>
  <si>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</si>
  <si>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</si>
  <si>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</si>
  <si>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</si>
  <si>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</si>
  <si>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</si>
  <si>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</si>
  <si>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</si>
  <si>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</si>
  <si>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</si>
  <si>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</si>
  <si>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</si>
  <si>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</si>
  <si>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</si>
  <si>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</si>
  <si>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</si>
  <si>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</si>
  <si>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</si>
  <si>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</si>
  <si>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</si>
  <si>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</si>
  <si>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</si>
  <si>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</si>
  <si>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</si>
  <si>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</si>
  <si>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</si>
  <si>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</si>
  <si>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</si>
  <si>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</si>
  <si>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</si>
  <si>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</si>
  <si>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</si>
  <si>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</si>
  <si>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</si>
  <si>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</si>
  <si>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</si>
  <si>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</si>
  <si>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</si>
  <si>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</si>
  <si>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</si>
  <si>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</si>
  <si>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</si>
  <si>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</si>
  <si>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</si>
  <si>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</si>
  <si>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</si>
  <si>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</si>
  <si>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</si>
  <si>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</si>
  <si>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</si>
  <si>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</si>
  <si>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</si>
  <si>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下水道事業</t>
  </si>
  <si>
    <t>公共下水道</t>
  </si>
  <si>
    <t>Ac1</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</si>
  <si>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</si>
  <si>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</si>
  <si>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</si>
  <si>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</si>
  <si>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</si>
  <si>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</si>
  <si>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</si>
  <si>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</si>
  <si>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</si>
  <si>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</si>
  <si>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</si>
  <si>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</si>
  <si>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「①有形固定資産減価償却率」と「②管渠老朽化率」は、類似団体平均と同程度で推移しており、施設の老朽化が進み、計画的な改築・修繕の必要性が高まってきています。
　そこで、優先順位を付けながら、管渠の長寿命化工事を進めていますが、「③管渠改善率」は、現在も下水道の普及拡大を進めていることから、類似団体平均を下回っている状況です。</t>
    <rPh sb="18" eb="20">
      <t>カンキョ</t>
    </rPh>
    <rPh sb="45" eb="47">
      <t>シセツ</t>
    </rPh>
    <rPh sb="48" eb="51">
      <t>ロウキュウカ</t>
    </rPh>
    <rPh sb="52" eb="53">
      <t>スス</t>
    </rPh>
    <phoneticPr fontId="4"/>
  </si>
  <si>
    <t>　過去の大規模な投資により企業債残高が増大し、利子負担額等の資本費が経営を圧迫する状況となっていましたが、経営戦略で管理指標を設定し、新規発行企業債の借入抑制等による資本費の縮減や適正な維持管理、効率的な施設整備などに取り組んでいます。
　その結果、令和6年度も10年連続となる損益収支の黒字を確保し、企業債残高についても、18年連続で減少しました。
　しかしながら、今後は、人口減少による使用料収入の減収、老朽化施設の改築更新費用の増大等が見込まれることから、持続可能な下水道事業の実現に向け、経営戦略を適宜更新し、中・長期的に安定した経営基盤の構築に努めていきます。</t>
    <rPh sb="102" eb="104">
      <t>シセツ</t>
    </rPh>
    <rPh sb="184" eb="186">
      <t>コンゴ</t>
    </rPh>
    <rPh sb="198" eb="200">
      <t>シュウニュウ</t>
    </rPh>
    <rPh sb="201" eb="203">
      <t>ゲンシュウ</t>
    </rPh>
    <rPh sb="214" eb="216">
      <t>ヒヨウ</t>
    </rPh>
    <rPh sb="219" eb="220">
      <t>トウ</t>
    </rPh>
    <rPh sb="277" eb="278">
      <t>ツトツト</t>
    </rPh>
    <phoneticPr fontId="4"/>
  </si>
  <si>
    <t>　本市公共下水道事業は、平成初期の10年間で、約2,000億円もの集中的な設備投資を行い、その財源として企業債を活用したため企業債残高が多く、利子負担が損益収支を圧迫し、「④企業債残高対事業規模比率」や「⑥汚水処理原価」が、類似団体と比べ高くなっています。
　そこで、経営戦略で管理指標を設定し、企業債の新規発行を適正な範囲に抑制しているほか、汚泥処理方法の変更や、ポンプ場等の設備の効率化による機器台数の削減などを行い、経費削減に努めています。
　その結果、前年度に引き続き令和6年度も、損益収支の黒字を確保することができ、「①経常収支比率」、「③流動比率」は類似団体を上回る結果となりました。また、累積欠損金は令和2年度に解消しました。
　「⑦施設利用率」と「⑧水洗化率」は、類似団体に比べ低くなっていますが、下水道の普及拡大や接続推進に取り組み、向上させていきます。</t>
    <rPh sb="172" eb="178">
      <t>オデイショリホウホウ</t>
    </rPh>
    <rPh sb="179" eb="181">
      <t>ヘンコウ</t>
    </rPh>
    <rPh sb="186" eb="187">
      <t>ジョウ</t>
    </rPh>
    <rPh sb="187" eb="188">
      <t>トウ</t>
    </rPh>
    <rPh sb="189" eb="191">
      <t>セツビ</t>
    </rPh>
    <rPh sb="192" eb="195">
      <t>コウリツカ</t>
    </rPh>
    <rPh sb="198" eb="202">
      <t>キキダイスウ</t>
    </rPh>
    <rPh sb="203" eb="205">
      <t>サクゲン</t>
    </rPh>
    <rPh sb="208" eb="209">
      <t>オコナ</t>
    </rPh>
    <rPh sb="211" eb="213">
      <t>ケイヒ</t>
    </rPh>
    <rPh sb="213" eb="215">
      <t>サクゲン</t>
    </rPh>
    <rPh sb="216" eb="217">
      <t>ツト</t>
    </rPh>
    <rPh sb="371" eb="372">
      <t>ト</t>
    </rPh>
    <rPh sb="373" eb="374">
      <t>ク</t>
    </rPh>
    <rPh sb="376" eb="378">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</si>
</sst>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0.19</c:v>
                </c:pt>
                <c:pt idx="1">
                  <c:v>0.15</c:v>
                </c:pt>
                <c:pt idx="2">
                  <c:v>0.17</c:v>
                </c:pt>
                <c:pt idx="3">
                  <c:v>0.1</c:v>
                </c:pt>
                <c:pt idx="4">
                  <c:v>0.02</c:v>
                </c:pt>
              </c:numCache>
            </c:numRef>
          </c:val>
          <c:extLst>
            <c:ext xmlns:c16="http://schemas.microsoft.com/office/drawing/2014/chart" uri="{C3380CC4-5D6E-409C-BE32-E72D297353CC}">
              <c16:uniqueId val="{00000000-C7BF-42CA-9813-7AD5D40E354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C7BF-42CA-9813-7AD5D40E354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57.05</c:v>
                </c:pt>
                <c:pt idx="1">
                  <c:v>56.82</c:v>
                </c:pt>
                <c:pt idx="2">
                  <c:v>53.3</c:v>
                </c:pt>
                <c:pt idx="3">
                  <c:v>54.67</c:v>
                </c:pt>
                <c:pt idx="4">
                  <c:v>58.47</c:v>
                </c:pt>
              </c:numCache>
            </c:numRef>
          </c:val>
          <c:extLst>
            <c:ext xmlns:c16="http://schemas.microsoft.com/office/drawing/2014/chart" uri="{C3380CC4-5D6E-409C-BE32-E72D297353CC}">
              <c16:uniqueId val="{00000000-6032-4465-8528-18161E0AB86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6032-4465-8528-18161E0AB86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92.49</c:v>
                </c:pt>
                <c:pt idx="1">
                  <c:v>92.55</c:v>
                </c:pt>
                <c:pt idx="2">
                  <c:v>92.59</c:v>
                </c:pt>
                <c:pt idx="3">
                  <c:v>92.82</c:v>
                </c:pt>
                <c:pt idx="4">
                  <c:v>90.06</c:v>
                </c:pt>
              </c:numCache>
            </c:numRef>
          </c:val>
          <c:extLst>
            <c:ext xmlns:c16="http://schemas.microsoft.com/office/drawing/2014/chart" uri="{C3380CC4-5D6E-409C-BE32-E72D297353CC}">
              <c16:uniqueId val="{00000000-C194-4DC4-8018-8C89C8B92EC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C194-4DC4-8018-8C89C8B92EC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112.8</c:v>
                </c:pt>
                <c:pt idx="1">
                  <c:v>110.81</c:v>
                </c:pt>
                <c:pt idx="2">
                  <c:v>110.09</c:v>
                </c:pt>
                <c:pt idx="3">
                  <c:v>111.36</c:v>
                </c:pt>
                <c:pt idx="4">
                  <c:v>110.01</c:v>
                </c:pt>
              </c:numCache>
            </c:numRef>
          </c:val>
          <c:extLst>
            <c:ext xmlns:c16="http://schemas.microsoft.com/office/drawing/2014/chart" uri="{C3380CC4-5D6E-409C-BE32-E72D297353CC}">
              <c16:uniqueId val="{00000000-31BE-43D7-8A86-5DAC04935BB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31BE-43D7-8A86-5DAC04935BB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31.6</c:v>
                </c:pt>
                <c:pt idx="1">
                  <c:v>33.479999999999997</c:v>
                </c:pt>
                <c:pt idx="2">
                  <c:v>35.25</c:v>
                </c:pt>
                <c:pt idx="3">
                  <c:v>36.96</c:v>
                </c:pt>
                <c:pt idx="4">
                  <c:v>38.659999999999997</c:v>
                </c:pt>
              </c:numCache>
            </c:numRef>
          </c:val>
          <c:extLst>
            <c:ext xmlns:c16="http://schemas.microsoft.com/office/drawing/2014/chart" uri="{C3380CC4-5D6E-409C-BE32-E72D297353CC}">
              <c16:uniqueId val="{00000000-B676-4710-BD28-E979E1B7DDA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B676-4710-BD28-E979E1B7DDA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5.86</c:v>
                </c:pt>
                <c:pt idx="1">
                  <c:v>6.28</c:v>
                </c:pt>
                <c:pt idx="2">
                  <c:v>7.41</c:v>
                </c:pt>
                <c:pt idx="3">
                  <c:v>8.34</c:v>
                </c:pt>
                <c:pt idx="4">
                  <c:v>9.01</c:v>
                </c:pt>
              </c:numCache>
            </c:numRef>
          </c:val>
          <c:extLst>
            <c:ext xmlns:c16="http://schemas.microsoft.com/office/drawing/2014/chart" uri="{C3380CC4-5D6E-409C-BE32-E72D297353CC}">
              <c16:uniqueId val="{00000000-AC5D-4F63-B260-F2175073EDD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AC5D-4F63-B260-F2175073EDD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6E-4785-99D2-4C5719283C5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FC6E-4785-99D2-4C5719283C5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86.59</c:v>
                </c:pt>
                <c:pt idx="1">
                  <c:v>90.9</c:v>
                </c:pt>
                <c:pt idx="2">
                  <c:v>99.04</c:v>
                </c:pt>
                <c:pt idx="3">
                  <c:v>100.07</c:v>
                </c:pt>
                <c:pt idx="4">
                  <c:v>106.41</c:v>
                </c:pt>
              </c:numCache>
            </c:numRef>
          </c:val>
          <c:extLst>
            <c:ext xmlns:c16="http://schemas.microsoft.com/office/drawing/2014/chart" uri="{C3380CC4-5D6E-409C-BE32-E72D297353CC}">
              <c16:uniqueId val="{00000000-C620-4D43-9E70-8A1BD23A2D8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C620-4D43-9E70-8A1BD23A2D8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1118.81</c:v>
                </c:pt>
                <c:pt idx="1">
                  <c:v>1069.28</c:v>
                </c:pt>
                <c:pt idx="2">
                  <c:v>1000.98</c:v>
                </c:pt>
                <c:pt idx="3">
                  <c:v>987.26</c:v>
                </c:pt>
                <c:pt idx="4">
                  <c:v>894.11</c:v>
                </c:pt>
              </c:numCache>
            </c:numRef>
          </c:val>
          <c:extLst>
            <c:ext xmlns:c16="http://schemas.microsoft.com/office/drawing/2014/chart" uri="{C3380CC4-5D6E-409C-BE32-E72D297353CC}">
              <c16:uniqueId val="{00000000-D656-4282-A8AA-F523FE45DFB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D656-4282-A8AA-F523FE45DFB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9A1-4F61-A36E-BE78FC04242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09A1-4F61-A36E-BE78FC04242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176.14</c:v>
                </c:pt>
                <c:pt idx="1">
                  <c:v>177.46</c:v>
                </c:pt>
                <c:pt idx="2">
                  <c:v>178.42</c:v>
                </c:pt>
                <c:pt idx="3">
                  <c:v>178.81</c:v>
                </c:pt>
                <c:pt idx="4">
                  <c:v>179.22</c:v>
                </c:pt>
              </c:numCache>
            </c:numRef>
          </c:val>
          <c:extLst>
            <c:ext xmlns:c16="http://schemas.microsoft.com/office/drawing/2014/chart" uri="{C3380CC4-5D6E-409C-BE32-E72D297353CC}">
              <c16:uniqueId val="{00000000-1DBE-4985-9AD6-BF2C9981105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1DBE-4985-9AD6-BF2C9981105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愛媛県　松山市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Ac1</v>
      </c>
      <c r="X8" s="64"/>
      <c r="Y8" s="64"/>
      <c r="Z8" s="64"/>
      <c r="AA8" s="64"/>
      <c r="AB8" s="64"/>
      <c r="AC8" s="64"/>
      <c r="AD8" s="65" t="str">
        <f>データ!$M$6</f>
        <v>その他</v>
      </c>
      <c r="AE8" s="65"/>
      <c r="AF8" s="65"/>
      <c r="AG8" s="65"/>
      <c r="AH8" s="65"/>
      <c r="AI8" s="65"/>
      <c r="AJ8" s="65"/>
      <c r="AK8" s="3"/>
      <c r="AL8" s="44">
        <f>データ!S6</f>
        <v>496666</v>
      </c>
      <c r="AM8" s="44"/>
      <c r="AN8" s="44"/>
      <c r="AO8" s="44"/>
      <c r="AP8" s="44"/>
      <c r="AQ8" s="44"/>
      <c r="AR8" s="44"/>
      <c r="AS8" s="44"/>
      <c r="AT8" s="45">
        <f>データ!T6</f>
        <v>429.35</v>
      </c>
      <c r="AU8" s="45"/>
      <c r="AV8" s="45"/>
      <c r="AW8" s="45"/>
      <c r="AX8" s="45"/>
      <c r="AY8" s="45"/>
      <c r="AZ8" s="45"/>
      <c r="BA8" s="45"/>
      <c r="BB8" s="45">
        <f>データ!U6</f>
        <v>1156.79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59.19</v>
      </c>
      <c r="J10" s="45"/>
      <c r="K10" s="45"/>
      <c r="L10" s="45"/>
      <c r="M10" s="45"/>
      <c r="N10" s="45"/>
      <c r="O10" s="45"/>
      <c r="P10" s="45">
        <f>データ!P6</f>
        <v>72.39</v>
      </c>
      <c r="Q10" s="45"/>
      <c r="R10" s="45"/>
      <c r="S10" s="45"/>
      <c r="T10" s="45"/>
      <c r="U10" s="45"/>
      <c r="V10" s="45"/>
      <c r="W10" s="45">
        <f>データ!Q6</f>
        <v>73.2</v>
      </c>
      <c r="X10" s="45"/>
      <c r="Y10" s="45"/>
      <c r="Z10" s="45"/>
      <c r="AA10" s="45"/>
      <c r="AB10" s="45"/>
      <c r="AC10" s="45"/>
      <c r="AD10" s="44">
        <f>データ!R6</f>
        <v>3385</v>
      </c>
      <c r="AE10" s="44"/>
      <c r="AF10" s="44"/>
      <c r="AG10" s="44"/>
      <c r="AH10" s="44"/>
      <c r="AI10" s="44"/>
      <c r="AJ10" s="44"/>
      <c r="AK10" s="2"/>
      <c r="AL10" s="44">
        <f>データ!V6</f>
        <v>358891</v>
      </c>
      <c r="AM10" s="44"/>
      <c r="AN10" s="44"/>
      <c r="AO10" s="44"/>
      <c r="AP10" s="44"/>
      <c r="AQ10" s="44"/>
      <c r="AR10" s="44"/>
      <c r="AS10" s="44"/>
      <c r="AT10" s="45">
        <f>データ!W6</f>
        <v>53.41</v>
      </c>
      <c r="AU10" s="45"/>
      <c r="AV10" s="45"/>
      <c r="AW10" s="45"/>
      <c r="AX10" s="45"/>
      <c r="AY10" s="45"/>
      <c r="AZ10" s="45"/>
      <c r="BA10" s="45"/>
      <c r="BB10" s="45">
        <f>データ!X6</f>
        <v>6719.55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dixP5FTKA9yzRRaqWRckqgOjEM+mNYQNFNXdNrem10OXGCILv8OFV1W9EJ8Au/I6pACAIClonmnuuKWtGIU0uw==" saltValue="xpSSu7Qn3Yq20WiLqMaFZ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382019</v>
      </c>
      <c r="D6" s="19">
        <f t="shared" si="3"/>
        <v>46</v>
      </c>
      <c r="E6" s="19">
        <f t="shared" si="3"/>
        <v>17</v>
      </c>
      <c r="F6" s="19">
        <f t="shared" si="3"/>
        <v>1</v>
      </c>
      <c r="G6" s="19">
        <f t="shared" si="3"/>
        <v>0</v>
      </c>
      <c r="H6" s="19" t="str">
        <f t="shared" si="3"/>
        <v>愛媛県　松山市</v>
      </c>
      <c r="I6" s="19" t="str">
        <f t="shared" si="3"/>
        <v>法適用</v>
      </c>
      <c r="J6" s="19" t="str">
        <f t="shared" si="3"/>
        <v>下水道事業</v>
      </c>
      <c r="K6" s="19" t="str">
        <f t="shared" si="3"/>
        <v>公共下水道</v>
      </c>
      <c r="L6" s="19" t="str">
        <f t="shared" si="3"/>
        <v>Ac1</v>
      </c>
      <c r="M6" s="19" t="str">
        <f t="shared" si="3"/>
        <v>その他</v>
      </c>
      <c r="N6" s="20" t="str">
        <f t="shared" si="3"/>
        <v>-</v>
      </c>
      <c r="O6" s="20">
        <f t="shared" si="3"/>
        <v>59.19</v>
      </c>
      <c r="P6" s="20">
        <f t="shared" si="3"/>
        <v>72.39</v>
      </c>
      <c r="Q6" s="20">
        <f t="shared" si="3"/>
        <v>73.2</v>
      </c>
      <c r="R6" s="20">
        <f t="shared" si="3"/>
        <v>3385</v>
      </c>
      <c r="S6" s="20">
        <f t="shared" si="3"/>
        <v>496666</v>
      </c>
      <c r="T6" s="20">
        <f t="shared" si="3"/>
        <v>429.35</v>
      </c>
      <c r="U6" s="20">
        <f t="shared" si="3"/>
        <v>1156.79</v>
      </c>
      <c r="V6" s="20">
        <f t="shared" si="3"/>
        <v>358891</v>
      </c>
      <c r="W6" s="20">
        <f t="shared" si="3"/>
        <v>53.41</v>
      </c>
      <c r="X6" s="20">
        <f t="shared" si="3"/>
        <v>6719.55</v>
      </c>
      <c r="Y6" s="21">
        <f>IF(Y7="",NA(),Y7)</f>
        <v>112.8</v>
      </c>
      <c r="Z6" s="21">
        <f t="shared" ref="Z6:AH6" si="4">IF(Z7="",NA(),Z7)</f>
        <v>110.81</v>
      </c>
      <c r="AA6" s="21">
        <f t="shared" si="4"/>
        <v>110.09</v>
      </c>
      <c r="AB6" s="21">
        <f t="shared" si="4"/>
        <v>111.36</v>
      </c>
      <c r="AC6" s="21">
        <f t="shared" si="4"/>
        <v>110.01</v>
      </c>
      <c r="AD6" s="21">
        <f t="shared" si="4"/>
        <v>106.55</v>
      </c>
      <c r="AE6" s="21">
        <f t="shared" si="4"/>
        <v>106.01</v>
      </c>
      <c r="AF6" s="21">
        <f t="shared" si="4"/>
        <v>105.5</v>
      </c>
      <c r="AG6" s="21">
        <f t="shared" si="4"/>
        <v>105.24</v>
      </c>
      <c r="AH6" s="21">
        <f t="shared" si="4"/>
        <v>105.55</v>
      </c>
      <c r="AI6" s="20" t="str">
        <f>IF(AI7="","",IF(AI7="-","【-】","【"&amp;SUBSTITUTE(TEXT(AI7,"#,##0.00"),"-","△")&amp;"】"))</f>
        <v>【105.36】</v>
      </c>
      <c r="AJ6" s="20">
        <f>IF(AJ7="",NA(),AJ7)</f>
        <v>0</v>
      </c>
      <c r="AK6" s="20">
        <f t="shared" ref="AK6:AS6" si="5">IF(AK7="",NA(),AK7)</f>
        <v>0</v>
      </c>
      <c r="AL6" s="20">
        <f t="shared" si="5"/>
        <v>0</v>
      </c>
      <c r="AM6" s="20">
        <f t="shared" si="5"/>
        <v>0</v>
      </c>
      <c r="AN6" s="20">
        <f t="shared" si="5"/>
        <v>0</v>
      </c>
      <c r="AO6" s="21">
        <f t="shared" si="5"/>
        <v>5.95</v>
      </c>
      <c r="AP6" s="21">
        <f t="shared" si="5"/>
        <v>5.27</v>
      </c>
      <c r="AQ6" s="21">
        <f t="shared" si="5"/>
        <v>4.83</v>
      </c>
      <c r="AR6" s="21">
        <f t="shared" si="5"/>
        <v>4.5</v>
      </c>
      <c r="AS6" s="21">
        <f t="shared" si="5"/>
        <v>4.38</v>
      </c>
      <c r="AT6" s="20" t="str">
        <f>IF(AT7="","",IF(AT7="-","【-】","【"&amp;SUBSTITUTE(TEXT(AT7,"#,##0.00"),"-","△")&amp;"】"))</f>
        <v>【3.12】</v>
      </c>
      <c r="AU6" s="21">
        <f>IF(AU7="",NA(),AU7)</f>
        <v>86.59</v>
      </c>
      <c r="AV6" s="21">
        <f t="shared" ref="AV6:BD6" si="6">IF(AV7="",NA(),AV7)</f>
        <v>90.9</v>
      </c>
      <c r="AW6" s="21">
        <f t="shared" si="6"/>
        <v>99.04</v>
      </c>
      <c r="AX6" s="21">
        <f t="shared" si="6"/>
        <v>100.07</v>
      </c>
      <c r="AY6" s="21">
        <f t="shared" si="6"/>
        <v>106.41</v>
      </c>
      <c r="AZ6" s="21">
        <f t="shared" si="6"/>
        <v>72.930000000000007</v>
      </c>
      <c r="BA6" s="21">
        <f t="shared" si="6"/>
        <v>80.08</v>
      </c>
      <c r="BB6" s="21">
        <f t="shared" si="6"/>
        <v>87.33</v>
      </c>
      <c r="BC6" s="21">
        <f t="shared" si="6"/>
        <v>92.26</v>
      </c>
      <c r="BD6" s="21">
        <f t="shared" si="6"/>
        <v>99.9</v>
      </c>
      <c r="BE6" s="20" t="str">
        <f>IF(BE7="","",IF(BE7="-","【-】","【"&amp;SUBSTITUTE(TEXT(BE7,"#,##0.00"),"-","△")&amp;"】"))</f>
        <v>【82.75】</v>
      </c>
      <c r="BF6" s="21">
        <f>IF(BF7="",NA(),BF7)</f>
        <v>1118.81</v>
      </c>
      <c r="BG6" s="21">
        <f t="shared" ref="BG6:BO6" si="7">IF(BG7="",NA(),BG7)</f>
        <v>1069.28</v>
      </c>
      <c r="BH6" s="21">
        <f t="shared" si="7"/>
        <v>1000.98</v>
      </c>
      <c r="BI6" s="21">
        <f t="shared" si="7"/>
        <v>987.26</v>
      </c>
      <c r="BJ6" s="21">
        <f t="shared" si="7"/>
        <v>894.11</v>
      </c>
      <c r="BK6" s="21">
        <f t="shared" si="7"/>
        <v>730.52</v>
      </c>
      <c r="BL6" s="21">
        <f t="shared" si="7"/>
        <v>672.33</v>
      </c>
      <c r="BM6" s="21">
        <f t="shared" si="7"/>
        <v>668.8</v>
      </c>
      <c r="BN6" s="21">
        <f t="shared" si="7"/>
        <v>652.79999999999995</v>
      </c>
      <c r="BO6" s="21">
        <f t="shared" si="7"/>
        <v>624.62</v>
      </c>
      <c r="BP6" s="20" t="str">
        <f>IF(BP7="","",IF(BP7="-","【-】","【"&amp;SUBSTITUTE(TEXT(BP7,"#,##0.00"),"-","△")&amp;"】"))</f>
        <v>【602.56】</v>
      </c>
      <c r="BQ6" s="21">
        <f>IF(BQ7="",NA(),BQ7)</f>
        <v>100</v>
      </c>
      <c r="BR6" s="21">
        <f t="shared" ref="BR6:BZ6" si="8">IF(BR7="",NA(),BR7)</f>
        <v>100</v>
      </c>
      <c r="BS6" s="21">
        <f t="shared" si="8"/>
        <v>100</v>
      </c>
      <c r="BT6" s="21">
        <f t="shared" si="8"/>
        <v>100</v>
      </c>
      <c r="BU6" s="21">
        <f t="shared" si="8"/>
        <v>100</v>
      </c>
      <c r="BV6" s="21">
        <f t="shared" si="8"/>
        <v>98.61</v>
      </c>
      <c r="BW6" s="21">
        <f t="shared" si="8"/>
        <v>98.75</v>
      </c>
      <c r="BX6" s="21">
        <f t="shared" si="8"/>
        <v>98.36</v>
      </c>
      <c r="BY6" s="21">
        <f t="shared" si="8"/>
        <v>97.29</v>
      </c>
      <c r="BZ6" s="21">
        <f t="shared" si="8"/>
        <v>99.29</v>
      </c>
      <c r="CA6" s="20" t="str">
        <f>IF(CA7="","",IF(CA7="-","【-】","【"&amp;SUBSTITUTE(TEXT(CA7,"#,##0.00"),"-","△")&amp;"】"))</f>
        <v>【97.94】</v>
      </c>
      <c r="CB6" s="21">
        <f>IF(CB7="",NA(),CB7)</f>
        <v>176.14</v>
      </c>
      <c r="CC6" s="21">
        <f t="shared" ref="CC6:CK6" si="9">IF(CC7="",NA(),CC7)</f>
        <v>177.46</v>
      </c>
      <c r="CD6" s="21">
        <f t="shared" si="9"/>
        <v>178.42</v>
      </c>
      <c r="CE6" s="21">
        <f t="shared" si="9"/>
        <v>178.81</v>
      </c>
      <c r="CF6" s="21">
        <f t="shared" si="9"/>
        <v>179.22</v>
      </c>
      <c r="CG6" s="21">
        <f t="shared" si="9"/>
        <v>141.24</v>
      </c>
      <c r="CH6" s="21">
        <f t="shared" si="9"/>
        <v>142.03</v>
      </c>
      <c r="CI6" s="21">
        <f t="shared" si="9"/>
        <v>142.11000000000001</v>
      </c>
      <c r="CJ6" s="21">
        <f t="shared" si="9"/>
        <v>145.49</v>
      </c>
      <c r="CK6" s="21">
        <f t="shared" si="9"/>
        <v>144.28</v>
      </c>
      <c r="CL6" s="20" t="str">
        <f>IF(CL7="","",IF(CL7="-","【-】","【"&amp;SUBSTITUTE(TEXT(CL7,"#,##0.00"),"-","△")&amp;"】"))</f>
        <v>【140.98】</v>
      </c>
      <c r="CM6" s="21">
        <f>IF(CM7="",NA(),CM7)</f>
        <v>57.05</v>
      </c>
      <c r="CN6" s="21">
        <f t="shared" ref="CN6:CV6" si="10">IF(CN7="",NA(),CN7)</f>
        <v>56.82</v>
      </c>
      <c r="CO6" s="21">
        <f t="shared" si="10"/>
        <v>53.3</v>
      </c>
      <c r="CP6" s="21">
        <f t="shared" si="10"/>
        <v>54.67</v>
      </c>
      <c r="CQ6" s="21">
        <f t="shared" si="10"/>
        <v>58.47</v>
      </c>
      <c r="CR6" s="21">
        <f t="shared" si="10"/>
        <v>61.7</v>
      </c>
      <c r="CS6" s="21">
        <f t="shared" si="10"/>
        <v>63.04</v>
      </c>
      <c r="CT6" s="21">
        <f t="shared" si="10"/>
        <v>60.55</v>
      </c>
      <c r="CU6" s="21">
        <f t="shared" si="10"/>
        <v>61.49</v>
      </c>
      <c r="CV6" s="21">
        <f t="shared" si="10"/>
        <v>62.15</v>
      </c>
      <c r="CW6" s="20" t="str">
        <f>IF(CW7="","",IF(CW7="-","【-】","【"&amp;SUBSTITUTE(TEXT(CW7,"#,##0.00"),"-","△")&amp;"】"))</f>
        <v>【60.13】</v>
      </c>
      <c r="CX6" s="21">
        <f>IF(CX7="",NA(),CX7)</f>
        <v>92.49</v>
      </c>
      <c r="CY6" s="21">
        <f t="shared" ref="CY6:DG6" si="11">IF(CY7="",NA(),CY7)</f>
        <v>92.55</v>
      </c>
      <c r="CZ6" s="21">
        <f t="shared" si="11"/>
        <v>92.59</v>
      </c>
      <c r="DA6" s="21">
        <f t="shared" si="11"/>
        <v>92.82</v>
      </c>
      <c r="DB6" s="21">
        <f t="shared" si="11"/>
        <v>90.06</v>
      </c>
      <c r="DC6" s="21">
        <f t="shared" si="11"/>
        <v>94.56</v>
      </c>
      <c r="DD6" s="21">
        <f t="shared" si="11"/>
        <v>94.75</v>
      </c>
      <c r="DE6" s="21">
        <f t="shared" si="11"/>
        <v>94.92</v>
      </c>
      <c r="DF6" s="21">
        <f t="shared" si="11"/>
        <v>95.01</v>
      </c>
      <c r="DG6" s="21">
        <f t="shared" si="11"/>
        <v>94.96</v>
      </c>
      <c r="DH6" s="20" t="str">
        <f>IF(DH7="","",IF(DH7="-","【-】","【"&amp;SUBSTITUTE(TEXT(DH7,"#,##0.00"),"-","△")&amp;"】"))</f>
        <v>【96.00】</v>
      </c>
      <c r="DI6" s="21">
        <f>IF(DI7="",NA(),DI7)</f>
        <v>31.6</v>
      </c>
      <c r="DJ6" s="21">
        <f t="shared" ref="DJ6:DR6" si="12">IF(DJ7="",NA(),DJ7)</f>
        <v>33.479999999999997</v>
      </c>
      <c r="DK6" s="21">
        <f t="shared" si="12"/>
        <v>35.25</v>
      </c>
      <c r="DL6" s="21">
        <f t="shared" si="12"/>
        <v>36.96</v>
      </c>
      <c r="DM6" s="21">
        <f t="shared" si="12"/>
        <v>38.659999999999997</v>
      </c>
      <c r="DN6" s="21">
        <f t="shared" si="12"/>
        <v>28.87</v>
      </c>
      <c r="DO6" s="21">
        <f t="shared" si="12"/>
        <v>31.34</v>
      </c>
      <c r="DP6" s="21">
        <f t="shared" si="12"/>
        <v>32.909999999999997</v>
      </c>
      <c r="DQ6" s="21">
        <f t="shared" si="12"/>
        <v>34.869999999999997</v>
      </c>
      <c r="DR6" s="21">
        <f t="shared" si="12"/>
        <v>36.700000000000003</v>
      </c>
      <c r="DS6" s="20" t="str">
        <f>IF(DS7="","",IF(DS7="-","【-】","【"&amp;SUBSTITUTE(TEXT(DS7,"#,##0.00"),"-","△")&amp;"】"))</f>
        <v>【42.20】</v>
      </c>
      <c r="DT6" s="21">
        <f>IF(DT7="",NA(),DT7)</f>
        <v>5.86</v>
      </c>
      <c r="DU6" s="21">
        <f t="shared" ref="DU6:EC6" si="13">IF(DU7="",NA(),DU7)</f>
        <v>6.28</v>
      </c>
      <c r="DV6" s="21">
        <f t="shared" si="13"/>
        <v>7.41</v>
      </c>
      <c r="DW6" s="21">
        <f t="shared" si="13"/>
        <v>8.34</v>
      </c>
      <c r="DX6" s="21">
        <f t="shared" si="13"/>
        <v>9.01</v>
      </c>
      <c r="DY6" s="21">
        <f t="shared" si="13"/>
        <v>5.64</v>
      </c>
      <c r="DZ6" s="21">
        <f t="shared" si="13"/>
        <v>6.43</v>
      </c>
      <c r="EA6" s="21">
        <f t="shared" si="13"/>
        <v>7.75</v>
      </c>
      <c r="EB6" s="21">
        <f t="shared" si="13"/>
        <v>9.44</v>
      </c>
      <c r="EC6" s="21">
        <f t="shared" si="13"/>
        <v>10.69</v>
      </c>
      <c r="ED6" s="20" t="str">
        <f>IF(ED7="","",IF(ED7="-","【-】","【"&amp;SUBSTITUTE(TEXT(ED7,"#,##0.00"),"-","△")&amp;"】"))</f>
        <v>【9.46】</v>
      </c>
      <c r="EE6" s="21">
        <f>IF(EE7="",NA(),EE7)</f>
        <v>0.19</v>
      </c>
      <c r="EF6" s="21">
        <f t="shared" ref="EF6:EN6" si="14">IF(EF7="",NA(),EF7)</f>
        <v>0.15</v>
      </c>
      <c r="EG6" s="21">
        <f t="shared" si="14"/>
        <v>0.17</v>
      </c>
      <c r="EH6" s="21">
        <f t="shared" si="14"/>
        <v>0.1</v>
      </c>
      <c r="EI6" s="21">
        <f t="shared" si="14"/>
        <v>0.02</v>
      </c>
      <c r="EJ6" s="21">
        <f t="shared" si="14"/>
        <v>0.19</v>
      </c>
      <c r="EK6" s="21">
        <f t="shared" si="14"/>
        <v>0.19</v>
      </c>
      <c r="EL6" s="21">
        <f t="shared" si="14"/>
        <v>0.21</v>
      </c>
      <c r="EM6" s="21">
        <f t="shared" si="14"/>
        <v>0.2</v>
      </c>
      <c r="EN6" s="21">
        <f t="shared" si="14"/>
        <v>0.22</v>
      </c>
      <c r="EO6" s="20" t="str">
        <f>IF(EO7="","",IF(EO7="-","【-】","【"&amp;SUBSTITUTE(TEXT(EO7,"#,##0.00"),"-","△")&amp;"】"))</f>
        <v>【0.19】</v>
      </c>
    </row>
    <row r="7" spans="1:148" s="22" customFormat="1" x14ac:dyDescent="0.2">
      <c r="A7" s="14"/>
      <c r="B7" s="23">
        <v>2024</v>
      </c>
      <c r="C7" s="23">
        <v>382019</v>
      </c>
      <c r="D7" s="23">
        <v>46</v>
      </c>
      <c r="E7" s="23">
        <v>17</v>
      </c>
      <c r="F7" s="23">
        <v>1</v>
      </c>
      <c r="G7" s="23">
        <v>0</v>
      </c>
      <c r="H7" s="23" t="s">
        <v>96</v>
      </c>
      <c r="I7" s="23" t="s">
        <v>97</v>
      </c>
      <c r="J7" s="23" t="s">
        <v>98</v>
      </c>
      <c r="K7" s="23" t="s">
        <v>99</v>
      </c>
      <c r="L7" s="23" t="s">
        <v>100</v>
      </c>
      <c r="M7" s="23" t="s">
        <v>101</v>
      </c>
      <c r="N7" s="24" t="s">
        <v>102</v>
      </c>
      <c r="O7" s="24">
        <v>59.19</v>
      </c>
      <c r="P7" s="24">
        <v>72.39</v>
      </c>
      <c r="Q7" s="24">
        <v>73.2</v>
      </c>
      <c r="R7" s="24">
        <v>3385</v>
      </c>
      <c r="S7" s="24">
        <v>496666</v>
      </c>
      <c r="T7" s="24">
        <v>429.35</v>
      </c>
      <c r="U7" s="24">
        <v>1156.79</v>
      </c>
      <c r="V7" s="24">
        <v>358891</v>
      </c>
      <c r="W7" s="24">
        <v>53.41</v>
      </c>
      <c r="X7" s="24">
        <v>6719.55</v>
      </c>
      <c r="Y7" s="24">
        <v>112.8</v>
      </c>
      <c r="Z7" s="24">
        <v>110.81</v>
      </c>
      <c r="AA7" s="24">
        <v>110.09</v>
      </c>
      <c r="AB7" s="24">
        <v>111.36</v>
      </c>
      <c r="AC7" s="24">
        <v>110.01</v>
      </c>
      <c r="AD7" s="24">
        <v>106.55</v>
      </c>
      <c r="AE7" s="24">
        <v>106.01</v>
      </c>
      <c r="AF7" s="24">
        <v>105.5</v>
      </c>
      <c r="AG7" s="24">
        <v>105.24</v>
      </c>
      <c r="AH7" s="24">
        <v>105.55</v>
      </c>
      <c r="AI7" s="24">
        <v>105.36</v>
      </c>
      <c r="AJ7" s="24">
        <v>0</v>
      </c>
      <c r="AK7" s="24">
        <v>0</v>
      </c>
      <c r="AL7" s="24">
        <v>0</v>
      </c>
      <c r="AM7" s="24">
        <v>0</v>
      </c>
      <c r="AN7" s="24">
        <v>0</v>
      </c>
      <c r="AO7" s="24">
        <v>5.95</v>
      </c>
      <c r="AP7" s="24">
        <v>5.27</v>
      </c>
      <c r="AQ7" s="24">
        <v>4.83</v>
      </c>
      <c r="AR7" s="24">
        <v>4.5</v>
      </c>
      <c r="AS7" s="24">
        <v>4.38</v>
      </c>
      <c r="AT7" s="24">
        <v>3.12</v>
      </c>
      <c r="AU7" s="24">
        <v>86.59</v>
      </c>
      <c r="AV7" s="24">
        <v>90.9</v>
      </c>
      <c r="AW7" s="24">
        <v>99.04</v>
      </c>
      <c r="AX7" s="24">
        <v>100.07</v>
      </c>
      <c r="AY7" s="24">
        <v>106.41</v>
      </c>
      <c r="AZ7" s="24">
        <v>72.930000000000007</v>
      </c>
      <c r="BA7" s="24">
        <v>80.08</v>
      </c>
      <c r="BB7" s="24">
        <v>87.33</v>
      </c>
      <c r="BC7" s="24">
        <v>92.26</v>
      </c>
      <c r="BD7" s="24">
        <v>99.9</v>
      </c>
      <c r="BE7" s="24">
        <v>82.75</v>
      </c>
      <c r="BF7" s="24">
        <v>1118.81</v>
      </c>
      <c r="BG7" s="24">
        <v>1069.28</v>
      </c>
      <c r="BH7" s="24">
        <v>1000.98</v>
      </c>
      <c r="BI7" s="24">
        <v>987.26</v>
      </c>
      <c r="BJ7" s="24">
        <v>894.11</v>
      </c>
      <c r="BK7" s="24">
        <v>730.52</v>
      </c>
      <c r="BL7" s="24">
        <v>672.33</v>
      </c>
      <c r="BM7" s="24">
        <v>668.8</v>
      </c>
      <c r="BN7" s="24">
        <v>652.79999999999995</v>
      </c>
      <c r="BO7" s="24">
        <v>624.62</v>
      </c>
      <c r="BP7" s="24">
        <v>602.55999999999995</v>
      </c>
      <c r="BQ7" s="24">
        <v>100</v>
      </c>
      <c r="BR7" s="24">
        <v>100</v>
      </c>
      <c r="BS7" s="24">
        <v>100</v>
      </c>
      <c r="BT7" s="24">
        <v>100</v>
      </c>
      <c r="BU7" s="24">
        <v>100</v>
      </c>
      <c r="BV7" s="24">
        <v>98.61</v>
      </c>
      <c r="BW7" s="24">
        <v>98.75</v>
      </c>
      <c r="BX7" s="24">
        <v>98.36</v>
      </c>
      <c r="BY7" s="24">
        <v>97.29</v>
      </c>
      <c r="BZ7" s="24">
        <v>99.29</v>
      </c>
      <c r="CA7" s="24">
        <v>97.94</v>
      </c>
      <c r="CB7" s="24">
        <v>176.14</v>
      </c>
      <c r="CC7" s="24">
        <v>177.46</v>
      </c>
      <c r="CD7" s="24">
        <v>178.42</v>
      </c>
      <c r="CE7" s="24">
        <v>178.81</v>
      </c>
      <c r="CF7" s="24">
        <v>179.22</v>
      </c>
      <c r="CG7" s="24">
        <v>141.24</v>
      </c>
      <c r="CH7" s="24">
        <v>142.03</v>
      </c>
      <c r="CI7" s="24">
        <v>142.11000000000001</v>
      </c>
      <c r="CJ7" s="24">
        <v>145.49</v>
      </c>
      <c r="CK7" s="24">
        <v>144.28</v>
      </c>
      <c r="CL7" s="24">
        <v>140.97999999999999</v>
      </c>
      <c r="CM7" s="24">
        <v>57.05</v>
      </c>
      <c r="CN7" s="24">
        <v>56.82</v>
      </c>
      <c r="CO7" s="24">
        <v>53.3</v>
      </c>
      <c r="CP7" s="24">
        <v>54.67</v>
      </c>
      <c r="CQ7" s="24">
        <v>58.47</v>
      </c>
      <c r="CR7" s="24">
        <v>61.7</v>
      </c>
      <c r="CS7" s="24">
        <v>63.04</v>
      </c>
      <c r="CT7" s="24">
        <v>60.55</v>
      </c>
      <c r="CU7" s="24">
        <v>61.49</v>
      </c>
      <c r="CV7" s="24">
        <v>62.15</v>
      </c>
      <c r="CW7" s="24">
        <v>60.13</v>
      </c>
      <c r="CX7" s="24">
        <v>92.49</v>
      </c>
      <c r="CY7" s="24">
        <v>92.55</v>
      </c>
      <c r="CZ7" s="24">
        <v>92.59</v>
      </c>
      <c r="DA7" s="24">
        <v>92.82</v>
      </c>
      <c r="DB7" s="24">
        <v>90.06</v>
      </c>
      <c r="DC7" s="24">
        <v>94.56</v>
      </c>
      <c r="DD7" s="24">
        <v>94.75</v>
      </c>
      <c r="DE7" s="24">
        <v>94.92</v>
      </c>
      <c r="DF7" s="24">
        <v>95.01</v>
      </c>
      <c r="DG7" s="24">
        <v>94.96</v>
      </c>
      <c r="DH7" s="24">
        <v>96</v>
      </c>
      <c r="DI7" s="24">
        <v>31.6</v>
      </c>
      <c r="DJ7" s="24">
        <v>33.479999999999997</v>
      </c>
      <c r="DK7" s="24">
        <v>35.25</v>
      </c>
      <c r="DL7" s="24">
        <v>36.96</v>
      </c>
      <c r="DM7" s="24">
        <v>38.659999999999997</v>
      </c>
      <c r="DN7" s="24">
        <v>28.87</v>
      </c>
      <c r="DO7" s="24">
        <v>31.34</v>
      </c>
      <c r="DP7" s="24">
        <v>32.909999999999997</v>
      </c>
      <c r="DQ7" s="24">
        <v>34.869999999999997</v>
      </c>
      <c r="DR7" s="24">
        <v>36.700000000000003</v>
      </c>
      <c r="DS7" s="24">
        <v>42.2</v>
      </c>
      <c r="DT7" s="24">
        <v>5.86</v>
      </c>
      <c r="DU7" s="24">
        <v>6.28</v>
      </c>
      <c r="DV7" s="24">
        <v>7.41</v>
      </c>
      <c r="DW7" s="24">
        <v>8.34</v>
      </c>
      <c r="DX7" s="24">
        <v>9.01</v>
      </c>
      <c r="DY7" s="24">
        <v>5.64</v>
      </c>
      <c r="DZ7" s="24">
        <v>6.43</v>
      </c>
      <c r="EA7" s="24">
        <v>7.75</v>
      </c>
      <c r="EB7" s="24">
        <v>9.44</v>
      </c>
      <c r="EC7" s="24">
        <v>10.69</v>
      </c>
      <c r="ED7" s="24">
        <v>9.4600000000000009</v>
      </c>
      <c r="EE7" s="24">
        <v>0.19</v>
      </c>
      <c r="EF7" s="24">
        <v>0.15</v>
      </c>
      <c r="EG7" s="24">
        <v>0.17</v>
      </c>
      <c r="EH7" s="24">
        <v>0.1</v>
      </c>
      <c r="EI7" s="24">
        <v>0.02</v>
      </c>
      <c r="EJ7" s="24">
        <v>0.19</v>
      </c>
      <c r="EK7" s="24">
        <v>0.19</v>
      </c>
      <c r="EL7" s="24">
        <v>0.21</v>
      </c>
      <c r="EM7" s="24">
        <v>0.2</v>
      </c>
      <c r="EN7" s="24">
        <v>0.22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2026-02-04T04:57:44Z</cp:lastPrinted>
  <dcterms:created xsi:type="dcterms:W3CDTF">2025-12-23T06:05:04Z</dcterms:created>
  <dcterms:modified xsi:type="dcterms:W3CDTF">2026-03-09T02:42:18Z</dcterms:modified>
  <cp:category/>
</cp:coreProperties>
</file>