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785" windowWidth="20520" windowHeight="4845" tabRatio="749"/>
  </bookViews>
  <sheets>
    <sheet name="様式１－１ 表紙" sheetId="13" r:id="rId1"/>
    <sheet name="様式１－１ 質問内容" sheetId="14" r:id="rId2"/>
    <sheet name="★様式５－１０" sheetId="15" r:id="rId3"/>
    <sheet name="★様式５－１１" sheetId="16" r:id="rId4"/>
    <sheet name="★様式８－２" sheetId="27" r:id="rId5"/>
    <sheet name="★様式８－３" sheetId="19" r:id="rId6"/>
    <sheet name="★様式８－４" sheetId="25" r:id="rId7"/>
    <sheet name="★様式８－５ " sheetId="21" r:id="rId8"/>
    <sheet name="様式５－１０" sheetId="4" state="hidden" r:id="rId9"/>
    <sheet name="様式５－１１" sheetId="7" state="hidden" r:id="rId10"/>
    <sheet name="様式８－２" sheetId="6" state="hidden" r:id="rId11"/>
    <sheet name="様式８－３" sheetId="12" state="hidden" r:id="rId12"/>
    <sheet name="様式８－４" sheetId="11" state="hidden" r:id="rId13"/>
    <sheet name="様式８－５" sheetId="10" state="hidden" r:id="rId14"/>
  </sheets>
  <definedNames>
    <definedName name="EHPIN" localSheetId="2">#REF!</definedName>
    <definedName name="EHPIN" localSheetId="3">#REF!</definedName>
    <definedName name="EHPIN" localSheetId="4">#REF!</definedName>
    <definedName name="EHPIN" localSheetId="5">#REF!</definedName>
    <definedName name="EHPIN" localSheetId="7">#REF!</definedName>
    <definedName name="EHPIN" localSheetId="11">#REF!</definedName>
    <definedName name="EHPIN">#REF!</definedName>
    <definedName name="EHPOUT" localSheetId="5">#REF!</definedName>
    <definedName name="EHPOUT" localSheetId="11">#REF!</definedName>
    <definedName name="EHPOUT">#REF!</definedName>
    <definedName name="FAX" localSheetId="5">#REF!</definedName>
    <definedName name="FAX" localSheetId="11">#REF!</definedName>
    <definedName name="FAX">#REF!</definedName>
    <definedName name="GHPIN">#REF!</definedName>
    <definedName name="GHPOUT">#REF!</definedName>
    <definedName name="INVIN">#REF!</definedName>
    <definedName name="INVOUT">#REF!</definedName>
    <definedName name="_xlnm.Print_Area" localSheetId="4">'★様式８－２'!$A$1:$T$165</definedName>
    <definedName name="_xlnm.Print_Area" localSheetId="5">'★様式８－３'!$A$1:$M$164</definedName>
    <definedName name="_xlnm.Print_Area" localSheetId="6">'★様式８－４'!$A$1:$Y$91</definedName>
    <definedName name="_xlnm.Print_Area" localSheetId="1">'様式１－１ 質問内容'!$A$1:$AE$36</definedName>
    <definedName name="_xlnm.Print_Area" localSheetId="0">'様式１－１ 表紙'!$A$1:$AE$34</definedName>
    <definedName name="_xlnm.Print_Area" localSheetId="10">'様式８－２'!$A$1:$W$149</definedName>
    <definedName name="_xlnm.Print_Area" localSheetId="11">'様式８－３'!$A$1:$L$151</definedName>
    <definedName name="_xlnm.Print_Titles" localSheetId="4">'★様式８－２'!$1:$7</definedName>
    <definedName name="_xlnm.Print_Titles" localSheetId="5">'★様式８－３'!$1:$6</definedName>
    <definedName name="_xlnm.Print_Titles" localSheetId="10">'様式８－２'!$1:$7</definedName>
    <definedName name="_xlnm.Print_Titles" localSheetId="11">'様式８－３'!$1:$6</definedName>
    <definedName name="school" localSheetId="4">'★様式８－２'!$A$8:$B$151</definedName>
    <definedName name="school">'様式８－２'!$A$8:$B$149</definedName>
    <definedName name="TEL" localSheetId="4">#REF!</definedName>
    <definedName name="TEL">#REF!</definedName>
    <definedName name="システム" localSheetId="4">#REF!</definedName>
    <definedName name="システム">#REF!</definedName>
    <definedName name="回答部署" localSheetId="4">#REF!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calcChain.xml><?xml version="1.0" encoding="utf-8"?>
<calcChain xmlns="http://schemas.openxmlformats.org/spreadsheetml/2006/main">
  <c r="T9" i="27" l="1"/>
  <c r="T10" i="27"/>
  <c r="T11" i="27"/>
  <c r="T12" i="27"/>
  <c r="T13" i="27"/>
  <c r="T14" i="27"/>
  <c r="T15" i="27"/>
  <c r="T16" i="27"/>
  <c r="T17"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T48" i="27"/>
  <c r="T49" i="27"/>
  <c r="T50" i="27"/>
  <c r="T51" i="27"/>
  <c r="T52" i="27"/>
  <c r="T53" i="27"/>
  <c r="T54" i="27"/>
  <c r="T55" i="27"/>
  <c r="T56" i="27"/>
  <c r="T57" i="27"/>
  <c r="T58" i="27"/>
  <c r="T59" i="27"/>
  <c r="T60" i="27"/>
  <c r="T61" i="27"/>
  <c r="T62" i="27"/>
  <c r="T63" i="27"/>
  <c r="T64" i="27"/>
  <c r="T65" i="27"/>
  <c r="T66" i="27"/>
  <c r="T67" i="27"/>
  <c r="T68" i="27"/>
  <c r="T69" i="27"/>
  <c r="T70" i="27"/>
  <c r="T71" i="27"/>
  <c r="T72" i="27"/>
  <c r="T73" i="27"/>
  <c r="T74" i="27"/>
  <c r="T75" i="27"/>
  <c r="T76" i="27"/>
  <c r="T77" i="27"/>
  <c r="T78" i="27"/>
  <c r="T79" i="27"/>
  <c r="T80" i="27"/>
  <c r="T81" i="27"/>
  <c r="T82" i="27"/>
  <c r="T83" i="27"/>
  <c r="T84" i="27"/>
  <c r="T85" i="27"/>
  <c r="T86" i="27"/>
  <c r="T87" i="27"/>
  <c r="T88" i="27"/>
  <c r="T89" i="27"/>
  <c r="T90" i="27"/>
  <c r="T91" i="27"/>
  <c r="T92" i="27"/>
  <c r="T93" i="27"/>
  <c r="T94" i="27"/>
  <c r="T95" i="27"/>
  <c r="T96" i="27"/>
  <c r="T97" i="27"/>
  <c r="T98" i="27"/>
  <c r="T99" i="27"/>
  <c r="T100" i="27"/>
  <c r="T101" i="27"/>
  <c r="T102" i="27"/>
  <c r="T103" i="27"/>
  <c r="T104" i="27"/>
  <c r="T105" i="27"/>
  <c r="T106" i="27"/>
  <c r="T107" i="27"/>
  <c r="T108" i="27"/>
  <c r="T109" i="27"/>
  <c r="T110" i="27"/>
  <c r="T111" i="27"/>
  <c r="T112" i="27"/>
  <c r="T113" i="27"/>
  <c r="T114" i="27"/>
  <c r="T115" i="27"/>
  <c r="T116" i="27"/>
  <c r="T117" i="27"/>
  <c r="T118" i="27"/>
  <c r="T119" i="27"/>
  <c r="T120" i="27"/>
  <c r="T121" i="27"/>
  <c r="T122" i="27"/>
  <c r="T123" i="27"/>
  <c r="T124" i="27"/>
  <c r="T125" i="27"/>
  <c r="T126" i="27"/>
  <c r="T127" i="27"/>
  <c r="T128" i="27"/>
  <c r="T129" i="27"/>
  <c r="T130" i="27"/>
  <c r="T131" i="27"/>
  <c r="T132" i="27"/>
  <c r="T133" i="27"/>
  <c r="T134" i="27"/>
  <c r="T135" i="27"/>
  <c r="T136" i="27"/>
  <c r="T137" i="27"/>
  <c r="T138" i="27"/>
  <c r="T139" i="27"/>
  <c r="T140" i="27"/>
  <c r="T141" i="27"/>
  <c r="T142" i="27"/>
  <c r="T143" i="27"/>
  <c r="T144" i="27"/>
  <c r="T145" i="27"/>
  <c r="T146" i="27"/>
  <c r="T147" i="27"/>
  <c r="T148" i="27"/>
  <c r="T149" i="27"/>
  <c r="T150" i="27"/>
  <c r="T151" i="27"/>
  <c r="T152" i="27"/>
  <c r="T153" i="27"/>
  <c r="T154" i="27"/>
  <c r="T155" i="27"/>
  <c r="T156" i="27"/>
  <c r="T157" i="27"/>
  <c r="T158" i="27"/>
  <c r="T159" i="27"/>
  <c r="T160" i="27"/>
  <c r="T161" i="27"/>
  <c r="T162" i="27"/>
  <c r="T163" i="27"/>
  <c r="T164" i="27"/>
  <c r="T165" i="27"/>
  <c r="P9" i="27"/>
  <c r="P10" i="27"/>
  <c r="P11" i="27"/>
  <c r="P12" i="27"/>
  <c r="P13" i="27"/>
  <c r="P14" i="27"/>
  <c r="P15" i="27"/>
  <c r="P16" i="27"/>
  <c r="P17" i="27"/>
  <c r="P18" i="27"/>
  <c r="P19" i="27"/>
  <c r="P20" i="27"/>
  <c r="P21" i="27"/>
  <c r="P22" i="27"/>
  <c r="P23" i="27"/>
  <c r="P24" i="27"/>
  <c r="P25" i="27"/>
  <c r="P26" i="27"/>
  <c r="P27" i="27"/>
  <c r="P28" i="27"/>
  <c r="P29" i="27"/>
  <c r="P30" i="27"/>
  <c r="P31" i="27"/>
  <c r="P32" i="27"/>
  <c r="P33" i="27"/>
  <c r="P34" i="27"/>
  <c r="P35" i="27"/>
  <c r="P36" i="27"/>
  <c r="P37" i="27"/>
  <c r="P38" i="27"/>
  <c r="P39" i="27"/>
  <c r="P40" i="27"/>
  <c r="P41" i="27"/>
  <c r="P42" i="27"/>
  <c r="P43" i="27"/>
  <c r="P44" i="27"/>
  <c r="P45" i="27"/>
  <c r="P46" i="27"/>
  <c r="P47" i="27"/>
  <c r="P48" i="27"/>
  <c r="P49" i="27"/>
  <c r="P50" i="27"/>
  <c r="P51" i="27"/>
  <c r="P52" i="27"/>
  <c r="P53" i="27"/>
  <c r="P54" i="27"/>
  <c r="P55" i="27"/>
  <c r="P56" i="27"/>
  <c r="P57" i="27"/>
  <c r="P58" i="27"/>
  <c r="P59" i="27"/>
  <c r="P60" i="27"/>
  <c r="P61" i="27"/>
  <c r="P62" i="27"/>
  <c r="P63" i="27"/>
  <c r="P64" i="27"/>
  <c r="P65" i="27"/>
  <c r="P66" i="27"/>
  <c r="P67" i="27"/>
  <c r="P68" i="27"/>
  <c r="P69" i="27"/>
  <c r="P70" i="27"/>
  <c r="P71" i="27"/>
  <c r="P72" i="27"/>
  <c r="P73" i="27"/>
  <c r="P74" i="27"/>
  <c r="P75" i="27"/>
  <c r="P76" i="27"/>
  <c r="P77" i="27"/>
  <c r="P78" i="27"/>
  <c r="P79" i="27"/>
  <c r="P80" i="27"/>
  <c r="P81" i="27"/>
  <c r="P82" i="27"/>
  <c r="P83" i="27"/>
  <c r="P84" i="27"/>
  <c r="P85" i="27"/>
  <c r="P86" i="27"/>
  <c r="P87" i="27"/>
  <c r="P88" i="27"/>
  <c r="P89" i="27"/>
  <c r="P90" i="27"/>
  <c r="P91" i="27"/>
  <c r="P92" i="27"/>
  <c r="P93" i="27"/>
  <c r="P94" i="27"/>
  <c r="P95" i="27"/>
  <c r="P96" i="27"/>
  <c r="P97" i="27"/>
  <c r="P98" i="27"/>
  <c r="P99" i="27"/>
  <c r="P100" i="27"/>
  <c r="P101" i="27"/>
  <c r="P102" i="27"/>
  <c r="P103" i="27"/>
  <c r="P104" i="27"/>
  <c r="P105" i="27"/>
  <c r="P106" i="27"/>
  <c r="P107" i="27"/>
  <c r="P108" i="27"/>
  <c r="P109" i="27"/>
  <c r="P110" i="27"/>
  <c r="P111" i="27"/>
  <c r="P112" i="27"/>
  <c r="P113" i="27"/>
  <c r="P114" i="27"/>
  <c r="P115" i="27"/>
  <c r="P116" i="27"/>
  <c r="P117" i="27"/>
  <c r="P118" i="27"/>
  <c r="P119" i="27"/>
  <c r="P120" i="27"/>
  <c r="P121" i="27"/>
  <c r="P122" i="27"/>
  <c r="P123" i="27"/>
  <c r="P124" i="27"/>
  <c r="P125" i="27"/>
  <c r="P126" i="27"/>
  <c r="P127" i="27"/>
  <c r="P128" i="27"/>
  <c r="P129" i="27"/>
  <c r="P130" i="27"/>
  <c r="P131" i="27"/>
  <c r="P132" i="27"/>
  <c r="P133" i="27"/>
  <c r="P134" i="27"/>
  <c r="P135" i="27"/>
  <c r="P136" i="27"/>
  <c r="P137" i="27"/>
  <c r="P138" i="27"/>
  <c r="P139" i="27"/>
  <c r="P140" i="27"/>
  <c r="P141" i="27"/>
  <c r="P142" i="27"/>
  <c r="P143" i="27"/>
  <c r="P144" i="27"/>
  <c r="P145" i="27"/>
  <c r="P146" i="27"/>
  <c r="P147" i="27"/>
  <c r="P148" i="27"/>
  <c r="P149" i="27"/>
  <c r="P150" i="27"/>
  <c r="P151" i="27"/>
  <c r="P152" i="27"/>
  <c r="P153" i="27"/>
  <c r="P154" i="27"/>
  <c r="P155" i="27"/>
  <c r="P156" i="27"/>
  <c r="P157" i="27"/>
  <c r="P158" i="27"/>
  <c r="P159" i="27"/>
  <c r="P160" i="27"/>
  <c r="P161" i="27"/>
  <c r="P162" i="27"/>
  <c r="P163" i="27"/>
  <c r="P164" i="27"/>
  <c r="P165" i="27"/>
  <c r="I9" i="25"/>
  <c r="C116" i="27"/>
  <c r="L8" i="27"/>
  <c r="L116" i="27"/>
  <c r="N118" i="27"/>
  <c r="R118" i="27"/>
  <c r="I118" i="27"/>
  <c r="F118" i="27"/>
  <c r="L119" i="27"/>
  <c r="N117" i="27"/>
  <c r="R104" i="27"/>
  <c r="N8" i="27"/>
  <c r="P8" i="27" s="1"/>
  <c r="C8" i="27"/>
  <c r="F8" i="27"/>
  <c r="I8" i="27"/>
  <c r="R8" i="27"/>
  <c r="T8" i="27" s="1"/>
  <c r="F9" i="27"/>
  <c r="I9" i="27"/>
  <c r="N9" i="27"/>
  <c r="R9" i="27"/>
  <c r="A10" i="27"/>
  <c r="A12" i="27" s="1"/>
  <c r="A14" i="27" s="1"/>
  <c r="A16" i="27" s="1"/>
  <c r="A18" i="27" s="1"/>
  <c r="A20" i="27" s="1"/>
  <c r="A22" i="27" s="1"/>
  <c r="A24" i="27" s="1"/>
  <c r="A26" i="27" s="1"/>
  <c r="A28" i="27" s="1"/>
  <c r="A30" i="27" s="1"/>
  <c r="A32" i="27" s="1"/>
  <c r="A34" i="27" s="1"/>
  <c r="A36" i="27" s="1"/>
  <c r="A38" i="27" s="1"/>
  <c r="A40" i="27" s="1"/>
  <c r="A42" i="27" s="1"/>
  <c r="A44" i="27" s="1"/>
  <c r="A46" i="27" s="1"/>
  <c r="A48" i="27" s="1"/>
  <c r="A50" i="27" s="1"/>
  <c r="A52" i="27" s="1"/>
  <c r="A54" i="27" s="1"/>
  <c r="A56" i="27" s="1"/>
  <c r="A58" i="27" s="1"/>
  <c r="A60" i="27" s="1"/>
  <c r="A62" i="27" s="1"/>
  <c r="A64" i="27" s="1"/>
  <c r="A66" i="27" s="1"/>
  <c r="A68" i="27" s="1"/>
  <c r="A70" i="27" s="1"/>
  <c r="A72" i="27" s="1"/>
  <c r="A74" i="27" s="1"/>
  <c r="A76" i="27" s="1"/>
  <c r="A78" i="27" s="1"/>
  <c r="A80" i="27" s="1"/>
  <c r="A82" i="27" s="1"/>
  <c r="A84" i="27" s="1"/>
  <c r="A86" i="27" s="1"/>
  <c r="A88" i="27" s="1"/>
  <c r="A90" i="27" s="1"/>
  <c r="A92" i="27" s="1"/>
  <c r="A94" i="27" s="1"/>
  <c r="A96" i="27" s="1"/>
  <c r="A98" i="27" s="1"/>
  <c r="A100" i="27" s="1"/>
  <c r="A102" i="27" s="1"/>
  <c r="A104" i="27" s="1"/>
  <c r="A106" i="27" s="1"/>
  <c r="A108" i="27" s="1"/>
  <c r="A110" i="27" s="1"/>
  <c r="A112" i="27" s="1"/>
  <c r="A114" i="27" s="1"/>
  <c r="A116" i="27" s="1"/>
  <c r="A119" i="27" s="1"/>
  <c r="A121" i="27" s="1"/>
  <c r="A123" i="27" s="1"/>
  <c r="A125" i="27" s="1"/>
  <c r="A127" i="27" s="1"/>
  <c r="A129" i="27" s="1"/>
  <c r="A131" i="27" s="1"/>
  <c r="A133" i="27" s="1"/>
  <c r="A136" i="27" s="1"/>
  <c r="A138" i="27" s="1"/>
  <c r="A140" i="27" s="1"/>
  <c r="A142" i="27" s="1"/>
  <c r="A144" i="27" s="1"/>
  <c r="A146" i="27" s="1"/>
  <c r="A148" i="27" s="1"/>
  <c r="A150" i="27" s="1"/>
  <c r="A152" i="27" s="1"/>
  <c r="A154" i="27" s="1"/>
  <c r="A156" i="27" s="1"/>
  <c r="A158" i="27" s="1"/>
  <c r="A160" i="27" s="1"/>
  <c r="A162" i="27" s="1"/>
  <c r="A164" i="27" s="1"/>
  <c r="C10" i="27"/>
  <c r="F10" i="27"/>
  <c r="I10" i="27"/>
  <c r="L10" i="27"/>
  <c r="N10" i="27"/>
  <c r="R10" i="27"/>
  <c r="F11" i="27"/>
  <c r="I11" i="27"/>
  <c r="N11" i="27"/>
  <c r="R11" i="27"/>
  <c r="C12" i="27"/>
  <c r="F12" i="27"/>
  <c r="I12" i="27"/>
  <c r="L12" i="27"/>
  <c r="N12" i="27"/>
  <c r="R12" i="27"/>
  <c r="F13" i="27"/>
  <c r="I13" i="27"/>
  <c r="N13" i="27"/>
  <c r="R13" i="27"/>
  <c r="C14" i="27"/>
  <c r="F14" i="27"/>
  <c r="I14" i="27"/>
  <c r="L14" i="27"/>
  <c r="N14" i="27"/>
  <c r="R14" i="27"/>
  <c r="F15" i="27"/>
  <c r="I15" i="27"/>
  <c r="N15" i="27"/>
  <c r="R15" i="27"/>
  <c r="C16" i="27"/>
  <c r="F16" i="27"/>
  <c r="I16" i="27"/>
  <c r="L16" i="27"/>
  <c r="N16" i="27"/>
  <c r="R16" i="27"/>
  <c r="F17" i="27"/>
  <c r="I17" i="27"/>
  <c r="N17" i="27"/>
  <c r="R17" i="27"/>
  <c r="C18" i="27"/>
  <c r="F18" i="27"/>
  <c r="I18" i="27"/>
  <c r="L18" i="27"/>
  <c r="N18" i="27"/>
  <c r="R18" i="27"/>
  <c r="F19" i="27"/>
  <c r="I19" i="27"/>
  <c r="N19" i="27"/>
  <c r="R19" i="27"/>
  <c r="C20" i="27"/>
  <c r="F20" i="27"/>
  <c r="I20" i="27"/>
  <c r="L20" i="27"/>
  <c r="N20" i="27"/>
  <c r="R20" i="27"/>
  <c r="F21" i="27"/>
  <c r="I21" i="27"/>
  <c r="N21" i="27"/>
  <c r="R21" i="27"/>
  <c r="C22" i="27"/>
  <c r="F22" i="27"/>
  <c r="I22" i="27"/>
  <c r="L22" i="27"/>
  <c r="N22" i="27"/>
  <c r="R22" i="27"/>
  <c r="F23" i="27"/>
  <c r="I23" i="27"/>
  <c r="N23" i="27"/>
  <c r="R23" i="27"/>
  <c r="C24" i="27"/>
  <c r="F24" i="27"/>
  <c r="I24" i="27"/>
  <c r="L24" i="27"/>
  <c r="N24" i="27"/>
  <c r="R24" i="27"/>
  <c r="F25" i="27"/>
  <c r="I25" i="27"/>
  <c r="N25" i="27"/>
  <c r="R25" i="27"/>
  <c r="C26" i="27"/>
  <c r="F26" i="27"/>
  <c r="I26" i="27"/>
  <c r="L26" i="27"/>
  <c r="N26" i="27"/>
  <c r="R26" i="27"/>
  <c r="F27" i="27"/>
  <c r="I27" i="27"/>
  <c r="N27" i="27"/>
  <c r="R27" i="27"/>
  <c r="C28" i="27"/>
  <c r="F28" i="27"/>
  <c r="I28" i="27"/>
  <c r="L28" i="27"/>
  <c r="N28" i="27"/>
  <c r="R28" i="27"/>
  <c r="F29" i="27"/>
  <c r="I29" i="27"/>
  <c r="N29" i="27"/>
  <c r="R29" i="27"/>
  <c r="C30" i="27"/>
  <c r="F30" i="27"/>
  <c r="I30" i="27"/>
  <c r="L30" i="27"/>
  <c r="N30" i="27"/>
  <c r="R30" i="27"/>
  <c r="F31" i="27"/>
  <c r="I31" i="27"/>
  <c r="N31" i="27"/>
  <c r="R31" i="27"/>
  <c r="C32" i="27"/>
  <c r="F32" i="27"/>
  <c r="I32" i="27"/>
  <c r="L32" i="27"/>
  <c r="N32" i="27"/>
  <c r="R32" i="27"/>
  <c r="F33" i="27"/>
  <c r="I33" i="27"/>
  <c r="N33" i="27"/>
  <c r="R33" i="27"/>
  <c r="C34" i="27"/>
  <c r="F34" i="27"/>
  <c r="I34" i="27"/>
  <c r="L34" i="27"/>
  <c r="N34" i="27"/>
  <c r="R34" i="27"/>
  <c r="F35" i="27"/>
  <c r="I35" i="27"/>
  <c r="N35" i="27"/>
  <c r="R35" i="27"/>
  <c r="C36" i="27"/>
  <c r="F36" i="27"/>
  <c r="I36" i="27"/>
  <c r="L36" i="27"/>
  <c r="N36" i="27"/>
  <c r="R36" i="27"/>
  <c r="F37" i="27"/>
  <c r="I37" i="27"/>
  <c r="N37" i="27"/>
  <c r="R37" i="27"/>
  <c r="C38" i="27"/>
  <c r="F38" i="27"/>
  <c r="I38" i="27"/>
  <c r="L38" i="27"/>
  <c r="N38" i="27"/>
  <c r="R38" i="27"/>
  <c r="F39" i="27"/>
  <c r="I39" i="27"/>
  <c r="N39" i="27"/>
  <c r="R39" i="27"/>
  <c r="C40" i="27"/>
  <c r="F40" i="27"/>
  <c r="I40" i="27"/>
  <c r="L40" i="27"/>
  <c r="N40" i="27"/>
  <c r="R40" i="27"/>
  <c r="F41" i="27"/>
  <c r="I41" i="27"/>
  <c r="N41" i="27"/>
  <c r="R41" i="27"/>
  <c r="C42" i="27"/>
  <c r="F42" i="27"/>
  <c r="I42" i="27"/>
  <c r="L42" i="27"/>
  <c r="N42" i="27"/>
  <c r="R42" i="27"/>
  <c r="F43" i="27"/>
  <c r="I43" i="27"/>
  <c r="N43" i="27"/>
  <c r="R43" i="27"/>
  <c r="C44" i="27"/>
  <c r="F44" i="27"/>
  <c r="I44" i="27"/>
  <c r="L44" i="27"/>
  <c r="N44" i="27"/>
  <c r="R44" i="27"/>
  <c r="F45" i="27"/>
  <c r="I45" i="27"/>
  <c r="N45" i="27"/>
  <c r="R45" i="27"/>
  <c r="C46" i="27"/>
  <c r="F46" i="27"/>
  <c r="I46" i="27"/>
  <c r="L46" i="27"/>
  <c r="N46" i="27"/>
  <c r="R46" i="27"/>
  <c r="F47" i="27"/>
  <c r="I47" i="27"/>
  <c r="N47" i="27"/>
  <c r="R47" i="27"/>
  <c r="C48" i="27"/>
  <c r="F48" i="27"/>
  <c r="I48" i="27"/>
  <c r="L48" i="27"/>
  <c r="N48" i="27"/>
  <c r="R48" i="27"/>
  <c r="F49" i="27"/>
  <c r="I49" i="27"/>
  <c r="N49" i="27"/>
  <c r="R49" i="27"/>
  <c r="C50" i="27"/>
  <c r="F50" i="27"/>
  <c r="I50" i="27"/>
  <c r="L50" i="27"/>
  <c r="N50" i="27"/>
  <c r="R50" i="27"/>
  <c r="F51" i="27"/>
  <c r="I51" i="27"/>
  <c r="N51" i="27"/>
  <c r="R51" i="27"/>
  <c r="C52" i="27"/>
  <c r="F52" i="27"/>
  <c r="I52" i="27"/>
  <c r="L52" i="27"/>
  <c r="N52" i="27"/>
  <c r="R52" i="27"/>
  <c r="F53" i="27"/>
  <c r="I53" i="27"/>
  <c r="N53" i="27"/>
  <c r="R53" i="27"/>
  <c r="C54" i="27"/>
  <c r="F54" i="27"/>
  <c r="I54" i="27"/>
  <c r="L54" i="27"/>
  <c r="N54" i="27"/>
  <c r="R54" i="27"/>
  <c r="F55" i="27"/>
  <c r="I55" i="27"/>
  <c r="N55" i="27"/>
  <c r="R55" i="27"/>
  <c r="C56" i="27"/>
  <c r="F56" i="27"/>
  <c r="I56" i="27"/>
  <c r="L56" i="27"/>
  <c r="N56" i="27"/>
  <c r="R56" i="27"/>
  <c r="F57" i="27"/>
  <c r="I57" i="27"/>
  <c r="N57" i="27"/>
  <c r="R57" i="27"/>
  <c r="C58" i="27"/>
  <c r="F58" i="27"/>
  <c r="I58" i="27"/>
  <c r="L58" i="27"/>
  <c r="N58" i="27"/>
  <c r="R58" i="27"/>
  <c r="F59" i="27"/>
  <c r="I59" i="27"/>
  <c r="N59" i="27"/>
  <c r="R59" i="27"/>
  <c r="C60" i="27"/>
  <c r="F60" i="27"/>
  <c r="I60" i="27"/>
  <c r="L60" i="27"/>
  <c r="N60" i="27"/>
  <c r="R60" i="27"/>
  <c r="F61" i="27"/>
  <c r="I61" i="27"/>
  <c r="N61" i="27"/>
  <c r="R61" i="27"/>
  <c r="C62" i="27"/>
  <c r="F62" i="27"/>
  <c r="I62" i="27"/>
  <c r="L62" i="27"/>
  <c r="N62" i="27"/>
  <c r="R62" i="27"/>
  <c r="F63" i="27"/>
  <c r="I63" i="27"/>
  <c r="N63" i="27"/>
  <c r="R63" i="27"/>
  <c r="C64" i="27"/>
  <c r="F64" i="27"/>
  <c r="I64" i="27"/>
  <c r="L64" i="27"/>
  <c r="N64" i="27"/>
  <c r="R64" i="27"/>
  <c r="F65" i="27"/>
  <c r="I65" i="27"/>
  <c r="N65" i="27"/>
  <c r="R65" i="27"/>
  <c r="C66" i="27"/>
  <c r="F66" i="27"/>
  <c r="I66" i="27"/>
  <c r="L66" i="27"/>
  <c r="N66" i="27"/>
  <c r="R66" i="27"/>
  <c r="F67" i="27"/>
  <c r="I67" i="27"/>
  <c r="N67" i="27"/>
  <c r="R67" i="27"/>
  <c r="C68" i="27"/>
  <c r="F68" i="27"/>
  <c r="I68" i="27"/>
  <c r="L68" i="27"/>
  <c r="N68" i="27"/>
  <c r="R68" i="27"/>
  <c r="F69" i="27"/>
  <c r="I69" i="27"/>
  <c r="N69" i="27"/>
  <c r="R69" i="27"/>
  <c r="C70" i="27"/>
  <c r="F70" i="27"/>
  <c r="I70" i="27"/>
  <c r="L70" i="27"/>
  <c r="N70" i="27"/>
  <c r="R70" i="27"/>
  <c r="F71" i="27"/>
  <c r="I71" i="27"/>
  <c r="N71" i="27"/>
  <c r="R71" i="27"/>
  <c r="C72" i="27"/>
  <c r="F72" i="27"/>
  <c r="I72" i="27"/>
  <c r="L72" i="27"/>
  <c r="N72" i="27"/>
  <c r="R72" i="27"/>
  <c r="F73" i="27"/>
  <c r="I73" i="27"/>
  <c r="N73" i="27"/>
  <c r="R73" i="27"/>
  <c r="C74" i="27"/>
  <c r="F74" i="27"/>
  <c r="I74" i="27"/>
  <c r="L74" i="27"/>
  <c r="N74" i="27"/>
  <c r="R74" i="27"/>
  <c r="F75" i="27"/>
  <c r="I75" i="27"/>
  <c r="N75" i="27"/>
  <c r="R75" i="27"/>
  <c r="C76" i="27"/>
  <c r="F76" i="27"/>
  <c r="I76" i="27"/>
  <c r="L76" i="27"/>
  <c r="N76" i="27"/>
  <c r="R76" i="27"/>
  <c r="F77" i="27"/>
  <c r="I77" i="27"/>
  <c r="N77" i="27"/>
  <c r="R77" i="27"/>
  <c r="C78" i="27"/>
  <c r="F78" i="27"/>
  <c r="I78" i="27"/>
  <c r="L78" i="27"/>
  <c r="N78" i="27"/>
  <c r="R78" i="27"/>
  <c r="F79" i="27"/>
  <c r="I79" i="27"/>
  <c r="N79" i="27"/>
  <c r="R79" i="27"/>
  <c r="C80" i="27"/>
  <c r="F80" i="27"/>
  <c r="I80" i="27"/>
  <c r="L80" i="27"/>
  <c r="N80" i="27"/>
  <c r="R80" i="27"/>
  <c r="F81" i="27"/>
  <c r="I81" i="27"/>
  <c r="N81" i="27"/>
  <c r="R81" i="27"/>
  <c r="C82" i="27"/>
  <c r="F82" i="27"/>
  <c r="I82" i="27"/>
  <c r="L82" i="27"/>
  <c r="N82" i="27"/>
  <c r="R82" i="27"/>
  <c r="F83" i="27"/>
  <c r="I83" i="27"/>
  <c r="N83" i="27"/>
  <c r="R83" i="27"/>
  <c r="C84" i="27"/>
  <c r="F84" i="27"/>
  <c r="I84" i="27"/>
  <c r="L84" i="27"/>
  <c r="N84" i="27"/>
  <c r="R84" i="27"/>
  <c r="F85" i="27"/>
  <c r="I85" i="27"/>
  <c r="N85" i="27"/>
  <c r="R85" i="27"/>
  <c r="C86" i="27"/>
  <c r="F86" i="27"/>
  <c r="I86" i="27"/>
  <c r="L86" i="27"/>
  <c r="N86" i="27"/>
  <c r="R86" i="27"/>
  <c r="F87" i="27"/>
  <c r="I87" i="27"/>
  <c r="N87" i="27"/>
  <c r="R87" i="27"/>
  <c r="C88" i="27"/>
  <c r="F88" i="27"/>
  <c r="I88" i="27"/>
  <c r="L88" i="27"/>
  <c r="N88" i="27"/>
  <c r="R88" i="27"/>
  <c r="F89" i="27"/>
  <c r="I89" i="27"/>
  <c r="N89" i="27"/>
  <c r="R89" i="27"/>
  <c r="C90" i="27"/>
  <c r="F90" i="27"/>
  <c r="I90" i="27"/>
  <c r="L90" i="27"/>
  <c r="N90" i="27"/>
  <c r="R90" i="27"/>
  <c r="F91" i="27"/>
  <c r="I91" i="27"/>
  <c r="N91" i="27"/>
  <c r="R91" i="27"/>
  <c r="C92" i="27"/>
  <c r="F92" i="27"/>
  <c r="I92" i="27"/>
  <c r="L92" i="27"/>
  <c r="N92" i="27"/>
  <c r="R92" i="27"/>
  <c r="F93" i="27"/>
  <c r="I93" i="27"/>
  <c r="N93" i="27"/>
  <c r="R93" i="27"/>
  <c r="C94" i="27"/>
  <c r="F94" i="27"/>
  <c r="I94" i="27"/>
  <c r="L94" i="27"/>
  <c r="N94" i="27"/>
  <c r="R94" i="27"/>
  <c r="F95" i="27"/>
  <c r="I95" i="27"/>
  <c r="N95" i="27"/>
  <c r="R95" i="27"/>
  <c r="C96" i="27"/>
  <c r="F96" i="27"/>
  <c r="I96" i="27"/>
  <c r="L96" i="27"/>
  <c r="N96" i="27"/>
  <c r="R96" i="27"/>
  <c r="F97" i="27"/>
  <c r="I97" i="27"/>
  <c r="N97" i="27"/>
  <c r="R97" i="27"/>
  <c r="C98" i="27"/>
  <c r="F98" i="27"/>
  <c r="I98" i="27"/>
  <c r="L98" i="27"/>
  <c r="N98" i="27"/>
  <c r="R98" i="27"/>
  <c r="F99" i="27"/>
  <c r="I99" i="27"/>
  <c r="N99" i="27"/>
  <c r="R99" i="27"/>
  <c r="C100" i="27"/>
  <c r="F100" i="27"/>
  <c r="I100" i="27"/>
  <c r="L100" i="27"/>
  <c r="N100" i="27"/>
  <c r="R100" i="27"/>
  <c r="F101" i="27"/>
  <c r="I101" i="27"/>
  <c r="N101" i="27"/>
  <c r="R101" i="27"/>
  <c r="C102" i="27"/>
  <c r="F102" i="27"/>
  <c r="I102" i="27"/>
  <c r="L102" i="27"/>
  <c r="N102" i="27"/>
  <c r="R102" i="27"/>
  <c r="F103" i="27"/>
  <c r="I103" i="27"/>
  <c r="N103" i="27"/>
  <c r="R103" i="27"/>
  <c r="C104" i="27"/>
  <c r="F104" i="27"/>
  <c r="I104" i="27"/>
  <c r="L104" i="27"/>
  <c r="N104" i="27"/>
  <c r="F105" i="27"/>
  <c r="I105" i="27"/>
  <c r="N105" i="27"/>
  <c r="R105" i="27"/>
  <c r="C106" i="27"/>
  <c r="F106" i="27"/>
  <c r="I106" i="27"/>
  <c r="L106" i="27"/>
  <c r="N106" i="27"/>
  <c r="R106" i="27"/>
  <c r="F107" i="27"/>
  <c r="I107" i="27"/>
  <c r="N107" i="27"/>
  <c r="R107" i="27"/>
  <c r="C108" i="27"/>
  <c r="F108" i="27"/>
  <c r="I108" i="27"/>
  <c r="L108" i="27"/>
  <c r="N108" i="27"/>
  <c r="R108" i="27"/>
  <c r="F109" i="27"/>
  <c r="I109" i="27"/>
  <c r="N109" i="27"/>
  <c r="R109" i="27"/>
  <c r="C110" i="27"/>
  <c r="F110" i="27"/>
  <c r="I110" i="27"/>
  <c r="L110" i="27"/>
  <c r="N110" i="27"/>
  <c r="R110" i="27"/>
  <c r="F111" i="27"/>
  <c r="I111" i="27"/>
  <c r="N111" i="27"/>
  <c r="R111" i="27"/>
  <c r="C112" i="27"/>
  <c r="F112" i="27"/>
  <c r="I112" i="27"/>
  <c r="L112" i="27"/>
  <c r="N112" i="27"/>
  <c r="R112" i="27"/>
  <c r="F113" i="27"/>
  <c r="I113" i="27"/>
  <c r="N113" i="27"/>
  <c r="R113" i="27"/>
  <c r="C114" i="27"/>
  <c r="F114" i="27"/>
  <c r="I114" i="27"/>
  <c r="L114" i="27"/>
  <c r="N114" i="27"/>
  <c r="R114" i="27"/>
  <c r="F115" i="27"/>
  <c r="I115" i="27"/>
  <c r="N115" i="27"/>
  <c r="R115" i="27"/>
  <c r="F116" i="27"/>
  <c r="I116" i="27"/>
  <c r="N116" i="27"/>
  <c r="R116" i="27"/>
  <c r="F117" i="27"/>
  <c r="I117" i="27"/>
  <c r="R117" i="27"/>
  <c r="C119" i="27"/>
  <c r="F119" i="27"/>
  <c r="I119" i="27"/>
  <c r="N119" i="27"/>
  <c r="R119" i="27"/>
  <c r="F120" i="27"/>
  <c r="I120" i="27"/>
  <c r="N120" i="27"/>
  <c r="R120" i="27"/>
  <c r="C121" i="27"/>
  <c r="F121" i="27"/>
  <c r="I121" i="27"/>
  <c r="L121" i="27"/>
  <c r="N121" i="27"/>
  <c r="R121" i="27"/>
  <c r="F122" i="27"/>
  <c r="I122" i="27"/>
  <c r="N122" i="27"/>
  <c r="R122" i="27"/>
  <c r="C123" i="27"/>
  <c r="F123" i="27"/>
  <c r="I123" i="27"/>
  <c r="L123" i="27"/>
  <c r="N123" i="27"/>
  <c r="R123" i="27"/>
  <c r="F124" i="27"/>
  <c r="I124" i="27"/>
  <c r="N124" i="27"/>
  <c r="R124" i="27"/>
  <c r="C125" i="27"/>
  <c r="F125" i="27"/>
  <c r="I125" i="27"/>
  <c r="L125" i="27"/>
  <c r="N125" i="27"/>
  <c r="R125" i="27"/>
  <c r="F126" i="27"/>
  <c r="I126" i="27"/>
  <c r="N126" i="27"/>
  <c r="R126" i="27"/>
  <c r="C127" i="27"/>
  <c r="F127" i="27"/>
  <c r="I127" i="27"/>
  <c r="L127" i="27"/>
  <c r="N127" i="27"/>
  <c r="R127" i="27"/>
  <c r="F128" i="27"/>
  <c r="I128" i="27"/>
  <c r="N128" i="27"/>
  <c r="R128" i="27"/>
  <c r="C129" i="27"/>
  <c r="F129" i="27"/>
  <c r="I129" i="27"/>
  <c r="L129" i="27"/>
  <c r="N129" i="27"/>
  <c r="R129" i="27"/>
  <c r="F130" i="27"/>
  <c r="I130" i="27"/>
  <c r="N130" i="27"/>
  <c r="R130" i="27"/>
  <c r="C131" i="27"/>
  <c r="F131" i="27"/>
  <c r="I131" i="27"/>
  <c r="L131" i="27"/>
  <c r="N131" i="27"/>
  <c r="R131" i="27"/>
  <c r="F132" i="27"/>
  <c r="I132" i="27"/>
  <c r="N132" i="27"/>
  <c r="R132" i="27"/>
  <c r="C133" i="27"/>
  <c r="F133" i="27"/>
  <c r="I133" i="27"/>
  <c r="L133" i="27"/>
  <c r="N133" i="27"/>
  <c r="R133" i="27"/>
  <c r="F134" i="27"/>
  <c r="I134" i="27"/>
  <c r="N134" i="27"/>
  <c r="R134" i="27"/>
  <c r="F135" i="27"/>
  <c r="C136" i="27"/>
  <c r="F136" i="27"/>
  <c r="I136" i="27"/>
  <c r="L136" i="27"/>
  <c r="N136" i="27"/>
  <c r="R136" i="27"/>
  <c r="F137" i="27"/>
  <c r="I137" i="27"/>
  <c r="N137" i="27"/>
  <c r="R137" i="27"/>
  <c r="C138" i="27"/>
  <c r="F138" i="27"/>
  <c r="I138" i="27"/>
  <c r="L138" i="27"/>
  <c r="N138" i="27"/>
  <c r="R138" i="27"/>
  <c r="F139" i="27"/>
  <c r="I139" i="27"/>
  <c r="N139" i="27"/>
  <c r="R139" i="27"/>
  <c r="C140" i="27"/>
  <c r="F140" i="27"/>
  <c r="I140" i="27"/>
  <c r="L140" i="27"/>
  <c r="N140" i="27"/>
  <c r="R140" i="27"/>
  <c r="F141" i="27"/>
  <c r="I141" i="27"/>
  <c r="N141" i="27"/>
  <c r="R141" i="27"/>
  <c r="C142" i="27"/>
  <c r="F142" i="27"/>
  <c r="I142" i="27"/>
  <c r="L142" i="27"/>
  <c r="N142" i="27"/>
  <c r="R142" i="27"/>
  <c r="F143" i="27"/>
  <c r="I143" i="27"/>
  <c r="N143" i="27"/>
  <c r="R143" i="27"/>
  <c r="C144" i="27"/>
  <c r="F144" i="27"/>
  <c r="I144" i="27"/>
  <c r="L144" i="27"/>
  <c r="N144" i="27"/>
  <c r="R144" i="27"/>
  <c r="F145" i="27"/>
  <c r="I145" i="27"/>
  <c r="N145" i="27"/>
  <c r="R145" i="27"/>
  <c r="C146" i="27"/>
  <c r="F146" i="27"/>
  <c r="I146" i="27"/>
  <c r="L146" i="27"/>
  <c r="N146" i="27"/>
  <c r="R146" i="27"/>
  <c r="F147" i="27"/>
  <c r="I147" i="27"/>
  <c r="N147" i="27"/>
  <c r="R147" i="27"/>
  <c r="C148" i="27"/>
  <c r="F148" i="27"/>
  <c r="I148" i="27"/>
  <c r="L148" i="27"/>
  <c r="N148" i="27"/>
  <c r="R148" i="27"/>
  <c r="F149" i="27"/>
  <c r="I149" i="27"/>
  <c r="N149" i="27"/>
  <c r="R149" i="27"/>
  <c r="C150" i="27"/>
  <c r="F150" i="27"/>
  <c r="I150" i="27"/>
  <c r="L150" i="27"/>
  <c r="N150" i="27"/>
  <c r="R150" i="27"/>
  <c r="F151" i="27"/>
  <c r="I151" i="27"/>
  <c r="N151" i="27"/>
  <c r="R151" i="27"/>
  <c r="C152" i="27"/>
  <c r="F152" i="27"/>
  <c r="I152" i="27"/>
  <c r="L152" i="27"/>
  <c r="N152" i="27"/>
  <c r="R152" i="27"/>
  <c r="F153" i="27"/>
  <c r="I153" i="27"/>
  <c r="N153" i="27"/>
  <c r="R153" i="27"/>
  <c r="C154" i="27"/>
  <c r="F154" i="27"/>
  <c r="I154" i="27"/>
  <c r="L154" i="27"/>
  <c r="N154" i="27"/>
  <c r="R154" i="27"/>
  <c r="F155" i="27"/>
  <c r="I155" i="27"/>
  <c r="N155" i="27"/>
  <c r="R155" i="27"/>
  <c r="C156" i="27"/>
  <c r="F156" i="27"/>
  <c r="I156" i="27"/>
  <c r="L156" i="27"/>
  <c r="N156" i="27"/>
  <c r="R156" i="27"/>
  <c r="F157" i="27"/>
  <c r="I157" i="27"/>
  <c r="N157" i="27"/>
  <c r="R157" i="27"/>
  <c r="C158" i="27"/>
  <c r="F158" i="27"/>
  <c r="I158" i="27"/>
  <c r="L158" i="27"/>
  <c r="N158" i="27"/>
  <c r="R158" i="27"/>
  <c r="F159" i="27"/>
  <c r="I159" i="27"/>
  <c r="N159" i="27"/>
  <c r="R159" i="27"/>
  <c r="C160" i="27"/>
  <c r="F160" i="27"/>
  <c r="I160" i="27"/>
  <c r="L160" i="27"/>
  <c r="N160" i="27"/>
  <c r="R160" i="27"/>
  <c r="F161" i="27"/>
  <c r="I161" i="27"/>
  <c r="N161" i="27"/>
  <c r="R161" i="27"/>
  <c r="C162" i="27"/>
  <c r="F162" i="27"/>
  <c r="I162" i="27"/>
  <c r="L162" i="27"/>
  <c r="N162" i="27"/>
  <c r="R162" i="27"/>
  <c r="F163" i="27"/>
  <c r="I163" i="27"/>
  <c r="N163" i="27"/>
  <c r="R163" i="27"/>
  <c r="C164" i="27"/>
  <c r="F164" i="27"/>
  <c r="I164" i="27"/>
  <c r="L164" i="27"/>
  <c r="N164" i="27"/>
  <c r="R164" i="27"/>
  <c r="F165" i="27"/>
  <c r="I165" i="27"/>
  <c r="N165" i="27"/>
  <c r="R165" i="27"/>
  <c r="K163" i="19" l="1"/>
  <c r="K164" i="19"/>
  <c r="J164" i="19"/>
  <c r="J163" i="19"/>
  <c r="G163" i="19"/>
  <c r="G164" i="19"/>
  <c r="F164" i="19"/>
  <c r="F163" i="19"/>
  <c r="L162" i="19"/>
  <c r="L161" i="19"/>
  <c r="L160" i="19"/>
  <c r="L159" i="19"/>
  <c r="L158" i="19"/>
  <c r="L157" i="19"/>
  <c r="L156" i="19"/>
  <c r="L155" i="19"/>
  <c r="L154" i="19"/>
  <c r="L153" i="19"/>
  <c r="L152" i="19"/>
  <c r="L151" i="19"/>
  <c r="L150" i="19"/>
  <c r="L149" i="19"/>
  <c r="L148" i="19"/>
  <c r="L147" i="19"/>
  <c r="L146" i="19"/>
  <c r="L145" i="19"/>
  <c r="L144" i="19"/>
  <c r="L143" i="19"/>
  <c r="L142" i="19"/>
  <c r="L141" i="19"/>
  <c r="L140" i="19"/>
  <c r="L139" i="19"/>
  <c r="L138" i="19"/>
  <c r="L137" i="19"/>
  <c r="L136" i="19"/>
  <c r="L135" i="19"/>
  <c r="L134" i="19"/>
  <c r="L133" i="19"/>
  <c r="L132" i="19"/>
  <c r="L131" i="19"/>
  <c r="L130" i="19"/>
  <c r="L129" i="19"/>
  <c r="L128" i="19"/>
  <c r="L127" i="19"/>
  <c r="L126" i="19"/>
  <c r="L125" i="19"/>
  <c r="L124" i="19"/>
  <c r="L123" i="19"/>
  <c r="L122" i="19"/>
  <c r="L121" i="19"/>
  <c r="L120" i="19"/>
  <c r="L119" i="19"/>
  <c r="L118" i="19"/>
  <c r="L117" i="19"/>
  <c r="L116" i="19"/>
  <c r="L115" i="19"/>
  <c r="L114" i="19"/>
  <c r="L113" i="19"/>
  <c r="L112" i="19"/>
  <c r="L111" i="19"/>
  <c r="L110" i="19"/>
  <c r="L109" i="19"/>
  <c r="L108" i="19"/>
  <c r="L107" i="19"/>
  <c r="L106" i="19"/>
  <c r="L105" i="19"/>
  <c r="L104" i="19"/>
  <c r="L103" i="19"/>
  <c r="L102" i="19"/>
  <c r="L101" i="19"/>
  <c r="L100" i="19"/>
  <c r="L99" i="19"/>
  <c r="L98" i="19"/>
  <c r="L97" i="19"/>
  <c r="L96" i="19"/>
  <c r="L95" i="19"/>
  <c r="L94" i="19"/>
  <c r="L93" i="19"/>
  <c r="L92" i="19"/>
  <c r="L91" i="19"/>
  <c r="L90" i="19"/>
  <c r="L89" i="19"/>
  <c r="L88" i="19"/>
  <c r="L87" i="19"/>
  <c r="L86" i="19"/>
  <c r="L85" i="19"/>
  <c r="L84" i="19"/>
  <c r="L83" i="19"/>
  <c r="L82" i="19"/>
  <c r="L81" i="19"/>
  <c r="L80" i="19"/>
  <c r="L79" i="19"/>
  <c r="L78" i="19"/>
  <c r="L77" i="19"/>
  <c r="L76" i="19"/>
  <c r="L75" i="19"/>
  <c r="L74" i="19"/>
  <c r="L73" i="19"/>
  <c r="L72" i="19"/>
  <c r="L71" i="19"/>
  <c r="L70" i="19"/>
  <c r="L69" i="19"/>
  <c r="L68" i="19"/>
  <c r="L67" i="19"/>
  <c r="L66" i="19"/>
  <c r="L65" i="19"/>
  <c r="L64" i="19"/>
  <c r="L63" i="19"/>
  <c r="L62" i="19"/>
  <c r="L61" i="19"/>
  <c r="L60" i="19"/>
  <c r="L59" i="19"/>
  <c r="L58" i="19"/>
  <c r="L57" i="19"/>
  <c r="L56" i="19"/>
  <c r="L55" i="19"/>
  <c r="L54" i="19"/>
  <c r="L53" i="19"/>
  <c r="L52" i="19"/>
  <c r="L51" i="19"/>
  <c r="L50" i="19"/>
  <c r="L49" i="19"/>
  <c r="L48" i="19"/>
  <c r="L47" i="19"/>
  <c r="L46" i="19"/>
  <c r="L45" i="19"/>
  <c r="L44" i="19"/>
  <c r="L43" i="19"/>
  <c r="L42" i="19"/>
  <c r="L41" i="19"/>
  <c r="L40" i="19"/>
  <c r="L39" i="19"/>
  <c r="L38" i="19"/>
  <c r="L37" i="19"/>
  <c r="L36" i="19"/>
  <c r="L35" i="19"/>
  <c r="L34" i="19"/>
  <c r="L33" i="19"/>
  <c r="L32" i="19"/>
  <c r="L31" i="19"/>
  <c r="L30" i="19"/>
  <c r="L29" i="19"/>
  <c r="L28" i="19"/>
  <c r="L27" i="19"/>
  <c r="L26" i="19"/>
  <c r="L25" i="19"/>
  <c r="L24" i="19"/>
  <c r="L23" i="19"/>
  <c r="L22" i="19"/>
  <c r="L21" i="19"/>
  <c r="L20" i="19"/>
  <c r="L19" i="19"/>
  <c r="L18" i="19"/>
  <c r="L17" i="19"/>
  <c r="L16" i="19"/>
  <c r="L15" i="19"/>
  <c r="L14" i="19"/>
  <c r="L13" i="19"/>
  <c r="L12" i="19"/>
  <c r="L11" i="19"/>
  <c r="L10" i="19"/>
  <c r="L9" i="19"/>
  <c r="L8" i="19"/>
  <c r="L7" i="19"/>
  <c r="H162" i="19"/>
  <c r="H161" i="19"/>
  <c r="H160" i="19"/>
  <c r="H159" i="19"/>
  <c r="H158" i="19"/>
  <c r="H157" i="19"/>
  <c r="H156" i="19"/>
  <c r="H155" i="19"/>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163" i="19" l="1"/>
  <c r="L164" i="19"/>
  <c r="H164" i="19"/>
  <c r="L163" i="19"/>
  <c r="M163" i="19" s="1"/>
  <c r="U86" i="25" l="1"/>
  <c r="U85" i="25"/>
  <c r="U84" i="25"/>
  <c r="U83" i="25"/>
  <c r="U88" i="25" s="1"/>
  <c r="J80" i="25"/>
  <c r="H80" i="25"/>
  <c r="F80" i="25"/>
  <c r="J79" i="25"/>
  <c r="H79" i="25"/>
  <c r="F79" i="25"/>
  <c r="J78" i="25"/>
  <c r="H78" i="25"/>
  <c r="Q67" i="25"/>
  <c r="P66" i="25"/>
  <c r="Q65" i="25"/>
  <c r="P65" i="25"/>
  <c r="O56" i="25"/>
  <c r="N56" i="25"/>
  <c r="M56" i="25"/>
  <c r="L56" i="25"/>
  <c r="L63" i="25" s="1"/>
  <c r="F52" i="25"/>
  <c r="X49" i="25"/>
  <c r="F49" i="25"/>
  <c r="X48" i="25"/>
  <c r="X50" i="25" s="1"/>
  <c r="X47" i="25"/>
  <c r="K47" i="25"/>
  <c r="K51" i="25" s="1"/>
  <c r="K54" i="25" s="1"/>
  <c r="J47" i="25"/>
  <c r="J51" i="25" s="1"/>
  <c r="J54" i="25" s="1"/>
  <c r="I47" i="25"/>
  <c r="H47" i="25"/>
  <c r="D46" i="25"/>
  <c r="P46" i="25" s="1"/>
  <c r="G45" i="25"/>
  <c r="G55" i="25" s="1"/>
  <c r="F45" i="25"/>
  <c r="F55" i="25" s="1"/>
  <c r="E45" i="25"/>
  <c r="J31" i="25"/>
  <c r="D31" i="25"/>
  <c r="N30" i="25"/>
  <c r="M30" i="25"/>
  <c r="J30" i="25"/>
  <c r="I30" i="25"/>
  <c r="F30" i="25"/>
  <c r="E30" i="25"/>
  <c r="N29" i="25"/>
  <c r="M29" i="25"/>
  <c r="J29" i="25"/>
  <c r="I29" i="25"/>
  <c r="F29" i="25"/>
  <c r="E29" i="25"/>
  <c r="N28" i="25"/>
  <c r="M28" i="25"/>
  <c r="J28" i="25"/>
  <c r="I28" i="25"/>
  <c r="F28" i="25"/>
  <c r="E28" i="25"/>
  <c r="N27" i="25"/>
  <c r="M27" i="25"/>
  <c r="J27" i="25"/>
  <c r="I27" i="25"/>
  <c r="F27" i="25"/>
  <c r="E27" i="25"/>
  <c r="N26" i="25"/>
  <c r="M26" i="25"/>
  <c r="J26" i="25"/>
  <c r="I26" i="25"/>
  <c r="F26" i="25"/>
  <c r="E26" i="25"/>
  <c r="N25" i="25"/>
  <c r="M25" i="25"/>
  <c r="J25" i="25"/>
  <c r="I25" i="25"/>
  <c r="F25" i="25"/>
  <c r="E25" i="25"/>
  <c r="N24" i="25"/>
  <c r="M24" i="25"/>
  <c r="J24" i="25"/>
  <c r="I24" i="25"/>
  <c r="F24" i="25"/>
  <c r="E24" i="25"/>
  <c r="N23" i="25"/>
  <c r="M23" i="25"/>
  <c r="J23" i="25"/>
  <c r="I23" i="25"/>
  <c r="F23" i="25"/>
  <c r="E23" i="25"/>
  <c r="N22" i="25"/>
  <c r="M22" i="25"/>
  <c r="J22" i="25"/>
  <c r="I22" i="25"/>
  <c r="F22" i="25"/>
  <c r="E22" i="25"/>
  <c r="N21" i="25"/>
  <c r="N31" i="25" s="1"/>
  <c r="M21" i="25"/>
  <c r="M31" i="25" s="1"/>
  <c r="J21" i="25"/>
  <c r="I21" i="25"/>
  <c r="I31" i="25" s="1"/>
  <c r="F21" i="25"/>
  <c r="F31" i="25" s="1"/>
  <c r="E21" i="25"/>
  <c r="E31" i="25" s="1"/>
  <c r="M19" i="25"/>
  <c r="L60" i="25" s="1"/>
  <c r="E19" i="25"/>
  <c r="D68" i="25" s="1"/>
  <c r="D19" i="25"/>
  <c r="R18" i="25"/>
  <c r="Q18" i="25"/>
  <c r="N18" i="25"/>
  <c r="M18" i="25"/>
  <c r="J18" i="25"/>
  <c r="I18" i="25"/>
  <c r="F18" i="25"/>
  <c r="E18" i="25"/>
  <c r="R17" i="25"/>
  <c r="Q17" i="25"/>
  <c r="N17" i="25"/>
  <c r="M17" i="25"/>
  <c r="J17" i="25"/>
  <c r="I17" i="25"/>
  <c r="F17" i="25"/>
  <c r="E17" i="25"/>
  <c r="R16" i="25"/>
  <c r="Q16" i="25"/>
  <c r="N16" i="25"/>
  <c r="M16" i="25"/>
  <c r="J16" i="25"/>
  <c r="I16" i="25"/>
  <c r="F16" i="25"/>
  <c r="E16" i="25"/>
  <c r="R15" i="25"/>
  <c r="Q15" i="25"/>
  <c r="N15" i="25"/>
  <c r="M15" i="25"/>
  <c r="J15" i="25"/>
  <c r="I15" i="25"/>
  <c r="F15" i="25"/>
  <c r="E15" i="25"/>
  <c r="R14" i="25"/>
  <c r="Q14" i="25"/>
  <c r="N14" i="25"/>
  <c r="M14" i="25"/>
  <c r="J14" i="25"/>
  <c r="I14" i="25"/>
  <c r="F14" i="25"/>
  <c r="E14" i="25"/>
  <c r="R13" i="25"/>
  <c r="Q13" i="25"/>
  <c r="N13" i="25"/>
  <c r="M13" i="25"/>
  <c r="J13" i="25"/>
  <c r="I13" i="25"/>
  <c r="F13" i="25"/>
  <c r="E13" i="25"/>
  <c r="R12" i="25"/>
  <c r="Q12" i="25"/>
  <c r="N12" i="25"/>
  <c r="M12" i="25"/>
  <c r="J12" i="25"/>
  <c r="I12" i="25"/>
  <c r="F12" i="25"/>
  <c r="E12" i="25"/>
  <c r="R11" i="25"/>
  <c r="Q11" i="25"/>
  <c r="N11" i="25"/>
  <c r="M11" i="25"/>
  <c r="J11" i="25"/>
  <c r="I11" i="25"/>
  <c r="F11" i="25"/>
  <c r="E11" i="25"/>
  <c r="R10" i="25"/>
  <c r="Q10" i="25"/>
  <c r="N10" i="25"/>
  <c r="M10" i="25"/>
  <c r="J10" i="25"/>
  <c r="I10" i="25"/>
  <c r="F10" i="25"/>
  <c r="E10" i="25"/>
  <c r="R9" i="25"/>
  <c r="R19" i="25" s="1"/>
  <c r="R32" i="25" s="1"/>
  <c r="Q9" i="25"/>
  <c r="Q19" i="25" s="1"/>
  <c r="Q32" i="25" s="1"/>
  <c r="N9" i="25"/>
  <c r="N19" i="25" s="1"/>
  <c r="M9" i="25"/>
  <c r="J9" i="25"/>
  <c r="J19" i="25" s="1"/>
  <c r="J32" i="25" s="1"/>
  <c r="I19" i="25"/>
  <c r="I32" i="25" s="1"/>
  <c r="B33" i="25" s="1"/>
  <c r="F9" i="25"/>
  <c r="F19" i="25" s="1"/>
  <c r="E9" i="25"/>
  <c r="G76" i="25" l="1"/>
  <c r="U76" i="25" s="1"/>
  <c r="J70" i="25"/>
  <c r="M63" i="25"/>
  <c r="I64" i="25"/>
  <c r="K70" i="25"/>
  <c r="N63" i="25"/>
  <c r="H58" i="25"/>
  <c r="K61" i="25" s="1"/>
  <c r="H68" i="25"/>
  <c r="N32" i="25"/>
  <c r="E62" i="25"/>
  <c r="P62" i="25" s="1"/>
  <c r="Q62" i="25" s="1"/>
  <c r="F69" i="25"/>
  <c r="O63" i="25"/>
  <c r="Q47" i="25"/>
  <c r="H51" i="25"/>
  <c r="E55" i="25"/>
  <c r="P55" i="25" s="1"/>
  <c r="D56" i="25"/>
  <c r="J57" i="25"/>
  <c r="J61" i="25" s="1"/>
  <c r="M60" i="25"/>
  <c r="F62" i="25"/>
  <c r="D63" i="25"/>
  <c r="P63" i="25" s="1"/>
  <c r="G49" i="25"/>
  <c r="G52" i="25" s="1"/>
  <c r="D50" i="25"/>
  <c r="I51" i="25"/>
  <c r="I54" i="25" s="1"/>
  <c r="K57" i="25"/>
  <c r="K64" i="25" s="1"/>
  <c r="N60" i="25"/>
  <c r="G62" i="25"/>
  <c r="H57" i="25"/>
  <c r="H64" i="25" s="1"/>
  <c r="D58" i="25"/>
  <c r="F59" i="25" s="1"/>
  <c r="O60" i="25"/>
  <c r="X44" i="25" s="1"/>
  <c r="L80" i="25" s="1"/>
  <c r="U80" i="25" s="1"/>
  <c r="M32" i="25"/>
  <c r="P45" i="25"/>
  <c r="Q45" i="25" s="1"/>
  <c r="E49" i="25"/>
  <c r="I57" i="25"/>
  <c r="I70" i="25" l="1"/>
  <c r="I61" i="25"/>
  <c r="G59" i="25"/>
  <c r="G69" i="25"/>
  <c r="H54" i="25"/>
  <c r="Q51" i="25"/>
  <c r="J64" i="25"/>
  <c r="Q64" i="25" s="1"/>
  <c r="P56" i="25"/>
  <c r="P49" i="25"/>
  <c r="Q49" i="25" s="1"/>
  <c r="E52" i="25"/>
  <c r="D53" i="25"/>
  <c r="P50" i="25"/>
  <c r="D60" i="25" l="1"/>
  <c r="P60" i="25" s="1"/>
  <c r="X42" i="25" s="1"/>
  <c r="L78" i="25" s="1"/>
  <c r="U78" i="25" s="1"/>
  <c r="D69" i="25"/>
  <c r="P53" i="25"/>
  <c r="E69" i="25"/>
  <c r="E59" i="25"/>
  <c r="P59" i="25" s="1"/>
  <c r="P52" i="25"/>
  <c r="Q52" i="25" s="1"/>
  <c r="H70" i="25"/>
  <c r="P70" i="25" s="1"/>
  <c r="X60" i="25" s="1"/>
  <c r="Q54" i="25"/>
  <c r="H61" i="25"/>
  <c r="Q61" i="25" s="1"/>
  <c r="X43" i="25" s="1"/>
  <c r="P69" i="25" l="1"/>
  <c r="X59" i="25" s="1"/>
  <c r="X61" i="25" s="1"/>
  <c r="L79" i="25"/>
  <c r="U79" i="25" s="1"/>
  <c r="X53" i="25"/>
  <c r="Q59" i="25"/>
  <c r="X45" i="25" s="1"/>
  <c r="X41" i="25"/>
  <c r="M159" i="19"/>
  <c r="M157" i="19"/>
  <c r="M129" i="19"/>
  <c r="M125" i="19"/>
  <c r="M121" i="19"/>
  <c r="M119" i="19"/>
  <c r="M117" i="19"/>
  <c r="M115" i="19"/>
  <c r="M113" i="19"/>
  <c r="M101" i="19"/>
  <c r="M81" i="19"/>
  <c r="M69" i="19"/>
  <c r="M49" i="19"/>
  <c r="A9" i="19"/>
  <c r="A11" i="19" s="1"/>
  <c r="A13" i="19" s="1"/>
  <c r="A15" i="19" s="1"/>
  <c r="A17" i="19" s="1"/>
  <c r="A19" i="19" s="1"/>
  <c r="A21" i="19" s="1"/>
  <c r="A23" i="19" s="1"/>
  <c r="A25" i="19" s="1"/>
  <c r="A27" i="19" s="1"/>
  <c r="A29" i="19" s="1"/>
  <c r="A31" i="19" s="1"/>
  <c r="A33" i="19" s="1"/>
  <c r="A35" i="19" s="1"/>
  <c r="A37" i="19" s="1"/>
  <c r="A39" i="19" s="1"/>
  <c r="A41" i="19" s="1"/>
  <c r="A43" i="19" s="1"/>
  <c r="A45" i="19" s="1"/>
  <c r="A47" i="19" s="1"/>
  <c r="A49" i="19" s="1"/>
  <c r="A51" i="19" s="1"/>
  <c r="A53" i="19" s="1"/>
  <c r="A55" i="19" s="1"/>
  <c r="A57" i="19" s="1"/>
  <c r="A59" i="19" s="1"/>
  <c r="A61" i="19" s="1"/>
  <c r="A63" i="19" s="1"/>
  <c r="A65" i="19" s="1"/>
  <c r="A67" i="19" s="1"/>
  <c r="A69" i="19" s="1"/>
  <c r="A71" i="19" s="1"/>
  <c r="A73" i="19" s="1"/>
  <c r="A75" i="19" s="1"/>
  <c r="A77" i="19" s="1"/>
  <c r="A79" i="19" s="1"/>
  <c r="A81" i="19" s="1"/>
  <c r="A83" i="19" s="1"/>
  <c r="A85" i="19" s="1"/>
  <c r="A87" i="19" s="1"/>
  <c r="A89" i="19" s="1"/>
  <c r="A91" i="19" s="1"/>
  <c r="A93" i="19" s="1"/>
  <c r="A95" i="19" s="1"/>
  <c r="A97" i="19" s="1"/>
  <c r="A99" i="19" s="1"/>
  <c r="A101" i="19" s="1"/>
  <c r="A103" i="19" s="1"/>
  <c r="A105" i="19" s="1"/>
  <c r="A107" i="19" s="1"/>
  <c r="A109" i="19" s="1"/>
  <c r="A111" i="19" s="1"/>
  <c r="A113" i="19" s="1"/>
  <c r="A115" i="19" s="1"/>
  <c r="A117" i="19" s="1"/>
  <c r="A119" i="19" s="1"/>
  <c r="A121" i="19" s="1"/>
  <c r="A123" i="19" s="1"/>
  <c r="A125" i="19" s="1"/>
  <c r="A127" i="19" s="1"/>
  <c r="A129" i="19" s="1"/>
  <c r="A131" i="19" s="1"/>
  <c r="A133" i="19" s="1"/>
  <c r="A135" i="19" s="1"/>
  <c r="A137" i="19" s="1"/>
  <c r="A139" i="19" s="1"/>
  <c r="A141" i="19" s="1"/>
  <c r="A143" i="19" s="1"/>
  <c r="A145" i="19" s="1"/>
  <c r="A147" i="19" s="1"/>
  <c r="A149" i="19" s="1"/>
  <c r="A151" i="19" s="1"/>
  <c r="A153" i="19" s="1"/>
  <c r="A155" i="19" s="1"/>
  <c r="A157" i="19" s="1"/>
  <c r="A159" i="19" s="1"/>
  <c r="A161" i="19" s="1"/>
  <c r="M7" i="19"/>
  <c r="M9" i="19" l="1"/>
  <c r="M11" i="19"/>
  <c r="M13" i="19"/>
  <c r="M15" i="19"/>
  <c r="M17" i="19"/>
  <c r="M21" i="19"/>
  <c r="M25" i="19"/>
  <c r="M29" i="19"/>
  <c r="M51" i="19"/>
  <c r="M53" i="19"/>
  <c r="M55" i="19"/>
  <c r="M57" i="19"/>
  <c r="M61" i="19"/>
  <c r="M65" i="19"/>
  <c r="M133" i="19"/>
  <c r="M149" i="19"/>
  <c r="M151" i="19"/>
  <c r="M37" i="19"/>
  <c r="M83" i="19"/>
  <c r="M85" i="19"/>
  <c r="M87" i="19"/>
  <c r="M89" i="19"/>
  <c r="M93" i="19"/>
  <c r="M97" i="19"/>
  <c r="M161" i="19"/>
  <c r="M27" i="19"/>
  <c r="M31" i="19"/>
  <c r="M33" i="19"/>
  <c r="M35" i="19"/>
  <c r="M67" i="19"/>
  <c r="M99" i="19"/>
  <c r="M39" i="19"/>
  <c r="M41" i="19"/>
  <c r="M45" i="19"/>
  <c r="M71" i="19"/>
  <c r="M73" i="19"/>
  <c r="M77" i="19"/>
  <c r="M103" i="19"/>
  <c r="M105" i="19"/>
  <c r="M109" i="19"/>
  <c r="M135" i="19"/>
  <c r="M137" i="19"/>
  <c r="M139" i="19"/>
  <c r="M141" i="19"/>
  <c r="M143" i="19"/>
  <c r="M145" i="19"/>
  <c r="M147" i="19"/>
  <c r="M155" i="19"/>
  <c r="M19" i="19"/>
  <c r="M43" i="19"/>
  <c r="M59" i="19"/>
  <c r="M75" i="19"/>
  <c r="M153" i="19"/>
  <c r="M91" i="19"/>
  <c r="M107" i="19"/>
  <c r="M123" i="19"/>
  <c r="M131" i="19"/>
  <c r="M23" i="19"/>
  <c r="M47" i="19"/>
  <c r="M63" i="19"/>
  <c r="M79" i="19"/>
  <c r="M95" i="19"/>
  <c r="M111" i="19"/>
  <c r="M127" i="19"/>
  <c r="X52" i="25"/>
  <c r="X54" i="25" s="1"/>
  <c r="L77" i="25"/>
  <c r="U77" i="25" s="1"/>
  <c r="U82" i="25" s="1"/>
  <c r="U89" i="25" s="1"/>
  <c r="L8" i="6" l="1"/>
  <c r="Q8" i="6"/>
  <c r="O9" i="6"/>
  <c r="O8" i="6"/>
  <c r="AH40" i="14"/>
  <c r="AO40" i="14"/>
  <c r="AP40" i="14"/>
  <c r="AQ40" i="14"/>
  <c r="AR40" i="14"/>
  <c r="AH38" i="13"/>
  <c r="AI38" i="13"/>
  <c r="AI40" i="14" s="1"/>
  <c r="AJ38" i="13"/>
  <c r="AJ40" i="14" s="1"/>
  <c r="G7" i="14" s="1"/>
  <c r="AK38" i="13"/>
  <c r="AK40" i="14" s="1"/>
  <c r="G8" i="14" s="1"/>
  <c r="AL38" i="13"/>
  <c r="AL40" i="14" s="1"/>
  <c r="AM38" i="13"/>
  <c r="AM40" i="14" s="1"/>
  <c r="AN38" i="13"/>
  <c r="AN40" i="14" s="1"/>
  <c r="U148" i="12"/>
  <c r="S148" i="12"/>
  <c r="Q148" i="12"/>
  <c r="O148" i="12"/>
  <c r="K148" i="12"/>
  <c r="G148" i="12"/>
  <c r="T147" i="12"/>
  <c r="R147" i="12"/>
  <c r="P147" i="12"/>
  <c r="N147" i="12"/>
  <c r="K147" i="12"/>
  <c r="L147" i="12" s="1"/>
  <c r="G147" i="12"/>
  <c r="U146" i="12"/>
  <c r="S146" i="12"/>
  <c r="Q146" i="12"/>
  <c r="O146" i="12"/>
  <c r="K146" i="12"/>
  <c r="G146" i="12"/>
  <c r="T145" i="12"/>
  <c r="R145" i="12"/>
  <c r="P145" i="12"/>
  <c r="N145" i="12"/>
  <c r="K145" i="12"/>
  <c r="L145" i="12" s="1"/>
  <c r="G145" i="12"/>
  <c r="U144" i="12"/>
  <c r="S144" i="12"/>
  <c r="Q144" i="12"/>
  <c r="O144" i="12"/>
  <c r="K144" i="12"/>
  <c r="G144" i="12"/>
  <c r="T143" i="12"/>
  <c r="R143" i="12"/>
  <c r="P143" i="12"/>
  <c r="N143" i="12"/>
  <c r="L143" i="12"/>
  <c r="K143" i="12"/>
  <c r="G143" i="12"/>
  <c r="U142" i="12"/>
  <c r="S142" i="12"/>
  <c r="Q142" i="12"/>
  <c r="O142" i="12"/>
  <c r="K142" i="12"/>
  <c r="G142" i="12"/>
  <c r="T141" i="12"/>
  <c r="R141" i="12"/>
  <c r="P141" i="12"/>
  <c r="N141" i="12"/>
  <c r="K141" i="12"/>
  <c r="G141" i="12"/>
  <c r="U140" i="12"/>
  <c r="S140" i="12"/>
  <c r="Q140" i="12"/>
  <c r="O140" i="12"/>
  <c r="K140" i="12"/>
  <c r="G140" i="12"/>
  <c r="T139" i="12"/>
  <c r="R139" i="12"/>
  <c r="P139" i="12"/>
  <c r="N139" i="12"/>
  <c r="L139" i="12"/>
  <c r="K139" i="12"/>
  <c r="G139" i="12"/>
  <c r="U138" i="12"/>
  <c r="S138" i="12"/>
  <c r="Q138" i="12"/>
  <c r="O138" i="12"/>
  <c r="K138" i="12"/>
  <c r="L137" i="12" s="1"/>
  <c r="G138" i="12"/>
  <c r="T137" i="12"/>
  <c r="R137" i="12"/>
  <c r="P137" i="12"/>
  <c r="N137" i="12"/>
  <c r="K137" i="12"/>
  <c r="G137" i="12"/>
  <c r="U136" i="12"/>
  <c r="S136" i="12"/>
  <c r="Q136" i="12"/>
  <c r="O136" i="12"/>
  <c r="K136" i="12"/>
  <c r="G136" i="12"/>
  <c r="T135" i="12"/>
  <c r="R135" i="12"/>
  <c r="P135" i="12"/>
  <c r="N135" i="12"/>
  <c r="K135" i="12"/>
  <c r="L135" i="12" s="1"/>
  <c r="G135" i="12"/>
  <c r="U134" i="12"/>
  <c r="S134" i="12"/>
  <c r="Q134" i="12"/>
  <c r="O134" i="12"/>
  <c r="K134" i="12"/>
  <c r="L133" i="12" s="1"/>
  <c r="G134" i="12"/>
  <c r="T133" i="12"/>
  <c r="R133" i="12"/>
  <c r="P133" i="12"/>
  <c r="N133" i="12"/>
  <c r="K133" i="12"/>
  <c r="G133" i="12"/>
  <c r="U132" i="12"/>
  <c r="S132" i="12"/>
  <c r="Q132" i="12"/>
  <c r="O132" i="12"/>
  <c r="K132" i="12"/>
  <c r="G132" i="12"/>
  <c r="T131" i="12"/>
  <c r="R131" i="12"/>
  <c r="P131" i="12"/>
  <c r="N131" i="12"/>
  <c r="K131" i="12"/>
  <c r="L131" i="12" s="1"/>
  <c r="G131" i="12"/>
  <c r="U130" i="12"/>
  <c r="S130" i="12"/>
  <c r="Q130" i="12"/>
  <c r="O130" i="12"/>
  <c r="K130" i="12"/>
  <c r="G130" i="12"/>
  <c r="T129" i="12"/>
  <c r="R129" i="12"/>
  <c r="P129" i="12"/>
  <c r="N129" i="12"/>
  <c r="K129" i="12"/>
  <c r="G129" i="12"/>
  <c r="U128" i="12"/>
  <c r="S128" i="12"/>
  <c r="Q128" i="12"/>
  <c r="O128" i="12"/>
  <c r="K128" i="12"/>
  <c r="G128" i="12"/>
  <c r="T127" i="12"/>
  <c r="R127" i="12"/>
  <c r="P127" i="12"/>
  <c r="N127" i="12"/>
  <c r="L127" i="12"/>
  <c r="K127" i="12"/>
  <c r="G127" i="12"/>
  <c r="U126" i="12"/>
  <c r="S126" i="12"/>
  <c r="Q126" i="12"/>
  <c r="O126" i="12"/>
  <c r="K126" i="12"/>
  <c r="G126" i="12"/>
  <c r="T125" i="12"/>
  <c r="R125" i="12"/>
  <c r="P125" i="12"/>
  <c r="N125" i="12"/>
  <c r="K125" i="12"/>
  <c r="G125" i="12"/>
  <c r="U124" i="12"/>
  <c r="S124" i="12"/>
  <c r="Q124" i="12"/>
  <c r="O124" i="12"/>
  <c r="K124" i="12"/>
  <c r="G124" i="12"/>
  <c r="T123" i="12"/>
  <c r="R123" i="12"/>
  <c r="P123" i="12"/>
  <c r="N123" i="12"/>
  <c r="L123" i="12"/>
  <c r="K123" i="12"/>
  <c r="G123" i="12"/>
  <c r="U122" i="12"/>
  <c r="S122" i="12"/>
  <c r="Q122" i="12"/>
  <c r="O122" i="12"/>
  <c r="K122" i="12"/>
  <c r="L121" i="12" s="1"/>
  <c r="G122" i="12"/>
  <c r="T121" i="12"/>
  <c r="R121" i="12"/>
  <c r="P121" i="12"/>
  <c r="N121" i="12"/>
  <c r="K121" i="12"/>
  <c r="G121" i="12"/>
  <c r="U120" i="12"/>
  <c r="S120" i="12"/>
  <c r="Q120" i="12"/>
  <c r="O120" i="12"/>
  <c r="K120" i="12"/>
  <c r="G120" i="12"/>
  <c r="T119" i="12"/>
  <c r="R119" i="12"/>
  <c r="P119" i="12"/>
  <c r="N119" i="12"/>
  <c r="K119" i="12"/>
  <c r="L119" i="12" s="1"/>
  <c r="G119" i="12"/>
  <c r="U118" i="12"/>
  <c r="S118" i="12"/>
  <c r="Q118" i="12"/>
  <c r="O118" i="12"/>
  <c r="K118" i="12"/>
  <c r="L117" i="12" s="1"/>
  <c r="G118" i="12"/>
  <c r="T117" i="12"/>
  <c r="R117" i="12"/>
  <c r="P117" i="12"/>
  <c r="N117" i="12"/>
  <c r="K117" i="12"/>
  <c r="G117" i="12"/>
  <c r="U116" i="12"/>
  <c r="S116" i="12"/>
  <c r="Q116" i="12"/>
  <c r="O116" i="12"/>
  <c r="K116" i="12"/>
  <c r="G116" i="12"/>
  <c r="T115" i="12"/>
  <c r="R115" i="12"/>
  <c r="P115" i="12"/>
  <c r="N115" i="12"/>
  <c r="K115" i="12"/>
  <c r="L115" i="12" s="1"/>
  <c r="G115" i="12"/>
  <c r="U114" i="12"/>
  <c r="S114" i="12"/>
  <c r="Q114" i="12"/>
  <c r="O114" i="12"/>
  <c r="K114" i="12"/>
  <c r="G114" i="12"/>
  <c r="T113" i="12"/>
  <c r="R113" i="12"/>
  <c r="P113" i="12"/>
  <c r="N113" i="12"/>
  <c r="K113" i="12"/>
  <c r="G113" i="12"/>
  <c r="U112" i="12"/>
  <c r="S112" i="12"/>
  <c r="Q112" i="12"/>
  <c r="O112" i="12"/>
  <c r="K112" i="12"/>
  <c r="G112" i="12"/>
  <c r="T111" i="12"/>
  <c r="R111" i="12"/>
  <c r="P111" i="12"/>
  <c r="N111" i="12"/>
  <c r="L111" i="12"/>
  <c r="K111" i="12"/>
  <c r="G111" i="12"/>
  <c r="U110" i="12"/>
  <c r="S110" i="12"/>
  <c r="Q110" i="12"/>
  <c r="O110" i="12"/>
  <c r="K110" i="12"/>
  <c r="G110" i="12"/>
  <c r="T109" i="12"/>
  <c r="R109" i="12"/>
  <c r="P109" i="12"/>
  <c r="N109" i="12"/>
  <c r="K109" i="12"/>
  <c r="G109" i="12"/>
  <c r="U108" i="12"/>
  <c r="S108" i="12"/>
  <c r="Q108" i="12"/>
  <c r="O108" i="12"/>
  <c r="K108" i="12"/>
  <c r="G108" i="12"/>
  <c r="T107" i="12"/>
  <c r="R107" i="12"/>
  <c r="P107" i="12"/>
  <c r="N107" i="12"/>
  <c r="L107" i="12"/>
  <c r="K107" i="12"/>
  <c r="G107" i="12"/>
  <c r="U106" i="12"/>
  <c r="S106" i="12"/>
  <c r="Q106" i="12"/>
  <c r="O106" i="12"/>
  <c r="K106" i="12"/>
  <c r="L105" i="12" s="1"/>
  <c r="G106" i="12"/>
  <c r="T105" i="12"/>
  <c r="R105" i="12"/>
  <c r="P105" i="12"/>
  <c r="N105" i="12"/>
  <c r="K105" i="12"/>
  <c r="G105" i="12"/>
  <c r="U104" i="12"/>
  <c r="S104" i="12"/>
  <c r="Q104" i="12"/>
  <c r="O104" i="12"/>
  <c r="K104" i="12"/>
  <c r="G104" i="12"/>
  <c r="T103" i="12"/>
  <c r="R103" i="12"/>
  <c r="P103" i="12"/>
  <c r="N103" i="12"/>
  <c r="K103" i="12"/>
  <c r="L103" i="12" s="1"/>
  <c r="G103" i="12"/>
  <c r="U102" i="12"/>
  <c r="S102" i="12"/>
  <c r="Q102" i="12"/>
  <c r="O102" i="12"/>
  <c r="K102" i="12"/>
  <c r="L101" i="12" s="1"/>
  <c r="G102" i="12"/>
  <c r="T101" i="12"/>
  <c r="R101" i="12"/>
  <c r="P101" i="12"/>
  <c r="N101" i="12"/>
  <c r="K101" i="12"/>
  <c r="G101" i="12"/>
  <c r="U100" i="12"/>
  <c r="S100" i="12"/>
  <c r="Q100" i="12"/>
  <c r="O100" i="12"/>
  <c r="K100" i="12"/>
  <c r="G100" i="12"/>
  <c r="T99" i="12"/>
  <c r="R99" i="12"/>
  <c r="P99" i="12"/>
  <c r="N99" i="12"/>
  <c r="K99" i="12"/>
  <c r="L99" i="12" s="1"/>
  <c r="G99" i="12"/>
  <c r="U98" i="12"/>
  <c r="S98" i="12"/>
  <c r="Q98" i="12"/>
  <c r="O98" i="12"/>
  <c r="K98" i="12"/>
  <c r="G98" i="12"/>
  <c r="T97" i="12"/>
  <c r="R97" i="12"/>
  <c r="P97" i="12"/>
  <c r="N97" i="12"/>
  <c r="K97" i="12"/>
  <c r="G97" i="12"/>
  <c r="U96" i="12"/>
  <c r="S96" i="12"/>
  <c r="Q96" i="12"/>
  <c r="O96" i="12"/>
  <c r="K96" i="12"/>
  <c r="G96" i="12"/>
  <c r="T95" i="12"/>
  <c r="R95" i="12"/>
  <c r="P95" i="12"/>
  <c r="N95" i="12"/>
  <c r="L95" i="12"/>
  <c r="K95" i="12"/>
  <c r="G95" i="12"/>
  <c r="U94" i="12"/>
  <c r="S94" i="12"/>
  <c r="Q94" i="12"/>
  <c r="O94" i="12"/>
  <c r="K94" i="12"/>
  <c r="G94" i="12"/>
  <c r="T93" i="12"/>
  <c r="R93" i="12"/>
  <c r="P93" i="12"/>
  <c r="N93" i="12"/>
  <c r="K93" i="12"/>
  <c r="G93" i="12"/>
  <c r="U92" i="12"/>
  <c r="S92" i="12"/>
  <c r="Q92" i="12"/>
  <c r="O92" i="12"/>
  <c r="K92" i="12"/>
  <c r="G92" i="12"/>
  <c r="T91" i="12"/>
  <c r="R91" i="12"/>
  <c r="P91" i="12"/>
  <c r="N91" i="12"/>
  <c r="L91" i="12"/>
  <c r="K91" i="12"/>
  <c r="G91" i="12"/>
  <c r="U90" i="12"/>
  <c r="S90" i="12"/>
  <c r="Q90" i="12"/>
  <c r="O90" i="12"/>
  <c r="K90" i="12"/>
  <c r="L89" i="12" s="1"/>
  <c r="G90" i="12"/>
  <c r="T89" i="12"/>
  <c r="R89" i="12"/>
  <c r="P89" i="12"/>
  <c r="N89" i="12"/>
  <c r="K89" i="12"/>
  <c r="G89" i="12"/>
  <c r="U88" i="12"/>
  <c r="S88" i="12"/>
  <c r="Q88" i="12"/>
  <c r="O88" i="12"/>
  <c r="K88" i="12"/>
  <c r="G88" i="12"/>
  <c r="T87" i="12"/>
  <c r="R87" i="12"/>
  <c r="P87" i="12"/>
  <c r="N87" i="12"/>
  <c r="K87" i="12"/>
  <c r="L87" i="12" s="1"/>
  <c r="G87" i="12"/>
  <c r="U86" i="12"/>
  <c r="S86" i="12"/>
  <c r="Q86" i="12"/>
  <c r="O86" i="12"/>
  <c r="K86" i="12"/>
  <c r="G86" i="12"/>
  <c r="T85" i="12"/>
  <c r="R85" i="12"/>
  <c r="P85" i="12"/>
  <c r="N85" i="12"/>
  <c r="K85" i="12"/>
  <c r="G85" i="12"/>
  <c r="U84" i="12"/>
  <c r="S84" i="12"/>
  <c r="Q84" i="12"/>
  <c r="O84" i="12"/>
  <c r="K84" i="12"/>
  <c r="G84" i="12"/>
  <c r="T83" i="12"/>
  <c r="R83" i="12"/>
  <c r="P83" i="12"/>
  <c r="N83" i="12"/>
  <c r="K83" i="12"/>
  <c r="L83" i="12" s="1"/>
  <c r="G83" i="12"/>
  <c r="U82" i="12"/>
  <c r="S82" i="12"/>
  <c r="Q82" i="12"/>
  <c r="O82" i="12"/>
  <c r="K82" i="12"/>
  <c r="G82" i="12"/>
  <c r="T81" i="12"/>
  <c r="R81" i="12"/>
  <c r="P81" i="12"/>
  <c r="N81" i="12"/>
  <c r="K81" i="12"/>
  <c r="G81" i="12"/>
  <c r="U80" i="12"/>
  <c r="S80" i="12"/>
  <c r="Q80" i="12"/>
  <c r="O80" i="12"/>
  <c r="K80" i="12"/>
  <c r="G80" i="12"/>
  <c r="T79" i="12"/>
  <c r="R79" i="12"/>
  <c r="P79" i="12"/>
  <c r="N79" i="12"/>
  <c r="L79" i="12"/>
  <c r="K79" i="12"/>
  <c r="G79" i="12"/>
  <c r="U78" i="12"/>
  <c r="S78" i="12"/>
  <c r="Q78" i="12"/>
  <c r="O78" i="12"/>
  <c r="K78" i="12"/>
  <c r="G78" i="12"/>
  <c r="T77" i="12"/>
  <c r="R77" i="12"/>
  <c r="P77" i="12"/>
  <c r="N77" i="12"/>
  <c r="K77" i="12"/>
  <c r="G77" i="12"/>
  <c r="U76" i="12"/>
  <c r="S76" i="12"/>
  <c r="Q76" i="12"/>
  <c r="O76" i="12"/>
  <c r="K76" i="12"/>
  <c r="G76" i="12"/>
  <c r="T75" i="12"/>
  <c r="R75" i="12"/>
  <c r="P75" i="12"/>
  <c r="N75" i="12"/>
  <c r="L75" i="12"/>
  <c r="K75" i="12"/>
  <c r="G75" i="12"/>
  <c r="U74" i="12"/>
  <c r="S74" i="12"/>
  <c r="Q74" i="12"/>
  <c r="O74" i="12"/>
  <c r="K74" i="12"/>
  <c r="L73" i="12" s="1"/>
  <c r="G74" i="12"/>
  <c r="T73" i="12"/>
  <c r="R73" i="12"/>
  <c r="P73" i="12"/>
  <c r="N73" i="12"/>
  <c r="K73" i="12"/>
  <c r="G73" i="12"/>
  <c r="U72" i="12"/>
  <c r="S72" i="12"/>
  <c r="Q72" i="12"/>
  <c r="O72" i="12"/>
  <c r="K72" i="12"/>
  <c r="G72" i="12"/>
  <c r="T71" i="12"/>
  <c r="R71" i="12"/>
  <c r="P71" i="12"/>
  <c r="N71" i="12"/>
  <c r="K71" i="12"/>
  <c r="L71" i="12" s="1"/>
  <c r="G71" i="12"/>
  <c r="U70" i="12"/>
  <c r="S70" i="12"/>
  <c r="Q70" i="12"/>
  <c r="O70" i="12"/>
  <c r="K70" i="12"/>
  <c r="G70" i="12"/>
  <c r="T69" i="12"/>
  <c r="R69" i="12"/>
  <c r="P69" i="12"/>
  <c r="N69" i="12"/>
  <c r="K69" i="12"/>
  <c r="G69" i="12"/>
  <c r="U68" i="12"/>
  <c r="S68" i="12"/>
  <c r="Q68" i="12"/>
  <c r="O68" i="12"/>
  <c r="K68" i="12"/>
  <c r="G68" i="12"/>
  <c r="T67" i="12"/>
  <c r="R67" i="12"/>
  <c r="P67" i="12"/>
  <c r="N67" i="12"/>
  <c r="K67" i="12"/>
  <c r="L67" i="12" s="1"/>
  <c r="G67" i="12"/>
  <c r="U66" i="12"/>
  <c r="S66" i="12"/>
  <c r="Q66" i="12"/>
  <c r="O66" i="12"/>
  <c r="K66" i="12"/>
  <c r="G66" i="12"/>
  <c r="T65" i="12"/>
  <c r="R65" i="12"/>
  <c r="P65" i="12"/>
  <c r="N65" i="12"/>
  <c r="K65" i="12"/>
  <c r="G65" i="12"/>
  <c r="U64" i="12"/>
  <c r="S64" i="12"/>
  <c r="Q64" i="12"/>
  <c r="O64" i="12"/>
  <c r="K64" i="12"/>
  <c r="G64" i="12"/>
  <c r="T63" i="12"/>
  <c r="R63" i="12"/>
  <c r="P63" i="12"/>
  <c r="N63" i="12"/>
  <c r="L63" i="12"/>
  <c r="K63" i="12"/>
  <c r="G63" i="12"/>
  <c r="U62" i="12"/>
  <c r="S62" i="12"/>
  <c r="Q62" i="12"/>
  <c r="O62" i="12"/>
  <c r="K62" i="12"/>
  <c r="L61" i="12" s="1"/>
  <c r="G62" i="12"/>
  <c r="T61" i="12"/>
  <c r="R61" i="12"/>
  <c r="P61" i="12"/>
  <c r="N61" i="12"/>
  <c r="K61" i="12"/>
  <c r="G61" i="12"/>
  <c r="U60" i="12"/>
  <c r="S60" i="12"/>
  <c r="Q60" i="12"/>
  <c r="O60" i="12"/>
  <c r="K60" i="12"/>
  <c r="L59" i="12" s="1"/>
  <c r="G60" i="12"/>
  <c r="T59" i="12"/>
  <c r="R59" i="12"/>
  <c r="P59" i="12"/>
  <c r="N59" i="12"/>
  <c r="K59" i="12"/>
  <c r="G59" i="12"/>
  <c r="U58" i="12"/>
  <c r="S58" i="12"/>
  <c r="Q58" i="12"/>
  <c r="O58" i="12"/>
  <c r="K58" i="12"/>
  <c r="L57" i="12" s="1"/>
  <c r="G58" i="12"/>
  <c r="T57" i="12"/>
  <c r="R57" i="12"/>
  <c r="P57" i="12"/>
  <c r="N57" i="12"/>
  <c r="K57" i="12"/>
  <c r="G57" i="12"/>
  <c r="U56" i="12"/>
  <c r="S56" i="12"/>
  <c r="Q56" i="12"/>
  <c r="O56" i="12"/>
  <c r="K56" i="12"/>
  <c r="G56" i="12"/>
  <c r="T55" i="12"/>
  <c r="R55" i="12"/>
  <c r="P55" i="12"/>
  <c r="N55" i="12"/>
  <c r="K55" i="12"/>
  <c r="L55" i="12" s="1"/>
  <c r="G55" i="12"/>
  <c r="U54" i="12"/>
  <c r="S54" i="12"/>
  <c r="Q54" i="12"/>
  <c r="O54" i="12"/>
  <c r="K54" i="12"/>
  <c r="G54" i="12"/>
  <c r="T53" i="12"/>
  <c r="R53" i="12"/>
  <c r="P53" i="12"/>
  <c r="N53" i="12"/>
  <c r="K53" i="12"/>
  <c r="G53" i="12"/>
  <c r="U52" i="12"/>
  <c r="S52" i="12"/>
  <c r="Q52" i="12"/>
  <c r="O52" i="12"/>
  <c r="K52" i="12"/>
  <c r="G52" i="12"/>
  <c r="T51" i="12"/>
  <c r="R51" i="12"/>
  <c r="P51" i="12"/>
  <c r="N51" i="12"/>
  <c r="K51" i="12"/>
  <c r="L51" i="12" s="1"/>
  <c r="G51" i="12"/>
  <c r="U50" i="12"/>
  <c r="S50" i="12"/>
  <c r="Q50" i="12"/>
  <c r="O50" i="12"/>
  <c r="K50" i="12"/>
  <c r="G50" i="12"/>
  <c r="T49" i="12"/>
  <c r="R49" i="12"/>
  <c r="P49" i="12"/>
  <c r="N49" i="12"/>
  <c r="K49" i="12"/>
  <c r="G49" i="12"/>
  <c r="U48" i="12"/>
  <c r="S48" i="12"/>
  <c r="Q48" i="12"/>
  <c r="O48" i="12"/>
  <c r="K48" i="12"/>
  <c r="G48" i="12"/>
  <c r="T47" i="12"/>
  <c r="R47" i="12"/>
  <c r="P47" i="12"/>
  <c r="N47" i="12"/>
  <c r="L47" i="12"/>
  <c r="K47" i="12"/>
  <c r="G47" i="12"/>
  <c r="U46" i="12"/>
  <c r="S46" i="12"/>
  <c r="Q46" i="12"/>
  <c r="O46" i="12"/>
  <c r="K46" i="12"/>
  <c r="L45" i="12" s="1"/>
  <c r="G46" i="12"/>
  <c r="T45" i="12"/>
  <c r="R45" i="12"/>
  <c r="P45" i="12"/>
  <c r="N45" i="12"/>
  <c r="K45" i="12"/>
  <c r="G45" i="12"/>
  <c r="U44" i="12"/>
  <c r="S44" i="12"/>
  <c r="Q44" i="12"/>
  <c r="O44" i="12"/>
  <c r="K44" i="12"/>
  <c r="L43" i="12" s="1"/>
  <c r="G44" i="12"/>
  <c r="T43" i="12"/>
  <c r="R43" i="12"/>
  <c r="P43" i="12"/>
  <c r="N43" i="12"/>
  <c r="K43" i="12"/>
  <c r="G43" i="12"/>
  <c r="U42" i="12"/>
  <c r="S42" i="12"/>
  <c r="Q42" i="12"/>
  <c r="O42" i="12"/>
  <c r="K42" i="12"/>
  <c r="L41" i="12" s="1"/>
  <c r="G42" i="12"/>
  <c r="T41" i="12"/>
  <c r="R41" i="12"/>
  <c r="P41" i="12"/>
  <c r="N41" i="12"/>
  <c r="K41" i="12"/>
  <c r="G41" i="12"/>
  <c r="U40" i="12"/>
  <c r="S40" i="12"/>
  <c r="Q40" i="12"/>
  <c r="O40" i="12"/>
  <c r="K40" i="12"/>
  <c r="G40" i="12"/>
  <c r="T39" i="12"/>
  <c r="R39" i="12"/>
  <c r="P39" i="12"/>
  <c r="N39" i="12"/>
  <c r="K39" i="12"/>
  <c r="L39" i="12" s="1"/>
  <c r="G39" i="12"/>
  <c r="U38" i="12"/>
  <c r="S38" i="12"/>
  <c r="Q38" i="12"/>
  <c r="O38" i="12"/>
  <c r="K38" i="12"/>
  <c r="G38" i="12"/>
  <c r="T37" i="12"/>
  <c r="R37" i="12"/>
  <c r="P37" i="12"/>
  <c r="N37" i="12"/>
  <c r="K37" i="12"/>
  <c r="G37" i="12"/>
  <c r="U36" i="12"/>
  <c r="S36" i="12"/>
  <c r="Q36" i="12"/>
  <c r="O36" i="12"/>
  <c r="K36" i="12"/>
  <c r="G36" i="12"/>
  <c r="T35" i="12"/>
  <c r="R35" i="12"/>
  <c r="P35" i="12"/>
  <c r="N35" i="12"/>
  <c r="K35" i="12"/>
  <c r="L35" i="12" s="1"/>
  <c r="G35" i="12"/>
  <c r="U34" i="12"/>
  <c r="S34" i="12"/>
  <c r="Q34" i="12"/>
  <c r="O34" i="12"/>
  <c r="K34" i="12"/>
  <c r="G34" i="12"/>
  <c r="T33" i="12"/>
  <c r="R33" i="12"/>
  <c r="P33" i="12"/>
  <c r="N33" i="12"/>
  <c r="K33" i="12"/>
  <c r="G33" i="12"/>
  <c r="U32" i="12"/>
  <c r="S32" i="12"/>
  <c r="Q32" i="12"/>
  <c r="O32" i="12"/>
  <c r="K32" i="12"/>
  <c r="G32" i="12"/>
  <c r="T31" i="12"/>
  <c r="R31" i="12"/>
  <c r="P31" i="12"/>
  <c r="N31" i="12"/>
  <c r="L31" i="12"/>
  <c r="K31" i="12"/>
  <c r="G31" i="12"/>
  <c r="U30" i="12"/>
  <c r="S30" i="12"/>
  <c r="Q30" i="12"/>
  <c r="O30" i="12"/>
  <c r="K30" i="12"/>
  <c r="L29" i="12" s="1"/>
  <c r="G30" i="12"/>
  <c r="T29" i="12"/>
  <c r="R29" i="12"/>
  <c r="P29" i="12"/>
  <c r="N29" i="12"/>
  <c r="K29" i="12"/>
  <c r="G29" i="12"/>
  <c r="U28" i="12"/>
  <c r="S28" i="12"/>
  <c r="Q28" i="12"/>
  <c r="O28" i="12"/>
  <c r="K28" i="12"/>
  <c r="L27" i="12" s="1"/>
  <c r="G28" i="12"/>
  <c r="T27" i="12"/>
  <c r="R27" i="12"/>
  <c r="P27" i="12"/>
  <c r="N27" i="12"/>
  <c r="K27" i="12"/>
  <c r="G27" i="12"/>
  <c r="U26" i="12"/>
  <c r="S26" i="12"/>
  <c r="Q26" i="12"/>
  <c r="O26" i="12"/>
  <c r="K26" i="12"/>
  <c r="L25" i="12" s="1"/>
  <c r="G26" i="12"/>
  <c r="T25" i="12"/>
  <c r="R25" i="12"/>
  <c r="P25" i="12"/>
  <c r="N25" i="12"/>
  <c r="K25" i="12"/>
  <c r="G25" i="12"/>
  <c r="U24" i="12"/>
  <c r="S24" i="12"/>
  <c r="Q24" i="12"/>
  <c r="O24" i="12"/>
  <c r="K24" i="12"/>
  <c r="G24" i="12"/>
  <c r="T23" i="12"/>
  <c r="R23" i="12"/>
  <c r="P23" i="12"/>
  <c r="N23" i="12"/>
  <c r="K23" i="12"/>
  <c r="L23" i="12" s="1"/>
  <c r="G23" i="12"/>
  <c r="U22" i="12"/>
  <c r="S22" i="12"/>
  <c r="Q22" i="12"/>
  <c r="O22" i="12"/>
  <c r="K22" i="12"/>
  <c r="G22" i="12"/>
  <c r="T21" i="12"/>
  <c r="R21" i="12"/>
  <c r="P21" i="12"/>
  <c r="N21" i="12"/>
  <c r="K21" i="12"/>
  <c r="G21" i="12"/>
  <c r="U20" i="12"/>
  <c r="S20" i="12"/>
  <c r="Q20" i="12"/>
  <c r="O20" i="12"/>
  <c r="K20" i="12"/>
  <c r="G20" i="12"/>
  <c r="T19" i="12"/>
  <c r="R19" i="12"/>
  <c r="P19" i="12"/>
  <c r="N19" i="12"/>
  <c r="K19" i="12"/>
  <c r="L19" i="12" s="1"/>
  <c r="G19" i="12"/>
  <c r="U18" i="12"/>
  <c r="S18" i="12"/>
  <c r="Q18" i="12"/>
  <c r="O18" i="12"/>
  <c r="K18" i="12"/>
  <c r="G18" i="12"/>
  <c r="T17" i="12"/>
  <c r="R17" i="12"/>
  <c r="P17" i="12"/>
  <c r="N17" i="12"/>
  <c r="K17" i="12"/>
  <c r="L17" i="12" s="1"/>
  <c r="G17" i="12"/>
  <c r="U16" i="12"/>
  <c r="S16" i="12"/>
  <c r="Q16" i="12"/>
  <c r="O16" i="12"/>
  <c r="K16" i="12"/>
  <c r="G16" i="12"/>
  <c r="T15" i="12"/>
  <c r="R15" i="12"/>
  <c r="P15" i="12"/>
  <c r="N15" i="12"/>
  <c r="L15" i="12"/>
  <c r="K15" i="12"/>
  <c r="G15" i="12"/>
  <c r="U14" i="12"/>
  <c r="S14" i="12"/>
  <c r="Q14" i="12"/>
  <c r="O14" i="12"/>
  <c r="K14" i="12"/>
  <c r="G14" i="12"/>
  <c r="T13" i="12"/>
  <c r="R13" i="12"/>
  <c r="P13" i="12"/>
  <c r="N13" i="12"/>
  <c r="K13" i="12"/>
  <c r="G13" i="12"/>
  <c r="U12" i="12"/>
  <c r="S12" i="12"/>
  <c r="Q12" i="12"/>
  <c r="O12" i="12"/>
  <c r="K12" i="12"/>
  <c r="L11" i="12" s="1"/>
  <c r="G12" i="12"/>
  <c r="T11" i="12"/>
  <c r="R11" i="12"/>
  <c r="P11" i="12"/>
  <c r="N11" i="12"/>
  <c r="K11" i="12"/>
  <c r="G11" i="12"/>
  <c r="A11" i="12"/>
  <c r="A13" i="12" s="1"/>
  <c r="A15" i="12" s="1"/>
  <c r="A17" i="12" s="1"/>
  <c r="A19" i="12" s="1"/>
  <c r="A21" i="12" s="1"/>
  <c r="A23" i="12" s="1"/>
  <c r="A25" i="12" s="1"/>
  <c r="A27" i="12" s="1"/>
  <c r="A29" i="12" s="1"/>
  <c r="A31" i="12" s="1"/>
  <c r="A33" i="12" s="1"/>
  <c r="A35" i="12" s="1"/>
  <c r="A37" i="12" s="1"/>
  <c r="A39" i="12" s="1"/>
  <c r="A41" i="12" s="1"/>
  <c r="A43" i="12" s="1"/>
  <c r="A45" i="12" s="1"/>
  <c r="A47" i="12" s="1"/>
  <c r="A49" i="12" s="1"/>
  <c r="A51" i="12" s="1"/>
  <c r="A53" i="12" s="1"/>
  <c r="A55" i="12" s="1"/>
  <c r="A57" i="12" s="1"/>
  <c r="A59" i="12" s="1"/>
  <c r="A61" i="12" s="1"/>
  <c r="A63" i="12" s="1"/>
  <c r="A65" i="12" s="1"/>
  <c r="A67" i="12" s="1"/>
  <c r="A69" i="12" s="1"/>
  <c r="A71" i="12" s="1"/>
  <c r="A73" i="12" s="1"/>
  <c r="A75" i="12" s="1"/>
  <c r="A77" i="12" s="1"/>
  <c r="A79" i="12" s="1"/>
  <c r="A81" i="12" s="1"/>
  <c r="A83" i="12" s="1"/>
  <c r="A85" i="12" s="1"/>
  <c r="A87" i="12" s="1"/>
  <c r="A89" i="12" s="1"/>
  <c r="A91" i="12" s="1"/>
  <c r="A93" i="12" s="1"/>
  <c r="A95" i="12" s="1"/>
  <c r="A97" i="12" s="1"/>
  <c r="A99" i="12" s="1"/>
  <c r="A101" i="12" s="1"/>
  <c r="A103" i="12" s="1"/>
  <c r="A105" i="12" s="1"/>
  <c r="A107" i="12" s="1"/>
  <c r="A109" i="12" s="1"/>
  <c r="A111" i="12" s="1"/>
  <c r="A113" i="12" s="1"/>
  <c r="A115" i="12" s="1"/>
  <c r="A117" i="12" s="1"/>
  <c r="A119" i="12" s="1"/>
  <c r="A121" i="12" s="1"/>
  <c r="A123" i="12" s="1"/>
  <c r="A125" i="12" s="1"/>
  <c r="A127" i="12" s="1"/>
  <c r="A129" i="12" s="1"/>
  <c r="A131" i="12" s="1"/>
  <c r="A133" i="12" s="1"/>
  <c r="A135" i="12" s="1"/>
  <c r="A137" i="12" s="1"/>
  <c r="A139" i="12" s="1"/>
  <c r="A141" i="12" s="1"/>
  <c r="A143" i="12" s="1"/>
  <c r="A145" i="12" s="1"/>
  <c r="A147" i="12" s="1"/>
  <c r="U10" i="12"/>
  <c r="S10" i="12"/>
  <c r="Q10" i="12"/>
  <c r="O10" i="12"/>
  <c r="K10" i="12"/>
  <c r="G10" i="12"/>
  <c r="T9" i="12"/>
  <c r="R9" i="12"/>
  <c r="P9" i="12"/>
  <c r="N9" i="12"/>
  <c r="K9" i="12"/>
  <c r="L9" i="12" s="1"/>
  <c r="G9" i="12"/>
  <c r="A9" i="12"/>
  <c r="U8" i="12"/>
  <c r="S8" i="12"/>
  <c r="Q8" i="12"/>
  <c r="Q150" i="12" s="1"/>
  <c r="F150" i="12" s="1"/>
  <c r="O8" i="12"/>
  <c r="K8" i="12"/>
  <c r="G8" i="12"/>
  <c r="T7" i="12"/>
  <c r="T149" i="12" s="1"/>
  <c r="J149" i="12" s="1"/>
  <c r="R7" i="12"/>
  <c r="P7" i="12"/>
  <c r="N7" i="12"/>
  <c r="L7" i="12"/>
  <c r="K7" i="12"/>
  <c r="G7" i="12"/>
  <c r="N149" i="12" l="1"/>
  <c r="E149" i="12" s="1"/>
  <c r="G149" i="12" s="1"/>
  <c r="P149" i="12"/>
  <c r="F149" i="12" s="1"/>
  <c r="U150" i="12"/>
  <c r="J150" i="12" s="1"/>
  <c r="L33" i="12"/>
  <c r="L49" i="12"/>
  <c r="L65" i="12"/>
  <c r="L81" i="12"/>
  <c r="L97" i="12"/>
  <c r="L113" i="12"/>
  <c r="L129" i="12"/>
  <c r="R149" i="12"/>
  <c r="I149" i="12" s="1"/>
  <c r="K149" i="12" s="1"/>
  <c r="L149" i="12" s="1"/>
  <c r="O150" i="12"/>
  <c r="E150" i="12" s="1"/>
  <c r="L13" i="12"/>
  <c r="L21" i="12"/>
  <c r="L37" i="12"/>
  <c r="L53" i="12"/>
  <c r="L69" i="12"/>
  <c r="S150" i="12"/>
  <c r="I150" i="12" s="1"/>
  <c r="K150" i="12" s="1"/>
  <c r="L77" i="12"/>
  <c r="L85" i="12"/>
  <c r="L93" i="12"/>
  <c r="L109" i="12"/>
  <c r="L125" i="12"/>
  <c r="L141" i="12"/>
  <c r="G6" i="14"/>
  <c r="G150" i="12"/>
  <c r="R7" i="11" l="1"/>
  <c r="Q7" i="11"/>
  <c r="Q8" i="11"/>
  <c r="Q11" i="11" s="1"/>
  <c r="Q9" i="11"/>
  <c r="Q10" i="11"/>
  <c r="U71" i="11"/>
  <c r="F149" i="6"/>
  <c r="F147" i="6"/>
  <c r="F146" i="6"/>
  <c r="F145" i="6"/>
  <c r="F144" i="6"/>
  <c r="F143" i="6"/>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I149" i="6"/>
  <c r="I148" i="6"/>
  <c r="I147" i="6"/>
  <c r="I146" i="6"/>
  <c r="I145" i="6"/>
  <c r="I144" i="6"/>
  <c r="I143" i="6"/>
  <c r="I142" i="6"/>
  <c r="I141" i="6"/>
  <c r="I140" i="6"/>
  <c r="I139" i="6"/>
  <c r="I138" i="6"/>
  <c r="I137" i="6"/>
  <c r="I136" i="6"/>
  <c r="I135" i="6"/>
  <c r="I134" i="6"/>
  <c r="I133" i="6"/>
  <c r="I132" i="6"/>
  <c r="I131" i="6"/>
  <c r="I130" i="6"/>
  <c r="I129" i="6"/>
  <c r="I128" i="6"/>
  <c r="I127" i="6"/>
  <c r="I126" i="6"/>
  <c r="I125" i="6"/>
  <c r="I124" i="6"/>
  <c r="I123" i="6"/>
  <c r="I122" i="6"/>
  <c r="I121" i="6"/>
  <c r="I120" i="6"/>
  <c r="I119" i="6"/>
  <c r="I118" i="6"/>
  <c r="I117" i="6"/>
  <c r="I116" i="6"/>
  <c r="I115" i="6"/>
  <c r="I114" i="6"/>
  <c r="I113" i="6"/>
  <c r="I112" i="6"/>
  <c r="I111" i="6"/>
  <c r="I110" i="6"/>
  <c r="I109" i="6"/>
  <c r="I108" i="6"/>
  <c r="I107" i="6"/>
  <c r="I106" i="6"/>
  <c r="I105" i="6"/>
  <c r="I104" i="6"/>
  <c r="I103" i="6"/>
  <c r="I102" i="6"/>
  <c r="I101" i="6"/>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F148" i="6"/>
  <c r="C18" i="6" l="1"/>
  <c r="C16" i="6"/>
  <c r="C14" i="6"/>
  <c r="C12" i="6"/>
  <c r="C10" i="6"/>
  <c r="C148" i="6"/>
  <c r="C146" i="6"/>
  <c r="C144" i="6"/>
  <c r="C142" i="6"/>
  <c r="C140" i="6"/>
  <c r="C138" i="6"/>
  <c r="C136" i="6"/>
  <c r="C134" i="6"/>
  <c r="C132" i="6"/>
  <c r="C130" i="6"/>
  <c r="C128" i="6"/>
  <c r="C126" i="6"/>
  <c r="C124" i="6"/>
  <c r="C122" i="6"/>
  <c r="C120" i="6"/>
  <c r="C118" i="6"/>
  <c r="C116" i="6"/>
  <c r="C114" i="6"/>
  <c r="C112" i="6"/>
  <c r="C110" i="6"/>
  <c r="C108" i="6"/>
  <c r="C106" i="6"/>
  <c r="C104" i="6"/>
  <c r="C102" i="6"/>
  <c r="C100" i="6"/>
  <c r="C98" i="6"/>
  <c r="C96" i="6"/>
  <c r="C94" i="6"/>
  <c r="C92" i="6"/>
  <c r="C90" i="6"/>
  <c r="C88" i="6"/>
  <c r="C86" i="6"/>
  <c r="C84" i="6"/>
  <c r="C82" i="6"/>
  <c r="C80" i="6"/>
  <c r="C78" i="6"/>
  <c r="C76" i="6"/>
  <c r="C74" i="6"/>
  <c r="C72" i="6"/>
  <c r="C70" i="6"/>
  <c r="C68" i="6"/>
  <c r="C66" i="6"/>
  <c r="C64" i="6"/>
  <c r="C62" i="6"/>
  <c r="C60" i="6"/>
  <c r="C58" i="6"/>
  <c r="C56" i="6"/>
  <c r="C54" i="6"/>
  <c r="C52" i="6"/>
  <c r="C50" i="6"/>
  <c r="C48" i="6"/>
  <c r="C46" i="6"/>
  <c r="C44" i="6"/>
  <c r="C42" i="6"/>
  <c r="C40" i="6"/>
  <c r="C38" i="6"/>
  <c r="C36" i="6"/>
  <c r="C34" i="6"/>
  <c r="C32" i="6"/>
  <c r="C30" i="6"/>
  <c r="C28" i="6"/>
  <c r="C26" i="6"/>
  <c r="C24" i="6"/>
  <c r="C22" i="6"/>
  <c r="C20" i="6"/>
  <c r="C8" i="6"/>
  <c r="O41" i="11"/>
  <c r="N41" i="11"/>
  <c r="M41" i="11"/>
  <c r="L41" i="11"/>
  <c r="K32" i="11"/>
  <c r="K42" i="11" s="1"/>
  <c r="J32" i="11"/>
  <c r="J42" i="11" s="1"/>
  <c r="I32" i="11"/>
  <c r="H32" i="11"/>
  <c r="D31" i="11"/>
  <c r="D35" i="11" s="1"/>
  <c r="G30" i="11"/>
  <c r="G40" i="11" s="1"/>
  <c r="F30" i="11"/>
  <c r="F34" i="11" s="1"/>
  <c r="F37" i="11" s="1"/>
  <c r="E30" i="11"/>
  <c r="F22" i="11"/>
  <c r="E22" i="11"/>
  <c r="D22" i="11"/>
  <c r="M21" i="11"/>
  <c r="I21" i="11"/>
  <c r="M20" i="11"/>
  <c r="I20" i="11"/>
  <c r="D18" i="11"/>
  <c r="N17" i="11"/>
  <c r="M17" i="11"/>
  <c r="J17" i="11"/>
  <c r="I17" i="11"/>
  <c r="F17" i="11"/>
  <c r="E17" i="11"/>
  <c r="N16" i="11"/>
  <c r="M16" i="11"/>
  <c r="J16" i="11"/>
  <c r="I16" i="11"/>
  <c r="F16" i="11"/>
  <c r="E16" i="11"/>
  <c r="N15" i="11"/>
  <c r="M15" i="11"/>
  <c r="J15" i="11"/>
  <c r="I15" i="11"/>
  <c r="F15" i="11"/>
  <c r="E15" i="11"/>
  <c r="N14" i="11"/>
  <c r="M14" i="11"/>
  <c r="J14" i="11"/>
  <c r="I14" i="11"/>
  <c r="F14" i="11"/>
  <c r="E14" i="11"/>
  <c r="N13" i="11"/>
  <c r="M13" i="11"/>
  <c r="J13" i="11"/>
  <c r="I13" i="11"/>
  <c r="F13" i="11"/>
  <c r="E13" i="11"/>
  <c r="D11" i="11"/>
  <c r="R10" i="11"/>
  <c r="N10" i="11"/>
  <c r="M10" i="11"/>
  <c r="J10" i="11"/>
  <c r="I10" i="11"/>
  <c r="F10" i="11"/>
  <c r="E10" i="11"/>
  <c r="R9" i="11"/>
  <c r="N9" i="11"/>
  <c r="M9" i="11"/>
  <c r="J9" i="11"/>
  <c r="I9" i="11"/>
  <c r="F9" i="11"/>
  <c r="E9" i="11"/>
  <c r="R8" i="11"/>
  <c r="N8" i="11"/>
  <c r="M8" i="11"/>
  <c r="J8" i="11"/>
  <c r="I8" i="11"/>
  <c r="F8" i="11"/>
  <c r="E8" i="11"/>
  <c r="N7" i="11"/>
  <c r="M7" i="11"/>
  <c r="J7" i="11"/>
  <c r="I7" i="11"/>
  <c r="F7" i="11"/>
  <c r="E7" i="11"/>
  <c r="Q149"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2" i="6"/>
  <c r="Q9" i="6"/>
  <c r="Q10" i="6"/>
  <c r="O149" i="6"/>
  <c r="R149" i="6" s="1"/>
  <c r="O14" i="6"/>
  <c r="R14" i="6" s="1"/>
  <c r="O15" i="6"/>
  <c r="R15" i="6" s="1"/>
  <c r="O16" i="6"/>
  <c r="R16" i="6" s="1"/>
  <c r="O17" i="6"/>
  <c r="R17" i="6" s="1"/>
  <c r="O18" i="6"/>
  <c r="R18" i="6" s="1"/>
  <c r="O19" i="6"/>
  <c r="R19" i="6" s="1"/>
  <c r="O20" i="6"/>
  <c r="R20" i="6" s="1"/>
  <c r="O21" i="6"/>
  <c r="R21" i="6" s="1"/>
  <c r="O22" i="6"/>
  <c r="R22" i="6" s="1"/>
  <c r="O23" i="6"/>
  <c r="R23" i="6" s="1"/>
  <c r="O24" i="6"/>
  <c r="R24" i="6" s="1"/>
  <c r="O25" i="6"/>
  <c r="R25" i="6" s="1"/>
  <c r="O26" i="6"/>
  <c r="R26" i="6" s="1"/>
  <c r="O27" i="6"/>
  <c r="R27" i="6" s="1"/>
  <c r="O28" i="6"/>
  <c r="R28" i="6" s="1"/>
  <c r="O29" i="6"/>
  <c r="R29" i="6" s="1"/>
  <c r="O30" i="6"/>
  <c r="R30" i="6" s="1"/>
  <c r="O31" i="6"/>
  <c r="R31" i="6" s="1"/>
  <c r="O32" i="6"/>
  <c r="R32" i="6" s="1"/>
  <c r="O33" i="6"/>
  <c r="R33" i="6" s="1"/>
  <c r="O34" i="6"/>
  <c r="R34" i="6" s="1"/>
  <c r="O35" i="6"/>
  <c r="R35" i="6" s="1"/>
  <c r="O36" i="6"/>
  <c r="R36" i="6" s="1"/>
  <c r="O37" i="6"/>
  <c r="R37" i="6" s="1"/>
  <c r="O38" i="6"/>
  <c r="R38" i="6" s="1"/>
  <c r="O39" i="6"/>
  <c r="R39" i="6" s="1"/>
  <c r="O40" i="6"/>
  <c r="R40" i="6" s="1"/>
  <c r="O41" i="6"/>
  <c r="R41" i="6" s="1"/>
  <c r="O42" i="6"/>
  <c r="R42" i="6" s="1"/>
  <c r="O43" i="6"/>
  <c r="R43" i="6" s="1"/>
  <c r="O44" i="6"/>
  <c r="R44" i="6" s="1"/>
  <c r="O45" i="6"/>
  <c r="R45" i="6" s="1"/>
  <c r="O46" i="6"/>
  <c r="R46" i="6" s="1"/>
  <c r="O47" i="6"/>
  <c r="R47" i="6" s="1"/>
  <c r="O48" i="6"/>
  <c r="R48" i="6" s="1"/>
  <c r="O49" i="6"/>
  <c r="R49" i="6" s="1"/>
  <c r="O50" i="6"/>
  <c r="R50" i="6" s="1"/>
  <c r="O51" i="6"/>
  <c r="R51" i="6" s="1"/>
  <c r="O52" i="6"/>
  <c r="R52" i="6" s="1"/>
  <c r="O53" i="6"/>
  <c r="R53" i="6" s="1"/>
  <c r="O54" i="6"/>
  <c r="R54" i="6" s="1"/>
  <c r="O55" i="6"/>
  <c r="R55" i="6" s="1"/>
  <c r="O56" i="6"/>
  <c r="R56" i="6" s="1"/>
  <c r="O57" i="6"/>
  <c r="R57" i="6" s="1"/>
  <c r="O58" i="6"/>
  <c r="R58" i="6" s="1"/>
  <c r="O59" i="6"/>
  <c r="R59" i="6" s="1"/>
  <c r="O60" i="6"/>
  <c r="R60" i="6" s="1"/>
  <c r="O61" i="6"/>
  <c r="R61" i="6" s="1"/>
  <c r="O62" i="6"/>
  <c r="R62" i="6" s="1"/>
  <c r="O63" i="6"/>
  <c r="R63" i="6" s="1"/>
  <c r="O64" i="6"/>
  <c r="R64" i="6" s="1"/>
  <c r="O65" i="6"/>
  <c r="R65" i="6" s="1"/>
  <c r="O66" i="6"/>
  <c r="R66" i="6" s="1"/>
  <c r="O67" i="6"/>
  <c r="R67" i="6" s="1"/>
  <c r="O68" i="6"/>
  <c r="R68" i="6" s="1"/>
  <c r="O69" i="6"/>
  <c r="R69" i="6" s="1"/>
  <c r="O70" i="6"/>
  <c r="R70" i="6" s="1"/>
  <c r="O71" i="6"/>
  <c r="R71" i="6" s="1"/>
  <c r="O72" i="6"/>
  <c r="R72" i="6" s="1"/>
  <c r="O73" i="6"/>
  <c r="R73" i="6" s="1"/>
  <c r="O74" i="6"/>
  <c r="R74" i="6" s="1"/>
  <c r="O75" i="6"/>
  <c r="R75" i="6" s="1"/>
  <c r="O76" i="6"/>
  <c r="R76" i="6" s="1"/>
  <c r="O77" i="6"/>
  <c r="R77" i="6" s="1"/>
  <c r="O78" i="6"/>
  <c r="R78" i="6" s="1"/>
  <c r="O79" i="6"/>
  <c r="R79" i="6" s="1"/>
  <c r="O80" i="6"/>
  <c r="R80" i="6" s="1"/>
  <c r="O81" i="6"/>
  <c r="R81" i="6" s="1"/>
  <c r="O82" i="6"/>
  <c r="R82" i="6" s="1"/>
  <c r="O83" i="6"/>
  <c r="R83" i="6" s="1"/>
  <c r="O84" i="6"/>
  <c r="R84" i="6" s="1"/>
  <c r="O85" i="6"/>
  <c r="R85" i="6" s="1"/>
  <c r="O86" i="6"/>
  <c r="R86" i="6" s="1"/>
  <c r="O87" i="6"/>
  <c r="R87" i="6" s="1"/>
  <c r="O88" i="6"/>
  <c r="R88" i="6" s="1"/>
  <c r="O89" i="6"/>
  <c r="R89" i="6" s="1"/>
  <c r="O90" i="6"/>
  <c r="R90" i="6" s="1"/>
  <c r="O91" i="6"/>
  <c r="R91" i="6" s="1"/>
  <c r="O92" i="6"/>
  <c r="R92" i="6" s="1"/>
  <c r="O93" i="6"/>
  <c r="R93" i="6" s="1"/>
  <c r="O94" i="6"/>
  <c r="R94" i="6" s="1"/>
  <c r="O95" i="6"/>
  <c r="R95" i="6" s="1"/>
  <c r="O96" i="6"/>
  <c r="R96" i="6" s="1"/>
  <c r="O97" i="6"/>
  <c r="R97" i="6" s="1"/>
  <c r="O98" i="6"/>
  <c r="R98" i="6" s="1"/>
  <c r="O99" i="6"/>
  <c r="R99" i="6" s="1"/>
  <c r="O100" i="6"/>
  <c r="R100" i="6" s="1"/>
  <c r="O101" i="6"/>
  <c r="R101" i="6" s="1"/>
  <c r="O102" i="6"/>
  <c r="R102" i="6" s="1"/>
  <c r="O103" i="6"/>
  <c r="R103" i="6" s="1"/>
  <c r="O104" i="6"/>
  <c r="R104" i="6" s="1"/>
  <c r="O105" i="6"/>
  <c r="R105" i="6" s="1"/>
  <c r="O106" i="6"/>
  <c r="R106" i="6" s="1"/>
  <c r="O107" i="6"/>
  <c r="R107" i="6" s="1"/>
  <c r="O108" i="6"/>
  <c r="R108" i="6" s="1"/>
  <c r="O109" i="6"/>
  <c r="R109" i="6" s="1"/>
  <c r="O110" i="6"/>
  <c r="R110" i="6" s="1"/>
  <c r="O111" i="6"/>
  <c r="R111" i="6" s="1"/>
  <c r="O112" i="6"/>
  <c r="R112" i="6" s="1"/>
  <c r="O113" i="6"/>
  <c r="R113" i="6" s="1"/>
  <c r="O114" i="6"/>
  <c r="R114" i="6" s="1"/>
  <c r="O115" i="6"/>
  <c r="R115" i="6" s="1"/>
  <c r="O116" i="6"/>
  <c r="R116" i="6" s="1"/>
  <c r="O117" i="6"/>
  <c r="R117" i="6" s="1"/>
  <c r="O118" i="6"/>
  <c r="R118" i="6" s="1"/>
  <c r="O119" i="6"/>
  <c r="R119" i="6" s="1"/>
  <c r="O120" i="6"/>
  <c r="R120" i="6" s="1"/>
  <c r="O121" i="6"/>
  <c r="R121" i="6" s="1"/>
  <c r="O122" i="6"/>
  <c r="R122" i="6" s="1"/>
  <c r="O123" i="6"/>
  <c r="R123" i="6" s="1"/>
  <c r="O124" i="6"/>
  <c r="R124" i="6" s="1"/>
  <c r="O125" i="6"/>
  <c r="R125" i="6" s="1"/>
  <c r="O126" i="6"/>
  <c r="R126" i="6" s="1"/>
  <c r="O127" i="6"/>
  <c r="R127" i="6" s="1"/>
  <c r="O128" i="6"/>
  <c r="R128" i="6" s="1"/>
  <c r="O129" i="6"/>
  <c r="R129" i="6" s="1"/>
  <c r="O130" i="6"/>
  <c r="R130" i="6" s="1"/>
  <c r="O131" i="6"/>
  <c r="R131" i="6" s="1"/>
  <c r="O132" i="6"/>
  <c r="R132" i="6" s="1"/>
  <c r="O133" i="6"/>
  <c r="R133" i="6" s="1"/>
  <c r="O134" i="6"/>
  <c r="R134" i="6" s="1"/>
  <c r="O135" i="6"/>
  <c r="R135" i="6" s="1"/>
  <c r="O136" i="6"/>
  <c r="R136" i="6" s="1"/>
  <c r="O137" i="6"/>
  <c r="R137" i="6" s="1"/>
  <c r="O138" i="6"/>
  <c r="R138" i="6" s="1"/>
  <c r="O139" i="6"/>
  <c r="R139" i="6" s="1"/>
  <c r="O140" i="6"/>
  <c r="R140" i="6" s="1"/>
  <c r="O141" i="6"/>
  <c r="R141" i="6" s="1"/>
  <c r="O142" i="6"/>
  <c r="R142" i="6" s="1"/>
  <c r="O143" i="6"/>
  <c r="R143" i="6" s="1"/>
  <c r="O144" i="6"/>
  <c r="R144" i="6" s="1"/>
  <c r="O145" i="6"/>
  <c r="R145" i="6" s="1"/>
  <c r="O146" i="6"/>
  <c r="R146" i="6" s="1"/>
  <c r="O147" i="6"/>
  <c r="R147" i="6" s="1"/>
  <c r="O148" i="6"/>
  <c r="R148" i="6" s="1"/>
  <c r="O11" i="6"/>
  <c r="R11" i="6" s="1"/>
  <c r="O12" i="6"/>
  <c r="R12" i="6" s="1"/>
  <c r="O10" i="6"/>
  <c r="R9" i="6"/>
  <c r="R8" i="6"/>
  <c r="L148" i="6"/>
  <c r="L14" i="6"/>
  <c r="L16" i="6"/>
  <c r="L18" i="6"/>
  <c r="L20" i="6"/>
  <c r="L22" i="6"/>
  <c r="L24" i="6"/>
  <c r="L26" i="6"/>
  <c r="L28" i="6"/>
  <c r="L30" i="6"/>
  <c r="L32" i="6"/>
  <c r="L34" i="6"/>
  <c r="L36" i="6"/>
  <c r="L38" i="6"/>
  <c r="L40" i="6"/>
  <c r="L42" i="6"/>
  <c r="L44" i="6"/>
  <c r="L46" i="6"/>
  <c r="L48" i="6"/>
  <c r="L50" i="6"/>
  <c r="L52" i="6"/>
  <c r="L54" i="6"/>
  <c r="L56" i="6"/>
  <c r="L58" i="6"/>
  <c r="L60" i="6"/>
  <c r="L62" i="6"/>
  <c r="L64" i="6"/>
  <c r="L66" i="6"/>
  <c r="L68" i="6"/>
  <c r="L70" i="6"/>
  <c r="L72" i="6"/>
  <c r="L74" i="6"/>
  <c r="L76" i="6"/>
  <c r="L78" i="6"/>
  <c r="L80" i="6"/>
  <c r="L82" i="6"/>
  <c r="L84" i="6"/>
  <c r="L86" i="6"/>
  <c r="L88" i="6"/>
  <c r="L90" i="6"/>
  <c r="L92" i="6"/>
  <c r="L94" i="6"/>
  <c r="L96" i="6"/>
  <c r="L98" i="6"/>
  <c r="L100" i="6"/>
  <c r="L102" i="6"/>
  <c r="L104" i="6"/>
  <c r="L106" i="6"/>
  <c r="L108" i="6"/>
  <c r="L110" i="6"/>
  <c r="L112" i="6"/>
  <c r="L114" i="6"/>
  <c r="L116" i="6"/>
  <c r="L118" i="6"/>
  <c r="L120" i="6"/>
  <c r="L122" i="6"/>
  <c r="L124" i="6"/>
  <c r="L126" i="6"/>
  <c r="L128" i="6"/>
  <c r="L130" i="6"/>
  <c r="L132" i="6"/>
  <c r="L134" i="6"/>
  <c r="L136" i="6"/>
  <c r="L138" i="6"/>
  <c r="L140" i="6"/>
  <c r="L142" i="6"/>
  <c r="L144" i="6"/>
  <c r="L146" i="6"/>
  <c r="L12" i="6"/>
  <c r="L10" i="6"/>
  <c r="V147" i="6"/>
  <c r="T147" i="6"/>
  <c r="W147" i="6" s="1"/>
  <c r="V146" i="6"/>
  <c r="T146" i="6"/>
  <c r="W146" i="6" s="1"/>
  <c r="V145" i="6"/>
  <c r="T145" i="6"/>
  <c r="W145" i="6" s="1"/>
  <c r="V144" i="6"/>
  <c r="T144" i="6"/>
  <c r="W144" i="6" s="1"/>
  <c r="V143" i="6"/>
  <c r="T143" i="6"/>
  <c r="W143" i="6" s="1"/>
  <c r="W142" i="6"/>
  <c r="V142" i="6"/>
  <c r="T142" i="6"/>
  <c r="V141" i="6"/>
  <c r="T141" i="6"/>
  <c r="W141" i="6" s="1"/>
  <c r="V140" i="6"/>
  <c r="T140" i="6"/>
  <c r="W140" i="6" s="1"/>
  <c r="V139" i="6"/>
  <c r="T139" i="6"/>
  <c r="W139" i="6" s="1"/>
  <c r="V138" i="6"/>
  <c r="T138" i="6"/>
  <c r="W138" i="6" s="1"/>
  <c r="V137" i="6"/>
  <c r="T137" i="6"/>
  <c r="W137" i="6" s="1"/>
  <c r="V136" i="6"/>
  <c r="T136" i="6"/>
  <c r="W136" i="6" s="1"/>
  <c r="V135" i="6"/>
  <c r="T135" i="6"/>
  <c r="W135" i="6" s="1"/>
  <c r="V134" i="6"/>
  <c r="T134" i="6"/>
  <c r="W134" i="6" s="1"/>
  <c r="V133" i="6"/>
  <c r="T133" i="6"/>
  <c r="W133" i="6" s="1"/>
  <c r="V132" i="6"/>
  <c r="T132" i="6"/>
  <c r="W132" i="6" s="1"/>
  <c r="V131" i="6"/>
  <c r="T131" i="6"/>
  <c r="W131" i="6" s="1"/>
  <c r="V130" i="6"/>
  <c r="T130" i="6"/>
  <c r="W130" i="6" s="1"/>
  <c r="V129" i="6"/>
  <c r="T129" i="6"/>
  <c r="W129" i="6" s="1"/>
  <c r="V128" i="6"/>
  <c r="T128" i="6"/>
  <c r="W128" i="6" s="1"/>
  <c r="V127" i="6"/>
  <c r="T127" i="6"/>
  <c r="W127" i="6" s="1"/>
  <c r="V126" i="6"/>
  <c r="T126" i="6"/>
  <c r="W126" i="6" s="1"/>
  <c r="V125" i="6"/>
  <c r="T125" i="6"/>
  <c r="W125" i="6" s="1"/>
  <c r="V124" i="6"/>
  <c r="T124" i="6"/>
  <c r="W124" i="6" s="1"/>
  <c r="V123" i="6"/>
  <c r="T123" i="6"/>
  <c r="W123" i="6" s="1"/>
  <c r="V122" i="6"/>
  <c r="T122" i="6"/>
  <c r="W122" i="6" s="1"/>
  <c r="V121" i="6"/>
  <c r="T121" i="6"/>
  <c r="W121" i="6" s="1"/>
  <c r="V120" i="6"/>
  <c r="T120" i="6"/>
  <c r="W120" i="6" s="1"/>
  <c r="V119" i="6"/>
  <c r="T119" i="6"/>
  <c r="W119" i="6" s="1"/>
  <c r="V118" i="6"/>
  <c r="T118" i="6"/>
  <c r="W118" i="6" s="1"/>
  <c r="V117" i="6"/>
  <c r="T117" i="6"/>
  <c r="W117" i="6" s="1"/>
  <c r="V116" i="6"/>
  <c r="T116" i="6"/>
  <c r="W116" i="6" s="1"/>
  <c r="V115" i="6"/>
  <c r="T115" i="6"/>
  <c r="W115" i="6" s="1"/>
  <c r="V114" i="6"/>
  <c r="T114" i="6"/>
  <c r="W114" i="6" s="1"/>
  <c r="V113" i="6"/>
  <c r="T113" i="6"/>
  <c r="W113" i="6" s="1"/>
  <c r="V112" i="6"/>
  <c r="T112" i="6"/>
  <c r="W112" i="6" s="1"/>
  <c r="V111" i="6"/>
  <c r="T111" i="6"/>
  <c r="W111" i="6" s="1"/>
  <c r="W110" i="6"/>
  <c r="V110" i="6"/>
  <c r="T110" i="6"/>
  <c r="V109" i="6"/>
  <c r="T109" i="6"/>
  <c r="W109" i="6" s="1"/>
  <c r="V108" i="6"/>
  <c r="T108" i="6"/>
  <c r="W108" i="6" s="1"/>
  <c r="V107" i="6"/>
  <c r="T107" i="6"/>
  <c r="W107" i="6" s="1"/>
  <c r="V106" i="6"/>
  <c r="T106" i="6"/>
  <c r="W106" i="6" s="1"/>
  <c r="V105" i="6"/>
  <c r="T105" i="6"/>
  <c r="W105" i="6" s="1"/>
  <c r="V104" i="6"/>
  <c r="T104" i="6"/>
  <c r="W104" i="6" s="1"/>
  <c r="V103" i="6"/>
  <c r="T103" i="6"/>
  <c r="W103" i="6" s="1"/>
  <c r="V102" i="6"/>
  <c r="T102" i="6"/>
  <c r="W102" i="6" s="1"/>
  <c r="V101" i="6"/>
  <c r="T101" i="6"/>
  <c r="W101" i="6" s="1"/>
  <c r="V100" i="6"/>
  <c r="T100" i="6"/>
  <c r="W100" i="6" s="1"/>
  <c r="V99" i="6"/>
  <c r="T99" i="6"/>
  <c r="W99" i="6" s="1"/>
  <c r="V98" i="6"/>
  <c r="T98" i="6"/>
  <c r="W98" i="6" s="1"/>
  <c r="V97" i="6"/>
  <c r="T97" i="6"/>
  <c r="W97" i="6" s="1"/>
  <c r="V96" i="6"/>
  <c r="T96" i="6"/>
  <c r="W96" i="6" s="1"/>
  <c r="V95" i="6"/>
  <c r="T95" i="6"/>
  <c r="W95" i="6" s="1"/>
  <c r="V94" i="6"/>
  <c r="T94" i="6"/>
  <c r="W94" i="6" s="1"/>
  <c r="V93" i="6"/>
  <c r="T93" i="6"/>
  <c r="W93" i="6" s="1"/>
  <c r="V92" i="6"/>
  <c r="T92" i="6"/>
  <c r="W92" i="6" s="1"/>
  <c r="V91" i="6"/>
  <c r="T91" i="6"/>
  <c r="W91" i="6" s="1"/>
  <c r="V90" i="6"/>
  <c r="T90" i="6"/>
  <c r="W90" i="6" s="1"/>
  <c r="V89" i="6"/>
  <c r="T89" i="6"/>
  <c r="W89" i="6" s="1"/>
  <c r="V88" i="6"/>
  <c r="T88" i="6"/>
  <c r="W88" i="6" s="1"/>
  <c r="V87" i="6"/>
  <c r="T87" i="6"/>
  <c r="W87" i="6" s="1"/>
  <c r="V86" i="6"/>
  <c r="T86" i="6"/>
  <c r="W86" i="6" s="1"/>
  <c r="V85" i="6"/>
  <c r="T85" i="6"/>
  <c r="W85" i="6" s="1"/>
  <c r="V84" i="6"/>
  <c r="T84" i="6"/>
  <c r="W84" i="6" s="1"/>
  <c r="V83" i="6"/>
  <c r="T83" i="6"/>
  <c r="W83" i="6" s="1"/>
  <c r="V82" i="6"/>
  <c r="T82" i="6"/>
  <c r="W82" i="6" s="1"/>
  <c r="W81" i="6"/>
  <c r="V81" i="6"/>
  <c r="T81" i="6"/>
  <c r="V80" i="6"/>
  <c r="T80" i="6"/>
  <c r="W80" i="6" s="1"/>
  <c r="V79" i="6"/>
  <c r="T79" i="6"/>
  <c r="W79" i="6" s="1"/>
  <c r="W78" i="6"/>
  <c r="V78" i="6"/>
  <c r="T78" i="6"/>
  <c r="V77" i="6"/>
  <c r="T77" i="6"/>
  <c r="W77" i="6" s="1"/>
  <c r="V76" i="6"/>
  <c r="T76" i="6"/>
  <c r="W76" i="6" s="1"/>
  <c r="V75" i="6"/>
  <c r="T75" i="6"/>
  <c r="W75" i="6" s="1"/>
  <c r="V74" i="6"/>
  <c r="T74" i="6"/>
  <c r="W74" i="6" s="1"/>
  <c r="V73" i="6"/>
  <c r="T73" i="6"/>
  <c r="W73" i="6" s="1"/>
  <c r="V72" i="6"/>
  <c r="T72" i="6"/>
  <c r="W72" i="6" s="1"/>
  <c r="V71" i="6"/>
  <c r="T71" i="6"/>
  <c r="W71" i="6" s="1"/>
  <c r="V70" i="6"/>
  <c r="T70" i="6"/>
  <c r="W70" i="6" s="1"/>
  <c r="V69" i="6"/>
  <c r="T69" i="6"/>
  <c r="W69" i="6" s="1"/>
  <c r="V68" i="6"/>
  <c r="T68" i="6"/>
  <c r="W68" i="6" s="1"/>
  <c r="V67" i="6"/>
  <c r="T67" i="6"/>
  <c r="W67" i="6" s="1"/>
  <c r="V66" i="6"/>
  <c r="T66" i="6"/>
  <c r="W66" i="6" s="1"/>
  <c r="V65" i="6"/>
  <c r="T65" i="6"/>
  <c r="W65" i="6" s="1"/>
  <c r="V64" i="6"/>
  <c r="T64" i="6"/>
  <c r="W64" i="6" s="1"/>
  <c r="V63" i="6"/>
  <c r="T63" i="6"/>
  <c r="W63" i="6" s="1"/>
  <c r="V62" i="6"/>
  <c r="T62" i="6"/>
  <c r="W62" i="6" s="1"/>
  <c r="V61" i="6"/>
  <c r="T61" i="6"/>
  <c r="W61" i="6" s="1"/>
  <c r="V60" i="6"/>
  <c r="T60" i="6"/>
  <c r="W60" i="6" s="1"/>
  <c r="V59" i="6"/>
  <c r="T59" i="6"/>
  <c r="W59" i="6" s="1"/>
  <c r="V58" i="6"/>
  <c r="T58" i="6"/>
  <c r="W58" i="6" s="1"/>
  <c r="V57" i="6"/>
  <c r="T57" i="6"/>
  <c r="W57" i="6" s="1"/>
  <c r="V56" i="6"/>
  <c r="T56" i="6"/>
  <c r="W56" i="6" s="1"/>
  <c r="V55" i="6"/>
  <c r="T55" i="6"/>
  <c r="W55" i="6" s="1"/>
  <c r="V54" i="6"/>
  <c r="T54" i="6"/>
  <c r="W54" i="6" s="1"/>
  <c r="A10" i="6"/>
  <c r="A12" i="6" s="1"/>
  <c r="A14" i="6" s="1"/>
  <c r="A16" i="6" s="1"/>
  <c r="A18" i="6" s="1"/>
  <c r="A20" i="6" s="1"/>
  <c r="A22" i="6" s="1"/>
  <c r="A24" i="6" s="1"/>
  <c r="A26" i="6" s="1"/>
  <c r="A28" i="6" s="1"/>
  <c r="A30" i="6" s="1"/>
  <c r="A32" i="6" s="1"/>
  <c r="A34" i="6" s="1"/>
  <c r="A36" i="6" s="1"/>
  <c r="A38" i="6" s="1"/>
  <c r="A40" i="6" s="1"/>
  <c r="A42" i="6" s="1"/>
  <c r="A44" i="6" s="1"/>
  <c r="A46" i="6" s="1"/>
  <c r="A48" i="6" s="1"/>
  <c r="A50" i="6" s="1"/>
  <c r="A52" i="6" s="1"/>
  <c r="A54" i="6" s="1"/>
  <c r="A56" i="6" s="1"/>
  <c r="A58" i="6" s="1"/>
  <c r="A60" i="6" s="1"/>
  <c r="A62" i="6" s="1"/>
  <c r="A64" i="6" s="1"/>
  <c r="A66" i="6" s="1"/>
  <c r="A68" i="6" s="1"/>
  <c r="A70" i="6" s="1"/>
  <c r="A72" i="6" s="1"/>
  <c r="A74" i="6" s="1"/>
  <c r="A76" i="6" s="1"/>
  <c r="A78" i="6" s="1"/>
  <c r="A80" i="6" s="1"/>
  <c r="A82" i="6" s="1"/>
  <c r="A84" i="6" s="1"/>
  <c r="A86" i="6" s="1"/>
  <c r="A88" i="6" s="1"/>
  <c r="A90" i="6" s="1"/>
  <c r="A92" i="6" s="1"/>
  <c r="A94" i="6" s="1"/>
  <c r="V45" i="6"/>
  <c r="T45" i="6"/>
  <c r="W45" i="6" s="1"/>
  <c r="V44" i="6"/>
  <c r="T44" i="6"/>
  <c r="W44" i="6" s="1"/>
  <c r="V43" i="6"/>
  <c r="T43" i="6"/>
  <c r="W43" i="6" s="1"/>
  <c r="V42" i="6"/>
  <c r="T42" i="6"/>
  <c r="W42" i="6" s="1"/>
  <c r="V41" i="6"/>
  <c r="T41" i="6"/>
  <c r="W41" i="6" s="1"/>
  <c r="V40" i="6"/>
  <c r="T40" i="6"/>
  <c r="W40" i="6" s="1"/>
  <c r="V39" i="6"/>
  <c r="T39" i="6"/>
  <c r="W39" i="6" s="1"/>
  <c r="V38" i="6"/>
  <c r="T38" i="6"/>
  <c r="W38" i="6" s="1"/>
  <c r="V51" i="6"/>
  <c r="T51" i="6"/>
  <c r="W51" i="6" s="1"/>
  <c r="V50" i="6"/>
  <c r="T50" i="6"/>
  <c r="W50" i="6" s="1"/>
  <c r="V49" i="6"/>
  <c r="T49" i="6"/>
  <c r="W49" i="6" s="1"/>
  <c r="V48" i="6"/>
  <c r="T48" i="6"/>
  <c r="W48" i="6" s="1"/>
  <c r="V53" i="6"/>
  <c r="T53" i="6"/>
  <c r="W53" i="6" s="1"/>
  <c r="V52" i="6"/>
  <c r="T52" i="6"/>
  <c r="W52" i="6" s="1"/>
  <c r="T47" i="6"/>
  <c r="W47" i="6" s="1"/>
  <c r="V47" i="6"/>
  <c r="T8" i="6"/>
  <c r="W8" i="6" s="1"/>
  <c r="V8" i="6"/>
  <c r="T9" i="6"/>
  <c r="W9" i="6" s="1"/>
  <c r="V9" i="6"/>
  <c r="R10" i="6"/>
  <c r="T10" i="6"/>
  <c r="W10" i="6" s="1"/>
  <c r="V10" i="6"/>
  <c r="Q11" i="6"/>
  <c r="T11" i="6"/>
  <c r="W11" i="6" s="1"/>
  <c r="V11" i="6"/>
  <c r="T12" i="6"/>
  <c r="W12" i="6" s="1"/>
  <c r="V12" i="6"/>
  <c r="O13" i="6"/>
  <c r="R13" i="6" s="1"/>
  <c r="T13" i="6"/>
  <c r="W13" i="6" s="1"/>
  <c r="V13" i="6"/>
  <c r="T14" i="6"/>
  <c r="W14" i="6" s="1"/>
  <c r="V14" i="6"/>
  <c r="T15" i="6"/>
  <c r="W15" i="6" s="1"/>
  <c r="V15" i="6"/>
  <c r="T16" i="6"/>
  <c r="W16" i="6" s="1"/>
  <c r="V16" i="6"/>
  <c r="T17" i="6"/>
  <c r="W17" i="6" s="1"/>
  <c r="V17" i="6"/>
  <c r="T18" i="6"/>
  <c r="W18" i="6" s="1"/>
  <c r="V18" i="6"/>
  <c r="T19" i="6"/>
  <c r="W19" i="6" s="1"/>
  <c r="V19" i="6"/>
  <c r="T20" i="6"/>
  <c r="W20" i="6" s="1"/>
  <c r="V20" i="6"/>
  <c r="T21" i="6"/>
  <c r="W21" i="6" s="1"/>
  <c r="V21" i="6"/>
  <c r="T22" i="6"/>
  <c r="W22" i="6" s="1"/>
  <c r="V22" i="6"/>
  <c r="T23" i="6"/>
  <c r="W23" i="6" s="1"/>
  <c r="V23" i="6"/>
  <c r="T24" i="6"/>
  <c r="W24" i="6" s="1"/>
  <c r="V24" i="6"/>
  <c r="T25" i="6"/>
  <c r="W25" i="6" s="1"/>
  <c r="V25" i="6"/>
  <c r="T26" i="6"/>
  <c r="W26" i="6" s="1"/>
  <c r="V26" i="6"/>
  <c r="T27" i="6"/>
  <c r="W27" i="6" s="1"/>
  <c r="V27" i="6"/>
  <c r="T28" i="6"/>
  <c r="W28" i="6" s="1"/>
  <c r="V28" i="6"/>
  <c r="T29" i="6"/>
  <c r="W29" i="6" s="1"/>
  <c r="V29" i="6"/>
  <c r="T30" i="6"/>
  <c r="W30" i="6" s="1"/>
  <c r="V30" i="6"/>
  <c r="T31" i="6"/>
  <c r="W31" i="6" s="1"/>
  <c r="V31" i="6"/>
  <c r="T32" i="6"/>
  <c r="W32" i="6" s="1"/>
  <c r="V32" i="6"/>
  <c r="T33" i="6"/>
  <c r="W33" i="6" s="1"/>
  <c r="V33" i="6"/>
  <c r="T34" i="6"/>
  <c r="W34" i="6" s="1"/>
  <c r="V34" i="6"/>
  <c r="T35" i="6"/>
  <c r="W35" i="6" s="1"/>
  <c r="V35" i="6"/>
  <c r="T36" i="6"/>
  <c r="W36" i="6" s="1"/>
  <c r="V36" i="6"/>
  <c r="T37" i="6"/>
  <c r="W37" i="6" s="1"/>
  <c r="V37" i="6"/>
  <c r="T46" i="6"/>
  <c r="W46" i="6" s="1"/>
  <c r="V46" i="6"/>
  <c r="T148" i="6"/>
  <c r="W148" i="6" s="1"/>
  <c r="V148" i="6"/>
  <c r="T149" i="6"/>
  <c r="W149" i="6" s="1"/>
  <c r="V149" i="6"/>
  <c r="F18" i="11" l="1"/>
  <c r="P31" i="11"/>
  <c r="J18" i="11"/>
  <c r="H49" i="11" s="1"/>
  <c r="I18" i="11"/>
  <c r="G47" i="11" s="1"/>
  <c r="I11" i="11"/>
  <c r="D43" i="11" s="1"/>
  <c r="B24" i="11" s="1"/>
  <c r="M11" i="11"/>
  <c r="I22" i="11"/>
  <c r="J11" i="11"/>
  <c r="N11" i="11"/>
  <c r="F11" i="11"/>
  <c r="R11" i="11"/>
  <c r="H53" i="11" s="1"/>
  <c r="E18" i="11"/>
  <c r="N18" i="11"/>
  <c r="M22" i="11"/>
  <c r="L51" i="11" s="1"/>
  <c r="D41" i="11"/>
  <c r="E11" i="11"/>
  <c r="D53" i="11" s="1"/>
  <c r="F54" i="11"/>
  <c r="M18" i="11"/>
  <c r="L48" i="11" s="1"/>
  <c r="F40" i="11"/>
  <c r="M51" i="11"/>
  <c r="D38" i="11"/>
  <c r="P35" i="11"/>
  <c r="E34" i="11"/>
  <c r="E37" i="11" s="1"/>
  <c r="I36" i="11"/>
  <c r="I39" i="11" s="1"/>
  <c r="I42" i="11"/>
  <c r="P30" i="11"/>
  <c r="Q30" i="11" s="1"/>
  <c r="Q32" i="11"/>
  <c r="H36" i="11"/>
  <c r="E40" i="11"/>
  <c r="H42" i="11"/>
  <c r="G34" i="11"/>
  <c r="G37" i="11" s="1"/>
  <c r="K36" i="11"/>
  <c r="K39" i="11" s="1"/>
  <c r="N51" i="11"/>
  <c r="J36" i="11"/>
  <c r="J39" i="11" s="1"/>
  <c r="A96" i="6"/>
  <c r="A98" i="6" s="1"/>
  <c r="A100" i="6" s="1"/>
  <c r="A102" i="6" s="1"/>
  <c r="A104" i="6" s="1"/>
  <c r="A106" i="6" s="1"/>
  <c r="A108" i="6" s="1"/>
  <c r="A110" i="6" s="1"/>
  <c r="A112" i="6" s="1"/>
  <c r="A114" i="6" s="1"/>
  <c r="A116" i="6" s="1"/>
  <c r="A118" i="6" s="1"/>
  <c r="A120" i="6" s="1"/>
  <c r="A122" i="6" s="1"/>
  <c r="A124" i="6" s="1"/>
  <c r="A126" i="6" s="1"/>
  <c r="A128" i="6" s="1"/>
  <c r="A130" i="6" s="1"/>
  <c r="A132" i="6" s="1"/>
  <c r="A134" i="6" s="1"/>
  <c r="A136" i="6" s="1"/>
  <c r="A138" i="6" s="1"/>
  <c r="A140" i="6" s="1"/>
  <c r="A142" i="6" s="1"/>
  <c r="A144" i="6" s="1"/>
  <c r="A146" i="6" s="1"/>
  <c r="A148" i="6" s="1"/>
  <c r="J49" i="11" l="1"/>
  <c r="G54" i="11"/>
  <c r="P40" i="11"/>
  <c r="I52" i="11"/>
  <c r="J52" i="11"/>
  <c r="K52" i="11"/>
  <c r="K49" i="11"/>
  <c r="I49" i="11"/>
  <c r="O51" i="11"/>
  <c r="G50" i="11"/>
  <c r="D51" i="11"/>
  <c r="P51" i="11" s="1"/>
  <c r="E47" i="11"/>
  <c r="R23" i="11"/>
  <c r="M48" i="11"/>
  <c r="F50" i="11"/>
  <c r="N48" i="11"/>
  <c r="H43" i="11"/>
  <c r="J46" i="11" s="1"/>
  <c r="I23" i="11"/>
  <c r="D48" i="11"/>
  <c r="P48" i="11" s="1"/>
  <c r="Q23" i="11"/>
  <c r="P41" i="11"/>
  <c r="F47" i="11"/>
  <c r="P47" i="11" s="1"/>
  <c r="M23" i="11"/>
  <c r="G63" i="11"/>
  <c r="U63" i="11" s="1"/>
  <c r="U70" i="11" s="1"/>
  <c r="J23" i="11"/>
  <c r="O48" i="11"/>
  <c r="E44" i="11"/>
  <c r="P44" i="11" s="1"/>
  <c r="H52" i="11"/>
  <c r="Q49" i="11"/>
  <c r="N23" i="11"/>
  <c r="H39" i="11"/>
  <c r="Q36" i="11"/>
  <c r="J55" i="11"/>
  <c r="G44" i="11"/>
  <c r="P34" i="11"/>
  <c r="Q34" i="11" s="1"/>
  <c r="K55" i="11"/>
  <c r="K73" i="11" s="1"/>
  <c r="I55" i="11"/>
  <c r="I46" i="11"/>
  <c r="D54" i="11"/>
  <c r="P54" i="11" s="1"/>
  <c r="Z44" i="11" s="1"/>
  <c r="P38" i="11"/>
  <c r="D45" i="11"/>
  <c r="P45" i="11" s="1"/>
  <c r="E50" i="11"/>
  <c r="K46" i="11" l="1"/>
  <c r="Z40" i="11"/>
  <c r="L67" i="11" s="1"/>
  <c r="U67" i="11" s="1"/>
  <c r="Q52" i="11"/>
  <c r="Q44" i="11"/>
  <c r="Z38" i="11"/>
  <c r="L65" i="11" s="1"/>
  <c r="P50" i="11"/>
  <c r="Q50" i="11" s="1"/>
  <c r="F44" i="11"/>
  <c r="G73" i="11"/>
  <c r="U73" i="11" s="1"/>
  <c r="U65" i="11"/>
  <c r="Q47" i="11"/>
  <c r="Q39" i="11"/>
  <c r="H46" i="11"/>
  <c r="Q46" i="11" s="1"/>
  <c r="H55" i="11"/>
  <c r="P55" i="11" s="1"/>
  <c r="Z45" i="11" s="1"/>
  <c r="E54" i="11"/>
  <c r="G72" i="11" s="1"/>
  <c r="P37" i="11"/>
  <c r="Q37" i="11" s="1"/>
  <c r="K72" i="11"/>
  <c r="Z46" i="11"/>
  <c r="Z39" i="11" l="1"/>
  <c r="L66" i="11" s="1"/>
  <c r="U66" i="11" s="1"/>
  <c r="U72" i="11"/>
  <c r="U74" i="11" s="1"/>
  <c r="U75" i="11" s="1"/>
  <c r="Z37" i="11"/>
  <c r="L64" i="11" s="1"/>
  <c r="Z41" i="11" l="1"/>
  <c r="U64" i="11"/>
</calcChain>
</file>

<file path=xl/comments1.xml><?xml version="1.0" encoding="utf-8"?>
<comments xmlns="http://schemas.openxmlformats.org/spreadsheetml/2006/main">
  <authors>
    <author>Kurose-takeshi</author>
  </authors>
  <commentList>
    <comment ref="C4" authorId="0">
      <text>
        <r>
          <rPr>
            <b/>
            <sz val="9"/>
            <color indexed="81"/>
            <rFont val="ＭＳ Ｐゴシック"/>
            <family val="3"/>
            <charset val="128"/>
          </rPr>
          <t>Kurose-takeshi:</t>
        </r>
        <r>
          <rPr>
            <sz val="9"/>
            <color indexed="81"/>
            <rFont val="ＭＳ Ｐゴシック"/>
            <family val="3"/>
            <charset val="128"/>
          </rPr>
          <t xml:space="preserve">
要更新箇所を黄色マーカー
関数入力されているセルはこれでいいのか要確認</t>
        </r>
      </text>
    </comment>
  </commentList>
</comments>
</file>

<file path=xl/sharedStrings.xml><?xml version="1.0" encoding="utf-8"?>
<sst xmlns="http://schemas.openxmlformats.org/spreadsheetml/2006/main" count="2255" uniqueCount="615">
  <si>
    <t>●損益計画書</t>
    <rPh sb="1" eb="3">
      <t>ソンエキ</t>
    </rPh>
    <rPh sb="3" eb="6">
      <t>ケイカクショ</t>
    </rPh>
    <phoneticPr fontId="4"/>
  </si>
  <si>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</si>
  <si>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</si>
  <si>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</si>
  <si>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</si>
  <si>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</si>
  <si>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</si>
  <si>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</si>
  <si>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</si>
  <si>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</si>
  <si>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</si>
  <si>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</si>
  <si>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</si>
  <si>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</si>
  <si>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</si>
  <si>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</si>
  <si>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</si>
  <si>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</si>
  <si>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</si>
  <si>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</si>
  <si>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</si>
  <si>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</si>
  <si>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</si>
  <si>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</si>
  <si>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</si>
  <si>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</si>
  <si>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</si>
  <si>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</si>
  <si>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</si>
  <si>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</si>
  <si>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合計</t>
    <rPh sb="0" eb="2">
      <t>ゴウケイ</t>
    </rPh>
    <phoneticPr fontId="4"/>
  </si>
  <si>
    <t xml:space="preserve"> 科目</t>
    <rPh sb="1" eb="3">
      <t>カモク</t>
    </rPh>
    <phoneticPr fontId="4"/>
  </si>
  <si>
    <t>収入計</t>
    <rPh sb="0" eb="2">
      <t>シュウニュウ</t>
    </rPh>
    <rPh sb="2" eb="3">
      <t>ケイ</t>
    </rPh>
    <phoneticPr fontId="4"/>
  </si>
  <si>
    <t>サービス対価</t>
    <rPh sb="4" eb="6">
      <t>タイカ</t>
    </rPh>
    <phoneticPr fontId="4"/>
  </si>
  <si>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4"/>
  </si>
  <si>
    <t>　うち、設計・施工等のサービス対価割賦払分</t>
    <rPh sb="4" eb="6">
      <t>セッケイ</t>
    </rPh>
    <rPh sb="7" eb="9">
      <t>セコウ</t>
    </rPh>
    <rPh sb="9" eb="10">
      <t>トウ</t>
    </rPh>
    <rPh sb="15" eb="17">
      <t>タイカ</t>
    </rPh>
    <rPh sb="17" eb="19">
      <t>カップ</t>
    </rPh>
    <rPh sb="19" eb="20">
      <t>バラ</t>
    </rPh>
    <rPh sb="20" eb="21">
      <t>ブン</t>
    </rPh>
    <phoneticPr fontId="4"/>
  </si>
  <si>
    <t>　　（上記中の割賦金利）</t>
    <rPh sb="3" eb="5">
      <t>ジョウキ</t>
    </rPh>
    <rPh sb="5" eb="6">
      <t>チュウ</t>
    </rPh>
    <rPh sb="7" eb="9">
      <t>カップ</t>
    </rPh>
    <rPh sb="9" eb="11">
      <t>キンリ</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</si>
  <si>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</si>
  <si>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</si>
  <si>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</si>
  <si>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</si>
  <si>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</si>
  <si>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</si>
  <si>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</si>
  <si>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</si>
  <si>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</si>
  <si>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</si>
  <si>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</si>
  <si>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</si>
  <si>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</si>
  <si>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</si>
  <si>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</si>
  <si>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</si>
  <si>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</si>
  <si>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</si>
  <si>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</si>
  <si>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</si>
  <si>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</si>
  <si>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</si>
  <si>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</si>
  <si>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</si>
  <si>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</si>
  <si>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(様式１－１）</t>
    <rPh sb="1" eb="3">
      <t>ヨウシキ</t>
    </rPh>
    <phoneticPr fontId="1"/>
  </si>
  <si>
    <t>会社名</t>
  </si>
  <si>
    <t>所属・役職</t>
  </si>
  <si>
    <t>担当者氏名</t>
  </si>
  <si>
    <t>電話番号</t>
  </si>
  <si>
    <t>メールアドレス</t>
  </si>
  <si>
    <t>項目</t>
  </si>
  <si>
    <t>資料名</t>
    <phoneticPr fontId="4"/>
  </si>
  <si>
    <t>ページ</t>
  </si>
  <si>
    <t>内容</t>
    <rPh sb="0" eb="2">
      <t>ナイヨウ</t>
    </rPh>
    <phoneticPr fontId="4"/>
  </si>
  <si>
    <t>ネットキャッシュフロー</t>
    <phoneticPr fontId="4"/>
  </si>
  <si>
    <t>未処分金（内部留保金）</t>
    <phoneticPr fontId="4"/>
  </si>
  <si>
    <t>PIRR</t>
    <phoneticPr fontId="4"/>
  </si>
  <si>
    <t>EIRR</t>
    <phoneticPr fontId="4"/>
  </si>
  <si>
    <t>平成39年度</t>
    <rPh sb="0" eb="2">
      <t>ヘイセイ</t>
    </rPh>
    <rPh sb="4" eb="6">
      <t>ネンド</t>
    </rPh>
    <phoneticPr fontId="4"/>
  </si>
  <si>
    <t>平成40年度</t>
    <rPh sb="0" eb="2">
      <t>ヘイセイ</t>
    </rPh>
    <rPh sb="4" eb="6">
      <t>ネンド</t>
    </rPh>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</si>
  <si>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</si>
  <si>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</si>
  <si>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下期分</t>
    <rPh sb="0" eb="2">
      <t>シモキ</t>
    </rPh>
    <rPh sb="2" eb="3">
      <t>ブン</t>
    </rPh>
    <phoneticPr fontId="4"/>
  </si>
  <si>
    <t>上期分</t>
    <rPh sb="0" eb="2">
      <t>カミキ</t>
    </rPh>
    <rPh sb="2" eb="3">
      <t>ブン</t>
    </rPh>
    <phoneticPr fontId="4"/>
  </si>
  <si>
    <t>●サービス対価の支払い予定表</t>
    <rPh sb="5" eb="7">
      <t>タイカ</t>
    </rPh>
    <rPh sb="8" eb="10">
      <t>シハラ</t>
    </rPh>
    <rPh sb="11" eb="14">
      <t>ヨテイヒョウ</t>
    </rPh>
    <phoneticPr fontId="4"/>
  </si>
  <si>
    <t>（様式５－１０）</t>
    <rPh sb="1" eb="3">
      <t>ヨウシキ</t>
    </rPh>
    <phoneticPr fontId="4"/>
  </si>
  <si>
    <t>③/④
(％)</t>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</si>
  <si>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</si>
  <si>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</si>
  <si>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</si>
  <si>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</si>
  <si>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②/①
(％)</t>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</si>
  <si>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</si>
  <si>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</si>
  <si>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(kW)</t>
    <phoneticPr fontId="4"/>
  </si>
  <si>
    <t>(kVA)</t>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</si>
  <si>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</si>
  <si>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</si>
  <si>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</si>
  <si>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</si>
  <si>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</si>
  <si>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</si>
  <si>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</si>
  <si>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</si>
  <si>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</si>
  <si>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</si>
  <si>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学校
番号</t>
    <rPh sb="0" eb="2">
      <t>ガッコウ</t>
    </rPh>
    <rPh sb="3" eb="5">
      <t>バンゴウ</t>
    </rPh>
    <phoneticPr fontId="4"/>
  </si>
  <si>
    <t>●受電容量計画表</t>
    <rPh sb="1" eb="3">
      <t>ジュデン</t>
    </rPh>
    <rPh sb="3" eb="5">
      <t>ヨウリョウ</t>
    </rPh>
    <rPh sb="5" eb="7">
      <t>ケイカク</t>
    </rPh>
    <rPh sb="7" eb="8">
      <t>ヒョウ</t>
    </rPh>
    <phoneticPr fontId="4"/>
  </si>
  <si>
    <t>(様式８－２）</t>
    <rPh sb="1" eb="3">
      <t>ヨウシキ</t>
    </rPh>
    <phoneticPr fontId="4"/>
  </si>
  <si>
    <t>(様式８－３）</t>
    <rPh sb="1" eb="3">
      <t>ヨウシキ</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</si>
  <si>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</si>
  <si>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</si>
  <si>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</si>
  <si>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</si>
  <si>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</si>
  <si>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</si>
  <si>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</si>
  <si>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</si>
  <si>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ガス</t>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</si>
  <si>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</si>
  <si>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</si>
  <si>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</si>
  <si>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●エネルギー等積算表</t>
    <rPh sb="6" eb="7">
      <t>ナド</t>
    </rPh>
    <rPh sb="7" eb="9">
      <t>セキサン</t>
    </rPh>
    <rPh sb="9" eb="10">
      <t>ヒョウ</t>
    </rPh>
    <phoneticPr fontId="4"/>
  </si>
  <si>
    <t>（基準年）</t>
    <rPh sb="1" eb="3">
      <t>キジュン</t>
    </rPh>
    <rPh sb="3" eb="4">
      <t>ネン</t>
    </rPh>
    <phoneticPr fontId="4"/>
  </si>
  <si>
    <t>学校番号</t>
    <rPh sb="0" eb="2">
      <t>ガッコウ</t>
    </rPh>
    <rPh sb="2" eb="4">
      <t>バンゴウ</t>
    </rPh>
    <phoneticPr fontId="4"/>
  </si>
  <si>
    <t>学校名</t>
    <rPh sb="0" eb="3">
      <t>ガッコウメイ</t>
    </rPh>
    <phoneticPr fontId="4"/>
  </si>
  <si>
    <t>■空調設備・換気設備の性能の設定</t>
    <rPh sb="6" eb="8">
      <t>カンキ</t>
    </rPh>
    <rPh sb="8" eb="10">
      <t>セツビ</t>
    </rPh>
    <rPh sb="11" eb="13">
      <t>セイノウ</t>
    </rPh>
    <rPh sb="14" eb="16">
      <t>セッテイ</t>
    </rPh>
    <phoneticPr fontId="4"/>
  </si>
  <si>
    <t>機器性能</t>
    <rPh sb="0" eb="2">
      <t>キキ</t>
    </rPh>
    <rPh sb="2" eb="4">
      <t>セイノウ</t>
    </rPh>
    <phoneticPr fontId="4"/>
  </si>
  <si>
    <t>備考</t>
    <rPh sb="0" eb="2">
      <t>ビコウ</t>
    </rPh>
    <phoneticPr fontId="4"/>
  </si>
  <si>
    <t>台数</t>
    <rPh sb="0" eb="2">
      <t>ダイスウ</t>
    </rPh>
    <phoneticPr fontId="4"/>
  </si>
  <si>
    <t>冷房能力計</t>
    <rPh sb="0" eb="2">
      <t>レイボウ</t>
    </rPh>
    <rPh sb="2" eb="4">
      <t>ノウリョク</t>
    </rPh>
    <rPh sb="4" eb="5">
      <t>ケイ</t>
    </rPh>
    <phoneticPr fontId="4"/>
  </si>
  <si>
    <t>暖房能力計</t>
    <rPh sb="0" eb="2">
      <t>ダンボウ</t>
    </rPh>
    <rPh sb="2" eb="4">
      <t>ノウリョク</t>
    </rPh>
    <rPh sb="4" eb="5">
      <t>ケイ</t>
    </rPh>
    <phoneticPr fontId="4"/>
  </si>
  <si>
    <t>消費電力計(kW)</t>
    <rPh sb="0" eb="2">
      <t>ショウヒ</t>
    </rPh>
    <rPh sb="2" eb="4">
      <t>デンリョク</t>
    </rPh>
    <rPh sb="4" eb="5">
      <t>ケイ</t>
    </rPh>
    <phoneticPr fontId="4"/>
  </si>
  <si>
    <t>待機時消費電力計(kW)</t>
    <rPh sb="0" eb="3">
      <t>タイキジ</t>
    </rPh>
    <rPh sb="3" eb="5">
      <t>ショウヒ</t>
    </rPh>
    <rPh sb="5" eb="7">
      <t>デンリョク</t>
    </rPh>
    <rPh sb="7" eb="8">
      <t>ケイ</t>
    </rPh>
    <phoneticPr fontId="4"/>
  </si>
  <si>
    <t>消費ガス量（kW）</t>
    <rPh sb="0" eb="2">
      <t>ショウヒ</t>
    </rPh>
    <rPh sb="4" eb="5">
      <t>リョウ</t>
    </rPh>
    <phoneticPr fontId="4"/>
  </si>
  <si>
    <t>冷房消費ガス計</t>
    <rPh sb="0" eb="2">
      <t>レイボウ</t>
    </rPh>
    <rPh sb="2" eb="4">
      <t>ショウヒ</t>
    </rPh>
    <rPh sb="6" eb="7">
      <t>ケイ</t>
    </rPh>
    <phoneticPr fontId="4"/>
  </si>
  <si>
    <t>暖房消費ガス計</t>
    <rPh sb="0" eb="2">
      <t>ダンボウ</t>
    </rPh>
    <rPh sb="2" eb="4">
      <t>ショウヒ</t>
    </rPh>
    <rPh sb="6" eb="7">
      <t>ケイ</t>
    </rPh>
    <phoneticPr fontId="4"/>
  </si>
  <si>
    <t>冷房</t>
    <rPh sb="0" eb="2">
      <t>レイボウ</t>
    </rPh>
    <phoneticPr fontId="4"/>
  </si>
  <si>
    <t>暖房</t>
    <rPh sb="0" eb="2">
      <t>ダンボウ</t>
    </rPh>
    <phoneticPr fontId="4"/>
  </si>
  <si>
    <t>（台）</t>
    <rPh sb="1" eb="2">
      <t>ダイ</t>
    </rPh>
    <phoneticPr fontId="4"/>
  </si>
  <si>
    <t>（kW）</t>
    <phoneticPr fontId="4"/>
  </si>
  <si>
    <t>室外機</t>
    <rPh sb="0" eb="3">
      <t>シツガイキ</t>
    </rPh>
    <phoneticPr fontId="4"/>
  </si>
  <si>
    <t>室外機計</t>
    <rPh sb="0" eb="3">
      <t>シツガイキ</t>
    </rPh>
    <rPh sb="3" eb="4">
      <t>ケイ</t>
    </rPh>
    <phoneticPr fontId="4"/>
  </si>
  <si>
    <t>室内機</t>
    <rPh sb="0" eb="3">
      <t>シツナイキ</t>
    </rPh>
    <phoneticPr fontId="4"/>
  </si>
  <si>
    <t>室内機計</t>
    <rPh sb="0" eb="3">
      <t>シツナイキ</t>
    </rPh>
    <rPh sb="3" eb="4">
      <t>ケイ</t>
    </rPh>
    <phoneticPr fontId="4"/>
  </si>
  <si>
    <t>換気設備</t>
    <rPh sb="0" eb="2">
      <t>カンキ</t>
    </rPh>
    <rPh sb="2" eb="4">
      <t>セツビ</t>
    </rPh>
    <phoneticPr fontId="4"/>
  </si>
  <si>
    <r>
      <t>風量（m</t>
    </r>
    <r>
      <rPr>
        <vertAlign val="superscript"/>
        <sz val="9"/>
        <rFont val="ＭＳ Ｐゴシック"/>
        <family val="3"/>
        <charset val="128"/>
      </rPr>
      <t>3</t>
    </r>
    <r>
      <rPr>
        <sz val="9"/>
        <rFont val="ＭＳ Ｐゴシック"/>
        <family val="3"/>
        <charset val="128"/>
      </rPr>
      <t>/h)</t>
    </r>
    <rPh sb="0" eb="1">
      <t>フウ</t>
    </rPh>
    <rPh sb="1" eb="2">
      <t>リョウ</t>
    </rPh>
    <phoneticPr fontId="4"/>
  </si>
  <si>
    <t>換気設備計</t>
    <rPh sb="0" eb="2">
      <t>カンキ</t>
    </rPh>
    <rPh sb="2" eb="4">
      <t>セツビ</t>
    </rPh>
    <rPh sb="4" eb="5">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</si>
  <si>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</si>
  <si>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</si>
  <si>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</si>
  <si>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</si>
  <si>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冬季</t>
    <rPh sb="0" eb="2">
      <t>トウキ</t>
    </rPh>
    <phoneticPr fontId="4"/>
  </si>
  <si>
    <t>非空調季</t>
    <rPh sb="0" eb="1">
      <t>ヒ</t>
    </rPh>
    <rPh sb="1" eb="4">
      <t>クウチョウキ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</si>
  <si>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</si>
  <si>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</si>
  <si>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</si>
  <si>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</si>
  <si>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</si>
  <si>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</si>
  <si>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</si>
  <si>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</si>
  <si>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</si>
  <si>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</si>
  <si>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</si>
  <si>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</si>
  <si>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（MW）</t>
    <phoneticPr fontId="4"/>
  </si>
  <si>
    <t>空調運転
時間
(h)</t>
    <rPh sb="0" eb="2">
      <t>クウチョウ</t>
    </rPh>
    <rPh sb="2" eb="4">
      <t>ウンテン</t>
    </rPh>
    <rPh sb="5" eb="7">
      <t>ジカン</t>
    </rPh>
    <phoneticPr fontId="4"/>
  </si>
  <si>
    <t>7～9月</t>
    <rPh sb="3" eb="4">
      <t>ガツ</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</si>
  <si>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</si>
  <si>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</si>
  <si>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</si>
  <si>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</si>
  <si>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</si>
  <si>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</si>
  <si>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</si>
  <si>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</si>
  <si>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</si>
  <si>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</si>
  <si>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r>
      <t>■ガス消費量総括表(m</t>
    </r>
    <r>
      <rPr>
        <vertAlign val="superscript"/>
        <sz val="9"/>
        <rFont val="ＭＳ Ｐゴシック"/>
        <family val="3"/>
        <charset val="128"/>
      </rPr>
      <t>3</t>
    </r>
    <r>
      <rPr>
        <sz val="9"/>
        <rFont val="ＭＳ Ｐゴシック"/>
        <family val="3"/>
        <charset val="128"/>
      </rPr>
      <t>)</t>
    </r>
    <rPh sb="3" eb="5">
      <t>ショウヒ</t>
    </rPh>
    <rPh sb="5" eb="6">
      <t>リョウ</t>
    </rPh>
    <rPh sb="6" eb="8">
      <t>ソウカツ</t>
    </rPh>
    <rPh sb="8" eb="9">
      <t>ヒョウ</t>
    </rPh>
    <phoneticPr fontId="4"/>
  </si>
  <si>
    <t>換気設備
消費電力量
(kWh)</t>
    <rPh sb="0" eb="2">
      <t>カンキ</t>
    </rPh>
    <rPh sb="2" eb="4">
      <t>セツビ</t>
    </rPh>
    <rPh sb="5" eb="7">
      <t>ショウヒ</t>
    </rPh>
    <rPh sb="7" eb="9">
      <t>デンリョク</t>
    </rPh>
    <rPh sb="9" eb="10">
      <t>リョウ</t>
    </rPh>
    <phoneticPr fontId="4"/>
  </si>
  <si>
    <t>ガス消費原単位</t>
    <rPh sb="2" eb="4">
      <t>ショウヒ</t>
    </rPh>
    <rPh sb="4" eb="7">
      <t>ゲンタンイ</t>
    </rPh>
    <phoneticPr fontId="4"/>
  </si>
  <si>
    <r>
      <t>ガス使用量(m</t>
    </r>
    <r>
      <rPr>
        <vertAlign val="superscript"/>
        <sz val="9"/>
        <rFont val="ＭＳ Ｐゴシック"/>
        <family val="3"/>
        <charset val="128"/>
      </rPr>
      <t>3</t>
    </r>
    <r>
      <rPr>
        <sz val="9"/>
        <rFont val="ＭＳ Ｐゴシック"/>
        <family val="3"/>
        <charset val="128"/>
      </rPr>
      <t>)</t>
    </r>
    <rPh sb="2" eb="5">
      <t>シヨウリョウ</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</si>
  <si>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</si>
  <si>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</si>
  <si>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</si>
  <si>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</si>
  <si>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</si>
  <si>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</si>
  <si>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</si>
  <si>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</si>
  <si>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</si>
  <si>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</si>
  <si>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</si>
  <si>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</si>
  <si>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アンシラリーサービス料金</t>
    <rPh sb="10" eb="12">
      <t>リョウキン</t>
    </rPh>
    <phoneticPr fontId="4"/>
  </si>
  <si>
    <t>小計</t>
    <rPh sb="0" eb="2">
      <t>ショウケイ</t>
    </rPh>
    <phoneticPr fontId="4"/>
  </si>
  <si>
    <t>ガス料金</t>
    <rPh sb="2" eb="4">
      <t>リョウキン</t>
    </rPh>
    <phoneticPr fontId="4"/>
  </si>
  <si>
    <t>冬期</t>
    <rPh sb="0" eb="2">
      <t>トウキ</t>
    </rPh>
    <phoneticPr fontId="4"/>
  </si>
  <si>
    <t>夏期</t>
    <rPh sb="0" eb="2">
      <t>カキ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</si>
  <si>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</si>
  <si>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</si>
  <si>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</si>
  <si>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</si>
  <si>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</si>
  <si>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</si>
  <si>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</si>
  <si>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</si>
  <si>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</si>
  <si>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</si>
  <si>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</si>
  <si>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</si>
  <si>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</si>
  <si>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</si>
  <si>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０１</t>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</si>
  <si>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</si>
  <si>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</si>
  <si>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</si>
  <si>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</si>
  <si>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</si>
  <si>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</si>
  <si>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</si>
  <si>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</si>
  <si>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</si>
  <si>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</si>
  <si>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</si>
  <si>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</si>
  <si>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</si>
  <si>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</si>
  <si>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</si>
  <si>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</si>
  <si>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</si>
  <si>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</si>
  <si>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</si>
  <si>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</si>
  <si>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</si>
  <si>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</si>
  <si>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</si>
  <si>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</si>
  <si>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</si>
  <si>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</si>
  <si>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</si>
  <si>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</si>
  <si>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</si>
  <si>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t>
    <phoneticPr fontId="4"/>
  </si>
  <si>
    <t>■室外機</t>
    <rPh sb="1" eb="4">
      <t>シツガイキ</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</si>
  <si>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</si>
  <si>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</si>
  <si>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</si>
  <si>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</si>
  <si>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</si>
  <si>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</si>
  <si>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</si>
  <si>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</si>
  <si>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</si>
  <si>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</si>
  <si>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■換気設備</t>
    <rPh sb="1" eb="3">
      <t>カンキ</t>
    </rPh>
    <rPh sb="3" eb="5">
      <t>セツビ</t>
    </rPh>
    <phoneticPr fontId="4"/>
  </si>
  <si>
    <t>a</t>
    <phoneticPr fontId="4"/>
  </si>
  <si>
    <t>b</t>
    <phoneticPr fontId="4"/>
  </si>
  <si>
    <t>c</t>
    <phoneticPr fontId="4"/>
  </si>
  <si>
    <t>ｄ</t>
    <phoneticPr fontId="4"/>
  </si>
  <si>
    <t>e</t>
    <phoneticPr fontId="4"/>
  </si>
  <si>
    <t>f</t>
    <phoneticPr fontId="4"/>
  </si>
  <si>
    <t>本山南</t>
    <rPh sb="0" eb="2">
      <t>モトヤマ</t>
    </rPh>
    <rPh sb="2" eb="3">
      <t>ミナミ</t>
    </rPh>
    <phoneticPr fontId="4"/>
  </si>
  <si>
    <t>福池</t>
    <rPh sb="0" eb="1">
      <t>フク</t>
    </rPh>
    <rPh sb="1" eb="2">
      <t>イケ</t>
    </rPh>
    <phoneticPr fontId="4"/>
  </si>
  <si>
    <t>魚崎</t>
    <rPh sb="0" eb="1">
      <t>サカナ</t>
    </rPh>
    <rPh sb="1" eb="2">
      <t>サキ</t>
    </rPh>
    <phoneticPr fontId="4"/>
  </si>
  <si>
    <t>本山第三</t>
    <rPh sb="0" eb="2">
      <t>モトヤマ</t>
    </rPh>
    <rPh sb="2" eb="3">
      <t>ダイ</t>
    </rPh>
    <rPh sb="3" eb="4">
      <t>サン</t>
    </rPh>
    <phoneticPr fontId="4"/>
  </si>
  <si>
    <t>住吉</t>
    <rPh sb="0" eb="2">
      <t>スミヨシ</t>
    </rPh>
    <phoneticPr fontId="4"/>
  </si>
  <si>
    <t>御影</t>
    <rPh sb="0" eb="2">
      <t>ミカゲ</t>
    </rPh>
    <phoneticPr fontId="4"/>
  </si>
  <si>
    <t>渦が森</t>
    <rPh sb="0" eb="1">
      <t>ウズ</t>
    </rPh>
    <rPh sb="2" eb="3">
      <t>モリ</t>
    </rPh>
    <phoneticPr fontId="4"/>
  </si>
  <si>
    <t>向洋</t>
    <rPh sb="0" eb="1">
      <t>ム</t>
    </rPh>
    <rPh sb="1" eb="2">
      <t>ヨウ</t>
    </rPh>
    <phoneticPr fontId="4"/>
  </si>
  <si>
    <t>成徳</t>
    <rPh sb="0" eb="2">
      <t>セイトク</t>
    </rPh>
    <phoneticPr fontId="4"/>
  </si>
  <si>
    <t>高羽</t>
    <rPh sb="0" eb="1">
      <t>タカ</t>
    </rPh>
    <rPh sb="1" eb="2">
      <t>ハネ</t>
    </rPh>
    <phoneticPr fontId="4"/>
  </si>
  <si>
    <t>鶴甲</t>
    <rPh sb="0" eb="1">
      <t>ツル</t>
    </rPh>
    <rPh sb="1" eb="2">
      <t>コウ</t>
    </rPh>
    <phoneticPr fontId="4"/>
  </si>
  <si>
    <t>六甲</t>
    <rPh sb="0" eb="2">
      <t>ロッコウ</t>
    </rPh>
    <phoneticPr fontId="4"/>
  </si>
  <si>
    <t>摩耶</t>
    <rPh sb="0" eb="2">
      <t>マヤ</t>
    </rPh>
    <phoneticPr fontId="4"/>
  </si>
  <si>
    <t>福住</t>
    <rPh sb="0" eb="2">
      <t>フクズミ</t>
    </rPh>
    <phoneticPr fontId="4"/>
  </si>
  <si>
    <t>こうべ</t>
    <phoneticPr fontId="4"/>
  </si>
  <si>
    <t>山の手</t>
    <rPh sb="0" eb="1">
      <t>ヤマ</t>
    </rPh>
    <rPh sb="2" eb="3">
      <t>テ</t>
    </rPh>
    <phoneticPr fontId="4"/>
  </si>
  <si>
    <t>藤原台</t>
    <rPh sb="0" eb="2">
      <t>フジワラ</t>
    </rPh>
    <rPh sb="2" eb="3">
      <t>ダイ</t>
    </rPh>
    <phoneticPr fontId="4"/>
  </si>
  <si>
    <t>西山</t>
    <rPh sb="0" eb="2">
      <t>ニシヤマ</t>
    </rPh>
    <phoneticPr fontId="4"/>
  </si>
  <si>
    <t>唐橿</t>
    <rPh sb="0" eb="1">
      <t>トウ</t>
    </rPh>
    <rPh sb="1" eb="2">
      <t>カシワ</t>
    </rPh>
    <phoneticPr fontId="4"/>
  </si>
  <si>
    <t>大池</t>
    <rPh sb="0" eb="2">
      <t>オオイケ</t>
    </rPh>
    <phoneticPr fontId="4"/>
  </si>
  <si>
    <t>花山</t>
    <rPh sb="0" eb="2">
      <t>ハナヤマ</t>
    </rPh>
    <phoneticPr fontId="4"/>
  </si>
  <si>
    <t>箕谷</t>
    <rPh sb="0" eb="1">
      <t>ミ</t>
    </rPh>
    <rPh sb="1" eb="2">
      <t>タニ</t>
    </rPh>
    <phoneticPr fontId="4"/>
  </si>
  <si>
    <t>桂木</t>
    <rPh sb="0" eb="1">
      <t>カツラ</t>
    </rPh>
    <rPh sb="1" eb="2">
      <t>キ</t>
    </rPh>
    <phoneticPr fontId="4"/>
  </si>
  <si>
    <t>広陵</t>
    <rPh sb="0" eb="2">
      <t>コウリョウ</t>
    </rPh>
    <phoneticPr fontId="4"/>
  </si>
  <si>
    <t>小部東</t>
    <rPh sb="0" eb="1">
      <t>ショウ</t>
    </rPh>
    <rPh sb="1" eb="2">
      <t>ブ</t>
    </rPh>
    <rPh sb="2" eb="3">
      <t>ヒガシ</t>
    </rPh>
    <phoneticPr fontId="4"/>
  </si>
  <si>
    <t>小部</t>
    <rPh sb="0" eb="1">
      <t>ショウ</t>
    </rPh>
    <rPh sb="1" eb="2">
      <t>ブ</t>
    </rPh>
    <phoneticPr fontId="4"/>
  </si>
  <si>
    <t>泉台</t>
    <rPh sb="0" eb="1">
      <t>イズミ</t>
    </rPh>
    <rPh sb="1" eb="2">
      <t>ダイ</t>
    </rPh>
    <phoneticPr fontId="4"/>
  </si>
  <si>
    <t>鈴蘭台</t>
    <rPh sb="0" eb="2">
      <t>スズラン</t>
    </rPh>
    <rPh sb="2" eb="3">
      <t>ダイ</t>
    </rPh>
    <phoneticPr fontId="4"/>
  </si>
  <si>
    <t>北五葉</t>
    <rPh sb="0" eb="1">
      <t>キタ</t>
    </rPh>
    <rPh sb="1" eb="2">
      <t>ゴ</t>
    </rPh>
    <rPh sb="2" eb="3">
      <t>ハ</t>
    </rPh>
    <phoneticPr fontId="4"/>
  </si>
  <si>
    <t>ひよどり</t>
    <phoneticPr fontId="4"/>
  </si>
  <si>
    <t>鹿の子台</t>
    <rPh sb="0" eb="1">
      <t>シカ</t>
    </rPh>
    <rPh sb="2" eb="3">
      <t>コ</t>
    </rPh>
    <rPh sb="3" eb="4">
      <t>ダイ</t>
    </rPh>
    <phoneticPr fontId="4"/>
  </si>
  <si>
    <t>だいち</t>
    <phoneticPr fontId="4"/>
  </si>
  <si>
    <t>高倉台</t>
    <rPh sb="0" eb="2">
      <t>タカクラ</t>
    </rPh>
    <rPh sb="2" eb="3">
      <t>ダイ</t>
    </rPh>
    <phoneticPr fontId="4"/>
  </si>
  <si>
    <t>多井畑</t>
    <rPh sb="0" eb="1">
      <t>オオ</t>
    </rPh>
    <rPh sb="1" eb="2">
      <t>イ</t>
    </rPh>
    <rPh sb="2" eb="3">
      <t>ハタケ</t>
    </rPh>
    <phoneticPr fontId="4"/>
  </si>
  <si>
    <t>若草</t>
    <rPh sb="0" eb="2">
      <t>ワカクサ</t>
    </rPh>
    <phoneticPr fontId="4"/>
  </si>
  <si>
    <t>横尾</t>
    <rPh sb="0" eb="2">
      <t>ヨコオ</t>
    </rPh>
    <phoneticPr fontId="4"/>
  </si>
  <si>
    <t>白川</t>
    <rPh sb="0" eb="2">
      <t>シラカワ</t>
    </rPh>
    <phoneticPr fontId="4"/>
  </si>
  <si>
    <t>神の谷</t>
    <rPh sb="0" eb="1">
      <t>カミ</t>
    </rPh>
    <rPh sb="2" eb="3">
      <t>タニ</t>
    </rPh>
    <phoneticPr fontId="4"/>
  </si>
  <si>
    <t>東落合</t>
    <rPh sb="0" eb="1">
      <t>ヒガシ</t>
    </rPh>
    <rPh sb="1" eb="3">
      <t>オチアイ</t>
    </rPh>
    <phoneticPr fontId="4"/>
  </si>
  <si>
    <t>南落合</t>
    <rPh sb="0" eb="1">
      <t>ミナミ</t>
    </rPh>
    <rPh sb="1" eb="3">
      <t>オチアイ</t>
    </rPh>
    <phoneticPr fontId="4"/>
  </si>
  <si>
    <t>西落合</t>
    <rPh sb="0" eb="3">
      <t>ニシオチアイ</t>
    </rPh>
    <phoneticPr fontId="4"/>
  </si>
  <si>
    <t>下畑台</t>
    <rPh sb="0" eb="1">
      <t>シタ</t>
    </rPh>
    <rPh sb="1" eb="2">
      <t>ハタケ</t>
    </rPh>
    <rPh sb="2" eb="3">
      <t>ダイ</t>
    </rPh>
    <phoneticPr fontId="4"/>
  </si>
  <si>
    <t>塩屋</t>
    <rPh sb="0" eb="1">
      <t>シオ</t>
    </rPh>
    <rPh sb="1" eb="2">
      <t>ヤ</t>
    </rPh>
    <phoneticPr fontId="4"/>
  </si>
  <si>
    <t>塩屋北</t>
    <rPh sb="0" eb="1">
      <t>シオ</t>
    </rPh>
    <rPh sb="1" eb="2">
      <t>ヤ</t>
    </rPh>
    <rPh sb="2" eb="3">
      <t>キタ</t>
    </rPh>
    <phoneticPr fontId="4"/>
  </si>
  <si>
    <t>乙木</t>
    <rPh sb="0" eb="1">
      <t>オツ</t>
    </rPh>
    <rPh sb="1" eb="2">
      <t>キ</t>
    </rPh>
    <phoneticPr fontId="4"/>
  </si>
  <si>
    <t>東垂水</t>
    <rPh sb="0" eb="1">
      <t>ヒガシ</t>
    </rPh>
    <rPh sb="1" eb="2">
      <t>タ</t>
    </rPh>
    <rPh sb="2" eb="3">
      <t>ミズ</t>
    </rPh>
    <phoneticPr fontId="4"/>
  </si>
  <si>
    <t>福田</t>
    <rPh sb="0" eb="2">
      <t>フクダ</t>
    </rPh>
    <phoneticPr fontId="4"/>
  </si>
  <si>
    <t>高丸</t>
    <rPh sb="0" eb="1">
      <t>タカ</t>
    </rPh>
    <rPh sb="1" eb="2">
      <t>マル</t>
    </rPh>
    <phoneticPr fontId="4"/>
  </si>
  <si>
    <t>千鳥が丘</t>
    <rPh sb="0" eb="2">
      <t>チドリ</t>
    </rPh>
    <rPh sb="3" eb="4">
      <t>オカ</t>
    </rPh>
    <phoneticPr fontId="4"/>
  </si>
  <si>
    <t>垂水</t>
    <rPh sb="0" eb="1">
      <t>タ</t>
    </rPh>
    <rPh sb="1" eb="2">
      <t>ミズ</t>
    </rPh>
    <phoneticPr fontId="4"/>
  </si>
  <si>
    <t>霞ケ丘</t>
    <rPh sb="0" eb="1">
      <t>カスミ</t>
    </rPh>
    <rPh sb="2" eb="3">
      <t>オカ</t>
    </rPh>
    <phoneticPr fontId="4"/>
  </si>
  <si>
    <t>舞子</t>
    <rPh sb="0" eb="2">
      <t>マイコ</t>
    </rPh>
    <phoneticPr fontId="4"/>
  </si>
  <si>
    <t>多聞東</t>
    <rPh sb="0" eb="2">
      <t>タモン</t>
    </rPh>
    <rPh sb="2" eb="3">
      <t>ヒガシ</t>
    </rPh>
    <phoneticPr fontId="4"/>
  </si>
  <si>
    <t>小束山</t>
    <rPh sb="0" eb="1">
      <t>ショウ</t>
    </rPh>
    <rPh sb="1" eb="2">
      <t>ソク</t>
    </rPh>
    <rPh sb="2" eb="3">
      <t>ヤマ</t>
    </rPh>
    <phoneticPr fontId="4"/>
  </si>
  <si>
    <t>東町</t>
    <rPh sb="0" eb="2">
      <t>ヒガシマチ</t>
    </rPh>
    <phoneticPr fontId="4"/>
  </si>
  <si>
    <t>小寺</t>
    <rPh sb="0" eb="1">
      <t>ショウ</t>
    </rPh>
    <rPh sb="1" eb="2">
      <t>テラ</t>
    </rPh>
    <phoneticPr fontId="4"/>
  </si>
  <si>
    <t>有瀬</t>
    <rPh sb="0" eb="1">
      <t>ア</t>
    </rPh>
    <rPh sb="1" eb="2">
      <t>セ</t>
    </rPh>
    <phoneticPr fontId="4"/>
  </si>
  <si>
    <t>井吹東</t>
    <rPh sb="0" eb="2">
      <t>イブキ</t>
    </rPh>
    <rPh sb="2" eb="3">
      <t>ヒガシ</t>
    </rPh>
    <phoneticPr fontId="4"/>
  </si>
  <si>
    <t>井吹西</t>
    <rPh sb="0" eb="2">
      <t>イブキ</t>
    </rPh>
    <rPh sb="2" eb="3">
      <t>ニシ</t>
    </rPh>
    <phoneticPr fontId="4"/>
  </si>
  <si>
    <t>糀台</t>
    <rPh sb="0" eb="1">
      <t>コウジ</t>
    </rPh>
    <rPh sb="1" eb="2">
      <t>ダイ</t>
    </rPh>
    <phoneticPr fontId="4"/>
  </si>
  <si>
    <t>竹の台</t>
    <rPh sb="0" eb="1">
      <t>タケ</t>
    </rPh>
    <rPh sb="2" eb="3">
      <t>ダイ</t>
    </rPh>
    <phoneticPr fontId="4"/>
  </si>
  <si>
    <t>樫野台</t>
    <rPh sb="0" eb="2">
      <t>カシノ</t>
    </rPh>
    <rPh sb="2" eb="3">
      <t>ダイ</t>
    </rPh>
    <phoneticPr fontId="4"/>
  </si>
  <si>
    <t>木津</t>
    <rPh sb="0" eb="2">
      <t>キヅ</t>
    </rPh>
    <phoneticPr fontId="4"/>
  </si>
  <si>
    <t>桜が丘</t>
    <rPh sb="0" eb="1">
      <t>サクラ</t>
    </rPh>
    <rPh sb="2" eb="3">
      <t>オカ</t>
    </rPh>
    <phoneticPr fontId="4"/>
  </si>
  <si>
    <t>北山</t>
    <rPh sb="0" eb="2">
      <t>キタヤマ</t>
    </rPh>
    <phoneticPr fontId="4"/>
  </si>
  <si>
    <t>高津橋</t>
    <rPh sb="0" eb="2">
      <t>タカツ</t>
    </rPh>
    <rPh sb="2" eb="3">
      <t>ハシ</t>
    </rPh>
    <phoneticPr fontId="4"/>
  </si>
  <si>
    <t>玉津第一</t>
    <rPh sb="0" eb="1">
      <t>タマ</t>
    </rPh>
    <rPh sb="1" eb="2">
      <t>ツ</t>
    </rPh>
    <rPh sb="2" eb="4">
      <t>ダイイチ</t>
    </rPh>
    <phoneticPr fontId="4"/>
  </si>
  <si>
    <t>枝吉</t>
    <rPh sb="0" eb="1">
      <t>エダ</t>
    </rPh>
    <rPh sb="1" eb="2">
      <t>キチ</t>
    </rPh>
    <phoneticPr fontId="4"/>
  </si>
  <si>
    <t>出合</t>
    <rPh sb="0" eb="2">
      <t>デア</t>
    </rPh>
    <phoneticPr fontId="4"/>
  </si>
  <si>
    <t>美賀多台</t>
    <rPh sb="0" eb="1">
      <t>ビ</t>
    </rPh>
    <rPh sb="1" eb="2">
      <t>ガ</t>
    </rPh>
    <rPh sb="2" eb="3">
      <t>オオ</t>
    </rPh>
    <rPh sb="3" eb="4">
      <t>ダイ</t>
    </rPh>
    <phoneticPr fontId="4"/>
  </si>
  <si>
    <t>春日台</t>
    <rPh sb="0" eb="3">
      <t>カスガダイ</t>
    </rPh>
    <phoneticPr fontId="4"/>
  </si>
  <si>
    <t>桂木</t>
    <rPh sb="0" eb="2">
      <t>カツラキ</t>
    </rPh>
    <phoneticPr fontId="4"/>
  </si>
  <si>
    <t>泉台</t>
    <rPh sb="0" eb="2">
      <t>イズミダイ</t>
    </rPh>
    <phoneticPr fontId="4"/>
  </si>
  <si>
    <t>高倉台</t>
    <rPh sb="0" eb="3">
      <t>タカクラダイ</t>
    </rPh>
    <phoneticPr fontId="4"/>
  </si>
  <si>
    <t>西落合</t>
    <rPh sb="0" eb="1">
      <t>ニシ</t>
    </rPh>
    <rPh sb="1" eb="3">
      <t>オチアイ</t>
    </rPh>
    <phoneticPr fontId="4"/>
  </si>
  <si>
    <t>下畑台</t>
    <rPh sb="0" eb="1">
      <t>シモ</t>
    </rPh>
    <rPh sb="1" eb="2">
      <t>ハタケ</t>
    </rPh>
    <rPh sb="2" eb="3">
      <t>ダイ</t>
    </rPh>
    <phoneticPr fontId="4"/>
  </si>
  <si>
    <t>塩屋</t>
    <rPh sb="0" eb="2">
      <t>シオヤ</t>
    </rPh>
    <phoneticPr fontId="4"/>
  </si>
  <si>
    <t>高丸</t>
    <rPh sb="0" eb="2">
      <t>タカマル</t>
    </rPh>
    <phoneticPr fontId="4"/>
  </si>
  <si>
    <t>ピーク時
負荷</t>
    <rPh sb="3" eb="4">
      <t>ジ</t>
    </rPh>
    <rPh sb="5" eb="7">
      <t>フカ</t>
    </rPh>
    <phoneticPr fontId="4"/>
  </si>
  <si>
    <t>（MW）</t>
    <phoneticPr fontId="4"/>
  </si>
  <si>
    <t>非空調期</t>
    <rPh sb="0" eb="1">
      <t>ヒ</t>
    </rPh>
    <rPh sb="1" eb="3">
      <t>クウチョウ</t>
    </rPh>
    <rPh sb="3" eb="4">
      <t>キ</t>
    </rPh>
    <phoneticPr fontId="4"/>
  </si>
  <si>
    <t>(kW/kW)</t>
    <phoneticPr fontId="4"/>
  </si>
  <si>
    <r>
      <t>(m</t>
    </r>
    <r>
      <rPr>
        <vertAlign val="superscript"/>
        <sz val="9"/>
        <rFont val="ＭＳ Ｐゴシック"/>
        <family val="3"/>
        <charset val="128"/>
      </rPr>
      <t>3</t>
    </r>
    <r>
      <rPr>
        <sz val="9"/>
        <rFont val="ＭＳ Ｐゴシック"/>
        <family val="3"/>
        <charset val="128"/>
      </rPr>
      <t>/kW)</t>
    </r>
    <phoneticPr fontId="4"/>
  </si>
  <si>
    <t>円/kW月 ×</t>
    <rPh sb="0" eb="1">
      <t>エン</t>
    </rPh>
    <rPh sb="4" eb="5">
      <t>ツキ</t>
    </rPh>
    <phoneticPr fontId="4"/>
  </si>
  <si>
    <t>kW ×</t>
    <phoneticPr fontId="4"/>
  </si>
  <si>
    <t>ヶ月</t>
    <rPh sb="1" eb="2">
      <t>ゲツ</t>
    </rPh>
    <phoneticPr fontId="4"/>
  </si>
  <si>
    <t>(</t>
    <phoneticPr fontId="4"/>
  </si>
  <si>
    <t>+</t>
    <phoneticPr fontId="4"/>
  </si>
  <si>
    <t>）円/kWh ×</t>
    <rPh sb="1" eb="2">
      <t>エン</t>
    </rPh>
    <phoneticPr fontId="4"/>
  </si>
  <si>
    <t>kWh</t>
    <phoneticPr fontId="4"/>
  </si>
  <si>
    <t>非空調期</t>
    <rPh sb="0" eb="1">
      <t>ヒ</t>
    </rPh>
    <rPh sb="1" eb="4">
      <t>クウチョウキ</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</si>
  <si>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</si>
  <si>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</si>
  <si>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太陽光発電促進付加金</t>
    <rPh sb="0" eb="3">
      <t>タイヨウコウ</t>
    </rPh>
    <rPh sb="3" eb="5">
      <t>ハツデン</t>
    </rPh>
    <rPh sb="5" eb="7">
      <t>ソクシン</t>
    </rPh>
    <rPh sb="7" eb="10">
      <t>フカキン</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</si>
  <si>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</si>
  <si>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</si>
  <si>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</si>
  <si>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円/m3　×</t>
    <rPh sb="0" eb="1">
      <t>エン</t>
    </rPh>
    <phoneticPr fontId="4"/>
  </si>
  <si>
    <t>m3　＋</t>
    <phoneticPr fontId="4"/>
  </si>
  <si>
    <t>m3</t>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</si>
  <si>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</si>
  <si>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（様式８－４）</t>
    <rPh sb="1" eb="3">
      <t>ヨウシキ</t>
    </rPh>
    <phoneticPr fontId="4"/>
  </si>
  <si>
    <t>※黄色のセル（色のついたセル）の必要箇所に入力してください。</t>
    <rPh sb="1" eb="3">
      <t>キイロ</t>
    </rPh>
    <rPh sb="7" eb="8">
      <t>イロ</t>
    </rPh>
    <rPh sb="16" eb="18">
      <t>ヒツヨウ</t>
    </rPh>
    <rPh sb="18" eb="20">
      <t>カショ</t>
    </rPh>
    <rPh sb="21" eb="23">
      <t>ニュウリョク</t>
    </rPh>
    <phoneticPr fontId="4"/>
  </si>
  <si>
    <t>(但し、待機電力を消費しない措置を講じる場合はその旨を明記してください)</t>
    <rPh sb="1" eb="2">
      <t>タダ</t>
    </rPh>
    <rPh sb="4" eb="6">
      <t>タイキ</t>
    </rPh>
    <rPh sb="6" eb="8">
      <t>デンリョク</t>
    </rPh>
    <rPh sb="9" eb="11">
      <t>ショウヒ</t>
    </rPh>
    <rPh sb="14" eb="16">
      <t>ソチ</t>
    </rPh>
    <rPh sb="17" eb="18">
      <t>コウ</t>
    </rPh>
    <rPh sb="20" eb="22">
      <t>バアイ</t>
    </rPh>
    <rPh sb="25" eb="26">
      <t>ムネ</t>
    </rPh>
    <rPh sb="27" eb="29">
      <t>メイキ</t>
    </rPh>
    <phoneticPr fontId="4"/>
  </si>
  <si>
    <t>※基本料金（本事業による増加分）については、12ヶ月分を計上してください。</t>
    <rPh sb="1" eb="3">
      <t>キホン</t>
    </rPh>
    <rPh sb="3" eb="5">
      <t>リョウキン</t>
    </rPh>
    <rPh sb="6" eb="9">
      <t>ホンジギョウ</t>
    </rPh>
    <rPh sb="12" eb="15">
      <t>ゾウカブン</t>
    </rPh>
    <rPh sb="25" eb="26">
      <t>ゲツ</t>
    </rPh>
    <rPh sb="26" eb="27">
      <t>ブン</t>
    </rPh>
    <rPh sb="28" eb="30">
      <t>ケイジョウ</t>
    </rPh>
    <phoneticPr fontId="4"/>
  </si>
  <si>
    <t>※ピーク時の負荷は、熱負荷計算に基づき、夏季、冬季の最大負荷を記入してください。</t>
    <rPh sb="4" eb="5">
      <t>ジ</t>
    </rPh>
    <rPh sb="6" eb="8">
      <t>フカ</t>
    </rPh>
    <rPh sb="10" eb="11">
      <t>ネツ</t>
    </rPh>
    <rPh sb="11" eb="13">
      <t>フカ</t>
    </rPh>
    <rPh sb="13" eb="15">
      <t>ケイサン</t>
    </rPh>
    <rPh sb="16" eb="17">
      <t>モト</t>
    </rPh>
    <rPh sb="20" eb="22">
      <t>カキ</t>
    </rPh>
    <rPh sb="23" eb="25">
      <t>トウキ</t>
    </rPh>
    <rPh sb="26" eb="28">
      <t>サイダイ</t>
    </rPh>
    <rPh sb="28" eb="30">
      <t>フカ</t>
    </rPh>
    <rPh sb="31" eb="33">
      <t>キニュウ</t>
    </rPh>
    <phoneticPr fontId="4"/>
  </si>
  <si>
    <t>※冷房，暖房の各消費電力量／機器能力で算定して記入してください。</t>
    <rPh sb="1" eb="3">
      <t>レイボウ</t>
    </rPh>
    <rPh sb="4" eb="6">
      <t>ダンボウ</t>
    </rPh>
    <rPh sb="7" eb="8">
      <t>カク</t>
    </rPh>
    <rPh sb="8" eb="10">
      <t>ショウヒ</t>
    </rPh>
    <rPh sb="10" eb="12">
      <t>デンリョク</t>
    </rPh>
    <rPh sb="12" eb="13">
      <t>リョウ</t>
    </rPh>
    <rPh sb="14" eb="16">
      <t>キキ</t>
    </rPh>
    <rPh sb="16" eb="18">
      <t>ノウリョク</t>
    </rPh>
    <rPh sb="19" eb="21">
      <t>サンテイ</t>
    </rPh>
    <rPh sb="23" eb="25">
      <t>キニュウ</t>
    </rPh>
    <phoneticPr fontId="4"/>
  </si>
  <si>
    <t>※冷房，暖房の各消費ガス量／機器能力で算定して記入してください。</t>
    <rPh sb="1" eb="3">
      <t>レイボウ</t>
    </rPh>
    <rPh sb="4" eb="6">
      <t>ダンボウ</t>
    </rPh>
    <rPh sb="7" eb="8">
      <t>カク</t>
    </rPh>
    <rPh sb="8" eb="10">
      <t>ショウヒ</t>
    </rPh>
    <rPh sb="12" eb="13">
      <t>リョウ</t>
    </rPh>
    <rPh sb="14" eb="16">
      <t>キキ</t>
    </rPh>
    <rPh sb="16" eb="18">
      <t>ノウリョク</t>
    </rPh>
    <rPh sb="19" eb="21">
      <t>サンテイ</t>
    </rPh>
    <rPh sb="23" eb="25">
      <t>キニュウ</t>
    </rPh>
    <phoneticPr fontId="4"/>
  </si>
  <si>
    <t>※ガス量の換算は，ガス平均温度を15℃として算定してください。</t>
    <rPh sb="3" eb="4">
      <t>リョウ</t>
    </rPh>
    <rPh sb="5" eb="7">
      <t>カンザン</t>
    </rPh>
    <rPh sb="11" eb="13">
      <t>ヘイキン</t>
    </rPh>
    <rPh sb="13" eb="15">
      <t>オンド</t>
    </rPh>
    <rPh sb="22" eb="24">
      <t>サンテイ</t>
    </rPh>
    <phoneticPr fontId="4"/>
  </si>
  <si>
    <t>※行が不足する場合は、適宜、行を挿入して記入し、昼間電力、夜間電力などの詳細がわかるように記述してください。</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</si>
  <si>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※行が不足する場合は、適宜、行を挿入して記入し、算定根拠の詳細がわかるように記述してください。</t>
    <rPh sb="1" eb="2">
      <t>ギョウ</t>
    </rPh>
    <rPh sb="3" eb="5">
      <t>フソク</t>
    </rPh>
    <rPh sb="7" eb="9">
      <t>バアイ</t>
    </rPh>
    <rPh sb="11" eb="13">
      <t>テキギ</t>
    </rPh>
    <rPh sb="14" eb="15">
      <t>ギョウ</t>
    </rPh>
    <rPh sb="16" eb="18">
      <t>ソウニュウ</t>
    </rPh>
    <rPh sb="20" eb="22">
      <t>キニュウ</t>
    </rPh>
    <rPh sb="24" eb="26">
      <t>サンテイ</t>
    </rPh>
    <rPh sb="26" eb="28">
      <t>コンキョ</t>
    </rPh>
    <rPh sb="29" eb="31">
      <t>ショウサイ</t>
    </rPh>
    <rPh sb="38" eb="40">
      <t>キジュツ</t>
    </rPh>
    <phoneticPr fontId="4"/>
  </si>
  <si>
    <t>※金額は税込で記載してください</t>
    <rPh sb="1" eb="3">
      <t>キンガク</t>
    </rPh>
    <rPh sb="4" eb="6">
      <t>ゼイコミ</t>
    </rPh>
    <rPh sb="7" eb="9">
      <t>キサイ</t>
    </rPh>
    <phoneticPr fontId="4"/>
  </si>
  <si>
    <t>黄色のセル（色のついたセル）の必要箇所に入力してください。</t>
    <rPh sb="0" eb="2">
      <t>キイロ</t>
    </rPh>
    <rPh sb="6" eb="7">
      <t>イロ</t>
    </rPh>
    <rPh sb="15" eb="17">
      <t>ヒツヨウ</t>
    </rPh>
    <rPh sb="17" eb="19">
      <t>カショ</t>
    </rPh>
    <rPh sb="20" eb="22">
      <t>ニュウリョク</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</si>
  <si>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</si>
  <si>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※金額は、消費税及び地方消費税相当額を加えた額を記入してください。</t>
    <rPh sb="19" eb="20">
      <t>クワ</t>
    </rPh>
    <rPh sb="22" eb="23">
      <t>ガク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</si>
  <si>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</si>
  <si>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</si>
  <si>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</si>
  <si>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（様式５－１１）</t>
    <rPh sb="1" eb="3">
      <t>ヨウシキ</t>
    </rPh>
    <phoneticPr fontId="4"/>
  </si>
  <si>
    <t>現状(平成26年5月現在)</t>
    <rPh sb="0" eb="2">
      <t>ゲンジョウ</t>
    </rPh>
    <rPh sb="3" eb="5">
      <t>ヘイセイ</t>
    </rPh>
    <rPh sb="7" eb="8">
      <t>ネン</t>
    </rPh>
    <rPh sb="9" eb="10">
      <t>ガツ</t>
    </rPh>
    <rPh sb="10" eb="12">
      <t>ゲンザイ</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</si>
  <si>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</si>
  <si>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消費電力（kW/台）</t>
    <rPh sb="0" eb="2">
      <t>ショウヒ</t>
    </rPh>
    <rPh sb="2" eb="4">
      <t>デンリョク</t>
    </rPh>
    <rPh sb="8" eb="9">
      <t>ダイ</t>
    </rPh>
    <phoneticPr fontId="4"/>
  </si>
  <si>
    <t>能力（kW/台）</t>
    <rPh sb="0" eb="2">
      <t>ノウリョク</t>
    </rPh>
    <rPh sb="6" eb="7">
      <t>ダイ</t>
    </rPh>
    <phoneticPr fontId="4"/>
  </si>
  <si>
    <r>
      <t>待機時電力（kW/台）</t>
    </r>
    <r>
      <rPr>
        <vertAlign val="superscript"/>
        <sz val="9"/>
        <rFont val="ＭＳ Ｐゴシック"/>
        <family val="3"/>
        <charset val="128"/>
      </rPr>
      <t>注1</t>
    </r>
    <rPh sb="0" eb="2">
      <t>タイキ</t>
    </rPh>
    <rPh sb="2" eb="3">
      <t>ジ</t>
    </rPh>
    <rPh sb="3" eb="5">
      <t>デンリョク</t>
    </rPh>
    <rPh sb="9" eb="10">
      <t>ダイ</t>
    </rPh>
    <rPh sb="11" eb="12">
      <t>チュウ</t>
    </rPh>
    <phoneticPr fontId="4"/>
  </si>
  <si>
    <t>注1：空調運転時間帯以外の時間帯に機器が消費する電力を記入してください。</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</si>
  <si>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★使用するエネルギー単価は別途公表する単価を用いてください。</t>
    <rPh sb="1" eb="3">
      <t>シヨウ</t>
    </rPh>
    <rPh sb="10" eb="12">
      <t>タンカ</t>
    </rPh>
    <rPh sb="13" eb="15">
      <t>ベット</t>
    </rPh>
    <rPh sb="15" eb="17">
      <t>コウヒョウ</t>
    </rPh>
    <rPh sb="19" eb="21">
      <t>タンカ</t>
    </rPh>
    <rPh sb="22" eb="23">
      <t>モチ</t>
    </rPh>
    <phoneticPr fontId="4"/>
  </si>
  <si>
    <t>エネルギー方式</t>
    <rPh sb="5" eb="7">
      <t>ホウシキ</t>
    </rPh>
    <phoneticPr fontId="1"/>
  </si>
  <si>
    <r>
      <rPr>
        <sz val="11"/>
        <rFont val="ＭＳ Ｐゴシック"/>
        <family val="2"/>
        <charset val="128"/>
      </rP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年度</t>
    </r>
    <rPh sb="4" eb="6">
      <t>ネンド</t>
    </rPh>
    <phoneticPr fontId="4"/>
  </si>
  <si>
    <t>2～13年度</t>
    <rPh sb="4" eb="6">
      <t>ネンド</t>
    </rPh>
    <phoneticPr fontId="4"/>
  </si>
  <si>
    <t>H27</t>
    <phoneticPr fontId="4"/>
  </si>
  <si>
    <t>H28～39</t>
    <phoneticPr fontId="4"/>
  </si>
  <si>
    <t>ガス</t>
    <phoneticPr fontId="4"/>
  </si>
  <si>
    <t>こうべ</t>
    <phoneticPr fontId="4"/>
  </si>
  <si>
    <t>ひよどり</t>
    <phoneticPr fontId="4"/>
  </si>
  <si>
    <t>だいち</t>
    <phoneticPr fontId="4"/>
  </si>
  <si>
    <t>FAX番号</t>
    <phoneticPr fontId="4"/>
  </si>
  <si>
    <t>所在地</t>
    <phoneticPr fontId="4"/>
  </si>
  <si>
    <t>※ここから下には何も記載しないで下さい。</t>
    <rPh sb="5" eb="6">
      <t>シタ</t>
    </rPh>
    <rPh sb="8" eb="9">
      <t>ナニ</t>
    </rPh>
    <rPh sb="10" eb="12">
      <t>キサイ</t>
    </rPh>
    <rPh sb="16" eb="17">
      <t>クダ</t>
    </rPh>
    <phoneticPr fontId="4"/>
  </si>
  <si>
    <t>メールアドレス</t>
    <phoneticPr fontId="4"/>
  </si>
  <si>
    <t>FAX番号</t>
    <rPh sb="3" eb="5">
      <t>バンゴウ</t>
    </rPh>
    <phoneticPr fontId="4"/>
  </si>
  <si>
    <t>電話番号</t>
    <rPh sb="0" eb="2">
      <t>デンワ</t>
    </rPh>
    <rPh sb="2" eb="4">
      <t>バンゴウ</t>
    </rPh>
    <phoneticPr fontId="4"/>
  </si>
  <si>
    <t>担当者氏名</t>
    <rPh sb="0" eb="3">
      <t>タントウシャ</t>
    </rPh>
    <rPh sb="3" eb="5">
      <t>シメイ</t>
    </rPh>
    <phoneticPr fontId="4"/>
  </si>
  <si>
    <t>所属・役職</t>
    <rPh sb="0" eb="2">
      <t>ショゾク</t>
    </rPh>
    <rPh sb="3" eb="5">
      <t>ヤクショク</t>
    </rPh>
    <phoneticPr fontId="4"/>
  </si>
  <si>
    <t>所在地</t>
    <rPh sb="0" eb="3">
      <t>ショザイチ</t>
    </rPh>
    <phoneticPr fontId="4"/>
  </si>
  <si>
    <t>会社名</t>
    <rPh sb="0" eb="2">
      <t>カイシャ</t>
    </rPh>
    <rPh sb="2" eb="3">
      <t>メイ</t>
    </rPh>
    <phoneticPr fontId="4"/>
  </si>
  <si>
    <t>■質問者</t>
    <rPh sb="1" eb="4">
      <t>シツモンシャ</t>
    </rPh>
    <phoneticPr fontId="4"/>
  </si>
  <si>
    <t>役職・氏名</t>
    <rPh sb="0" eb="2">
      <t>ヤクショク</t>
    </rPh>
    <rPh sb="3" eb="5">
      <t>シメイ</t>
    </rPh>
    <phoneticPr fontId="4"/>
  </si>
  <si>
    <t>平成　　年　　月　　日</t>
    <rPh sb="0" eb="2">
      <t>ヘイセイ</t>
    </rPh>
    <rPh sb="4" eb="5">
      <t>ネン</t>
    </rPh>
    <rPh sb="7" eb="8">
      <t>ガツ</t>
    </rPh>
    <rPh sb="10" eb="11">
      <t>ニチ</t>
    </rPh>
    <phoneticPr fontId="4"/>
  </si>
  <si>
    <t>※ここから右には何も記載しないで下さい。</t>
    <rPh sb="5" eb="6">
      <t>ミギ</t>
    </rPh>
    <rPh sb="8" eb="9">
      <t>ナニ</t>
    </rPh>
    <rPh sb="10" eb="12">
      <t>キサイ</t>
    </rPh>
    <rPh sb="16" eb="17">
      <t>クダ</t>
    </rPh>
    <phoneticPr fontId="4"/>
  </si>
  <si>
    <t>内　容</t>
    <rPh sb="0" eb="1">
      <t>ウチ</t>
    </rPh>
    <rPh sb="2" eb="3">
      <t>カタチ</t>
    </rPh>
    <phoneticPr fontId="4"/>
  </si>
  <si>
    <r>
      <t>項目</t>
    </r>
    <r>
      <rPr>
        <sz val="10"/>
        <rFont val="ＭＳ Ｐ明朝"/>
        <family val="1"/>
        <charset val="128"/>
      </rPr>
      <t xml:space="preserve">　（記入例：第 １-１-（１））
</t>
    </r>
    <rPh sb="0" eb="2">
      <t>コウモク</t>
    </rPh>
    <rPh sb="4" eb="6">
      <t>キニュウ</t>
    </rPh>
    <rPh sb="6" eb="7">
      <t>レイ</t>
    </rPh>
    <rPh sb="8" eb="9">
      <t>ダイ</t>
    </rPh>
    <phoneticPr fontId="4"/>
  </si>
  <si>
    <r>
      <t>ページ　</t>
    </r>
    <r>
      <rPr>
        <sz val="10"/>
        <rFont val="ＭＳ Ｐ明朝"/>
        <family val="1"/>
        <charset val="128"/>
      </rPr>
      <t>（記入例：P6／P6、 8／P18-20）</t>
    </r>
    <r>
      <rPr>
        <sz val="11"/>
        <rFont val="ＭＳ Ｐ明朝"/>
        <family val="1"/>
        <charset val="128"/>
      </rPr>
      <t xml:space="preserve">
</t>
    </r>
    <rPh sb="5" eb="7">
      <t>キニュウ</t>
    </rPh>
    <rPh sb="7" eb="8">
      <t>レイ</t>
    </rPh>
    <phoneticPr fontId="4"/>
  </si>
  <si>
    <t>項　目</t>
    <rPh sb="0" eb="1">
      <t>コウ</t>
    </rPh>
    <rPh sb="2" eb="3">
      <t>メ</t>
    </rPh>
    <phoneticPr fontId="4"/>
  </si>
  <si>
    <t>入札説明書等に関する質問書</t>
    <rPh sb="0" eb="2">
      <t>ニュウサツ</t>
    </rPh>
    <rPh sb="2" eb="6">
      <t>セツメイショナド</t>
    </rPh>
    <rPh sb="7" eb="8">
      <t>カン</t>
    </rPh>
    <rPh sb="10" eb="13">
      <t>シツモンショ</t>
    </rPh>
    <phoneticPr fontId="4"/>
  </si>
  <si>
    <t>入札説明書等に関する質問書</t>
    <phoneticPr fontId="4"/>
  </si>
  <si>
    <r>
      <t>資料名</t>
    </r>
    <r>
      <rPr>
        <sz val="10"/>
        <rFont val="ＭＳ Ｐ明朝"/>
        <family val="1"/>
        <charset val="128"/>
      </rPr>
      <t>　（記入例：入札説明書本文／要求水準書）</t>
    </r>
    <r>
      <rPr>
        <sz val="11"/>
        <rFont val="ＭＳ Ｐ明朝"/>
        <family val="1"/>
        <charset val="128"/>
      </rPr>
      <t xml:space="preserve">
</t>
    </r>
    <rPh sb="0" eb="2">
      <t>シリョウ</t>
    </rPh>
    <rPh sb="2" eb="3">
      <t>メイ</t>
    </rPh>
    <rPh sb="5" eb="7">
      <t>キニュウ</t>
    </rPh>
    <rPh sb="7" eb="8">
      <t>レイ</t>
    </rPh>
    <rPh sb="9" eb="11">
      <t>ニュウサツ</t>
    </rPh>
    <rPh sb="11" eb="14">
      <t>セツメイショ</t>
    </rPh>
    <rPh sb="14" eb="16">
      <t>ホンブン</t>
    </rPh>
    <rPh sb="17" eb="19">
      <t>ヨウキュウ</t>
    </rPh>
    <rPh sb="19" eb="21">
      <t>スイジュン</t>
    </rPh>
    <rPh sb="21" eb="22">
      <t>ショ</t>
    </rPh>
    <phoneticPr fontId="4"/>
  </si>
  <si>
    <t>★本様式で算出されたエネルギー消費量及びエネルギー費用は、様式8-3及び8-5に整合すべきものであることに留意してください。</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</si>
  <si>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※最大電力算定時は、様式8-6で示された最大電力の算定に係る根拠に基づいて、算定するものとします。</t>
    <rPh sb="10" eb="12">
      <t>ヨウシキ</t>
    </rPh>
    <rPh sb="16" eb="17">
      <t>シメ</t>
    </rPh>
    <rPh sb="20" eb="22">
      <t>サイダイ</t>
    </rPh>
    <rPh sb="22" eb="24">
      <t>デンリョク</t>
    </rPh>
    <rPh sb="25" eb="27">
      <t>サンテイ</t>
    </rPh>
    <rPh sb="28" eb="29">
      <t>カカ</t>
    </rPh>
    <rPh sb="30" eb="32">
      <t>コンキョ</t>
    </rPh>
    <rPh sb="33" eb="34">
      <t>モト</t>
    </rPh>
    <rPh sb="38" eb="40">
      <t>サンテイ</t>
    </rPh>
    <phoneticPr fontId="1"/>
  </si>
  <si>
    <t>注：初年度（平成27年度）のエネルギー費用は、平成28年1月～3月に消費されるエネルギーを積算すること。</t>
    <rPh sb="0" eb="1">
      <t>チュウ</t>
    </rPh>
    <rPh sb="2" eb="5">
      <t>ショネンド</t>
    </rPh>
    <rPh sb="6" eb="8">
      <t>ヘイセイ</t>
    </rPh>
    <rPh sb="10" eb="12">
      <t>ネンド</t>
    </rPh>
    <rPh sb="19" eb="21">
      <t>ヒヨウ</t>
    </rPh>
    <rPh sb="23" eb="25">
      <t>ヘイセイ</t>
    </rPh>
    <rPh sb="27" eb="28">
      <t>ネン</t>
    </rPh>
    <rPh sb="29" eb="30">
      <t>ガツ</t>
    </rPh>
    <rPh sb="32" eb="33">
      <t>ガツ</t>
    </rPh>
    <rPh sb="34" eb="36">
      <t>ショウヒ</t>
    </rPh>
    <rPh sb="45" eb="47">
      <t>セキサン</t>
    </rPh>
    <phoneticPr fontId="1"/>
  </si>
  <si>
    <t>松山市長  様</t>
    <rPh sb="3" eb="4">
      <t>チョウ</t>
    </rPh>
    <rPh sb="6" eb="7">
      <t>サマ</t>
    </rPh>
    <phoneticPr fontId="4"/>
  </si>
  <si>
    <t xml:space="preserve">  「松山市立小中学校空調設備整備ＰＦＩ事業」に関する入札説明書等について、質問事項がありますので、提出します。</t>
    <rPh sb="13" eb="15">
      <t>セツビ</t>
    </rPh>
    <rPh sb="27" eb="29">
      <t>ニュウサツ</t>
    </rPh>
    <rPh sb="29" eb="32">
      <t>セツメイショ</t>
    </rPh>
    <phoneticPr fontId="4"/>
  </si>
  <si>
    <t>※ 本ファイルに記載の上、電子メールにて提出すること。</t>
    <rPh sb="2" eb="3">
      <t>ホン</t>
    </rPh>
    <rPh sb="8" eb="10">
      <t>キサイ</t>
    </rPh>
    <rPh sb="11" eb="12">
      <t>ウエ</t>
    </rPh>
    <phoneticPr fontId="4"/>
  </si>
  <si>
    <t>※ 学習施設課メールアドレス：</t>
    <rPh sb="2" eb="4">
      <t>ガクシュウ</t>
    </rPh>
    <rPh sb="4" eb="7">
      <t>シセツカ</t>
    </rPh>
    <phoneticPr fontId="4"/>
  </si>
  <si>
    <t>kygakushu@city.matsuyama.ehime.jp</t>
    <phoneticPr fontId="4"/>
  </si>
  <si>
    <t>※本様式については、Microsoft Excel形式にて提出すること（本ファイルを利用してください）。</t>
    <rPh sb="1" eb="2">
      <t>ホン</t>
    </rPh>
    <rPh sb="2" eb="4">
      <t>ヨウシキ</t>
    </rPh>
    <rPh sb="25" eb="27">
      <t>ケイシキ</t>
    </rPh>
    <rPh sb="29" eb="31">
      <t>テイシュツ</t>
    </rPh>
    <rPh sb="36" eb="37">
      <t>ホン</t>
    </rPh>
    <rPh sb="42" eb="44">
      <t>リヨウ</t>
    </rPh>
    <phoneticPr fontId="4"/>
  </si>
  <si>
    <t>※質問1件ごとに本シートの様式1通を使用すること。（複数質問を提出する場合はシートをコピー）</t>
    <rPh sb="26" eb="28">
      <t>フクスウ</t>
    </rPh>
    <rPh sb="31" eb="33">
      <t>テイシュツ</t>
    </rPh>
    <rPh sb="35" eb="37">
      <t>バアイ</t>
    </rPh>
    <phoneticPr fontId="4"/>
  </si>
  <si>
    <t>※質問等の内容の他、質問等の意図・背景についてもできるだけ具体的に記載すること。</t>
    <rPh sb="3" eb="4">
      <t>ナド</t>
    </rPh>
    <rPh sb="12" eb="13">
      <t>ナド</t>
    </rPh>
    <rPh sb="29" eb="32">
      <t>グタイテキ</t>
    </rPh>
    <phoneticPr fontId="4"/>
  </si>
  <si>
    <t>※文章はできるだけ、簡潔なものとすること。</t>
    <phoneticPr fontId="4"/>
  </si>
  <si>
    <t>ネットキャッシュフロー</t>
    <phoneticPr fontId="4"/>
  </si>
  <si>
    <t>未処分金（内部留保金）</t>
    <phoneticPr fontId="4"/>
  </si>
  <si>
    <t>PIRR</t>
    <phoneticPr fontId="4"/>
  </si>
  <si>
    <t>EIRR</t>
    <phoneticPr fontId="4"/>
  </si>
  <si>
    <t>平成41年度</t>
    <rPh sb="0" eb="2">
      <t>ヘイセイ</t>
    </rPh>
    <rPh sb="4" eb="6">
      <t>ネンド</t>
    </rPh>
    <phoneticPr fontId="4"/>
  </si>
  <si>
    <t>平成42年度</t>
    <rPh sb="0" eb="2">
      <t>ヘイセイ</t>
    </rPh>
    <rPh sb="4" eb="6">
      <t>ネンド</t>
    </rPh>
    <phoneticPr fontId="4"/>
  </si>
  <si>
    <t>番町小</t>
  </si>
  <si>
    <t>味酒小</t>
  </si>
  <si>
    <t>八坂小</t>
  </si>
  <si>
    <t>東雲小</t>
  </si>
  <si>
    <t>新玉小</t>
  </si>
  <si>
    <t>清水小</t>
  </si>
  <si>
    <t>雄郡小</t>
  </si>
  <si>
    <t>素鵞小</t>
  </si>
  <si>
    <t>堀江小</t>
  </si>
  <si>
    <t>潮見小</t>
  </si>
  <si>
    <t>久枝小</t>
  </si>
  <si>
    <t>和気小</t>
  </si>
  <si>
    <t>三津浜小</t>
  </si>
  <si>
    <t>宮前小</t>
  </si>
  <si>
    <t>高浜小</t>
  </si>
  <si>
    <t>味生小</t>
  </si>
  <si>
    <t>桑原小</t>
  </si>
  <si>
    <t>生石小</t>
  </si>
  <si>
    <t>垣生小</t>
  </si>
  <si>
    <t>道後小</t>
  </si>
  <si>
    <t>湯築小</t>
  </si>
  <si>
    <t>余土小</t>
  </si>
  <si>
    <t>湯山小</t>
  </si>
  <si>
    <t>日浦小</t>
  </si>
  <si>
    <t>伊台小</t>
  </si>
  <si>
    <t>五明小</t>
  </si>
  <si>
    <t>久米小</t>
  </si>
  <si>
    <t>浮穴小</t>
  </si>
  <si>
    <t>小野小</t>
  </si>
  <si>
    <t>石井小</t>
  </si>
  <si>
    <t>荏原小</t>
  </si>
  <si>
    <t>坂本小</t>
  </si>
  <si>
    <t>たちばな小</t>
  </si>
  <si>
    <t>椿小</t>
  </si>
  <si>
    <t>石井東小</t>
  </si>
  <si>
    <t>北久米小</t>
  </si>
  <si>
    <t>味生第二小</t>
  </si>
  <si>
    <t>石井北小</t>
  </si>
  <si>
    <t>さくら小</t>
  </si>
  <si>
    <t>みどり小</t>
  </si>
  <si>
    <t>福音小</t>
  </si>
  <si>
    <t>双葉小</t>
  </si>
  <si>
    <t>窪田小</t>
  </si>
  <si>
    <t>姫山小</t>
  </si>
  <si>
    <t>浅海小</t>
  </si>
  <si>
    <t>難波小</t>
  </si>
  <si>
    <t>立岩小</t>
  </si>
  <si>
    <t>正岡小</t>
  </si>
  <si>
    <t>北条小</t>
  </si>
  <si>
    <t>河野小</t>
  </si>
  <si>
    <t>粟井小</t>
  </si>
  <si>
    <t>拓南中</t>
  </si>
  <si>
    <t>雄新中</t>
  </si>
  <si>
    <t>勝山中</t>
  </si>
  <si>
    <t>東中</t>
  </si>
  <si>
    <t>道後中</t>
  </si>
  <si>
    <t>鴨川中</t>
  </si>
  <si>
    <t>内宮中</t>
  </si>
  <si>
    <t>三津浜中</t>
  </si>
  <si>
    <t>高浜中</t>
  </si>
  <si>
    <t>津田中</t>
  </si>
  <si>
    <t>垣生中</t>
  </si>
  <si>
    <t>余土中</t>
  </si>
  <si>
    <t>湯山中</t>
  </si>
  <si>
    <t>日浦中</t>
  </si>
  <si>
    <t>旭中</t>
  </si>
  <si>
    <t>久米中</t>
  </si>
  <si>
    <t>小野中</t>
  </si>
  <si>
    <t>久谷中</t>
  </si>
  <si>
    <t>南中</t>
  </si>
  <si>
    <t>西中</t>
  </si>
  <si>
    <t>南第二中</t>
  </si>
  <si>
    <t>桑原中</t>
  </si>
  <si>
    <t>椿中</t>
  </si>
  <si>
    <t>城西中</t>
  </si>
  <si>
    <t>北中</t>
  </si>
  <si>
    <t>北条北中</t>
  </si>
  <si>
    <t>北条南中</t>
  </si>
  <si>
    <t>ガス</t>
    <phoneticPr fontId="4"/>
  </si>
  <si>
    <t>（kW）</t>
    <phoneticPr fontId="4"/>
  </si>
  <si>
    <t>ガス</t>
    <phoneticPr fontId="4"/>
  </si>
  <si>
    <t>０１</t>
    <phoneticPr fontId="4"/>
  </si>
  <si>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</si>
  <si>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</si>
  <si>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</si>
  <si>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</si>
  <si>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</si>
  <si>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</si>
  <si>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</si>
  <si>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</si>
  <si>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</si>
  <si>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</si>
  <si>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</si>
  <si>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a</t>
    <phoneticPr fontId="4"/>
  </si>
  <si>
    <t>b</t>
    <phoneticPr fontId="4"/>
  </si>
  <si>
    <t>c</t>
    <phoneticPr fontId="4"/>
  </si>
  <si>
    <t>ｄ</t>
    <phoneticPr fontId="4"/>
  </si>
  <si>
    <t>e</t>
    <phoneticPr fontId="4"/>
  </si>
  <si>
    <t>f</t>
    <phoneticPr fontId="4"/>
  </si>
  <si>
    <t>※薄黄色のセルの必要箇所に入力すること。</t>
    <rPh sb="1" eb="2">
      <t>ウス</t>
    </rPh>
    <rPh sb="2" eb="4">
      <t>キイロ</t>
    </rPh>
    <rPh sb="8" eb="10">
      <t>ヒツヨウ</t>
    </rPh>
    <rPh sb="10" eb="12">
      <t>カショ</t>
    </rPh>
    <rPh sb="13" eb="15">
      <t>ニュウリョク</t>
    </rPh>
    <phoneticPr fontId="4"/>
  </si>
  <si>
    <r>
      <t>能力（kW/台）</t>
    </r>
    <r>
      <rPr>
        <vertAlign val="superscript"/>
        <sz val="10"/>
        <rFont val="ＭＳ Ｐゴシック"/>
        <family val="3"/>
        <charset val="128"/>
      </rPr>
      <t>注1</t>
    </r>
    <rPh sb="0" eb="2">
      <t>ノウリョク</t>
    </rPh>
    <rPh sb="6" eb="7">
      <t>ダイ</t>
    </rPh>
    <rPh sb="8" eb="9">
      <t>チュウ</t>
    </rPh>
    <phoneticPr fontId="4"/>
  </si>
  <si>
    <t>機器能力</t>
    <rPh sb="0" eb="2">
      <t>キキ</t>
    </rPh>
    <rPh sb="2" eb="4">
      <t>ノウリョク</t>
    </rPh>
    <phoneticPr fontId="4"/>
  </si>
  <si>
    <t>消費電力</t>
    <rPh sb="0" eb="2">
      <t>ショウヒ</t>
    </rPh>
    <rPh sb="2" eb="4">
      <t>デンリョク</t>
    </rPh>
    <phoneticPr fontId="4"/>
  </si>
  <si>
    <t>待機時電力</t>
    <rPh sb="0" eb="2">
      <t>タイキ</t>
    </rPh>
    <rPh sb="2" eb="3">
      <t>ジ</t>
    </rPh>
    <rPh sb="3" eb="5">
      <t>デンリョク</t>
    </rPh>
    <phoneticPr fontId="4"/>
  </si>
  <si>
    <t>消費ガス量</t>
    <rPh sb="0" eb="2">
      <t>ショウヒ</t>
    </rPh>
    <rPh sb="4" eb="5">
      <t>リョウ</t>
    </rPh>
    <phoneticPr fontId="4"/>
  </si>
  <si>
    <t>能力計(kW)</t>
    <rPh sb="0" eb="3">
      <t>ノウリョクケイ</t>
    </rPh>
    <phoneticPr fontId="4"/>
  </si>
  <si>
    <r>
      <t>（kW/台）</t>
    </r>
    <r>
      <rPr>
        <vertAlign val="superscript"/>
        <sz val="10"/>
        <rFont val="ＭＳ Ｐゴシック"/>
        <family val="3"/>
        <charset val="128"/>
      </rPr>
      <t>注2</t>
    </r>
    <rPh sb="4" eb="5">
      <t>ダイ</t>
    </rPh>
    <rPh sb="6" eb="7">
      <t>チュウ</t>
    </rPh>
    <phoneticPr fontId="4"/>
  </si>
  <si>
    <t>計(kW)</t>
    <rPh sb="0" eb="1">
      <t>ケイ</t>
    </rPh>
    <phoneticPr fontId="4"/>
  </si>
  <si>
    <r>
      <t>（kW/台）</t>
    </r>
    <r>
      <rPr>
        <vertAlign val="superscript"/>
        <sz val="10"/>
        <rFont val="ＭＳ Ｐゴシック"/>
        <family val="3"/>
        <charset val="128"/>
      </rPr>
      <t>注3</t>
    </r>
    <rPh sb="4" eb="5">
      <t>ダイ</t>
    </rPh>
    <rPh sb="6" eb="7">
      <t>チュウ</t>
    </rPh>
    <phoneticPr fontId="4"/>
  </si>
  <si>
    <t>（kW/台）</t>
    <rPh sb="4" eb="5">
      <t>ダイ</t>
    </rPh>
    <phoneticPr fontId="4"/>
  </si>
  <si>
    <t>室内機</t>
    <rPh sb="0" eb="3">
      <t>シツナイキキョウシツ</t>
    </rPh>
    <phoneticPr fontId="4"/>
  </si>
  <si>
    <t>※最大電力算定時は，「月別負荷率」にかかわらず，当該校における普通教室（特別教室等を除く）の全室、管理諸室および配膳室の全室が一斉運転するものとして，算定すること。</t>
    <rPh sb="49" eb="52">
      <t>カンリショ</t>
    </rPh>
    <rPh sb="52" eb="53">
      <t>シツ</t>
    </rPh>
    <rPh sb="56" eb="59">
      <t>ハイゼンシツ</t>
    </rPh>
    <rPh sb="60" eb="62">
      <t>ゼンシツ</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</si>
  <si>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</si>
  <si>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注1：室外機ごとに接続される室内機の冷房能力を教室等・管理諸室・配膳室別に合計し，その比率を記入すること。</t>
    <rPh sb="0" eb="1">
      <t>チュウ</t>
    </rPh>
    <rPh sb="3" eb="6">
      <t>シツガイキ</t>
    </rPh>
    <rPh sb="9" eb="11">
      <t>セツゾク</t>
    </rPh>
    <rPh sb="14" eb="17">
      <t>シツナイキ</t>
    </rPh>
    <rPh sb="18" eb="20">
      <t>レイボウ</t>
    </rPh>
    <rPh sb="20" eb="22">
      <t>ノウリョク</t>
    </rPh>
    <rPh sb="23" eb="25">
      <t>キョウシツ</t>
    </rPh>
    <rPh sb="25" eb="26">
      <t>ナド</t>
    </rPh>
    <rPh sb="27" eb="30">
      <t>カンリショ</t>
    </rPh>
    <rPh sb="30" eb="31">
      <t>シツ</t>
    </rPh>
    <rPh sb="32" eb="35">
      <t>ハイゼンシツ</t>
    </rPh>
    <rPh sb="35" eb="36">
      <t>ベツ</t>
    </rPh>
    <rPh sb="37" eb="39">
      <t>ゴウケイ</t>
    </rPh>
    <phoneticPr fontId="4"/>
  </si>
  <si>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</si>
  <si>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</si>
  <si>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冷房期</t>
    <rPh sb="0" eb="3">
      <t>レイボウキ</t>
    </rPh>
    <phoneticPr fontId="4"/>
  </si>
  <si>
    <t>暖房期</t>
    <rPh sb="0" eb="3">
      <t>ダンボウキ</t>
    </rPh>
    <phoneticPr fontId="4"/>
  </si>
  <si>
    <t>非空調期</t>
    <rPh sb="0" eb="3">
      <t>ヒクウチョウ</t>
    </rPh>
    <rPh sb="3" eb="4">
      <t>キ</t>
    </rPh>
    <phoneticPr fontId="4"/>
  </si>
  <si>
    <t>ピーク時負荷</t>
    <rPh sb="3" eb="4">
      <t>ジ</t>
    </rPh>
    <rPh sb="4" eb="6">
      <t>フカ</t>
    </rPh>
    <phoneticPr fontId="4"/>
  </si>
  <si>
    <t>※ピーク時の負荷は、熱負荷計算に基づき、対象室の分類別に</t>
    <rPh sb="4" eb="5">
      <t>ジ</t>
    </rPh>
    <rPh sb="6" eb="8">
      <t>フカ</t>
    </rPh>
    <rPh sb="10" eb="11">
      <t>ネツ</t>
    </rPh>
    <rPh sb="11" eb="13">
      <t>フカ</t>
    </rPh>
    <rPh sb="13" eb="15">
      <t>ケイサン</t>
    </rPh>
    <rPh sb="16" eb="17">
      <t>モト</t>
    </rPh>
    <rPh sb="20" eb="22">
      <t>タイショウ</t>
    </rPh>
    <rPh sb="22" eb="23">
      <t>シツ</t>
    </rPh>
    <rPh sb="24" eb="26">
      <t>ブンルイ</t>
    </rPh>
    <rPh sb="26" eb="27">
      <t>ベツ</t>
    </rPh>
    <phoneticPr fontId="4"/>
  </si>
  <si>
    <t>夏季、冬季の最大負荷を記入のこと。</t>
    <rPh sb="0" eb="2">
      <t>カキ</t>
    </rPh>
    <rPh sb="3" eb="5">
      <t>トウキ</t>
    </rPh>
    <rPh sb="6" eb="8">
      <t>サイダイ</t>
    </rPh>
    <rPh sb="8" eb="10">
      <t>フカ</t>
    </rPh>
    <rPh sb="11" eb="13">
      <t>キニュウ</t>
    </rPh>
    <phoneticPr fontId="4"/>
  </si>
  <si>
    <t>運転日数</t>
    <rPh sb="0" eb="2">
      <t>ウンテン</t>
    </rPh>
    <rPh sb="2" eb="4">
      <t>ニッスウ</t>
    </rPh>
    <phoneticPr fontId="4"/>
  </si>
  <si>
    <t>(日/月)</t>
    <rPh sb="1" eb="2">
      <t>ニチ</t>
    </rPh>
    <rPh sb="3" eb="4">
      <t>ツキ</t>
    </rPh>
    <phoneticPr fontId="4"/>
  </si>
  <si>
    <t>運転時間</t>
    <rPh sb="0" eb="2">
      <t>ウンテン</t>
    </rPh>
    <rPh sb="2" eb="4">
      <t>ジカン</t>
    </rPh>
    <phoneticPr fontId="4"/>
  </si>
  <si>
    <t>(h/日)</t>
    <rPh sb="3" eb="4">
      <t>ニチ</t>
    </rPh>
    <phoneticPr fontId="4"/>
  </si>
  <si>
    <t>夜間電力消費量（kWh)</t>
    <rPh sb="0" eb="2">
      <t>ヤカン</t>
    </rPh>
    <rPh sb="2" eb="4">
      <t>デンリョク</t>
    </rPh>
    <rPh sb="4" eb="6">
      <t>ショウヒ</t>
    </rPh>
    <rPh sb="6" eb="7">
      <t>リョウ</t>
    </rPh>
    <phoneticPr fontId="4"/>
  </si>
  <si>
    <t>計（kWh)</t>
    <rPh sb="0" eb="1">
      <t>ケイ</t>
    </rPh>
    <phoneticPr fontId="4"/>
  </si>
  <si>
    <r>
      <t>■ガス消費量総括表(m</t>
    </r>
    <r>
      <rPr>
        <vertAlign val="superscript"/>
        <sz val="10"/>
        <rFont val="ＭＳ Ｐゴシック"/>
        <family val="3"/>
        <charset val="128"/>
      </rPr>
      <t>3</t>
    </r>
    <r>
      <rPr>
        <sz val="10"/>
        <rFont val="ＭＳ Ｐゴシック"/>
        <family val="3"/>
        <charset val="128"/>
      </rPr>
      <t>)</t>
    </r>
    <rPh sb="3" eb="5">
      <t>ショウヒ</t>
    </rPh>
    <rPh sb="5" eb="6">
      <t>リョウ</t>
    </rPh>
    <rPh sb="6" eb="8">
      <t>ソウカツ</t>
    </rPh>
    <rPh sb="8" eb="9">
      <t>ヒョウ</t>
    </rPh>
    <phoneticPr fontId="4"/>
  </si>
  <si>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</si>
  <si>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</si>
  <si>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r>
      <t>ガス使用量(m</t>
    </r>
    <r>
      <rPr>
        <vertAlign val="superscript"/>
        <sz val="10"/>
        <rFont val="ＭＳ Ｐゴシック"/>
        <family val="3"/>
        <charset val="128"/>
      </rPr>
      <t>3</t>
    </r>
    <r>
      <rPr>
        <sz val="10"/>
        <rFont val="ＭＳ Ｐゴシック"/>
        <family val="3"/>
        <charset val="128"/>
      </rPr>
      <t>)</t>
    </r>
    <rPh sb="2" eb="5">
      <t>シヨウリョウ</t>
    </rPh>
    <phoneticPr fontId="4"/>
  </si>
  <si>
    <t>その他期</t>
    <rPh sb="3" eb="4">
      <t>キ</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</si>
  <si>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</si>
  <si>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</si>
  <si>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</si>
  <si>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その他期</t>
    <rPh sb="2" eb="4">
      <t>タキ</t>
    </rPh>
    <phoneticPr fontId="4"/>
  </si>
  <si>
    <r>
      <t>円/m</t>
    </r>
    <r>
      <rPr>
        <vertAlign val="superscript"/>
        <sz val="10"/>
        <rFont val="ＭＳ Ｐゴシック"/>
        <family val="3"/>
        <charset val="128"/>
      </rPr>
      <t>3</t>
    </r>
    <r>
      <rPr>
        <sz val="10"/>
        <rFont val="ＭＳ Ｐゴシック"/>
        <family val="3"/>
        <charset val="128"/>
      </rPr>
      <t>　×</t>
    </r>
    <rPh sb="0" eb="1">
      <t>エン</t>
    </rPh>
    <phoneticPr fontId="4"/>
  </si>
  <si>
    <t>★金額は税込で記入すること。</t>
    <rPh sb="1" eb="3">
      <t>キンガク</t>
    </rPh>
    <rPh sb="4" eb="6">
      <t>ゼイコミ</t>
    </rPh>
    <rPh sb="7" eb="9">
      <t>キニュウ</t>
    </rPh>
    <phoneticPr fontId="4"/>
  </si>
  <si>
    <t>★本様式で算出されたエネルギー消費量及びエネルギー費用は、様式８-３及び８-５に整合すべきものであることに留意すること。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</si>
  <si>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割引料金</t>
    <rPh sb="0" eb="2">
      <t>ワリビキ</t>
    </rPh>
    <rPh sb="2" eb="4">
      <t>リョウキン</t>
    </rPh>
    <phoneticPr fontId="4"/>
  </si>
  <si>
    <r>
      <t>円/m</t>
    </r>
    <r>
      <rPr>
        <vertAlign val="superscript"/>
        <sz val="10"/>
        <rFont val="ＭＳ Ｐゴシック"/>
        <family val="3"/>
        <charset val="128"/>
      </rPr>
      <t>3</t>
    </r>
    <r>
      <rPr>
        <sz val="10"/>
        <rFont val="ＭＳ Ｐゴシック"/>
        <family val="3"/>
        <charset val="128"/>
      </rPr>
      <t>月 ×</t>
    </r>
    <rPh sb="0" eb="1">
      <t>エン</t>
    </rPh>
    <rPh sb="4" eb="5">
      <t>ツキ</t>
    </rPh>
    <phoneticPr fontId="4"/>
  </si>
  <si>
    <t>流量基本料金(本事業による増加分)</t>
    <rPh sb="0" eb="2">
      <t>リュウリョウ</t>
    </rPh>
    <rPh sb="2" eb="4">
      <t>キホン</t>
    </rPh>
    <rPh sb="4" eb="6">
      <t>リョウキン</t>
    </rPh>
    <rPh sb="7" eb="8">
      <t>ホン</t>
    </rPh>
    <rPh sb="8" eb="10">
      <t>ジギョウ</t>
    </rPh>
    <rPh sb="13" eb="16">
      <t>ゾウカブン</t>
    </rPh>
    <phoneticPr fontId="4"/>
  </si>
  <si>
    <t>定額基本料金（本事業による増加分）</t>
    <rPh sb="0" eb="2">
      <t>テイガク</t>
    </rPh>
    <rPh sb="2" eb="4">
      <t>キホン</t>
    </rPh>
    <rPh sb="4" eb="6">
      <t>リョウキン</t>
    </rPh>
    <rPh sb="7" eb="10">
      <t>ホンジギョウ</t>
    </rPh>
    <rPh sb="13" eb="16">
      <t>ゾウカブン</t>
    </rPh>
    <phoneticPr fontId="4"/>
  </si>
  <si>
    <t>ガス</t>
    <phoneticPr fontId="4"/>
  </si>
  <si>
    <t>（MW）</t>
    <phoneticPr fontId="4"/>
  </si>
  <si>
    <t>（MW）</t>
    <phoneticPr fontId="4"/>
  </si>
  <si>
    <t>(kW/kW)</t>
    <phoneticPr fontId="4"/>
  </si>
  <si>
    <r>
      <t>(m</t>
    </r>
    <r>
      <rPr>
        <vertAlign val="superscript"/>
        <sz val="10"/>
        <rFont val="ＭＳ Ｐゴシック"/>
        <family val="3"/>
        <charset val="128"/>
      </rPr>
      <t>3</t>
    </r>
    <r>
      <rPr>
        <sz val="10"/>
        <rFont val="ＭＳ Ｐゴシック"/>
        <family val="3"/>
        <charset val="128"/>
      </rPr>
      <t>/kW)</t>
    </r>
    <phoneticPr fontId="4"/>
  </si>
  <si>
    <t>kW ×</t>
    <phoneticPr fontId="4"/>
  </si>
  <si>
    <t>×</t>
    <phoneticPr fontId="4"/>
  </si>
  <si>
    <t>(</t>
    <phoneticPr fontId="4"/>
  </si>
  <si>
    <t>+</t>
    <phoneticPr fontId="4"/>
  </si>
  <si>
    <t>kWh</t>
    <phoneticPr fontId="4"/>
  </si>
  <si>
    <t>kWh</t>
    <phoneticPr fontId="4"/>
  </si>
  <si>
    <t>(</t>
    <phoneticPr fontId="4"/>
  </si>
  <si>
    <t>+</t>
    <phoneticPr fontId="4"/>
  </si>
  <si>
    <r>
      <t>m</t>
    </r>
    <r>
      <rPr>
        <vertAlign val="superscript"/>
        <sz val="10"/>
        <rFont val="ＭＳ Ｐゴシック"/>
        <family val="3"/>
        <charset val="128"/>
      </rPr>
      <t>3</t>
    </r>
    <r>
      <rPr>
        <sz val="10"/>
        <rFont val="ＭＳ Ｐゴシック"/>
        <family val="3"/>
        <charset val="128"/>
      </rPr>
      <t>　×</t>
    </r>
    <phoneticPr fontId="4"/>
  </si>
  <si>
    <r>
      <t>m</t>
    </r>
    <r>
      <rPr>
        <vertAlign val="superscript"/>
        <sz val="10"/>
        <rFont val="ＭＳ Ｐゴシック"/>
        <family val="3"/>
        <charset val="128"/>
      </rPr>
      <t>3</t>
    </r>
    <r>
      <rPr>
        <sz val="10"/>
        <rFont val="ＭＳ Ｐゴシック"/>
        <family val="3"/>
        <charset val="128"/>
      </rPr>
      <t>　＋</t>
    </r>
    <phoneticPr fontId="4"/>
  </si>
  <si>
    <r>
      <t>m</t>
    </r>
    <r>
      <rPr>
        <vertAlign val="superscript"/>
        <sz val="10"/>
        <rFont val="ＭＳ Ｐゴシック"/>
        <family val="3"/>
        <charset val="128"/>
      </rPr>
      <t>3</t>
    </r>
    <phoneticPr fontId="4"/>
  </si>
  <si>
    <r>
      <t>m</t>
    </r>
    <r>
      <rPr>
        <vertAlign val="superscript"/>
        <sz val="10"/>
        <rFont val="ＭＳ Ｐゴシック"/>
        <family val="3"/>
        <charset val="128"/>
      </rPr>
      <t>3</t>
    </r>
    <r>
      <rPr>
        <sz val="10"/>
        <rFont val="ＭＳ Ｐゴシック"/>
        <family val="3"/>
        <charset val="128"/>
      </rPr>
      <t>　＋</t>
    </r>
    <phoneticPr fontId="4"/>
  </si>
  <si>
    <r>
      <t>m</t>
    </r>
    <r>
      <rPr>
        <vertAlign val="superscript"/>
        <sz val="10"/>
        <rFont val="ＭＳ Ｐゴシック"/>
        <family val="3"/>
        <charset val="128"/>
      </rPr>
      <t>3</t>
    </r>
    <phoneticPr fontId="4"/>
  </si>
  <si>
    <t>●学校別エネルギー等積算表</t>
    <rPh sb="1" eb="3">
      <t>ガッコウ</t>
    </rPh>
    <rPh sb="3" eb="4">
      <t>ベツ</t>
    </rPh>
    <rPh sb="9" eb="10">
      <t>ナド</t>
    </rPh>
    <rPh sb="10" eb="12">
      <t>セキサン</t>
    </rPh>
    <rPh sb="12" eb="13">
      <t>ヒョウ</t>
    </rPh>
    <phoneticPr fontId="4"/>
  </si>
  <si>
    <t>整備
年度</t>
    <rPh sb="0" eb="2">
      <t>セイビ</t>
    </rPh>
    <rPh sb="3" eb="5">
      <t>ネンド</t>
    </rPh>
    <phoneticPr fontId="4"/>
  </si>
  <si>
    <t>整備年度</t>
    <rPh sb="0" eb="2">
      <t>セイビ</t>
    </rPh>
    <rPh sb="2" eb="4">
      <t>ネンド</t>
    </rPh>
    <phoneticPr fontId="4"/>
  </si>
  <si>
    <t>整備次年度以降
（通年運用）</t>
    <rPh sb="0" eb="2">
      <t>セイビ</t>
    </rPh>
    <rPh sb="2" eb="5">
      <t>ジネンド</t>
    </rPh>
    <rPh sb="5" eb="7">
      <t>イコウ</t>
    </rPh>
    <rPh sb="9" eb="11">
      <t>ツウネン</t>
    </rPh>
    <rPh sb="11" eb="13">
      <t>ウンヨウ</t>
    </rPh>
    <phoneticPr fontId="4"/>
  </si>
  <si>
    <t>整備次年度以降
（通年運用）</t>
    <rPh sb="0" eb="2">
      <t>セイビ</t>
    </rPh>
    <rPh sb="2" eb="5">
      <t>ジネンド</t>
    </rPh>
    <rPh sb="5" eb="7">
      <t>イコウ</t>
    </rPh>
    <phoneticPr fontId="4"/>
  </si>
  <si>
    <t>供用
開始前</t>
    <rPh sb="0" eb="2">
      <t>キョウヨウ</t>
    </rPh>
    <rPh sb="3" eb="5">
      <t>カイシ</t>
    </rPh>
    <rPh sb="5" eb="6">
      <t>マエ</t>
    </rPh>
    <phoneticPr fontId="1"/>
  </si>
  <si>
    <t>東中に含む</t>
    <rPh sb="0" eb="1">
      <t>ヒガシ</t>
    </rPh>
    <rPh sb="1" eb="2">
      <t>チュウ</t>
    </rPh>
    <rPh sb="3" eb="4">
      <t>フク</t>
    </rPh>
    <phoneticPr fontId="1"/>
  </si>
  <si>
    <t>②/①
(％)</t>
    <phoneticPr fontId="4"/>
  </si>
  <si>
    <t>(kVA)</t>
    <phoneticPr fontId="4"/>
  </si>
  <si>
    <t>(kW)</t>
    <phoneticPr fontId="4"/>
  </si>
  <si>
    <r>
      <t xml:space="preserve">東中
</t>
    </r>
    <r>
      <rPr>
        <sz val="6"/>
        <rFont val="ＭＳ Ｐゴシック"/>
        <family val="3"/>
        <charset val="128"/>
      </rPr>
      <t>（東雲小等含む）</t>
    </r>
    <rPh sb="0" eb="1">
      <t>ヒガシ</t>
    </rPh>
    <rPh sb="1" eb="2">
      <t>チュウ</t>
    </rPh>
    <rPh sb="4" eb="6">
      <t>シノノメ</t>
    </rPh>
    <rPh sb="6" eb="7">
      <t>ショウ</t>
    </rPh>
    <rPh sb="7" eb="8">
      <t>トウ</t>
    </rPh>
    <rPh sb="8" eb="9">
      <t>フク</t>
    </rPh>
    <phoneticPr fontId="1"/>
  </si>
  <si>
    <t>低圧
受電</t>
    <rPh sb="0" eb="2">
      <t>テイアツ</t>
    </rPh>
    <rPh sb="3" eb="5">
      <t>ジュデン</t>
    </rPh>
    <phoneticPr fontId="1"/>
  </si>
  <si>
    <t>現状(平成28年5月現在)</t>
    <rPh sb="0" eb="2">
      <t>ゲンジョウ</t>
    </rPh>
    <rPh sb="3" eb="5">
      <t>ヘイセイ</t>
    </rPh>
    <rPh sb="7" eb="8">
      <t>ネン</t>
    </rPh>
    <rPh sb="9" eb="10">
      <t>ガツ</t>
    </rPh>
    <rPh sb="10" eb="12">
      <t>ゲンザイ</t>
    </rPh>
    <phoneticPr fontId="4"/>
  </si>
  <si>
    <t>変圧器
増設の
有無</t>
    <rPh sb="0" eb="3">
      <t>ヘンアツキ</t>
    </rPh>
    <rPh sb="4" eb="6">
      <t>ゾウセツ</t>
    </rPh>
    <rPh sb="8" eb="10">
      <t>ウム</t>
    </rPh>
    <phoneticPr fontId="4"/>
  </si>
  <si>
    <t>★電気料金の各単価は、松山市を所轄する一般電気事業者（平成28年4月1日改正以前の電気事業法による。）の本入札公告日時点の値を用いること。また、ガス料金の各単価は、松山市を所轄する都市ガス事業者の本入札公告日時点の値を用いること。</t>
    <phoneticPr fontId="4"/>
  </si>
  <si>
    <t>空調
最大
電流値(A)
②</t>
    <rPh sb="0" eb="2">
      <t>クウチョウ</t>
    </rPh>
    <rPh sb="3" eb="5">
      <t>サイダイ</t>
    </rPh>
    <rPh sb="6" eb="8">
      <t>デンリュウ</t>
    </rPh>
    <rPh sb="8" eb="9">
      <t>チ</t>
    </rPh>
    <phoneticPr fontId="4"/>
  </si>
  <si>
    <t>空調
最大
電流値(A)
④</t>
    <rPh sb="0" eb="2">
      <t>クウチョウ</t>
    </rPh>
    <rPh sb="3" eb="5">
      <t>サイダイ</t>
    </rPh>
    <rPh sb="6" eb="9">
      <t>デンリュウチ</t>
    </rPh>
    <phoneticPr fontId="4"/>
  </si>
  <si>
    <t>④/③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</si>
</sst>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Red]\(0.0\)"/>
    <numFmt numFmtId="177" formatCode="0.0_ "/>
    <numFmt numFmtId="178" formatCode="00"/>
    <numFmt numFmtId="179" formatCode="0.00_ "/>
    <numFmt numFmtId="180" formatCode="0.000_ "/>
    <numFmt numFmtId="181" formatCode="#,##0.0;[Red]\-#,##0.0"/>
    <numFmt numFmtId="182" formatCode="0.0000_ "/>
    <numFmt numFmtId="183" formatCode="0.000"/>
    <numFmt numFmtId="184" formatCode="#,##0.000;[Red]\-#,##0.00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Ｐゴシック"/>
      <family val="3"/>
      <charset val="128"/>
    </font>
    <font>
      <sz val="9"/>
      <name val="ＭＳ ゴシック"/>
      <family val="3"/>
      <charset val="128"/>
    </font>
    <font>
      <sz val="8"/>
      <color indexed="10"/>
      <name val="ＭＳ Ｐゴシック"/>
      <family val="3"/>
      <charset val="128"/>
    </font>
    <font>
      <vertAlign val="superscript"/>
      <sz val="9"/>
      <name val="ＭＳ Ｐゴシック"/>
      <family val="3"/>
      <charset val="128"/>
    </font>
    <font>
      <sz val="7"/>
      <color indexed="10"/>
      <name val="ＭＳ Ｐゴシック"/>
      <family val="3"/>
      <charset val="128"/>
    </font>
    <font>
      <sz val="9"/>
      <color indexed="10"/>
      <name val="ＭＳ Ｐゴシック"/>
      <family val="3"/>
      <charset val="128"/>
    </font>
    <font>
      <sz val="8"/>
      <name val="ＭＳ Ｐゴシック"/>
      <family val="3"/>
      <charset val="128"/>
    </font>
    <font>
      <vertAlign val="superscript"/>
      <sz val="10"/>
      <name val="ＭＳ Ｐゴシック"/>
      <family val="3"/>
      <charset val="128"/>
    </font>
    <font>
      <sz val="6"/>
      <color indexed="10"/>
      <name val="ＭＳ Ｐゴシック"/>
      <family val="3"/>
      <charset val="128"/>
    </font>
    <font>
      <sz val="10.5"/>
      <color theme="1"/>
      <name val="ＭＳ ゴシック"/>
      <family val="3"/>
      <charset val="128"/>
    </font>
    <font>
      <sz val="11"/>
      <name val="ＭＳ Ｐゴシック"/>
      <family val="2"/>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u/>
      <sz val="11"/>
      <color theme="10"/>
      <name val="ＭＳ Ｐゴシック"/>
      <family val="3"/>
      <charset val="128"/>
    </font>
    <font>
      <sz val="9"/>
      <color indexed="81"/>
      <name val="ＭＳ Ｐゴシック"/>
      <family val="3"/>
      <charset val="128"/>
    </font>
    <font>
      <b/>
      <sz val="9"/>
      <color indexed="81"/>
      <name val="ＭＳ Ｐゴシック"/>
      <family val="3"/>
      <charset val="128"/>
    </font>
    <font>
      <sz val="10"/>
      <name val="HGS創英角ｺﾞｼｯｸUB"/>
      <family val="3"/>
      <charset val="128"/>
    </font>
    <font>
      <sz val="10"/>
      <name val="ＭＳ ゴシック"/>
      <family val="3"/>
      <charset val="128"/>
    </font>
    <font>
      <sz val="10"/>
      <color indexed="10"/>
      <name val="ＭＳ Ｐゴシック"/>
      <family val="3"/>
      <charset val="128"/>
    </font>
    <font>
      <sz val="11"/>
      <color theme="1"/>
      <name val="ＭＳ Ｐゴシック"/>
      <family val="2"/>
      <charset val="128"/>
      <scheme val="minor"/>
    </font>
    <font>
      <sz val="10"/>
      <name val="ＭＳ Ｐゴシック"/>
      <family val="2"/>
      <charset val="128"/>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lightGray"/>
    </fill>
    <fill>
      <patternFill patternType="solid">
        <fgColor rgb="FFFFFF99"/>
        <bgColor indexed="64"/>
      </patternFill>
    </fill>
    <fill>
      <patternFill patternType="solid">
        <fgColor indexed="13"/>
        <bgColor indexed="64"/>
      </patternFill>
    </fill>
    <fill>
      <patternFill patternType="solid">
        <fgColor rgb="FFFFFFCC"/>
        <bgColor indexed="64"/>
      </patternFill>
    </fill>
    <fill>
      <patternFill patternType="solid">
        <fgColor rgb="FFCCFFCC"/>
        <bgColor indexed="64"/>
      </patternFill>
    </fill>
  </fills>
  <borders count="27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medium">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medium">
        <color indexed="64"/>
      </right>
      <top style="double">
        <color indexed="64"/>
      </top>
      <bottom style="hair">
        <color indexed="64"/>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medium">
        <color indexed="64"/>
      </left>
      <right/>
      <top style="thin">
        <color indexed="64"/>
      </top>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medium">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style="hair">
        <color indexed="64"/>
      </bottom>
      <diagonal/>
    </border>
    <border diagonalUp="1">
      <left style="thin">
        <color indexed="64"/>
      </left>
      <right style="thin">
        <color indexed="64"/>
      </right>
      <top style="double">
        <color indexed="64"/>
      </top>
      <bottom/>
      <diagonal style="hair">
        <color indexed="64"/>
      </diagonal>
    </border>
    <border diagonalUp="1">
      <left style="thin">
        <color indexed="64"/>
      </left>
      <right style="thin">
        <color indexed="64"/>
      </right>
      <top/>
      <bottom style="double">
        <color indexed="64"/>
      </bottom>
      <diagonal style="hair">
        <color indexed="64"/>
      </diagonal>
    </border>
    <border diagonalUp="1">
      <left style="thin">
        <color indexed="64"/>
      </left>
      <right/>
      <top style="double">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double">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s>
  <cellStyleXfs count="9">
    <xf numFmtId="0" fontId="0" fillId="0" borderId="0">
      <alignment vertical="center"/>
    </xf>
    <xf numFmtId="0" fontId="2" fillId="0" borderId="0"/>
    <xf numFmtId="38" fontId="2" fillId="0" borderId="0" applyFont="0" applyFill="0" applyBorder="0" applyAlignment="0" applyProtection="0"/>
    <xf numFmtId="0" fontId="9"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28" fillId="0" borderId="0" applyNumberFormat="0" applyFill="0" applyBorder="0" applyAlignment="0" applyProtection="0">
      <alignment vertical="center"/>
    </xf>
    <xf numFmtId="38" fontId="34" fillId="0" borderId="0" applyFont="0" applyFill="0" applyBorder="0" applyAlignment="0" applyProtection="0">
      <alignment vertical="center"/>
    </xf>
  </cellStyleXfs>
  <cellXfs count="1464">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5"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30"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6"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2"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5"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6"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63"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3" fillId="0" borderId="7" xfId="1" applyFont="1" applyFill="1" applyBorder="1" applyAlignment="1">
      <alignment horizontal="left"/>
    </xf>
    <xf numFmtId="0" fontId="5" fillId="0" borderId="0" xfId="1" applyFont="1"/>
    <xf numFmtId="0" fontId="5" fillId="0" borderId="0" xfId="1" applyFont="1" applyFill="1"/>
    <xf numFmtId="0" fontId="3" fillId="0" borderId="74" xfId="1" applyFont="1" applyFill="1" applyBorder="1"/>
    <xf numFmtId="0" fontId="3" fillId="0" borderId="75" xfId="1" applyFont="1" applyFill="1" applyBorder="1"/>
    <xf numFmtId="0" fontId="3" fillId="0" borderId="66" xfId="1" applyFont="1" applyFill="1" applyBorder="1"/>
    <xf numFmtId="0" fontId="3" fillId="0" borderId="76" xfId="1" applyFont="1" applyFill="1" applyBorder="1"/>
    <xf numFmtId="0" fontId="3" fillId="0" borderId="67" xfId="1" applyFont="1" applyFill="1" applyBorder="1"/>
    <xf numFmtId="0" fontId="3" fillId="0" borderId="77" xfId="1" applyFont="1" applyFill="1" applyBorder="1"/>
    <xf numFmtId="0" fontId="3" fillId="0" borderId="78" xfId="1" applyFont="1" applyFill="1" applyBorder="1"/>
    <xf numFmtId="0" fontId="3" fillId="0" borderId="79" xfId="1" applyFont="1" applyFill="1" applyBorder="1"/>
    <xf numFmtId="0" fontId="3" fillId="0" borderId="80" xfId="1" applyFont="1" applyFill="1" applyBorder="1"/>
    <xf numFmtId="0" fontId="3" fillId="0" borderId="81" xfId="1" applyFont="1" applyFill="1" applyBorder="1"/>
    <xf numFmtId="0" fontId="3" fillId="0" borderId="82" xfId="1" applyFont="1" applyFill="1" applyBorder="1"/>
    <xf numFmtId="0" fontId="3" fillId="0" borderId="83" xfId="1" applyFont="1" applyFill="1" applyBorder="1"/>
    <xf numFmtId="0" fontId="3" fillId="0" borderId="68" xfId="1" applyFont="1" applyFill="1" applyBorder="1"/>
    <xf numFmtId="0" fontId="3" fillId="0" borderId="69" xfId="1" applyFont="1" applyFill="1" applyBorder="1"/>
    <xf numFmtId="0" fontId="3" fillId="0" borderId="84" xfId="1" applyFont="1" applyFill="1" applyBorder="1"/>
    <xf numFmtId="0" fontId="3" fillId="0" borderId="20" xfId="1" applyFont="1" applyFill="1" applyBorder="1"/>
    <xf numFmtId="0" fontId="3" fillId="0" borderId="85" xfId="1" applyFont="1" applyFill="1" applyBorder="1"/>
    <xf numFmtId="0" fontId="3" fillId="0" borderId="58" xfId="1" applyFont="1" applyFill="1" applyBorder="1"/>
    <xf numFmtId="0" fontId="3" fillId="0" borderId="22" xfId="1" applyFont="1" applyFill="1" applyBorder="1" applyAlignment="1">
      <alignment shrinkToFit="1"/>
    </xf>
    <xf numFmtId="0" fontId="3" fillId="0" borderId="86" xfId="1" applyFont="1" applyFill="1" applyBorder="1"/>
    <xf numFmtId="0" fontId="3" fillId="0" borderId="87" xfId="1" applyFont="1" applyFill="1" applyBorder="1"/>
    <xf numFmtId="0" fontId="3" fillId="0" borderId="88" xfId="1" applyFont="1" applyFill="1" applyBorder="1"/>
    <xf numFmtId="0" fontId="3" fillId="0" borderId="89" xfId="1" applyFont="1" applyFill="1" applyBorder="1"/>
    <xf numFmtId="0" fontId="3" fillId="0" borderId="13" xfId="1" applyFont="1" applyFill="1" applyBorder="1"/>
    <xf numFmtId="0" fontId="3" fillId="0" borderId="90" xfId="1" applyFont="1" applyFill="1" applyBorder="1" applyAlignment="1">
      <alignment horizontal="center"/>
    </xf>
    <xf numFmtId="0" fontId="3" fillId="0" borderId="91" xfId="1" applyFont="1" applyFill="1" applyBorder="1" applyAlignment="1">
      <alignment horizontal="center"/>
    </xf>
    <xf numFmtId="0" fontId="3" fillId="0" borderId="11" xfId="1" applyFont="1" applyFill="1" applyBorder="1" applyAlignment="1">
      <alignment horizontal="center"/>
    </xf>
    <xf numFmtId="0" fontId="3" fillId="0" borderId="92" xfId="1" applyFont="1" applyFill="1" applyBorder="1" applyAlignment="1">
      <alignment horizontal="center"/>
    </xf>
    <xf numFmtId="0" fontId="3" fillId="0" borderId="93" xfId="1" applyFont="1" applyFill="1" applyBorder="1" applyAlignment="1">
      <alignment horizontal="center"/>
    </xf>
    <xf numFmtId="0" fontId="3" fillId="0" borderId="2" xfId="1" applyFont="1" applyFill="1" applyBorder="1" applyAlignment="1">
      <alignment horizontal="center"/>
    </xf>
    <xf numFmtId="0" fontId="3" fillId="0" borderId="5"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176" fontId="5" fillId="0" borderId="0" xfId="4" applyNumberFormat="1" applyFont="1" applyBorder="1" applyAlignment="1">
      <alignment vertical="center"/>
    </xf>
    <xf numFmtId="177" fontId="2" fillId="0" borderId="62" xfId="1" applyNumberFormat="1" applyBorder="1" applyAlignment="1">
      <alignment horizontal="center" vertical="center"/>
    </xf>
    <xf numFmtId="0" fontId="2" fillId="0" borderId="63" xfId="1" applyBorder="1" applyAlignment="1">
      <alignment horizontal="center" vertical="center"/>
    </xf>
    <xf numFmtId="0" fontId="2" fillId="4" borderId="63" xfId="1" applyFill="1" applyBorder="1" applyAlignment="1">
      <alignment horizontal="center" vertical="center"/>
    </xf>
    <xf numFmtId="38" fontId="0" fillId="0" borderId="63" xfId="2" applyFont="1" applyBorder="1" applyAlignment="1">
      <alignment horizontal="center" vertical="center"/>
    </xf>
    <xf numFmtId="0" fontId="2" fillId="4" borderId="62" xfId="1" applyFill="1" applyBorder="1" applyAlignment="1">
      <alignment horizontal="center" vertical="center"/>
    </xf>
    <xf numFmtId="177" fontId="2" fillId="0" borderId="63" xfId="1" applyNumberFormat="1" applyBorder="1" applyAlignment="1">
      <alignment horizontal="center" vertical="center"/>
    </xf>
    <xf numFmtId="0" fontId="2" fillId="4" borderId="45" xfId="1" applyFill="1" applyBorder="1" applyAlignment="1">
      <alignment horizontal="center" vertical="center"/>
    </xf>
    <xf numFmtId="0" fontId="2" fillId="0" borderId="81" xfId="1" applyBorder="1" applyAlignment="1">
      <alignment horizontal="center" vertical="center" wrapText="1"/>
    </xf>
    <xf numFmtId="0" fontId="2" fillId="0" borderId="79" xfId="1" applyBorder="1" applyAlignment="1">
      <alignment horizontal="center" vertical="center" wrapText="1"/>
    </xf>
    <xf numFmtId="0" fontId="2" fillId="0" borderId="92" xfId="1" applyBorder="1" applyAlignment="1">
      <alignment horizontal="center" vertical="center" wrapText="1"/>
    </xf>
    <xf numFmtId="0" fontId="2" fillId="0" borderId="11" xfId="1" applyBorder="1" applyAlignment="1">
      <alignment horizontal="center" vertical="center" wrapText="1"/>
    </xf>
    <xf numFmtId="0" fontId="2" fillId="0" borderId="107"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right" vertical="center"/>
    </xf>
    <xf numFmtId="0" fontId="2" fillId="0" borderId="41" xfId="1" applyFont="1" applyBorder="1" applyAlignment="1">
      <alignment horizontal="center" vertical="center" wrapText="1"/>
    </xf>
    <xf numFmtId="0" fontId="2" fillId="0" borderId="80" xfId="1" applyFont="1" applyBorder="1" applyAlignment="1">
      <alignment horizontal="center" vertical="center" wrapText="1"/>
    </xf>
    <xf numFmtId="178" fontId="2" fillId="0" borderId="114" xfId="1" applyNumberFormat="1" applyFont="1" applyBorder="1" applyAlignment="1">
      <alignment horizontal="center" vertical="center"/>
    </xf>
    <xf numFmtId="178" fontId="2" fillId="0" borderId="115" xfId="1" applyNumberFormat="1" applyFont="1" applyBorder="1" applyAlignment="1">
      <alignment horizontal="center" vertical="center"/>
    </xf>
    <xf numFmtId="0" fontId="2" fillId="0" borderId="115" xfId="1" applyFont="1" applyBorder="1" applyAlignment="1">
      <alignment vertical="center"/>
    </xf>
    <xf numFmtId="0" fontId="2" fillId="0" borderId="116" xfId="1" applyFont="1" applyBorder="1" applyAlignment="1">
      <alignment vertical="center"/>
    </xf>
    <xf numFmtId="0" fontId="2" fillId="0" borderId="117" xfId="1" applyFont="1" applyBorder="1" applyAlignment="1">
      <alignment vertical="center"/>
    </xf>
    <xf numFmtId="178" fontId="2" fillId="0" borderId="118" xfId="1" applyNumberFormat="1" applyFont="1" applyBorder="1" applyAlignment="1">
      <alignment horizontal="center" vertical="center"/>
    </xf>
    <xf numFmtId="178" fontId="2" fillId="0" borderId="59" xfId="1" applyNumberFormat="1" applyFont="1" applyBorder="1" applyAlignment="1">
      <alignment horizontal="center" vertical="center"/>
    </xf>
    <xf numFmtId="0" fontId="2" fillId="0" borderId="35" xfId="1" applyFont="1" applyBorder="1" applyAlignment="1">
      <alignment vertical="center"/>
    </xf>
    <xf numFmtId="0" fontId="2" fillId="0" borderId="36" xfId="1" applyFont="1" applyBorder="1" applyAlignment="1">
      <alignment vertical="center"/>
    </xf>
    <xf numFmtId="178" fontId="2" fillId="0" borderId="120" xfId="1" applyNumberFormat="1" applyFont="1" applyBorder="1" applyAlignment="1">
      <alignment horizontal="center" vertical="center"/>
    </xf>
    <xf numFmtId="178" fontId="2" fillId="0" borderId="121" xfId="1" applyNumberFormat="1" applyFont="1" applyBorder="1" applyAlignment="1">
      <alignment horizontal="center" vertical="center"/>
    </xf>
    <xf numFmtId="0" fontId="2" fillId="0" borderId="122" xfId="1" applyFont="1" applyBorder="1" applyAlignment="1">
      <alignment vertical="center"/>
    </xf>
    <xf numFmtId="0" fontId="2" fillId="0" borderId="123" xfId="1" applyFont="1" applyBorder="1" applyAlignment="1">
      <alignment vertical="center"/>
    </xf>
    <xf numFmtId="0" fontId="12" fillId="0" borderId="45" xfId="1" applyFont="1" applyBorder="1" applyAlignment="1">
      <alignment horizontal="center" vertical="center"/>
    </xf>
    <xf numFmtId="0" fontId="12" fillId="4" borderId="45" xfId="1" quotePrefix="1" applyFont="1" applyFill="1" applyBorder="1" applyAlignment="1">
      <alignment horizontal="center" vertical="center"/>
    </xf>
    <xf numFmtId="0" fontId="12" fillId="0" borderId="0" xfId="1" applyFont="1" applyAlignment="1">
      <alignment horizontal="center" vertical="center"/>
    </xf>
    <xf numFmtId="0" fontId="12" fillId="4" borderId="46" xfId="1" applyFont="1" applyFill="1" applyBorder="1" applyAlignment="1">
      <alignment vertical="center"/>
    </xf>
    <xf numFmtId="0" fontId="12" fillId="4" borderId="41" xfId="1" applyFont="1" applyFill="1" applyBorder="1" applyAlignment="1">
      <alignment vertical="center"/>
    </xf>
    <xf numFmtId="0" fontId="13" fillId="0" borderId="0" xfId="1" applyFont="1" applyBorder="1" applyAlignment="1">
      <alignment horizontal="right" vertical="center"/>
    </xf>
    <xf numFmtId="0" fontId="12" fillId="0" borderId="0" xfId="1" applyFont="1" applyAlignment="1">
      <alignment vertical="center"/>
    </xf>
    <xf numFmtId="0" fontId="14" fillId="0" borderId="0" xfId="1" applyFont="1" applyAlignment="1">
      <alignment vertical="center"/>
    </xf>
    <xf numFmtId="0" fontId="12" fillId="0" borderId="126" xfId="1" applyFont="1" applyBorder="1" applyAlignment="1">
      <alignment vertical="center"/>
    </xf>
    <xf numFmtId="0" fontId="12" fillId="0" borderId="131" xfId="1" applyFont="1" applyBorder="1" applyAlignment="1">
      <alignment vertical="center"/>
    </xf>
    <xf numFmtId="0" fontId="12" fillId="0" borderId="111" xfId="1" applyFont="1" applyBorder="1" applyAlignment="1">
      <alignment horizontal="centerContinuous" vertical="center"/>
    </xf>
    <xf numFmtId="0" fontId="12" fillId="0" borderId="41" xfId="1" applyFont="1" applyBorder="1" applyAlignment="1">
      <alignment horizontal="centerContinuous" vertical="center"/>
    </xf>
    <xf numFmtId="0" fontId="12" fillId="0" borderId="84" xfId="1" applyFont="1" applyBorder="1" applyAlignment="1">
      <alignment horizontal="center" vertical="center"/>
    </xf>
    <xf numFmtId="0" fontId="12" fillId="0" borderId="132" xfId="1" applyFont="1" applyBorder="1" applyAlignment="1">
      <alignment horizontal="center" vertical="center"/>
    </xf>
    <xf numFmtId="0" fontId="12" fillId="0" borderId="96" xfId="1" applyFont="1" applyBorder="1" applyAlignment="1">
      <alignment horizontal="centerContinuous" vertical="center"/>
    </xf>
    <xf numFmtId="0" fontId="12" fillId="0" borderId="45" xfId="1" applyFont="1" applyBorder="1" applyAlignment="1">
      <alignment horizontal="centerContinuous" vertical="center"/>
    </xf>
    <xf numFmtId="0" fontId="12" fillId="0" borderId="84" xfId="1" applyFont="1" applyBorder="1" applyAlignment="1">
      <alignment horizontal="center" vertical="center" shrinkToFit="1"/>
    </xf>
    <xf numFmtId="0" fontId="12" fillId="0" borderId="133" xfId="1" applyFont="1" applyBorder="1" applyAlignment="1">
      <alignment horizontal="center" vertical="center" shrinkToFit="1"/>
    </xf>
    <xf numFmtId="0" fontId="12" fillId="0" borderId="135" xfId="1" applyFont="1" applyBorder="1" applyAlignment="1">
      <alignment vertical="center"/>
    </xf>
    <xf numFmtId="0" fontId="12" fillId="0" borderId="106" xfId="1" applyFont="1" applyBorder="1" applyAlignment="1">
      <alignment horizontal="center" vertical="center"/>
    </xf>
    <xf numFmtId="0" fontId="12" fillId="0" borderId="92" xfId="1" applyFont="1" applyBorder="1" applyAlignment="1">
      <alignment horizontal="center" vertical="center"/>
    </xf>
    <xf numFmtId="0" fontId="12" fillId="0" borderId="107" xfId="1" applyFont="1" applyBorder="1" applyAlignment="1">
      <alignment horizontal="center" vertical="center"/>
    </xf>
    <xf numFmtId="0" fontId="12" fillId="0" borderId="91" xfId="1" applyFont="1" applyBorder="1" applyAlignment="1">
      <alignment horizontal="center" vertical="center"/>
    </xf>
    <xf numFmtId="0" fontId="12" fillId="0" borderId="138" xfId="1" applyFont="1" applyBorder="1" applyAlignment="1">
      <alignment vertical="center"/>
    </xf>
    <xf numFmtId="0" fontId="12" fillId="0" borderId="139" xfId="1" applyFont="1" applyBorder="1" applyAlignment="1">
      <alignment horizontal="center" vertical="center"/>
    </xf>
    <xf numFmtId="0" fontId="12" fillId="0" borderId="140" xfId="1" applyFont="1" applyBorder="1" applyAlignment="1">
      <alignment horizontal="center" vertical="center"/>
    </xf>
    <xf numFmtId="0" fontId="12" fillId="0" borderId="141" xfId="1" applyFont="1" applyBorder="1" applyAlignment="1">
      <alignment horizontal="center" vertical="center"/>
    </xf>
    <xf numFmtId="177" fontId="12" fillId="4" borderId="96" xfId="1" applyNumberFormat="1" applyFont="1" applyFill="1" applyBorder="1" applyAlignment="1">
      <alignment horizontal="center" vertical="center"/>
    </xf>
    <xf numFmtId="177" fontId="12" fillId="4" borderId="41" xfId="1" applyNumberFormat="1" applyFont="1" applyFill="1" applyBorder="1" applyAlignment="1">
      <alignment horizontal="center" vertical="center"/>
    </xf>
    <xf numFmtId="0" fontId="12" fillId="4" borderId="45" xfId="1" applyFont="1" applyFill="1" applyBorder="1" applyAlignment="1">
      <alignment horizontal="center" vertical="center"/>
    </xf>
    <xf numFmtId="177" fontId="12" fillId="0" borderId="45" xfId="1" applyNumberFormat="1" applyFont="1" applyBorder="1" applyAlignment="1">
      <alignment horizontal="center" vertical="center"/>
    </xf>
    <xf numFmtId="177" fontId="12" fillId="0" borderId="95" xfId="1" applyNumberFormat="1" applyFont="1" applyBorder="1" applyAlignment="1">
      <alignment horizontal="center" vertical="center"/>
    </xf>
    <xf numFmtId="179" fontId="12" fillId="0" borderId="45" xfId="1" applyNumberFormat="1" applyFont="1" applyBorder="1" applyAlignment="1">
      <alignment horizontal="center" vertical="center"/>
    </xf>
    <xf numFmtId="179" fontId="12" fillId="0" borderId="95" xfId="1" applyNumberFormat="1" applyFont="1" applyBorder="1" applyAlignment="1">
      <alignment horizontal="center" vertical="center"/>
    </xf>
    <xf numFmtId="180" fontId="12" fillId="4" borderId="96" xfId="1" applyNumberFormat="1" applyFont="1" applyFill="1" applyBorder="1" applyAlignment="1">
      <alignment horizontal="center" vertical="center"/>
    </xf>
    <xf numFmtId="180" fontId="12" fillId="4" borderId="45" xfId="1" applyNumberFormat="1" applyFont="1" applyFill="1" applyBorder="1" applyAlignment="1">
      <alignment horizontal="center" vertical="center"/>
    </xf>
    <xf numFmtId="180" fontId="12" fillId="0" borderId="45" xfId="1" applyNumberFormat="1" applyFont="1" applyBorder="1" applyAlignment="1">
      <alignment horizontal="center" vertical="center"/>
    </xf>
    <xf numFmtId="180" fontId="12" fillId="0" borderId="46" xfId="1" applyNumberFormat="1" applyFont="1" applyBorder="1" applyAlignment="1">
      <alignment horizontal="center" vertical="center"/>
    </xf>
    <xf numFmtId="177" fontId="12" fillId="0" borderId="109" xfId="1" applyNumberFormat="1" applyFont="1" applyBorder="1" applyAlignment="1">
      <alignment horizontal="center" vertical="center"/>
    </xf>
    <xf numFmtId="0" fontId="12" fillId="0" borderId="142" xfId="1" applyFont="1" applyBorder="1" applyAlignment="1">
      <alignment vertical="center"/>
    </xf>
    <xf numFmtId="0" fontId="12" fillId="5" borderId="106" xfId="1" applyFont="1" applyFill="1" applyBorder="1" applyAlignment="1">
      <alignment horizontal="center" vertical="center"/>
    </xf>
    <xf numFmtId="0" fontId="12" fillId="5" borderId="80" xfId="1" applyFont="1" applyFill="1" applyBorder="1" applyAlignment="1">
      <alignment horizontal="center" vertical="center"/>
    </xf>
    <xf numFmtId="0" fontId="12" fillId="0" borderId="81" xfId="1" applyFont="1" applyBorder="1" applyAlignment="1">
      <alignment horizontal="center" vertical="center"/>
    </xf>
    <xf numFmtId="177" fontId="12" fillId="0" borderId="81" xfId="1" applyNumberFormat="1" applyFont="1" applyBorder="1" applyAlignment="1">
      <alignment horizontal="center" vertical="center"/>
    </xf>
    <xf numFmtId="177" fontId="12" fillId="0" borderId="112" xfId="1" applyNumberFormat="1" applyFont="1" applyBorder="1" applyAlignment="1">
      <alignment horizontal="center" vertical="center"/>
    </xf>
    <xf numFmtId="179" fontId="12" fillId="0" borderId="81" xfId="1" applyNumberFormat="1" applyFont="1" applyBorder="1" applyAlignment="1">
      <alignment horizontal="center" vertical="center"/>
    </xf>
    <xf numFmtId="179" fontId="12" fillId="0" borderId="112" xfId="1" applyNumberFormat="1" applyFont="1" applyBorder="1" applyAlignment="1">
      <alignment horizontal="center" vertical="center"/>
    </xf>
    <xf numFmtId="0" fontId="12" fillId="5" borderId="81" xfId="1" applyFont="1" applyFill="1" applyBorder="1" applyAlignment="1">
      <alignment horizontal="center" vertical="center"/>
    </xf>
    <xf numFmtId="180" fontId="12" fillId="0" borderId="81" xfId="1" applyNumberFormat="1" applyFont="1" applyBorder="1" applyAlignment="1">
      <alignment horizontal="center" vertical="center"/>
    </xf>
    <xf numFmtId="180" fontId="12" fillId="0" borderId="79" xfId="1" applyNumberFormat="1" applyFont="1" applyBorder="1" applyAlignment="1">
      <alignment horizontal="center" vertical="center"/>
    </xf>
    <xf numFmtId="177" fontId="12" fillId="5" borderId="106" xfId="1" applyNumberFormat="1" applyFont="1" applyFill="1" applyBorder="1" applyAlignment="1">
      <alignment horizontal="center" vertical="center"/>
    </xf>
    <xf numFmtId="177" fontId="12" fillId="5" borderId="80" xfId="1" applyNumberFormat="1" applyFont="1" applyFill="1" applyBorder="1" applyAlignment="1">
      <alignment horizontal="center" vertical="center"/>
    </xf>
    <xf numFmtId="0" fontId="12" fillId="0" borderId="143" xfId="1" applyFont="1" applyBorder="1" applyAlignment="1">
      <alignment vertical="center"/>
    </xf>
    <xf numFmtId="179" fontId="12" fillId="0" borderId="18" xfId="1" applyNumberFormat="1" applyFont="1" applyBorder="1" applyAlignment="1">
      <alignment horizontal="center" vertical="center"/>
    </xf>
    <xf numFmtId="179" fontId="12" fillId="0" borderId="140" xfId="1" applyNumberFormat="1" applyFont="1" applyBorder="1" applyAlignment="1">
      <alignment horizontal="center" vertical="center"/>
    </xf>
    <xf numFmtId="0" fontId="12" fillId="0" borderId="145" xfId="1" applyFont="1" applyBorder="1" applyAlignment="1">
      <alignment horizontal="center" vertical="center"/>
    </xf>
    <xf numFmtId="0" fontId="12" fillId="5" borderId="41" xfId="1" applyFont="1" applyFill="1" applyBorder="1" applyAlignment="1">
      <alignment horizontal="center" vertical="center"/>
    </xf>
    <xf numFmtId="179" fontId="12" fillId="5" borderId="45" xfId="1" applyNumberFormat="1" applyFont="1" applyFill="1" applyBorder="1" applyAlignment="1">
      <alignment horizontal="center" vertical="center"/>
    </xf>
    <xf numFmtId="0" fontId="12" fillId="4" borderId="96" xfId="1" applyFont="1" applyFill="1" applyBorder="1" applyAlignment="1">
      <alignment horizontal="center" vertical="center"/>
    </xf>
    <xf numFmtId="0" fontId="12" fillId="5" borderId="96" xfId="1" applyFont="1" applyFill="1" applyBorder="1" applyAlignment="1">
      <alignment horizontal="center" vertical="center"/>
    </xf>
    <xf numFmtId="0" fontId="12" fillId="5" borderId="45" xfId="1" applyFont="1" applyFill="1" applyBorder="1" applyAlignment="1">
      <alignment horizontal="center" vertical="center"/>
    </xf>
    <xf numFmtId="0" fontId="12" fillId="5" borderId="109" xfId="1" applyFont="1" applyFill="1" applyBorder="1" applyAlignment="1">
      <alignment horizontal="center" vertical="center"/>
    </xf>
    <xf numFmtId="0" fontId="12" fillId="0" borderId="141" xfId="1" applyFont="1" applyBorder="1" applyAlignment="1">
      <alignment vertical="center"/>
    </xf>
    <xf numFmtId="179" fontId="12" fillId="5" borderId="106" xfId="1" applyNumberFormat="1" applyFont="1" applyFill="1" applyBorder="1" applyAlignment="1">
      <alignment horizontal="center" vertical="center"/>
    </xf>
    <xf numFmtId="179" fontId="12" fillId="5" borderId="80" xfId="1" applyNumberFormat="1" applyFont="1" applyFill="1" applyBorder="1" applyAlignment="1">
      <alignment horizontal="center" vertical="center"/>
    </xf>
    <xf numFmtId="0" fontId="12" fillId="5" borderId="148" xfId="1" applyFont="1" applyFill="1" applyBorder="1" applyAlignment="1">
      <alignment horizontal="center" vertical="center"/>
    </xf>
    <xf numFmtId="0" fontId="12" fillId="0" borderId="63" xfId="1" applyFont="1" applyBorder="1" applyAlignment="1">
      <alignment horizontal="center" vertical="center"/>
    </xf>
    <xf numFmtId="0" fontId="12" fillId="5" borderId="95" xfId="1" applyFont="1" applyFill="1" applyBorder="1" applyAlignment="1">
      <alignment horizontal="center" vertical="center"/>
    </xf>
    <xf numFmtId="177" fontId="12" fillId="5" borderId="45" xfId="1" applyNumberFormat="1" applyFont="1" applyFill="1" applyBorder="1" applyAlignment="1">
      <alignment horizontal="center" vertical="center"/>
    </xf>
    <xf numFmtId="177" fontId="12" fillId="5" borderId="95" xfId="1" applyNumberFormat="1" applyFont="1" applyFill="1" applyBorder="1" applyAlignment="1">
      <alignment horizontal="center" vertical="center"/>
    </xf>
    <xf numFmtId="0" fontId="12" fillId="0" borderId="149" xfId="1" applyFont="1" applyBorder="1" applyAlignment="1">
      <alignment vertical="center"/>
    </xf>
    <xf numFmtId="177" fontId="12" fillId="5" borderId="84" xfId="1" applyNumberFormat="1" applyFont="1" applyFill="1" applyBorder="1" applyAlignment="1">
      <alignment horizontal="center" vertical="center"/>
    </xf>
    <xf numFmtId="177" fontId="12" fillId="5" borderId="99" xfId="1" applyNumberFormat="1" applyFont="1" applyFill="1" applyBorder="1" applyAlignment="1">
      <alignment horizontal="center" vertical="center"/>
    </xf>
    <xf numFmtId="179" fontId="12" fillId="5" borderId="96" xfId="1" applyNumberFormat="1" applyFont="1" applyFill="1" applyBorder="1" applyAlignment="1">
      <alignment horizontal="center" vertical="center"/>
    </xf>
    <xf numFmtId="179" fontId="12" fillId="5" borderId="41" xfId="1" applyNumberFormat="1" applyFont="1" applyFill="1" applyBorder="1" applyAlignment="1">
      <alignment horizontal="center" vertical="center"/>
    </xf>
    <xf numFmtId="0" fontId="12" fillId="5" borderId="98" xfId="1" applyFont="1" applyFill="1" applyBorder="1" applyAlignment="1">
      <alignment horizontal="center" vertical="center"/>
    </xf>
    <xf numFmtId="0" fontId="12" fillId="5" borderId="69" xfId="1" applyFont="1" applyFill="1" applyBorder="1" applyAlignment="1">
      <alignment horizontal="center" vertical="center"/>
    </xf>
    <xf numFmtId="0" fontId="12" fillId="5" borderId="84" xfId="1" applyFont="1" applyFill="1" applyBorder="1" applyAlignment="1">
      <alignment horizontal="center" vertical="center"/>
    </xf>
    <xf numFmtId="0" fontId="12" fillId="5" borderId="133" xfId="1" applyFont="1" applyFill="1" applyBorder="1" applyAlignment="1">
      <alignment horizontal="center" vertical="center"/>
    </xf>
    <xf numFmtId="0" fontId="12" fillId="0" borderId="151" xfId="1" applyFont="1" applyBorder="1" applyAlignment="1">
      <alignment vertical="center"/>
    </xf>
    <xf numFmtId="0" fontId="12" fillId="5" borderId="152" xfId="1" applyFont="1" applyFill="1" applyBorder="1" applyAlignment="1">
      <alignment horizontal="center" vertical="center"/>
    </xf>
    <xf numFmtId="0" fontId="12" fillId="5" borderId="125" xfId="1" applyFont="1" applyFill="1" applyBorder="1" applyAlignment="1">
      <alignment horizontal="center" vertical="center"/>
    </xf>
    <xf numFmtId="0" fontId="12" fillId="5" borderId="113" xfId="1" applyFont="1" applyFill="1" applyBorder="1" applyAlignment="1">
      <alignment horizontal="center" vertical="center"/>
    </xf>
    <xf numFmtId="0" fontId="12" fillId="5" borderId="153" xfId="1" applyFont="1" applyFill="1" applyBorder="1" applyAlignment="1">
      <alignment horizontal="center" vertical="center"/>
    </xf>
    <xf numFmtId="179" fontId="12" fillId="0" borderId="113" xfId="1" applyNumberFormat="1" applyFont="1" applyBorder="1" applyAlignment="1">
      <alignment horizontal="center" vertical="center"/>
    </xf>
    <xf numFmtId="179" fontId="12" fillId="0" borderId="153" xfId="1" applyNumberFormat="1" applyFont="1" applyBorder="1" applyAlignment="1">
      <alignment horizontal="center" vertical="center"/>
    </xf>
    <xf numFmtId="179" fontId="12" fillId="0" borderId="124" xfId="1" applyNumberFormat="1" applyFont="1" applyBorder="1" applyAlignment="1">
      <alignment horizontal="center" vertical="center"/>
    </xf>
    <xf numFmtId="0" fontId="12" fillId="0" borderId="157" xfId="1" applyFont="1" applyBorder="1" applyAlignment="1">
      <alignment vertical="center"/>
    </xf>
    <xf numFmtId="0" fontId="12" fillId="0" borderId="159" xfId="1" applyFont="1" applyBorder="1" applyAlignment="1">
      <alignment horizontal="left" vertical="center"/>
    </xf>
    <xf numFmtId="0" fontId="14" fillId="0" borderId="160" xfId="1" applyFont="1" applyBorder="1" applyAlignment="1">
      <alignment vertical="center"/>
    </xf>
    <xf numFmtId="0" fontId="12" fillId="0" borderId="161" xfId="1" applyFont="1" applyBorder="1" applyAlignment="1">
      <alignment horizontal="center" vertical="center"/>
    </xf>
    <xf numFmtId="0" fontId="12" fillId="0" borderId="1" xfId="1" applyFont="1" applyBorder="1" applyAlignment="1">
      <alignment vertical="center"/>
    </xf>
    <xf numFmtId="0" fontId="12" fillId="0" borderId="7" xfId="1" applyFont="1" applyBorder="1" applyAlignment="1">
      <alignment vertical="center"/>
    </xf>
    <xf numFmtId="0" fontId="12" fillId="0" borderId="112" xfId="1" applyFont="1" applyBorder="1" applyAlignment="1">
      <alignment horizontal="center" vertical="center"/>
    </xf>
    <xf numFmtId="0" fontId="12" fillId="0" borderId="165" xfId="1" applyFont="1" applyBorder="1" applyAlignment="1">
      <alignment horizontal="center" vertical="center"/>
    </xf>
    <xf numFmtId="0" fontId="12" fillId="0" borderId="166" xfId="1" applyFont="1" applyBorder="1" applyAlignment="1">
      <alignment horizontal="center" vertical="center"/>
    </xf>
    <xf numFmtId="0" fontId="12" fillId="5" borderId="104" xfId="1" applyFont="1" applyFill="1" applyBorder="1" applyAlignment="1">
      <alignment horizontal="center" vertical="center"/>
    </xf>
    <xf numFmtId="0" fontId="12" fillId="5" borderId="103" xfId="1" applyFont="1" applyFill="1" applyBorder="1" applyAlignment="1">
      <alignment horizontal="center" vertical="center"/>
    </xf>
    <xf numFmtId="0" fontId="12" fillId="5" borderId="105" xfId="1" applyFont="1" applyFill="1" applyBorder="1" applyAlignment="1">
      <alignment horizontal="center" vertical="center"/>
    </xf>
    <xf numFmtId="0" fontId="12" fillId="5" borderId="146" xfId="1" applyFont="1" applyFill="1" applyBorder="1" applyAlignment="1">
      <alignment horizontal="center" vertical="center"/>
    </xf>
    <xf numFmtId="0" fontId="12" fillId="5" borderId="168" xfId="1" applyFont="1" applyFill="1" applyBorder="1" applyAlignment="1">
      <alignment horizontal="center" vertical="center"/>
    </xf>
    <xf numFmtId="0" fontId="12" fillId="0" borderId="171" xfId="1" applyFont="1" applyBorder="1" applyAlignment="1">
      <alignment horizontal="center" vertical="center"/>
    </xf>
    <xf numFmtId="0" fontId="12" fillId="5" borderId="94" xfId="1" applyFont="1" applyFill="1" applyBorder="1" applyAlignment="1">
      <alignment horizontal="center" vertical="center"/>
    </xf>
    <xf numFmtId="0" fontId="12" fillId="5" borderId="62" xfId="1" applyFont="1" applyFill="1" applyBorder="1" applyAlignment="1">
      <alignment horizontal="center" vertical="center"/>
    </xf>
    <xf numFmtId="0" fontId="12" fillId="5" borderId="97" xfId="1" applyFont="1" applyFill="1" applyBorder="1" applyAlignment="1">
      <alignment horizontal="center" vertical="center"/>
    </xf>
    <xf numFmtId="0" fontId="12" fillId="5" borderId="144" xfId="1" applyFont="1" applyFill="1" applyBorder="1" applyAlignment="1">
      <alignment horizontal="center" vertical="center"/>
    </xf>
    <xf numFmtId="0" fontId="12" fillId="5" borderId="145" xfId="1" applyFont="1" applyFill="1" applyBorder="1" applyAlignment="1">
      <alignment horizontal="center" vertical="center"/>
    </xf>
    <xf numFmtId="0" fontId="12" fillId="0" borderId="172" xfId="1" applyFont="1" applyBorder="1" applyAlignment="1">
      <alignment horizontal="center" vertical="center"/>
    </xf>
    <xf numFmtId="0" fontId="12" fillId="0" borderId="173" xfId="1" applyFont="1" applyBorder="1" applyAlignment="1">
      <alignment horizontal="center" vertical="center"/>
    </xf>
    <xf numFmtId="0" fontId="12" fillId="0" borderId="174" xfId="1" applyFont="1" applyBorder="1" applyAlignment="1">
      <alignment horizontal="center" vertical="center"/>
    </xf>
    <xf numFmtId="0" fontId="12" fillId="0" borderId="177" xfId="1" applyFont="1" applyBorder="1" applyAlignment="1">
      <alignment horizontal="center" vertical="center"/>
    </xf>
    <xf numFmtId="0" fontId="12" fillId="5" borderId="178" xfId="1" applyFont="1" applyFill="1" applyBorder="1" applyAlignment="1">
      <alignment horizontal="center" vertical="center"/>
    </xf>
    <xf numFmtId="177" fontId="12" fillId="0" borderId="24" xfId="1" applyNumberFormat="1" applyFont="1" applyFill="1" applyBorder="1" applyAlignment="1">
      <alignment horizontal="center" vertical="center"/>
    </xf>
    <xf numFmtId="177" fontId="12" fillId="0" borderId="177" xfId="1" applyNumberFormat="1" applyFont="1" applyFill="1" applyBorder="1" applyAlignment="1">
      <alignment horizontal="center" vertical="center"/>
    </xf>
    <xf numFmtId="0" fontId="12" fillId="5" borderId="24" xfId="1" applyFont="1" applyFill="1" applyBorder="1" applyAlignment="1">
      <alignment horizontal="center" vertical="center"/>
    </xf>
    <xf numFmtId="0" fontId="12" fillId="5" borderId="177" xfId="1" applyFont="1" applyFill="1" applyBorder="1" applyAlignment="1">
      <alignment horizontal="center" vertical="center"/>
    </xf>
    <xf numFmtId="0" fontId="12" fillId="5" borderId="179" xfId="1" applyFont="1" applyFill="1" applyBorder="1" applyAlignment="1">
      <alignment horizontal="center" vertical="center"/>
    </xf>
    <xf numFmtId="177" fontId="12" fillId="0" borderId="180" xfId="1" applyNumberFormat="1" applyFont="1" applyBorder="1" applyAlignment="1">
      <alignment horizontal="center" vertical="center"/>
    </xf>
    <xf numFmtId="0" fontId="12" fillId="0" borderId="182" xfId="1" applyFont="1" applyBorder="1" applyAlignment="1">
      <alignment horizontal="center" vertical="center"/>
    </xf>
    <xf numFmtId="0" fontId="12" fillId="0" borderId="183" xfId="1" applyFont="1" applyBorder="1" applyAlignment="1">
      <alignment horizontal="center" vertical="center"/>
    </xf>
    <xf numFmtId="0" fontId="12" fillId="0" borderId="26" xfId="1" applyFont="1" applyBorder="1" applyAlignment="1">
      <alignment horizontal="center" vertical="center"/>
    </xf>
    <xf numFmtId="0" fontId="12" fillId="0" borderId="185" xfId="1" applyFont="1" applyBorder="1" applyAlignment="1">
      <alignment horizontal="center" vertical="center"/>
    </xf>
    <xf numFmtId="177" fontId="12" fillId="0" borderId="186" xfId="1" applyNumberFormat="1" applyFont="1" applyFill="1" applyBorder="1" applyAlignment="1">
      <alignment horizontal="center" vertical="center"/>
    </xf>
    <xf numFmtId="0" fontId="12" fillId="5" borderId="29" xfId="1" applyFont="1" applyFill="1" applyBorder="1" applyAlignment="1">
      <alignment horizontal="center" vertical="center"/>
    </xf>
    <xf numFmtId="0" fontId="12" fillId="5" borderId="185" xfId="1" applyFont="1" applyFill="1" applyBorder="1" applyAlignment="1">
      <alignment horizontal="center" vertical="center"/>
    </xf>
    <xf numFmtId="0" fontId="12" fillId="5" borderId="187" xfId="1" applyFont="1" applyFill="1" applyBorder="1" applyAlignment="1">
      <alignment horizontal="center" vertical="center"/>
    </xf>
    <xf numFmtId="177" fontId="12" fillId="0" borderId="188" xfId="1" applyNumberFormat="1" applyFont="1" applyBorder="1" applyAlignment="1">
      <alignment horizontal="center" vertical="center"/>
    </xf>
    <xf numFmtId="0" fontId="12" fillId="0" borderId="190" xfId="1" applyFont="1" applyBorder="1" applyAlignment="1">
      <alignment horizontal="center" vertical="center"/>
    </xf>
    <xf numFmtId="0" fontId="12" fillId="0" borderId="191" xfId="1" applyFont="1" applyBorder="1" applyAlignment="1">
      <alignment horizontal="center" vertical="center"/>
    </xf>
    <xf numFmtId="0" fontId="12" fillId="0" borderId="37" xfId="1" applyFont="1" applyBorder="1" applyAlignment="1">
      <alignment horizontal="center" vertical="center"/>
    </xf>
    <xf numFmtId="0" fontId="12" fillId="0" borderId="192" xfId="1" applyFont="1" applyBorder="1" applyAlignment="1">
      <alignment horizontal="center" vertical="center"/>
    </xf>
    <xf numFmtId="177" fontId="12" fillId="5" borderId="94" xfId="1" applyNumberFormat="1" applyFont="1" applyFill="1" applyBorder="1" applyAlignment="1">
      <alignment horizontal="center" vertical="center"/>
    </xf>
    <xf numFmtId="177" fontId="12" fillId="5" borderId="62" xfId="1" applyNumberFormat="1" applyFont="1" applyFill="1" applyBorder="1" applyAlignment="1">
      <alignment horizontal="center" vertical="center"/>
    </xf>
    <xf numFmtId="177" fontId="12" fillId="5" borderId="145" xfId="1" applyNumberFormat="1" applyFont="1" applyFill="1" applyBorder="1" applyAlignment="1">
      <alignment horizontal="center" vertical="center"/>
    </xf>
    <xf numFmtId="177" fontId="12" fillId="0" borderId="62" xfId="1" applyNumberFormat="1" applyFont="1" applyFill="1" applyBorder="1" applyAlignment="1">
      <alignment horizontal="center" vertical="center"/>
    </xf>
    <xf numFmtId="177" fontId="12" fillId="0" borderId="145" xfId="1" applyNumberFormat="1" applyFont="1" applyFill="1" applyBorder="1" applyAlignment="1">
      <alignment horizontal="center" vertical="center"/>
    </xf>
    <xf numFmtId="177" fontId="12" fillId="5" borderId="97" xfId="1" applyNumberFormat="1" applyFont="1" applyFill="1" applyBorder="1" applyAlignment="1">
      <alignment horizontal="center" vertical="center"/>
    </xf>
    <xf numFmtId="177" fontId="12" fillId="5" borderId="172" xfId="1" applyNumberFormat="1" applyFont="1" applyFill="1" applyBorder="1" applyAlignment="1">
      <alignment horizontal="center" vertical="center"/>
    </xf>
    <xf numFmtId="177" fontId="12" fillId="0" borderId="145" xfId="2" applyNumberFormat="1" applyFont="1" applyBorder="1" applyAlignment="1">
      <alignment horizontal="center" vertical="center"/>
    </xf>
    <xf numFmtId="38" fontId="12" fillId="0" borderId="96" xfId="2" applyFont="1" applyFill="1" applyBorder="1" applyAlignment="1">
      <alignment horizontal="center" vertical="center"/>
    </xf>
    <xf numFmtId="38" fontId="12" fillId="0" borderId="45" xfId="2" applyFont="1" applyFill="1" applyBorder="1" applyAlignment="1">
      <alignment horizontal="center" vertical="center"/>
    </xf>
    <xf numFmtId="38" fontId="12" fillId="0" borderId="109" xfId="2" applyFont="1" applyFill="1" applyBorder="1" applyAlignment="1">
      <alignment horizontal="center" vertical="center"/>
    </xf>
    <xf numFmtId="38" fontId="12" fillId="0" borderId="95" xfId="2" applyFont="1" applyFill="1" applyBorder="1" applyAlignment="1">
      <alignment horizontal="center" vertical="center"/>
    </xf>
    <xf numFmtId="0" fontId="12" fillId="5" borderId="45" xfId="1" applyFont="1" applyFill="1" applyBorder="1" applyAlignment="1">
      <alignment horizontal="left" vertical="center"/>
    </xf>
    <xf numFmtId="0" fontId="12" fillId="5" borderId="95" xfId="1" applyFont="1" applyFill="1" applyBorder="1" applyAlignment="1">
      <alignment horizontal="left" vertical="center"/>
    </xf>
    <xf numFmtId="0" fontId="12" fillId="5" borderId="111" xfId="1" applyFont="1" applyFill="1" applyBorder="1" applyAlignment="1">
      <alignment horizontal="center" vertical="center"/>
    </xf>
    <xf numFmtId="0" fontId="12" fillId="0" borderId="111" xfId="1" applyFont="1" applyBorder="1" applyAlignment="1">
      <alignment horizontal="left" vertical="center"/>
    </xf>
    <xf numFmtId="0" fontId="12" fillId="0" borderId="42" xfId="1" applyFont="1" applyBorder="1" applyAlignment="1">
      <alignment horizontal="left" vertical="center"/>
    </xf>
    <xf numFmtId="0" fontId="12" fillId="0" borderId="39" xfId="1" applyFont="1" applyBorder="1" applyAlignment="1">
      <alignment horizontal="center" vertical="center"/>
    </xf>
    <xf numFmtId="181" fontId="12" fillId="0" borderId="24" xfId="2" applyNumberFormat="1" applyFont="1" applyBorder="1" applyAlignment="1">
      <alignment horizontal="center" vertical="center"/>
    </xf>
    <xf numFmtId="181" fontId="12" fillId="0" borderId="186" xfId="2" applyNumberFormat="1" applyFont="1" applyBorder="1" applyAlignment="1">
      <alignment horizontal="center" vertical="center"/>
    </xf>
    <xf numFmtId="181" fontId="12" fillId="0" borderId="145" xfId="2" applyNumberFormat="1" applyFont="1" applyBorder="1" applyAlignment="1">
      <alignment horizontal="center" vertical="center"/>
    </xf>
    <xf numFmtId="0" fontId="12" fillId="0" borderId="195" xfId="1" applyFont="1" applyBorder="1" applyAlignment="1">
      <alignment horizontal="center" vertical="center"/>
    </xf>
    <xf numFmtId="0" fontId="12" fillId="0" borderId="196" xfId="1" applyFont="1" applyBorder="1" applyAlignment="1">
      <alignment horizontal="center" vertical="center"/>
    </xf>
    <xf numFmtId="0" fontId="12" fillId="0" borderId="175" xfId="1" applyFont="1" applyBorder="1" applyAlignment="1">
      <alignment horizontal="center" vertical="center"/>
    </xf>
    <xf numFmtId="0" fontId="12" fillId="0" borderId="24" xfId="1" applyFont="1" applyBorder="1" applyAlignment="1">
      <alignment horizontal="center" vertical="center"/>
    </xf>
    <xf numFmtId="0" fontId="12" fillId="0" borderId="199" xfId="1" applyFont="1" applyBorder="1" applyAlignment="1">
      <alignment horizontal="center" vertical="center"/>
    </xf>
    <xf numFmtId="181" fontId="12" fillId="5" borderId="98" xfId="2" applyNumberFormat="1" applyFont="1" applyFill="1" applyBorder="1" applyAlignment="1">
      <alignment horizontal="center" vertical="center"/>
    </xf>
    <xf numFmtId="181" fontId="12" fillId="5" borderId="84" xfId="2" applyNumberFormat="1" applyFont="1" applyFill="1" applyBorder="1" applyAlignment="1">
      <alignment horizontal="center" vertical="center"/>
    </xf>
    <xf numFmtId="181" fontId="12" fillId="5" borderId="99" xfId="2" applyNumberFormat="1" applyFont="1" applyFill="1" applyBorder="1" applyAlignment="1">
      <alignment horizontal="center" vertical="center"/>
    </xf>
    <xf numFmtId="181" fontId="12" fillId="0" borderId="180" xfId="2" applyNumberFormat="1" applyFont="1" applyFill="1" applyBorder="1" applyAlignment="1">
      <alignment horizontal="center" vertical="center"/>
    </xf>
    <xf numFmtId="177" fontId="12" fillId="5" borderId="181" xfId="1" applyNumberFormat="1" applyFont="1" applyFill="1" applyBorder="1" applyAlignment="1">
      <alignment vertical="center"/>
    </xf>
    <xf numFmtId="177" fontId="12" fillId="0" borderId="182" xfId="1" applyNumberFormat="1" applyFont="1" applyBorder="1" applyAlignment="1">
      <alignment horizontal="center" vertical="center"/>
    </xf>
    <xf numFmtId="0" fontId="12" fillId="0" borderId="28" xfId="1" applyFont="1" applyBorder="1" applyAlignment="1">
      <alignment horizontal="center" vertical="center"/>
    </xf>
    <xf numFmtId="0" fontId="12" fillId="0" borderId="35" xfId="1" applyFont="1" applyBorder="1" applyAlignment="1">
      <alignment horizontal="center" vertical="center"/>
    </xf>
    <xf numFmtId="177" fontId="12" fillId="5" borderId="189" xfId="1" applyNumberFormat="1" applyFont="1" applyFill="1" applyBorder="1" applyAlignment="1">
      <alignment vertical="center"/>
    </xf>
    <xf numFmtId="0" fontId="12" fillId="0" borderId="202" xfId="1" applyFont="1" applyBorder="1" applyAlignment="1">
      <alignment horizontal="center" vertical="center"/>
    </xf>
    <xf numFmtId="0" fontId="12" fillId="0" borderId="119" xfId="1" applyFont="1" applyBorder="1" applyAlignment="1">
      <alignment horizontal="center" vertical="center"/>
    </xf>
    <xf numFmtId="177" fontId="12" fillId="5" borderId="145" xfId="2" applyNumberFormat="1" applyFont="1" applyFill="1" applyBorder="1" applyAlignment="1">
      <alignment horizontal="center" vertical="center"/>
    </xf>
    <xf numFmtId="181" fontId="12" fillId="0" borderId="204" xfId="1" applyNumberFormat="1" applyFont="1" applyBorder="1" applyAlignment="1">
      <alignment vertical="center"/>
    </xf>
    <xf numFmtId="181" fontId="12" fillId="5" borderId="94" xfId="2" applyNumberFormat="1" applyFont="1" applyFill="1" applyBorder="1" applyAlignment="1">
      <alignment horizontal="center" vertical="center"/>
    </xf>
    <xf numFmtId="181" fontId="12" fillId="5" borderId="62" xfId="2" applyNumberFormat="1" applyFont="1" applyFill="1" applyBorder="1" applyAlignment="1">
      <alignment horizontal="center" vertical="center"/>
    </xf>
    <xf numFmtId="181" fontId="17" fillId="5" borderId="62" xfId="2" applyNumberFormat="1" applyFont="1" applyFill="1" applyBorder="1" applyAlignment="1">
      <alignment horizontal="left" vertical="center"/>
    </xf>
    <xf numFmtId="181" fontId="17" fillId="5" borderId="97" xfId="2" applyNumberFormat="1" applyFont="1" applyFill="1" applyBorder="1" applyAlignment="1">
      <alignment horizontal="left" vertical="center"/>
    </xf>
    <xf numFmtId="0" fontId="14" fillId="0" borderId="144" xfId="1" applyFont="1" applyBorder="1" applyAlignment="1">
      <alignment horizontal="left" vertical="center"/>
    </xf>
    <xf numFmtId="0" fontId="17" fillId="0" borderId="54" xfId="1" applyFont="1" applyBorder="1" applyAlignment="1">
      <alignment horizontal="left" vertical="center"/>
    </xf>
    <xf numFmtId="0" fontId="12" fillId="0" borderId="54" xfId="1" applyFont="1" applyBorder="1" applyAlignment="1">
      <alignment horizontal="left" vertical="center"/>
    </xf>
    <xf numFmtId="0" fontId="12" fillId="0" borderId="55" xfId="1" applyFont="1" applyBorder="1" applyAlignment="1">
      <alignment horizontal="center" vertical="center"/>
    </xf>
    <xf numFmtId="181" fontId="12" fillId="5" borderId="24" xfId="2" applyNumberFormat="1" applyFont="1" applyFill="1" applyBorder="1" applyAlignment="1">
      <alignment horizontal="center" vertical="center"/>
    </xf>
    <xf numFmtId="181" fontId="12" fillId="5" borderId="179" xfId="2" applyNumberFormat="1" applyFont="1" applyFill="1" applyBorder="1" applyAlignment="1">
      <alignment horizontal="center" vertical="center"/>
    </xf>
    <xf numFmtId="181" fontId="12" fillId="0" borderId="180" xfId="2" applyNumberFormat="1" applyFont="1" applyBorder="1" applyAlignment="1">
      <alignment horizontal="center" vertical="center"/>
    </xf>
    <xf numFmtId="0" fontId="18" fillId="0" borderId="182" xfId="1" applyFont="1" applyBorder="1" applyAlignment="1">
      <alignment horizontal="center" vertical="center"/>
    </xf>
    <xf numFmtId="181" fontId="12" fillId="0" borderId="188" xfId="2" applyNumberFormat="1" applyFont="1" applyBorder="1" applyAlignment="1">
      <alignment horizontal="center" vertical="center"/>
    </xf>
    <xf numFmtId="181" fontId="12" fillId="5" borderId="172" xfId="2" applyNumberFormat="1" applyFont="1" applyFill="1" applyBorder="1" applyAlignment="1">
      <alignment horizontal="center" vertical="center"/>
    </xf>
    <xf numFmtId="181" fontId="12" fillId="0" borderId="210" xfId="1" applyNumberFormat="1" applyFont="1" applyBorder="1" applyAlignment="1">
      <alignment vertical="center"/>
    </xf>
    <xf numFmtId="181" fontId="12" fillId="0" borderId="67" xfId="1" applyNumberFormat="1" applyFont="1" applyBorder="1" applyAlignment="1">
      <alignment vertical="center"/>
    </xf>
    <xf numFmtId="181" fontId="12" fillId="5" borderId="178" xfId="2" applyNumberFormat="1" applyFont="1" applyFill="1" applyBorder="1" applyAlignment="1">
      <alignment horizontal="center" vertical="center"/>
    </xf>
    <xf numFmtId="0" fontId="12" fillId="0" borderId="212" xfId="1" applyFont="1" applyBorder="1" applyAlignment="1">
      <alignment horizontal="center" vertical="center"/>
    </xf>
    <xf numFmtId="177" fontId="12" fillId="5" borderId="107" xfId="1" applyNumberFormat="1" applyFont="1" applyFill="1" applyBorder="1" applyAlignment="1">
      <alignment horizontal="center" vertical="center"/>
    </xf>
    <xf numFmtId="177" fontId="12" fillId="5" borderId="92" xfId="1" applyNumberFormat="1" applyFont="1" applyFill="1" applyBorder="1" applyAlignment="1">
      <alignment horizontal="center" vertical="center"/>
    </xf>
    <xf numFmtId="177" fontId="12" fillId="5" borderId="136" xfId="1" applyNumberFormat="1" applyFont="1" applyFill="1" applyBorder="1" applyAlignment="1">
      <alignment horizontal="center" vertical="center"/>
    </xf>
    <xf numFmtId="181" fontId="12" fillId="0" borderId="136" xfId="2" applyNumberFormat="1" applyFont="1" applyBorder="1" applyAlignment="1">
      <alignment horizontal="center" vertical="center"/>
    </xf>
    <xf numFmtId="0" fontId="12" fillId="0" borderId="179" xfId="1" applyFont="1" applyBorder="1" applyAlignment="1">
      <alignment horizontal="center" vertical="center"/>
    </xf>
    <xf numFmtId="0" fontId="14" fillId="0" borderId="182" xfId="1" applyFont="1" applyBorder="1" applyAlignment="1">
      <alignment vertical="center"/>
    </xf>
    <xf numFmtId="0" fontId="17" fillId="0" borderId="183" xfId="1" applyFont="1" applyBorder="1" applyAlignment="1">
      <alignment vertical="center"/>
    </xf>
    <xf numFmtId="0" fontId="12" fillId="0" borderId="183" xfId="1" applyFont="1" applyBorder="1" applyAlignment="1">
      <alignment vertical="center"/>
    </xf>
    <xf numFmtId="0" fontId="12" fillId="0" borderId="214" xfId="1" applyFont="1" applyBorder="1" applyAlignment="1">
      <alignment horizontal="center" vertical="center"/>
    </xf>
    <xf numFmtId="0" fontId="12" fillId="0" borderId="65" xfId="1" applyFont="1" applyBorder="1" applyAlignment="1">
      <alignment horizontal="center" vertical="center"/>
    </xf>
    <xf numFmtId="0" fontId="17" fillId="0" borderId="0" xfId="1" applyFont="1" applyAlignment="1">
      <alignment horizontal="left" vertical="center"/>
    </xf>
    <xf numFmtId="0" fontId="12" fillId="4" borderId="217" xfId="1" applyFont="1" applyFill="1" applyBorder="1" applyAlignment="1">
      <alignment horizontal="left" vertical="center"/>
    </xf>
    <xf numFmtId="0" fontId="12" fillId="4" borderId="128" xfId="1" applyFont="1" applyFill="1" applyBorder="1" applyAlignment="1">
      <alignment horizontal="center" vertical="center"/>
    </xf>
    <xf numFmtId="0" fontId="12" fillId="4" borderId="194" xfId="1" applyFont="1" applyFill="1" applyBorder="1" applyAlignment="1">
      <alignment horizontal="center" vertical="center"/>
    </xf>
    <xf numFmtId="0" fontId="12" fillId="0" borderId="0" xfId="1" applyFont="1" applyFill="1" applyBorder="1" applyAlignment="1">
      <alignment vertical="center"/>
    </xf>
    <xf numFmtId="0" fontId="12"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12" fillId="4" borderId="219" xfId="1" applyFont="1" applyFill="1" applyBorder="1" applyAlignment="1">
      <alignment horizontal="center" vertical="center"/>
    </xf>
    <xf numFmtId="0" fontId="12" fillId="4" borderId="220" xfId="1" applyFont="1" applyFill="1" applyBorder="1" applyAlignment="1">
      <alignment horizontal="center" vertical="center"/>
    </xf>
    <xf numFmtId="0" fontId="12" fillId="0" borderId="0" xfId="1" applyFont="1" applyFill="1" applyBorder="1" applyAlignment="1">
      <alignment horizontal="center" vertical="center"/>
    </xf>
    <xf numFmtId="0" fontId="17" fillId="0" borderId="0" xfId="1" applyFont="1" applyFill="1" applyBorder="1" applyAlignment="1">
      <alignment vertical="center" wrapText="1"/>
    </xf>
    <xf numFmtId="0" fontId="14" fillId="0" borderId="0" xfId="1" applyFont="1" applyAlignment="1">
      <alignment horizontal="left" vertical="center"/>
    </xf>
    <xf numFmtId="0" fontId="12" fillId="0" borderId="0" xfId="1" applyFont="1" applyAlignment="1">
      <alignment horizontal="left" vertical="center"/>
    </xf>
    <xf numFmtId="0" fontId="12" fillId="0" borderId="221" xfId="1" applyFont="1" applyBorder="1" applyAlignment="1">
      <alignment vertical="center"/>
    </xf>
    <xf numFmtId="0" fontId="12" fillId="0" borderId="222" xfId="1" applyFont="1" applyBorder="1" applyAlignment="1">
      <alignment horizontal="centerContinuous" vertical="center"/>
    </xf>
    <xf numFmtId="0" fontId="12" fillId="0" borderId="223" xfId="1" applyFont="1" applyBorder="1" applyAlignment="1">
      <alignment horizontal="centerContinuous" vertical="center"/>
    </xf>
    <xf numFmtId="0" fontId="12" fillId="0" borderId="117" xfId="1" applyFont="1" applyBorder="1" applyAlignment="1">
      <alignment horizontal="left" vertical="center"/>
    </xf>
    <xf numFmtId="179" fontId="12" fillId="0" borderId="167" xfId="1" applyNumberFormat="1" applyFont="1" applyBorder="1" applyAlignment="1">
      <alignment horizontal="center" vertical="center"/>
    </xf>
    <xf numFmtId="38" fontId="12" fillId="0" borderId="165" xfId="2" applyFont="1" applyBorder="1" applyAlignment="1">
      <alignment horizontal="center" vertical="center"/>
    </xf>
    <xf numFmtId="0" fontId="12" fillId="0" borderId="226" xfId="1" applyFont="1" applyBorder="1" applyAlignment="1">
      <alignment horizontal="center" vertical="center"/>
    </xf>
    <xf numFmtId="0" fontId="12" fillId="0" borderId="227" xfId="1" applyFont="1" applyBorder="1" applyAlignment="1">
      <alignment horizontal="center" vertical="center"/>
    </xf>
    <xf numFmtId="0" fontId="12" fillId="0" borderId="228" xfId="1" applyFont="1" applyBorder="1" applyAlignment="1">
      <alignment horizontal="center" vertical="center"/>
    </xf>
    <xf numFmtId="0" fontId="12" fillId="0" borderId="229" xfId="1" applyFont="1" applyBorder="1" applyAlignment="1">
      <alignment vertical="center"/>
    </xf>
    <xf numFmtId="0" fontId="12" fillId="0" borderId="230" xfId="1" applyFont="1" applyBorder="1" applyAlignment="1">
      <alignment vertical="center"/>
    </xf>
    <xf numFmtId="0" fontId="12" fillId="0" borderId="231" xfId="1" applyFont="1" applyBorder="1" applyAlignment="1">
      <alignment horizontal="center" vertical="center"/>
    </xf>
    <xf numFmtId="38" fontId="12" fillId="0" borderId="230" xfId="1" applyNumberFormat="1" applyFont="1" applyBorder="1" applyAlignment="1">
      <alignment horizontal="center" vertical="center"/>
    </xf>
    <xf numFmtId="0" fontId="12" fillId="0" borderId="230" xfId="1" applyFont="1" applyBorder="1" applyAlignment="1">
      <alignment horizontal="center" vertical="center"/>
    </xf>
    <xf numFmtId="0" fontId="12" fillId="0" borderId="79" xfId="1" applyFont="1" applyBorder="1" applyAlignment="1">
      <alignment horizontal="centerContinuous" vertical="center"/>
    </xf>
    <xf numFmtId="0" fontId="12" fillId="0" borderId="150" xfId="1" applyFont="1" applyBorder="1" applyAlignment="1">
      <alignment horizontal="centerContinuous" vertical="center"/>
    </xf>
    <xf numFmtId="0" fontId="12" fillId="0" borderId="148" xfId="1" applyFont="1" applyBorder="1" applyAlignment="1">
      <alignment horizontal="centerContinuous" vertical="center"/>
    </xf>
    <xf numFmtId="0" fontId="12" fillId="0" borderId="150" xfId="1" applyFont="1" applyBorder="1" applyAlignment="1">
      <alignment horizontal="center" vertical="center"/>
    </xf>
    <xf numFmtId="0" fontId="12" fillId="0" borderId="148" xfId="1" applyFont="1" applyBorder="1" applyAlignment="1">
      <alignment horizontal="center" vertical="center"/>
    </xf>
    <xf numFmtId="38" fontId="12" fillId="0" borderId="0" xfId="1" applyNumberFormat="1" applyFont="1" applyBorder="1" applyAlignment="1">
      <alignment horizontal="center" vertical="center"/>
    </xf>
    <xf numFmtId="179" fontId="12" fillId="0" borderId="233" xfId="1" applyNumberFormat="1" applyFont="1" applyBorder="1" applyAlignment="1">
      <alignment horizontal="center" vertical="center"/>
    </xf>
    <xf numFmtId="38" fontId="12" fillId="0" borderId="228" xfId="2" applyFont="1" applyBorder="1" applyAlignment="1">
      <alignment horizontal="center" vertical="center"/>
    </xf>
    <xf numFmtId="0" fontId="12" fillId="0" borderId="189" xfId="1" applyFont="1" applyBorder="1" applyAlignment="1">
      <alignment horizontal="center" vertical="center"/>
    </xf>
    <xf numFmtId="0" fontId="12" fillId="0" borderId="236" xfId="1" applyFont="1" applyBorder="1" applyAlignment="1">
      <alignment horizontal="center" vertical="center"/>
    </xf>
    <xf numFmtId="38" fontId="12" fillId="0" borderId="64" xfId="1" applyNumberFormat="1" applyFont="1" applyBorder="1" applyAlignment="1">
      <alignment horizontal="center" vertical="center"/>
    </xf>
    <xf numFmtId="0" fontId="12" fillId="0" borderId="0" xfId="1" applyFont="1" applyBorder="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vertical="center"/>
    </xf>
    <xf numFmtId="0" fontId="5" fillId="0" borderId="69" xfId="1" applyFont="1" applyBorder="1" applyAlignment="1">
      <alignment horizontal="center" vertical="center"/>
    </xf>
    <xf numFmtId="0" fontId="5" fillId="0" borderId="21" xfId="1" applyFont="1" applyBorder="1" applyAlignment="1">
      <alignment horizontal="center" vertical="center"/>
    </xf>
    <xf numFmtId="0" fontId="5" fillId="0" borderId="101" xfId="1" applyFont="1" applyBorder="1" applyAlignment="1">
      <alignment horizontal="center" vertical="center"/>
    </xf>
    <xf numFmtId="0" fontId="5" fillId="0" borderId="100" xfId="1" applyFont="1" applyBorder="1" applyAlignment="1">
      <alignment horizontal="center" vertical="center"/>
    </xf>
    <xf numFmtId="0" fontId="5" fillId="0" borderId="132" xfId="1" applyFont="1" applyBorder="1" applyAlignment="1">
      <alignment horizontal="center" vertical="center"/>
    </xf>
    <xf numFmtId="0" fontId="5" fillId="0" borderId="0" xfId="1" applyFont="1" applyBorder="1" applyAlignment="1">
      <alignment horizontal="center" vertical="center"/>
    </xf>
    <xf numFmtId="0" fontId="5" fillId="0" borderId="99" xfId="1" applyFont="1" applyBorder="1" applyAlignment="1">
      <alignment horizontal="center" vertical="center"/>
    </xf>
    <xf numFmtId="0" fontId="5" fillId="0" borderId="107" xfId="1" applyFont="1" applyBorder="1" applyAlignment="1">
      <alignment horizontal="center" vertical="center"/>
    </xf>
    <xf numFmtId="0" fontId="5" fillId="0" borderId="92" xfId="1" applyFont="1" applyBorder="1" applyAlignment="1">
      <alignment horizontal="center" vertical="center"/>
    </xf>
    <xf numFmtId="0" fontId="5" fillId="0" borderId="136" xfId="1" applyFont="1" applyBorder="1" applyAlignment="1">
      <alignment horizontal="center" vertical="center"/>
    </xf>
    <xf numFmtId="0" fontId="5" fillId="0" borderId="8" xfId="1" applyFont="1" applyBorder="1" applyAlignment="1">
      <alignment horizontal="center" vertical="center"/>
    </xf>
    <xf numFmtId="0" fontId="5" fillId="0" borderId="108" xfId="1" applyFont="1" applyBorder="1" applyAlignment="1">
      <alignment horizontal="center" vertical="center"/>
    </xf>
    <xf numFmtId="0" fontId="5" fillId="0" borderId="11" xfId="1" applyFont="1" applyBorder="1" applyAlignment="1">
      <alignment horizontal="center" vertical="center"/>
    </xf>
    <xf numFmtId="0" fontId="5" fillId="0" borderId="63" xfId="1" applyFont="1" applyBorder="1" applyAlignment="1">
      <alignment horizontal="center" vertical="center"/>
    </xf>
    <xf numFmtId="0" fontId="5" fillId="0" borderId="54" xfId="1" applyFont="1" applyBorder="1" applyAlignment="1">
      <alignment horizontal="center" vertical="center"/>
    </xf>
    <xf numFmtId="0" fontId="5" fillId="0" borderId="61" xfId="1" applyFont="1" applyBorder="1" applyAlignment="1">
      <alignment horizontal="center" vertical="center"/>
    </xf>
    <xf numFmtId="0" fontId="5" fillId="0" borderId="95" xfId="1" quotePrefix="1" applyFont="1" applyBorder="1" applyAlignment="1">
      <alignment horizontal="center" vertical="center"/>
    </xf>
    <xf numFmtId="0" fontId="5" fillId="0" borderId="41" xfId="1" applyFont="1" applyBorder="1" applyAlignment="1">
      <alignment horizontal="center" vertical="center"/>
    </xf>
    <xf numFmtId="0" fontId="5" fillId="0" borderId="45" xfId="1" applyFont="1" applyBorder="1" applyAlignment="1">
      <alignment horizontal="center" vertical="center"/>
    </xf>
    <xf numFmtId="0" fontId="5" fillId="0" borderId="95" xfId="1" applyFont="1" applyBorder="1" applyAlignment="1">
      <alignment horizontal="center" vertical="center"/>
    </xf>
    <xf numFmtId="0" fontId="5" fillId="0" borderId="42" xfId="1" applyFont="1" applyBorder="1" applyAlignment="1">
      <alignment horizontal="center" vertical="center"/>
    </xf>
    <xf numFmtId="0" fontId="5" fillId="0" borderId="96"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left" vertical="center"/>
    </xf>
    <xf numFmtId="0" fontId="5" fillId="0" borderId="42" xfId="1" quotePrefix="1" applyFont="1" applyBorder="1" applyAlignment="1">
      <alignment horizontal="center" vertical="center"/>
    </xf>
    <xf numFmtId="38" fontId="0" fillId="0" borderId="46" xfId="2" applyFont="1" applyBorder="1" applyAlignment="1">
      <alignment horizontal="center" vertical="center"/>
    </xf>
    <xf numFmtId="0" fontId="2" fillId="4" borderId="46" xfId="1" applyFill="1" applyBorder="1" applyAlignment="1">
      <alignment horizontal="center" vertical="center"/>
    </xf>
    <xf numFmtId="0" fontId="2" fillId="0" borderId="46" xfId="1" applyBorder="1" applyAlignment="1">
      <alignment horizontal="center" vertical="center"/>
    </xf>
    <xf numFmtId="177" fontId="2" fillId="0" borderId="45" xfId="1" applyNumberFormat="1" applyBorder="1" applyAlignment="1">
      <alignment horizontal="center" vertical="center"/>
    </xf>
    <xf numFmtId="0" fontId="2" fillId="0" borderId="116" xfId="1" applyFont="1" applyFill="1" applyBorder="1" applyAlignment="1">
      <alignment vertical="center"/>
    </xf>
    <xf numFmtId="0" fontId="2" fillId="0" borderId="117" xfId="1" applyFont="1" applyFill="1" applyBorder="1" applyAlignment="1">
      <alignment vertical="center"/>
    </xf>
    <xf numFmtId="0" fontId="2" fillId="0" borderId="35" xfId="1" applyFont="1" applyFill="1" applyBorder="1" applyAlignment="1">
      <alignment vertical="center"/>
    </xf>
    <xf numFmtId="0" fontId="2" fillId="0" borderId="36" xfId="1" applyFont="1" applyFill="1" applyBorder="1" applyAlignment="1">
      <alignment vertical="center"/>
    </xf>
    <xf numFmtId="0" fontId="2" fillId="0" borderId="122" xfId="1" applyFont="1" applyFill="1" applyBorder="1" applyAlignment="1">
      <alignment vertical="center"/>
    </xf>
    <xf numFmtId="0" fontId="12" fillId="0" borderId="193" xfId="1" applyFont="1" applyBorder="1" applyAlignment="1">
      <alignment horizontal="center" vertical="center"/>
    </xf>
    <xf numFmtId="0" fontId="12" fillId="0" borderId="209" xfId="1" applyFont="1" applyBorder="1" applyAlignment="1">
      <alignment horizontal="center" vertical="center"/>
    </xf>
    <xf numFmtId="0" fontId="12" fillId="0" borderId="11" xfId="1" applyFont="1" applyBorder="1" applyAlignment="1">
      <alignment horizontal="center" vertical="center"/>
    </xf>
    <xf numFmtId="181" fontId="12" fillId="0" borderId="177" xfId="2" applyNumberFormat="1" applyFont="1" applyBorder="1" applyAlignment="1">
      <alignment horizontal="center" vertical="center"/>
    </xf>
    <xf numFmtId="0" fontId="12" fillId="0" borderId="82" xfId="1" applyFont="1" applyBorder="1" applyAlignment="1">
      <alignment horizontal="center" vertical="center"/>
    </xf>
    <xf numFmtId="0" fontId="12" fillId="0" borderId="80" xfId="1" applyFont="1" applyBorder="1" applyAlignment="1">
      <alignment horizontal="center" vertical="center"/>
    </xf>
    <xf numFmtId="0" fontId="12" fillId="0" borderId="208" xfId="1" applyFont="1" applyBorder="1" applyAlignment="1">
      <alignment horizontal="center" vertical="center"/>
    </xf>
    <xf numFmtId="0" fontId="12" fillId="0" borderId="211" xfId="1" applyFont="1" applyBorder="1" applyAlignment="1">
      <alignment horizontal="center" vertical="center"/>
    </xf>
    <xf numFmtId="0" fontId="12" fillId="0" borderId="54" xfId="1" applyFont="1" applyBorder="1" applyAlignment="1">
      <alignment horizontal="center" vertical="center"/>
    </xf>
    <xf numFmtId="0" fontId="12" fillId="0" borderId="160" xfId="1" applyFont="1" applyBorder="1" applyAlignment="1">
      <alignment horizontal="center" vertical="center"/>
    </xf>
    <xf numFmtId="0" fontId="12" fillId="0" borderId="18" xfId="1" applyFont="1" applyBorder="1" applyAlignment="1">
      <alignment horizontal="center" vertical="center"/>
    </xf>
    <xf numFmtId="0" fontId="12" fillId="0" borderId="136" xfId="1" applyFont="1" applyBorder="1" applyAlignment="1">
      <alignment horizontal="center" vertical="center"/>
    </xf>
    <xf numFmtId="179" fontId="12" fillId="4" borderId="41" xfId="1" applyNumberFormat="1" applyFont="1" applyFill="1" applyBorder="1" applyAlignment="1">
      <alignment horizontal="center" vertical="center"/>
    </xf>
    <xf numFmtId="0" fontId="12" fillId="0" borderId="0" xfId="1" applyFont="1" applyBorder="1" applyAlignment="1">
      <alignment horizontal="center" vertical="center"/>
    </xf>
    <xf numFmtId="0" fontId="12" fillId="0" borderId="56" xfId="1" applyFont="1" applyBorder="1" applyAlignment="1">
      <alignment horizontal="center" vertical="center"/>
    </xf>
    <xf numFmtId="0" fontId="12" fillId="0" borderId="144" xfId="1" applyFont="1" applyBorder="1" applyAlignment="1">
      <alignment horizontal="center" vertical="center"/>
    </xf>
    <xf numFmtId="0" fontId="20" fillId="0" borderId="0" xfId="1" applyFont="1" applyAlignment="1">
      <alignment vertical="center"/>
    </xf>
    <xf numFmtId="0" fontId="20" fillId="0" borderId="134" xfId="1" applyFont="1" applyBorder="1" applyAlignment="1">
      <alignment horizontal="left" vertical="center"/>
    </xf>
    <xf numFmtId="0" fontId="4" fillId="0" borderId="0" xfId="1" applyFont="1" applyBorder="1" applyAlignment="1">
      <alignment horizontal="center" vertical="center"/>
    </xf>
    <xf numFmtId="0" fontId="4" fillId="0" borderId="56" xfId="1" applyFont="1" applyBorder="1" applyAlignment="1">
      <alignment horizontal="center" vertical="center"/>
    </xf>
    <xf numFmtId="0" fontId="20" fillId="0" borderId="146" xfId="1" applyFont="1" applyBorder="1" applyAlignment="1">
      <alignment horizontal="left" vertical="center"/>
    </xf>
    <xf numFmtId="0" fontId="4" fillId="0" borderId="14" xfId="1" applyFont="1" applyBorder="1" applyAlignment="1">
      <alignment horizontal="center" vertical="center"/>
    </xf>
    <xf numFmtId="0" fontId="4" fillId="0" borderId="147" xfId="1" applyFont="1" applyBorder="1" applyAlignment="1">
      <alignment horizontal="center" vertical="center"/>
    </xf>
    <xf numFmtId="180" fontId="12" fillId="4" borderId="41" xfId="1" applyNumberFormat="1" applyFont="1" applyFill="1" applyBorder="1" applyAlignment="1">
      <alignment horizontal="center" vertical="center"/>
    </xf>
    <xf numFmtId="0" fontId="4" fillId="0" borderId="134" xfId="1" applyFont="1" applyBorder="1" applyAlignment="1">
      <alignment horizontal="center" vertical="center"/>
    </xf>
    <xf numFmtId="0" fontId="4" fillId="0" borderId="134" xfId="1" applyFont="1" applyBorder="1" applyAlignment="1">
      <alignment vertical="center" wrapText="1"/>
    </xf>
    <xf numFmtId="0" fontId="4" fillId="0" borderId="137" xfId="1" applyFont="1" applyBorder="1" applyAlignment="1">
      <alignment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54" xfId="1" applyFont="1" applyBorder="1" applyAlignment="1">
      <alignment vertical="center" wrapText="1"/>
    </xf>
    <xf numFmtId="0" fontId="4" fillId="0" borderId="155" xfId="1" applyFont="1" applyBorder="1" applyAlignment="1">
      <alignment vertical="center" wrapText="1"/>
    </xf>
    <xf numFmtId="0" fontId="4" fillId="0" borderId="156" xfId="1" applyFont="1" applyBorder="1" applyAlignment="1">
      <alignment vertical="center" wrapText="1"/>
    </xf>
    <xf numFmtId="179" fontId="12" fillId="6" borderId="158" xfId="1" applyNumberFormat="1" applyFont="1" applyFill="1" applyBorder="1" applyAlignment="1">
      <alignment horizontal="center" vertical="center"/>
    </xf>
    <xf numFmtId="0" fontId="4" fillId="0" borderId="162" xfId="1" applyFont="1" applyBorder="1" applyAlignment="1">
      <alignment vertical="center" wrapText="1"/>
    </xf>
    <xf numFmtId="0" fontId="4" fillId="0" borderId="64" xfId="1" applyFont="1" applyBorder="1" applyAlignment="1">
      <alignment vertical="center" wrapText="1"/>
    </xf>
    <xf numFmtId="0" fontId="4" fillId="0" borderId="65" xfId="1" applyFont="1" applyBorder="1" applyAlignment="1">
      <alignment vertical="center" wrapText="1"/>
    </xf>
    <xf numFmtId="184" fontId="12" fillId="5" borderId="178" xfId="2" applyNumberFormat="1" applyFont="1" applyFill="1" applyBorder="1" applyAlignment="1">
      <alignment horizontal="center" vertical="center"/>
    </xf>
    <xf numFmtId="184" fontId="12" fillId="0" borderId="24" xfId="2" applyNumberFormat="1" applyFont="1" applyBorder="1" applyAlignment="1">
      <alignment horizontal="center" vertical="center"/>
    </xf>
    <xf numFmtId="184" fontId="12" fillId="0" borderId="177" xfId="2" applyNumberFormat="1" applyFont="1" applyBorder="1" applyAlignment="1">
      <alignment horizontal="center" vertical="center"/>
    </xf>
    <xf numFmtId="184" fontId="12" fillId="5" borderId="24" xfId="2" applyNumberFormat="1" applyFont="1" applyFill="1" applyBorder="1" applyAlignment="1">
      <alignment horizontal="center" vertical="center"/>
    </xf>
    <xf numFmtId="184" fontId="12" fillId="5" borderId="177" xfId="2" applyNumberFormat="1" applyFont="1" applyFill="1" applyBorder="1" applyAlignment="1">
      <alignment horizontal="center" vertical="center"/>
    </xf>
    <xf numFmtId="184" fontId="12" fillId="5" borderId="179" xfId="2" applyNumberFormat="1" applyFont="1" applyFill="1" applyBorder="1" applyAlignment="1">
      <alignment horizontal="center" vertical="center"/>
    </xf>
    <xf numFmtId="184" fontId="12" fillId="0" borderId="180" xfId="2" applyNumberFormat="1" applyFont="1" applyBorder="1" applyAlignment="1">
      <alignment horizontal="center" vertical="center"/>
    </xf>
    <xf numFmtId="184" fontId="12" fillId="0" borderId="186" xfId="2" applyNumberFormat="1" applyFont="1" applyBorder="1" applyAlignment="1">
      <alignment horizontal="center" vertical="center"/>
    </xf>
    <xf numFmtId="184" fontId="12" fillId="5" borderId="29" xfId="2" applyNumberFormat="1" applyFont="1" applyFill="1" applyBorder="1" applyAlignment="1">
      <alignment horizontal="center" vertical="center"/>
    </xf>
    <xf numFmtId="184" fontId="12" fillId="5" borderId="185" xfId="2" applyNumberFormat="1" applyFont="1" applyFill="1" applyBorder="1" applyAlignment="1">
      <alignment horizontal="center" vertical="center"/>
    </xf>
    <xf numFmtId="184" fontId="12" fillId="5" borderId="187" xfId="2" applyNumberFormat="1" applyFont="1" applyFill="1" applyBorder="1" applyAlignment="1">
      <alignment horizontal="center" vertical="center"/>
    </xf>
    <xf numFmtId="184" fontId="12" fillId="0" borderId="188" xfId="2" applyNumberFormat="1" applyFont="1" applyBorder="1" applyAlignment="1">
      <alignment horizontal="center" vertical="center"/>
    </xf>
    <xf numFmtId="184" fontId="12" fillId="5" borderId="197" xfId="2" applyNumberFormat="1" applyFont="1" applyFill="1" applyBorder="1" applyAlignment="1">
      <alignment horizontal="center" vertical="center"/>
    </xf>
    <xf numFmtId="184" fontId="12" fillId="5" borderId="119" xfId="2" applyNumberFormat="1" applyFont="1" applyFill="1" applyBorder="1" applyAlignment="1">
      <alignment horizontal="center" vertical="center"/>
    </xf>
    <xf numFmtId="184" fontId="12" fillId="5" borderId="171" xfId="2" applyNumberFormat="1" applyFont="1" applyFill="1" applyBorder="1" applyAlignment="1">
      <alignment horizontal="center" vertical="center"/>
    </xf>
    <xf numFmtId="184" fontId="12" fillId="0" borderId="119" xfId="2" applyNumberFormat="1" applyFont="1" applyBorder="1" applyAlignment="1">
      <alignment horizontal="center" vertical="center"/>
    </xf>
    <xf numFmtId="184" fontId="12" fillId="0" borderId="171" xfId="2" applyNumberFormat="1" applyFont="1" applyBorder="1" applyAlignment="1">
      <alignment horizontal="center" vertical="center"/>
    </xf>
    <xf numFmtId="184" fontId="12" fillId="5" borderId="94" xfId="2" applyNumberFormat="1" applyFont="1" applyFill="1" applyBorder="1" applyAlignment="1">
      <alignment horizontal="center" vertical="center"/>
    </xf>
    <xf numFmtId="184" fontId="12" fillId="5" borderId="62" xfId="2" applyNumberFormat="1" applyFont="1" applyFill="1" applyBorder="1" applyAlignment="1">
      <alignment horizontal="center" vertical="center"/>
    </xf>
    <xf numFmtId="184" fontId="12" fillId="5" borderId="97" xfId="2" applyNumberFormat="1" applyFont="1" applyFill="1" applyBorder="1" applyAlignment="1">
      <alignment horizontal="center" vertical="center"/>
    </xf>
    <xf numFmtId="184" fontId="12" fillId="5" borderId="172" xfId="2" applyNumberFormat="1" applyFont="1" applyFill="1" applyBorder="1" applyAlignment="1">
      <alignment horizontal="center" vertical="center"/>
    </xf>
    <xf numFmtId="184" fontId="12" fillId="0" borderId="145" xfId="2" applyNumberFormat="1" applyFont="1" applyBorder="1" applyAlignment="1">
      <alignment horizontal="center" vertical="center"/>
    </xf>
    <xf numFmtId="38" fontId="12" fillId="5" borderId="178" xfId="2" applyFont="1" applyFill="1" applyBorder="1" applyAlignment="1">
      <alignment horizontal="center" vertical="center"/>
    </xf>
    <xf numFmtId="38" fontId="12" fillId="0" borderId="24" xfId="2" applyFont="1" applyBorder="1" applyAlignment="1">
      <alignment horizontal="center" vertical="center"/>
    </xf>
    <xf numFmtId="38" fontId="12" fillId="5" borderId="24" xfId="2" applyFont="1" applyFill="1" applyBorder="1" applyAlignment="1">
      <alignment horizontal="center" vertical="center"/>
    </xf>
    <xf numFmtId="38" fontId="12" fillId="5" borderId="177" xfId="2" applyFont="1" applyFill="1" applyBorder="1" applyAlignment="1">
      <alignment horizontal="center" vertical="center"/>
    </xf>
    <xf numFmtId="38" fontId="12" fillId="5" borderId="179" xfId="2" applyFont="1" applyFill="1" applyBorder="1" applyAlignment="1">
      <alignment horizontal="center" vertical="center"/>
    </xf>
    <xf numFmtId="38" fontId="12" fillId="0" borderId="180" xfId="2" applyFont="1" applyBorder="1" applyAlignment="1">
      <alignment horizontal="center" vertical="center"/>
    </xf>
    <xf numFmtId="38" fontId="12" fillId="0" borderId="186" xfId="2" applyFont="1" applyBorder="1" applyAlignment="1">
      <alignment horizontal="center" vertical="center"/>
    </xf>
    <xf numFmtId="38" fontId="12" fillId="5" borderId="29" xfId="2" applyFont="1" applyFill="1" applyBorder="1" applyAlignment="1">
      <alignment horizontal="center" vertical="center"/>
    </xf>
    <xf numFmtId="38" fontId="12" fillId="5" borderId="185" xfId="2" applyFont="1" applyFill="1" applyBorder="1" applyAlignment="1">
      <alignment horizontal="center" vertical="center"/>
    </xf>
    <xf numFmtId="38" fontId="12" fillId="0" borderId="188" xfId="2" applyFont="1" applyBorder="1" applyAlignment="1">
      <alignment horizontal="center" vertical="center"/>
    </xf>
    <xf numFmtId="38" fontId="12" fillId="5" borderId="94" xfId="2" applyFont="1" applyFill="1" applyBorder="1" applyAlignment="1">
      <alignment horizontal="center" vertical="center"/>
    </xf>
    <xf numFmtId="38" fontId="12" fillId="5" borderId="62" xfId="2" applyFont="1" applyFill="1" applyBorder="1" applyAlignment="1">
      <alignment horizontal="center" vertical="center"/>
    </xf>
    <xf numFmtId="38" fontId="12" fillId="5" borderId="145" xfId="2" applyFont="1" applyFill="1" applyBorder="1" applyAlignment="1">
      <alignment horizontal="center" vertical="center"/>
    </xf>
    <xf numFmtId="38" fontId="12" fillId="0" borderId="145" xfId="2" applyFont="1" applyBorder="1" applyAlignment="1">
      <alignment horizontal="center" vertical="center"/>
    </xf>
    <xf numFmtId="38" fontId="12" fillId="5" borderId="172" xfId="2" applyFont="1" applyFill="1" applyBorder="1" applyAlignment="1">
      <alignment horizontal="center" vertical="center"/>
    </xf>
    <xf numFmtId="38" fontId="12" fillId="5" borderId="187" xfId="2" applyFont="1" applyFill="1" applyBorder="1" applyAlignment="1">
      <alignment horizontal="center" vertical="center"/>
    </xf>
    <xf numFmtId="0" fontId="12" fillId="4" borderId="52" xfId="1" applyFont="1" applyFill="1" applyBorder="1" applyAlignment="1">
      <alignment vertical="center"/>
    </xf>
    <xf numFmtId="40" fontId="12" fillId="0" borderId="165" xfId="2" applyNumberFormat="1" applyFont="1" applyBorder="1" applyAlignment="1">
      <alignment horizontal="center" vertical="center"/>
    </xf>
    <xf numFmtId="40" fontId="12" fillId="0" borderId="190" xfId="1" applyNumberFormat="1" applyFont="1" applyBorder="1" applyAlignment="1">
      <alignment horizontal="center" vertical="center"/>
    </xf>
    <xf numFmtId="40" fontId="12" fillId="0" borderId="191" xfId="1" applyNumberFormat="1" applyFont="1" applyBorder="1" applyAlignment="1">
      <alignment horizontal="center" vertical="center"/>
    </xf>
    <xf numFmtId="38" fontId="12" fillId="0" borderId="191" xfId="2" applyFont="1" applyBorder="1" applyAlignment="1">
      <alignment horizontal="center" vertical="center"/>
    </xf>
    <xf numFmtId="181" fontId="12" fillId="0" borderId="191" xfId="1" applyNumberFormat="1" applyFont="1" applyBorder="1" applyAlignment="1">
      <alignment horizontal="center" vertical="center"/>
    </xf>
    <xf numFmtId="0" fontId="12" fillId="0" borderId="70" xfId="1" applyFont="1" applyBorder="1" applyAlignment="1">
      <alignment vertical="center"/>
    </xf>
    <xf numFmtId="40" fontId="12" fillId="0" borderId="0" xfId="1" applyNumberFormat="1" applyFont="1" applyBorder="1" applyAlignment="1">
      <alignment horizontal="center" vertical="center"/>
    </xf>
    <xf numFmtId="38" fontId="12" fillId="4" borderId="134" xfId="2" applyFont="1" applyFill="1" applyBorder="1" applyAlignment="1">
      <alignment horizontal="right" vertical="center"/>
    </xf>
    <xf numFmtId="38" fontId="12" fillId="4" borderId="132" xfId="2" applyFont="1" applyFill="1" applyBorder="1" applyAlignment="1">
      <alignment horizontal="right" vertical="center"/>
    </xf>
    <xf numFmtId="38" fontId="12" fillId="0" borderId="191" xfId="1" applyNumberFormat="1" applyFont="1" applyBorder="1" applyAlignment="1">
      <alignment horizontal="center" vertical="center"/>
    </xf>
    <xf numFmtId="40" fontId="12" fillId="0" borderId="201" xfId="1" applyNumberFormat="1" applyFont="1" applyBorder="1" applyAlignment="1">
      <alignment horizontal="center" vertical="center"/>
    </xf>
    <xf numFmtId="0" fontId="12" fillId="0" borderId="2" xfId="1" applyFont="1" applyBorder="1" applyAlignment="1">
      <alignment horizontal="center" vertical="center"/>
    </xf>
    <xf numFmtId="0" fontId="12" fillId="0" borderId="134" xfId="1" applyFont="1" applyBorder="1" applyAlignment="1">
      <alignment horizontal="center" vertical="center"/>
    </xf>
    <xf numFmtId="0" fontId="12" fillId="0" borderId="0" xfId="1" applyFont="1" applyBorder="1" applyAlignment="1">
      <alignment horizontal="center" vertical="center"/>
    </xf>
    <xf numFmtId="0" fontId="12" fillId="0" borderId="56" xfId="1" applyFont="1" applyBorder="1" applyAlignment="1">
      <alignment horizontal="center" vertical="center"/>
    </xf>
    <xf numFmtId="0" fontId="12" fillId="0" borderId="13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44" xfId="1" applyFont="1" applyBorder="1" applyAlignment="1">
      <alignment horizontal="center" vertical="center"/>
    </xf>
    <xf numFmtId="0" fontId="12" fillId="0" borderId="54" xfId="1" applyFont="1" applyBorder="1" applyAlignment="1">
      <alignment horizontal="center" vertical="center"/>
    </xf>
    <xf numFmtId="179" fontId="12" fillId="0" borderId="46" xfId="1" applyNumberFormat="1" applyFont="1" applyBorder="1" applyAlignment="1">
      <alignment horizontal="center" vertical="center"/>
    </xf>
    <xf numFmtId="179" fontId="12" fillId="4" borderId="96" xfId="1" applyNumberFormat="1" applyFont="1" applyFill="1" applyBorder="1" applyAlignment="1">
      <alignment horizontal="center" vertical="center"/>
    </xf>
    <xf numFmtId="179" fontId="12" fillId="4" borderId="45" xfId="1" applyNumberFormat="1" applyFont="1" applyFill="1" applyBorder="1" applyAlignment="1">
      <alignment horizontal="center" vertical="center"/>
    </xf>
    <xf numFmtId="179" fontId="12" fillId="0" borderId="42" xfId="1" applyNumberFormat="1" applyFont="1" applyBorder="1" applyAlignment="1">
      <alignment horizontal="center" vertical="center"/>
    </xf>
    <xf numFmtId="179" fontId="12" fillId="0" borderId="79" xfId="1" applyNumberFormat="1" applyFont="1" applyBorder="1" applyAlignment="1">
      <alignment horizontal="center" vertical="center"/>
    </xf>
    <xf numFmtId="179" fontId="12" fillId="0" borderId="150" xfId="1" applyNumberFormat="1" applyFont="1" applyBorder="1" applyAlignment="1">
      <alignment horizontal="center" vertical="center"/>
    </xf>
    <xf numFmtId="0" fontId="12" fillId="0" borderId="175" xfId="1" applyFont="1" applyBorder="1" applyAlignment="1">
      <alignment horizontal="center" vertical="center" wrapText="1"/>
    </xf>
    <xf numFmtId="0" fontId="12" fillId="0" borderId="86" xfId="1" applyFont="1" applyBorder="1" applyAlignment="1">
      <alignment horizontal="center" vertical="center"/>
    </xf>
    <xf numFmtId="0" fontId="12" fillId="0" borderId="176" xfId="1" applyFont="1" applyBorder="1" applyAlignment="1">
      <alignment horizontal="center" vertical="center"/>
    </xf>
    <xf numFmtId="0" fontId="12" fillId="0" borderId="184" xfId="1" applyFont="1" applyBorder="1" applyAlignment="1">
      <alignment horizontal="center" vertical="center"/>
    </xf>
    <xf numFmtId="0" fontId="12" fillId="0" borderId="163" xfId="1" applyFont="1" applyBorder="1" applyAlignment="1">
      <alignment horizontal="center" vertical="center"/>
    </xf>
    <xf numFmtId="0" fontId="12" fillId="0" borderId="136" xfId="1" applyFont="1" applyBorder="1" applyAlignment="1">
      <alignment horizontal="center" vertical="center"/>
    </xf>
    <xf numFmtId="181" fontId="12" fillId="0" borderId="62" xfId="2" applyNumberFormat="1" applyFont="1" applyBorder="1" applyAlignment="1">
      <alignment horizontal="center" vertical="center"/>
    </xf>
    <xf numFmtId="0" fontId="12" fillId="0" borderId="18" xfId="1" applyFont="1" applyBorder="1" applyAlignment="1">
      <alignment horizontal="center" vertical="center"/>
    </xf>
    <xf numFmtId="38" fontId="12" fillId="0" borderId="62" xfId="2" applyFont="1" applyBorder="1" applyAlignment="1">
      <alignment horizontal="center" vertical="center"/>
    </xf>
    <xf numFmtId="181" fontId="12" fillId="0" borderId="181" xfId="2" applyNumberFormat="1" applyFont="1" applyBorder="1" applyAlignment="1">
      <alignment horizontal="center" vertical="center"/>
    </xf>
    <xf numFmtId="181" fontId="12" fillId="0" borderId="189" xfId="2" applyNumberFormat="1" applyFont="1" applyBorder="1" applyAlignment="1">
      <alignment horizontal="center" vertical="center"/>
    </xf>
    <xf numFmtId="181" fontId="12" fillId="0" borderId="205" xfId="2" applyNumberFormat="1" applyFont="1" applyBorder="1" applyAlignment="1">
      <alignment horizontal="center" vertical="center"/>
    </xf>
    <xf numFmtId="181" fontId="12" fillId="0" borderId="206" xfId="2" applyNumberFormat="1" applyFont="1" applyBorder="1" applyAlignment="1">
      <alignment horizontal="center" vertical="center"/>
    </xf>
    <xf numFmtId="181" fontId="12" fillId="0" borderId="207" xfId="2" applyNumberFormat="1" applyFont="1" applyBorder="1" applyAlignment="1">
      <alignment horizontal="center" vertical="center"/>
    </xf>
    <xf numFmtId="0" fontId="12" fillId="0" borderId="10" xfId="1" applyFont="1" applyBorder="1" applyAlignment="1">
      <alignment horizontal="center" vertical="center"/>
    </xf>
    <xf numFmtId="181" fontId="12" fillId="0" borderId="107" xfId="2" applyNumberFormat="1" applyFont="1" applyBorder="1" applyAlignment="1">
      <alignment horizontal="center" vertical="center"/>
    </xf>
    <xf numFmtId="181" fontId="12" fillId="0" borderId="92" xfId="2" applyNumberFormat="1" applyFont="1" applyBorder="1" applyAlignment="1">
      <alignment horizontal="center" vertical="center"/>
    </xf>
    <xf numFmtId="181" fontId="12" fillId="0" borderId="108" xfId="2" applyNumberFormat="1" applyFont="1" applyBorder="1" applyAlignment="1">
      <alignment horizontal="center" vertical="center"/>
    </xf>
    <xf numFmtId="0" fontId="12" fillId="0" borderId="11" xfId="1" applyFont="1" applyBorder="1" applyAlignment="1">
      <alignment horizontal="center" vertical="center"/>
    </xf>
    <xf numFmtId="38" fontId="12" fillId="0" borderId="177" xfId="2" applyFont="1" applyBorder="1" applyAlignment="1">
      <alignment horizontal="center" vertical="center"/>
    </xf>
    <xf numFmtId="0" fontId="12" fillId="0" borderId="185" xfId="1" applyFont="1" applyBorder="1" applyAlignment="1">
      <alignment horizontal="center" vertical="center"/>
    </xf>
    <xf numFmtId="0" fontId="21" fillId="2" borderId="0" xfId="0" applyFont="1" applyFill="1" applyAlignment="1">
      <alignment horizontal="right" vertical="center"/>
    </xf>
    <xf numFmtId="0" fontId="6" fillId="0" borderId="0" xfId="1" applyFont="1" applyAlignment="1">
      <alignment horizontal="right" vertical="center"/>
    </xf>
    <xf numFmtId="0" fontId="2" fillId="0" borderId="121" xfId="1" applyFont="1" applyBorder="1" applyAlignment="1">
      <alignment vertical="center"/>
    </xf>
    <xf numFmtId="0" fontId="2" fillId="0" borderId="41" xfId="1" applyFont="1" applyBorder="1" applyAlignment="1">
      <alignment horizontal="center" vertical="center"/>
    </xf>
    <xf numFmtId="0" fontId="5" fillId="0" borderId="0" xfId="1" applyFont="1" applyAlignment="1">
      <alignment horizontal="center" vertical="center"/>
    </xf>
    <xf numFmtId="0" fontId="2" fillId="0" borderId="62" xfId="1" applyFill="1" applyBorder="1" applyAlignment="1">
      <alignment horizontal="center" vertical="center"/>
    </xf>
    <xf numFmtId="0" fontId="2" fillId="0" borderId="63" xfId="1" applyFill="1" applyBorder="1" applyAlignment="1">
      <alignment horizontal="center" vertical="center"/>
    </xf>
    <xf numFmtId="0" fontId="2" fillId="0" borderId="97" xfId="1" applyFill="1" applyBorder="1" applyAlignment="1">
      <alignment horizontal="center" vertical="center"/>
    </xf>
    <xf numFmtId="0" fontId="2" fillId="0" borderId="45" xfId="1" applyFill="1" applyBorder="1" applyAlignment="1">
      <alignment horizontal="center" vertical="center"/>
    </xf>
    <xf numFmtId="0" fontId="2" fillId="0" borderId="46" xfId="1" applyFill="1" applyBorder="1" applyAlignment="1">
      <alignment horizontal="center" vertical="center"/>
    </xf>
    <xf numFmtId="0" fontId="2" fillId="0" borderId="95" xfId="1" applyFill="1" applyBorder="1" applyAlignment="1">
      <alignment horizontal="center" vertical="center"/>
    </xf>
    <xf numFmtId="177" fontId="2" fillId="0" borderId="46" xfId="1" applyNumberFormat="1" applyBorder="1" applyAlignment="1">
      <alignment horizontal="center" vertical="center"/>
    </xf>
    <xf numFmtId="0" fontId="12" fillId="0" borderId="0" xfId="1" applyFont="1" applyFill="1" applyAlignment="1">
      <alignment horizontal="center" vertical="center"/>
    </xf>
    <xf numFmtId="38" fontId="12" fillId="5" borderId="240" xfId="2" applyFont="1" applyFill="1" applyBorder="1" applyAlignment="1">
      <alignment horizontal="center" vertical="center"/>
    </xf>
    <xf numFmtId="38" fontId="12" fillId="5" borderId="241" xfId="2" applyFont="1" applyFill="1" applyBorder="1" applyAlignment="1">
      <alignment horizontal="center" vertical="center"/>
    </xf>
    <xf numFmtId="38" fontId="12" fillId="5" borderId="242" xfId="2" applyFont="1" applyFill="1" applyBorder="1" applyAlignment="1">
      <alignment horizontal="center" vertical="center"/>
    </xf>
    <xf numFmtId="38" fontId="12" fillId="0" borderId="240" xfId="2" applyFont="1" applyFill="1" applyBorder="1" applyAlignment="1">
      <alignment horizontal="center" vertical="center"/>
    </xf>
    <xf numFmtId="38" fontId="12" fillId="0" borderId="241" xfId="2" applyFont="1" applyFill="1" applyBorder="1" applyAlignment="1">
      <alignment horizontal="center" vertical="center"/>
    </xf>
    <xf numFmtId="38" fontId="12" fillId="0" borderId="242" xfId="2" applyFont="1" applyFill="1" applyBorder="1" applyAlignment="1">
      <alignment horizontal="center" vertical="center"/>
    </xf>
    <xf numFmtId="38" fontId="12" fillId="5" borderId="215" xfId="2" applyFont="1" applyFill="1" applyBorder="1" applyAlignment="1">
      <alignment horizontal="center" vertical="center"/>
    </xf>
    <xf numFmtId="38" fontId="12" fillId="5" borderId="76" xfId="2" applyFont="1" applyFill="1" applyBorder="1" applyAlignment="1">
      <alignment horizontal="center" vertical="center"/>
    </xf>
    <xf numFmtId="38" fontId="12" fillId="5" borderId="216" xfId="2" applyFont="1" applyFill="1" applyBorder="1" applyAlignment="1">
      <alignment horizontal="center" vertical="center"/>
    </xf>
    <xf numFmtId="0" fontId="12" fillId="0" borderId="243" xfId="1" applyFont="1" applyBorder="1" applyAlignment="1">
      <alignment horizontal="center" vertical="center"/>
    </xf>
    <xf numFmtId="0" fontId="12" fillId="0" borderId="245" xfId="1" applyFont="1" applyBorder="1" applyAlignment="1">
      <alignment horizontal="center" vertical="center"/>
    </xf>
    <xf numFmtId="0" fontId="12" fillId="0" borderId="246" xfId="1" applyFont="1" applyBorder="1" applyAlignment="1">
      <alignment horizontal="center" vertical="center"/>
    </xf>
    <xf numFmtId="0" fontId="12" fillId="0" borderId="22" xfId="2" applyNumberFormat="1" applyFont="1" applyBorder="1" applyAlignment="1">
      <alignment vertical="center"/>
    </xf>
    <xf numFmtId="0" fontId="12" fillId="0" borderId="33" xfId="2" applyNumberFormat="1" applyFont="1" applyBorder="1" applyAlignment="1">
      <alignment vertical="center"/>
    </xf>
    <xf numFmtId="0" fontId="12" fillId="0" borderId="203" xfId="2" applyNumberFormat="1" applyFont="1" applyBorder="1" applyAlignment="1">
      <alignment vertical="center"/>
    </xf>
    <xf numFmtId="0" fontId="12" fillId="0" borderId="47" xfId="1" applyFont="1" applyBorder="1" applyAlignment="1">
      <alignment horizontal="center" vertical="center"/>
    </xf>
    <xf numFmtId="0" fontId="12" fillId="0" borderId="66" xfId="1" applyFont="1" applyBorder="1" applyAlignment="1">
      <alignment horizontal="center" vertical="center"/>
    </xf>
    <xf numFmtId="0" fontId="12" fillId="0" borderId="247" xfId="1" applyFont="1" applyBorder="1" applyAlignment="1">
      <alignment horizontal="center" vertical="center"/>
    </xf>
    <xf numFmtId="181" fontId="12" fillId="0" borderId="204" xfId="2" applyNumberFormat="1" applyFont="1" applyBorder="1" applyAlignment="1">
      <alignment vertical="center"/>
    </xf>
    <xf numFmtId="0" fontId="22" fillId="0" borderId="45" xfId="1" applyFont="1" applyBorder="1" applyAlignment="1">
      <alignment horizontal="center" vertical="center" shrinkToFit="1"/>
    </xf>
    <xf numFmtId="0" fontId="2" fillId="0" borderId="81" xfId="1" applyFont="1" applyBorder="1" applyAlignment="1">
      <alignment horizontal="center" vertical="center" wrapText="1"/>
    </xf>
    <xf numFmtId="0" fontId="2" fillId="0" borderId="120" xfId="1" applyFont="1" applyFill="1" applyBorder="1" applyAlignment="1">
      <alignment vertical="center"/>
    </xf>
    <xf numFmtId="0" fontId="2" fillId="0" borderId="123" xfId="1" applyFont="1" applyFill="1" applyBorder="1" applyAlignment="1">
      <alignment vertical="center"/>
    </xf>
    <xf numFmtId="0" fontId="23" fillId="0" borderId="0" xfId="6" applyFont="1" applyAlignment="1">
      <alignment vertical="top"/>
    </xf>
    <xf numFmtId="0" fontId="23" fillId="3" borderId="0" xfId="6" applyFont="1" applyFill="1" applyAlignment="1">
      <alignment vertical="top"/>
    </xf>
    <xf numFmtId="0" fontId="23" fillId="0" borderId="0" xfId="6" applyFont="1" applyAlignment="1">
      <alignment vertical="top" wrapText="1"/>
    </xf>
    <xf numFmtId="0" fontId="23" fillId="3" borderId="0" xfId="6" applyFont="1" applyFill="1" applyAlignment="1">
      <alignment vertical="top" wrapText="1"/>
    </xf>
    <xf numFmtId="0" fontId="23" fillId="3" borderId="45" xfId="6" applyFont="1" applyFill="1" applyBorder="1" applyAlignment="1">
      <alignment vertical="top" wrapText="1"/>
    </xf>
    <xf numFmtId="0" fontId="23" fillId="3" borderId="73" xfId="6" applyFont="1" applyFill="1" applyBorder="1" applyAlignment="1">
      <alignment vertical="top"/>
    </xf>
    <xf numFmtId="0" fontId="23" fillId="3" borderId="72" xfId="6" applyFont="1" applyFill="1" applyBorder="1" applyAlignment="1">
      <alignment vertical="top"/>
    </xf>
    <xf numFmtId="0" fontId="23" fillId="0" borderId="0" xfId="6" applyFont="1" applyAlignment="1"/>
    <xf numFmtId="0" fontId="23" fillId="7" borderId="0" xfId="6" applyFont="1" applyFill="1" applyAlignment="1"/>
    <xf numFmtId="0" fontId="23" fillId="3" borderId="0" xfId="6" applyFont="1" applyFill="1" applyAlignment="1"/>
    <xf numFmtId="0" fontId="23" fillId="3" borderId="249" xfId="6" applyFont="1" applyFill="1" applyBorder="1" applyAlignment="1"/>
    <xf numFmtId="0" fontId="24" fillId="0" borderId="0" xfId="6" applyFont="1" applyAlignment="1"/>
    <xf numFmtId="0" fontId="24" fillId="7" borderId="0" xfId="6" applyFont="1" applyFill="1" applyAlignment="1"/>
    <xf numFmtId="0" fontId="24" fillId="3" borderId="0" xfId="6" applyFont="1" applyFill="1" applyAlignment="1"/>
    <xf numFmtId="0" fontId="24" fillId="3" borderId="249" xfId="6" applyFont="1" applyFill="1" applyBorder="1" applyAlignment="1"/>
    <xf numFmtId="0" fontId="23" fillId="7" borderId="0" xfId="6" applyFont="1" applyFill="1" applyAlignment="1">
      <alignment vertical="top"/>
    </xf>
    <xf numFmtId="0" fontId="23" fillId="3" borderId="249" xfId="6" applyFont="1" applyFill="1" applyBorder="1" applyAlignment="1">
      <alignment vertical="top"/>
    </xf>
    <xf numFmtId="0" fontId="23" fillId="0" borderId="0" xfId="6" applyFont="1" applyAlignment="1">
      <alignment horizontal="left" vertical="top" wrapText="1"/>
    </xf>
    <xf numFmtId="0" fontId="23" fillId="0" borderId="0" xfId="6" applyFont="1" applyAlignment="1" applyProtection="1">
      <protection locked="0"/>
    </xf>
    <xf numFmtId="0" fontId="23" fillId="0" borderId="0" xfId="6" applyFont="1" applyBorder="1" applyAlignment="1" applyProtection="1">
      <protection locked="0"/>
    </xf>
    <xf numFmtId="0" fontId="23" fillId="0" borderId="0" xfId="6" applyFont="1" applyBorder="1" applyAlignment="1"/>
    <xf numFmtId="0" fontId="10" fillId="3" borderId="45" xfId="6" applyFont="1" applyFill="1" applyBorder="1" applyAlignment="1">
      <alignment vertical="top" wrapText="1"/>
    </xf>
    <xf numFmtId="0" fontId="23" fillId="0" borderId="0" xfId="6" applyFont="1" applyBorder="1" applyAlignment="1" applyProtection="1">
      <alignment horizontal="left" vertical="top" wrapText="1"/>
      <protection locked="0"/>
    </xf>
    <xf numFmtId="0" fontId="23" fillId="0" borderId="0" xfId="6" applyFont="1" applyBorder="1" applyAlignment="1">
      <alignment horizontal="left" vertical="top"/>
    </xf>
    <xf numFmtId="0" fontId="25" fillId="0" borderId="0" xfId="6" applyFont="1" applyAlignment="1">
      <alignment horizontal="center"/>
    </xf>
    <xf numFmtId="0" fontId="26" fillId="0" borderId="0" xfId="6" applyFont="1" applyAlignment="1">
      <alignment vertical="top"/>
    </xf>
    <xf numFmtId="0" fontId="26" fillId="3" borderId="0" xfId="6" applyFont="1" applyFill="1" applyAlignment="1">
      <alignment vertical="top"/>
    </xf>
    <xf numFmtId="0" fontId="26" fillId="3" borderId="249" xfId="6" applyFont="1" applyFill="1" applyBorder="1" applyAlignment="1">
      <alignment vertical="top"/>
    </xf>
    <xf numFmtId="0" fontId="27" fillId="0" borderId="0" xfId="1" applyFont="1" applyAlignment="1">
      <alignment horizontal="left" vertical="center"/>
    </xf>
    <xf numFmtId="0" fontId="24" fillId="0" borderId="0" xfId="0" applyFont="1" applyAlignment="1"/>
    <xf numFmtId="0" fontId="24" fillId="0" borderId="0" xfId="0" applyFont="1" applyAlignment="1">
      <alignment wrapText="1"/>
    </xf>
    <xf numFmtId="0" fontId="24" fillId="0" borderId="0" xfId="0" applyFont="1" applyAlignment="1">
      <alignment vertical="center"/>
    </xf>
    <xf numFmtId="0" fontId="24" fillId="0" borderId="0" xfId="0" applyFont="1" applyAlignment="1">
      <alignment vertical="center" wrapText="1"/>
    </xf>
    <xf numFmtId="0" fontId="24" fillId="0" borderId="0" xfId="6" applyFont="1" applyAlignment="1">
      <alignment vertical="center"/>
    </xf>
    <xf numFmtId="0" fontId="3" fillId="0" borderId="7" xfId="1" applyFont="1" applyFill="1" applyBorder="1" applyAlignment="1">
      <alignment horizontal="left"/>
    </xf>
    <xf numFmtId="0" fontId="2" fillId="0" borderId="45" xfId="1" applyFont="1" applyBorder="1" applyAlignment="1">
      <alignment horizontal="center" vertical="center"/>
    </xf>
    <xf numFmtId="0" fontId="5" fillId="0" borderId="0" xfId="1" applyFont="1" applyAlignment="1">
      <alignment horizontal="center" vertical="center"/>
    </xf>
    <xf numFmtId="0" fontId="5" fillId="0" borderId="108" xfId="1" applyFont="1" applyBorder="1" applyAlignment="1">
      <alignment horizontal="center" vertical="center"/>
    </xf>
    <xf numFmtId="0" fontId="5" fillId="0" borderId="54" xfId="1" applyFont="1" applyBorder="1" applyAlignment="1">
      <alignment horizontal="center" vertical="center"/>
    </xf>
    <xf numFmtId="0" fontId="2" fillId="0" borderId="41" xfId="1" applyFont="1" applyBorder="1" applyAlignment="1">
      <alignment horizontal="center" vertical="center"/>
    </xf>
    <xf numFmtId="0" fontId="5" fillId="0" borderId="4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center" vertical="center"/>
    </xf>
    <xf numFmtId="0" fontId="5" fillId="8" borderId="45" xfId="1" quotePrefix="1" applyFont="1" applyFill="1" applyBorder="1" applyAlignment="1">
      <alignment horizontal="center" vertical="center"/>
    </xf>
    <xf numFmtId="14" fontId="31" fillId="0" borderId="0" xfId="1" applyNumberFormat="1" applyFont="1" applyBorder="1" applyAlignment="1">
      <alignment vertical="center"/>
    </xf>
    <xf numFmtId="38" fontId="5" fillId="0" borderId="0" xfId="2" applyFont="1" applyBorder="1" applyAlignment="1">
      <alignment horizontal="center" vertical="center"/>
    </xf>
    <xf numFmtId="0" fontId="32" fillId="0" borderId="0" xfId="1" applyFont="1" applyBorder="1" applyAlignment="1">
      <alignment vertical="center"/>
    </xf>
    <xf numFmtId="0" fontId="33" fillId="0" borderId="0" xfId="1" applyFont="1" applyAlignment="1">
      <alignment vertical="center"/>
    </xf>
    <xf numFmtId="0" fontId="5" fillId="0" borderId="254" xfId="1" applyFont="1" applyBorder="1" applyAlignment="1">
      <alignment vertical="center"/>
    </xf>
    <xf numFmtId="0" fontId="5" fillId="0" borderId="256" xfId="1" applyFont="1" applyBorder="1" applyAlignment="1">
      <alignment vertical="center"/>
    </xf>
    <xf numFmtId="0" fontId="5" fillId="0" borderId="257" xfId="1" applyFont="1" applyBorder="1" applyAlignment="1">
      <alignment vertical="center"/>
    </xf>
    <xf numFmtId="0" fontId="5" fillId="0" borderId="106" xfId="1" applyFont="1" applyBorder="1" applyAlignment="1">
      <alignment horizontal="center" vertical="center"/>
    </xf>
    <xf numFmtId="0" fontId="5" fillId="0" borderId="81" xfId="1" applyFont="1" applyBorder="1" applyAlignment="1">
      <alignment horizontal="center" vertical="center"/>
    </xf>
    <xf numFmtId="0" fontId="5" fillId="0" borderId="112" xfId="1" applyFont="1" applyBorder="1" applyAlignment="1">
      <alignment horizontal="center" vertical="center"/>
    </xf>
    <xf numFmtId="0" fontId="5" fillId="0" borderId="91" xfId="1" applyFont="1" applyBorder="1" applyAlignment="1">
      <alignment horizontal="center" vertical="center"/>
    </xf>
    <xf numFmtId="0" fontId="5" fillId="0" borderId="258" xfId="1" applyFont="1" applyBorder="1" applyAlignment="1">
      <alignment vertical="center"/>
    </xf>
    <xf numFmtId="0" fontId="5" fillId="0" borderId="139" xfId="1" applyFont="1" applyBorder="1" applyAlignment="1">
      <alignment horizontal="center" vertical="center"/>
    </xf>
    <xf numFmtId="0" fontId="5" fillId="0" borderId="18" xfId="1" applyFont="1" applyBorder="1" applyAlignment="1">
      <alignment horizontal="center" vertical="center"/>
    </xf>
    <xf numFmtId="0" fontId="5" fillId="0" borderId="140" xfId="1" applyFont="1" applyBorder="1" applyAlignment="1">
      <alignment horizontal="center" vertical="center"/>
    </xf>
    <xf numFmtId="0" fontId="33" fillId="0" borderId="254" xfId="1" applyFont="1" applyBorder="1" applyAlignment="1">
      <alignment vertical="center" shrinkToFit="1"/>
    </xf>
    <xf numFmtId="0" fontId="5" fillId="8" borderId="248" xfId="1" applyFont="1" applyFill="1" applyBorder="1" applyAlignment="1">
      <alignment horizontal="center" vertical="center"/>
    </xf>
    <xf numFmtId="177" fontId="5" fillId="8" borderId="96" xfId="1" applyNumberFormat="1" applyFont="1" applyFill="1" applyBorder="1" applyAlignment="1">
      <alignment vertical="center"/>
    </xf>
    <xf numFmtId="177" fontId="5" fillId="8" borderId="41" xfId="1" applyNumberFormat="1" applyFont="1" applyFill="1" applyBorder="1" applyAlignment="1">
      <alignment vertical="center"/>
    </xf>
    <xf numFmtId="0" fontId="5" fillId="8" borderId="45" xfId="1" applyFont="1" applyFill="1" applyBorder="1" applyAlignment="1">
      <alignment horizontal="center" vertical="center"/>
    </xf>
    <xf numFmtId="177" fontId="5" fillId="0" borderId="96" xfId="1" applyNumberFormat="1" applyFont="1" applyBorder="1" applyAlignment="1">
      <alignment vertical="center"/>
    </xf>
    <xf numFmtId="177" fontId="5" fillId="0" borderId="95" xfId="1" applyNumberFormat="1" applyFont="1" applyBorder="1" applyAlignment="1">
      <alignment vertical="center"/>
    </xf>
    <xf numFmtId="179" fontId="5" fillId="8" borderId="96" xfId="1" applyNumberFormat="1" applyFont="1" applyFill="1" applyBorder="1" applyAlignment="1">
      <alignment vertical="center"/>
    </xf>
    <xf numFmtId="179" fontId="5" fillId="8" borderId="41" xfId="1" applyNumberFormat="1" applyFont="1" applyFill="1" applyBorder="1" applyAlignment="1">
      <alignment vertical="center"/>
    </xf>
    <xf numFmtId="179" fontId="5" fillId="0" borderId="45" xfId="1" applyNumberFormat="1" applyFont="1" applyBorder="1" applyAlignment="1">
      <alignment vertical="center"/>
    </xf>
    <xf numFmtId="179" fontId="5" fillId="0" borderId="95" xfId="1" applyNumberFormat="1" applyFont="1" applyBorder="1" applyAlignment="1">
      <alignment vertical="center"/>
    </xf>
    <xf numFmtId="180" fontId="5" fillId="8" borderId="96" xfId="1" applyNumberFormat="1" applyFont="1" applyFill="1" applyBorder="1" applyAlignment="1">
      <alignment vertical="center"/>
    </xf>
    <xf numFmtId="180" fontId="5" fillId="8" borderId="45" xfId="1" applyNumberFormat="1" applyFont="1" applyFill="1" applyBorder="1" applyAlignment="1">
      <alignment vertical="center"/>
    </xf>
    <xf numFmtId="180" fontId="5" fillId="0" borderId="45" xfId="1" applyNumberFormat="1" applyFont="1" applyBorder="1" applyAlignment="1">
      <alignment vertical="center"/>
    </xf>
    <xf numFmtId="180" fontId="5" fillId="0" borderId="95" xfId="1" applyNumberFormat="1" applyFont="1" applyBorder="1" applyAlignment="1">
      <alignment vertical="center"/>
    </xf>
    <xf numFmtId="177" fontId="5" fillId="8" borderId="45" xfId="1" applyNumberFormat="1" applyFont="1" applyFill="1" applyBorder="1" applyAlignment="1">
      <alignment vertical="center"/>
    </xf>
    <xf numFmtId="177" fontId="5" fillId="0" borderId="45" xfId="1" applyNumberFormat="1" applyFont="1" applyBorder="1" applyAlignment="1">
      <alignment vertical="center"/>
    </xf>
    <xf numFmtId="0" fontId="33" fillId="0" borderId="256" xfId="1" applyFont="1" applyBorder="1" applyAlignment="1">
      <alignment vertical="center" shrinkToFit="1"/>
    </xf>
    <xf numFmtId="0" fontId="33" fillId="0" borderId="256" xfId="1" applyFont="1" applyBorder="1" applyAlignment="1">
      <alignment vertical="center"/>
    </xf>
    <xf numFmtId="0" fontId="5" fillId="0" borderId="259" xfId="1" applyFont="1" applyBorder="1" applyAlignment="1">
      <alignment vertical="center"/>
    </xf>
    <xf numFmtId="0" fontId="5" fillId="5" borderId="106" xfId="1" applyFont="1" applyFill="1" applyBorder="1" applyAlignment="1">
      <alignment horizontal="center" vertical="center"/>
    </xf>
    <xf numFmtId="0" fontId="5" fillId="5" borderId="80" xfId="1" applyFont="1" applyFill="1" applyBorder="1" applyAlignment="1">
      <alignment horizontal="center" vertical="center"/>
    </xf>
    <xf numFmtId="177" fontId="5" fillId="0" borderId="106" xfId="1" applyNumberFormat="1" applyFont="1" applyBorder="1" applyAlignment="1">
      <alignment vertical="center"/>
    </xf>
    <xf numFmtId="177" fontId="5" fillId="0" borderId="112" xfId="1" applyNumberFormat="1" applyFont="1" applyBorder="1" applyAlignment="1">
      <alignment vertical="center"/>
    </xf>
    <xf numFmtId="179" fontId="5" fillId="0" borderId="81" xfId="1" applyNumberFormat="1" applyFont="1" applyBorder="1" applyAlignment="1">
      <alignment vertical="center"/>
    </xf>
    <xf numFmtId="179" fontId="5" fillId="0" borderId="112" xfId="1" applyNumberFormat="1" applyFont="1" applyBorder="1" applyAlignment="1">
      <alignment vertical="center"/>
    </xf>
    <xf numFmtId="180" fontId="5" fillId="5" borderId="106" xfId="1" applyNumberFormat="1" applyFont="1" applyFill="1" applyBorder="1" applyAlignment="1">
      <alignment horizontal="center" vertical="center"/>
    </xf>
    <xf numFmtId="180" fontId="5" fillId="5" borderId="81" xfId="1" applyNumberFormat="1" applyFont="1" applyFill="1" applyBorder="1" applyAlignment="1">
      <alignment horizontal="center" vertical="center"/>
    </xf>
    <xf numFmtId="180" fontId="5" fillId="0" borderId="81" xfId="1" applyNumberFormat="1" applyFont="1" applyBorder="1" applyAlignment="1">
      <alignment vertical="center"/>
    </xf>
    <xf numFmtId="180" fontId="5" fillId="0" borderId="112" xfId="1" applyNumberFormat="1" applyFont="1" applyBorder="1" applyAlignment="1">
      <alignment vertical="center"/>
    </xf>
    <xf numFmtId="177" fontId="5" fillId="5" borderId="106" xfId="1" applyNumberFormat="1" applyFont="1" applyFill="1" applyBorder="1" applyAlignment="1">
      <alignment horizontal="center" vertical="center"/>
    </xf>
    <xf numFmtId="177" fontId="5" fillId="5" borderId="80" xfId="1" applyNumberFormat="1" applyFont="1" applyFill="1" applyBorder="1" applyAlignment="1">
      <alignment horizontal="center" vertical="center"/>
    </xf>
    <xf numFmtId="177" fontId="5" fillId="0" borderId="81" xfId="1" applyNumberFormat="1" applyFont="1" applyBorder="1" applyAlignment="1">
      <alignment vertical="center"/>
    </xf>
    <xf numFmtId="0" fontId="5" fillId="0" borderId="260" xfId="1" applyFont="1" applyFill="1" applyBorder="1" applyAlignment="1">
      <alignment vertical="center"/>
    </xf>
    <xf numFmtId="0" fontId="5" fillId="0" borderId="144" xfId="1" applyFont="1" applyFill="1" applyBorder="1" applyAlignment="1">
      <alignment horizontal="center" vertical="center"/>
    </xf>
    <xf numFmtId="0" fontId="5" fillId="0" borderId="54" xfId="1" applyFont="1" applyFill="1" applyBorder="1" applyAlignment="1">
      <alignment horizontal="center" vertical="center"/>
    </xf>
    <xf numFmtId="180" fontId="5" fillId="0" borderId="139" xfId="1" applyNumberFormat="1" applyFont="1" applyBorder="1" applyAlignment="1">
      <alignment horizontal="center" vertical="center"/>
    </xf>
    <xf numFmtId="180" fontId="5" fillId="0" borderId="18" xfId="1" applyNumberFormat="1" applyFont="1" applyBorder="1" applyAlignment="1">
      <alignment horizontal="center" vertical="center"/>
    </xf>
    <xf numFmtId="180" fontId="5" fillId="8" borderId="41" xfId="1" applyNumberFormat="1" applyFont="1" applyFill="1" applyBorder="1" applyAlignment="1">
      <alignment vertical="center"/>
    </xf>
    <xf numFmtId="179" fontId="5" fillId="5" borderId="96" xfId="1" applyNumberFormat="1" applyFont="1" applyFill="1" applyBorder="1" applyAlignment="1">
      <alignment horizontal="center" vertical="center"/>
    </xf>
    <xf numFmtId="179" fontId="5" fillId="5" borderId="41" xfId="1" applyNumberFormat="1" applyFont="1" applyFill="1" applyBorder="1" applyAlignment="1">
      <alignment horizontal="center" vertical="center"/>
    </xf>
    <xf numFmtId="179" fontId="5" fillId="5" borderId="45" xfId="1" applyNumberFormat="1" applyFont="1" applyFill="1" applyBorder="1" applyAlignment="1">
      <alignment horizontal="center" vertical="center"/>
    </xf>
    <xf numFmtId="179" fontId="5" fillId="5" borderId="95" xfId="1" applyNumberFormat="1" applyFont="1" applyFill="1" applyBorder="1" applyAlignment="1">
      <alignment horizontal="center" vertical="center"/>
    </xf>
    <xf numFmtId="0" fontId="5" fillId="0" borderId="256" xfId="1" applyFont="1" applyBorder="1" applyAlignment="1">
      <alignment vertical="center" wrapText="1"/>
    </xf>
    <xf numFmtId="0" fontId="5" fillId="0" borderId="259" xfId="1" applyFont="1" applyFill="1" applyBorder="1" applyAlignment="1">
      <alignment vertical="center"/>
    </xf>
    <xf numFmtId="0" fontId="5" fillId="0" borderId="81" xfId="1" applyFont="1" applyFill="1" applyBorder="1" applyAlignment="1">
      <alignment horizontal="center" vertical="center"/>
    </xf>
    <xf numFmtId="180" fontId="5" fillId="5" borderId="80" xfId="1" applyNumberFormat="1" applyFont="1" applyFill="1" applyBorder="1" applyAlignment="1">
      <alignment horizontal="center" vertical="center"/>
    </xf>
    <xf numFmtId="179" fontId="5" fillId="5" borderId="106" xfId="1" applyNumberFormat="1" applyFont="1" applyFill="1" applyBorder="1" applyAlignment="1">
      <alignment horizontal="center" vertical="center"/>
    </xf>
    <xf numFmtId="179" fontId="5" fillId="5" borderId="80" xfId="1" applyNumberFormat="1" applyFont="1" applyFill="1" applyBorder="1" applyAlignment="1">
      <alignment horizontal="center" vertical="center"/>
    </xf>
    <xf numFmtId="179" fontId="5" fillId="5" borderId="81" xfId="1" applyNumberFormat="1" applyFont="1" applyFill="1" applyBorder="1" applyAlignment="1">
      <alignment horizontal="center" vertical="center"/>
    </xf>
    <xf numFmtId="179" fontId="5" fillId="5" borderId="112" xfId="1" applyNumberFormat="1" applyFont="1" applyFill="1" applyBorder="1" applyAlignment="1">
      <alignment horizontal="center" vertical="center"/>
    </xf>
    <xf numFmtId="0" fontId="5" fillId="0" borderId="257" xfId="1" applyFont="1" applyBorder="1" applyAlignment="1">
      <alignment vertical="center" wrapText="1"/>
    </xf>
    <xf numFmtId="0" fontId="5" fillId="0" borderId="261" xfId="1" applyFont="1" applyBorder="1" applyAlignment="1">
      <alignment vertical="center"/>
    </xf>
    <xf numFmtId="0" fontId="5" fillId="5" borderId="152" xfId="1" applyFont="1" applyFill="1" applyBorder="1" applyAlignment="1">
      <alignment horizontal="center" vertical="center"/>
    </xf>
    <xf numFmtId="0" fontId="5" fillId="5" borderId="125" xfId="1" applyFont="1" applyFill="1" applyBorder="1" applyAlignment="1">
      <alignment horizontal="center" vertical="center"/>
    </xf>
    <xf numFmtId="0" fontId="5" fillId="5" borderId="113" xfId="1" applyFont="1" applyFill="1" applyBorder="1" applyAlignment="1">
      <alignment horizontal="center" vertical="center"/>
    </xf>
    <xf numFmtId="0" fontId="5" fillId="5" borderId="153" xfId="1" applyFont="1" applyFill="1" applyBorder="1" applyAlignment="1">
      <alignment horizontal="center" vertical="center"/>
    </xf>
    <xf numFmtId="179" fontId="5" fillId="0" borderId="113" xfId="1" applyNumberFormat="1" applyFont="1" applyBorder="1" applyAlignment="1">
      <alignment vertical="center"/>
    </xf>
    <xf numFmtId="180" fontId="5" fillId="5" borderId="152" xfId="1" applyNumberFormat="1" applyFont="1" applyFill="1" applyBorder="1" applyAlignment="1">
      <alignment horizontal="center" vertical="center"/>
    </xf>
    <xf numFmtId="180" fontId="5" fillId="5" borderId="125" xfId="1" applyNumberFormat="1" applyFont="1" applyFill="1" applyBorder="1" applyAlignment="1">
      <alignment horizontal="center" vertical="center"/>
    </xf>
    <xf numFmtId="177" fontId="5" fillId="0" borderId="113" xfId="1" applyNumberFormat="1" applyFont="1" applyBorder="1" applyAlignment="1">
      <alignment vertical="center"/>
    </xf>
    <xf numFmtId="177" fontId="5" fillId="0" borderId="153" xfId="1" applyNumberFormat="1" applyFont="1" applyBorder="1" applyAlignment="1">
      <alignment vertical="center"/>
    </xf>
    <xf numFmtId="0" fontId="5" fillId="0" borderId="261" xfId="1" applyFont="1" applyBorder="1" applyAlignment="1">
      <alignment vertical="center" wrapText="1"/>
    </xf>
    <xf numFmtId="179" fontId="5" fillId="0" borderId="152" xfId="1" applyNumberFormat="1" applyFont="1" applyBorder="1" applyAlignment="1">
      <alignment horizontal="center" vertical="center"/>
    </xf>
    <xf numFmtId="0" fontId="5" fillId="0" borderId="124" xfId="1" applyFont="1" applyBorder="1" applyAlignment="1">
      <alignment horizontal="left" vertical="center"/>
    </xf>
    <xf numFmtId="0" fontId="33" fillId="0" borderId="155" xfId="1" applyFont="1" applyBorder="1" applyAlignment="1">
      <alignment vertical="center"/>
    </xf>
    <xf numFmtId="0" fontId="5" fillId="0" borderId="155" xfId="1" applyFont="1" applyBorder="1" applyAlignment="1">
      <alignment vertical="center" wrapText="1"/>
    </xf>
    <xf numFmtId="0" fontId="27" fillId="0" borderId="0" xfId="1" applyFont="1" applyBorder="1" applyAlignment="1">
      <alignment vertical="center"/>
    </xf>
    <xf numFmtId="179" fontId="5" fillId="0" borderId="0" xfId="1" applyNumberFormat="1" applyFont="1" applyBorder="1" applyAlignment="1">
      <alignment horizontal="center" vertical="center"/>
    </xf>
    <xf numFmtId="0" fontId="5" fillId="0" borderId="0" xfId="1" applyFont="1" applyBorder="1" applyAlignment="1">
      <alignment horizontal="left" vertical="center"/>
    </xf>
    <xf numFmtId="0" fontId="33" fillId="0" borderId="0" xfId="1" applyFont="1" applyBorder="1" applyAlignment="1">
      <alignment vertical="center"/>
    </xf>
    <xf numFmtId="0" fontId="5" fillId="0" borderId="0" xfId="1" applyFont="1" applyBorder="1" applyAlignment="1">
      <alignment vertical="center" wrapText="1"/>
    </xf>
    <xf numFmtId="0" fontId="5" fillId="0" borderId="146" xfId="1" applyFont="1" applyBorder="1" applyAlignment="1">
      <alignment vertical="center"/>
    </xf>
    <xf numFmtId="0" fontId="5" fillId="0" borderId="14" xfId="1" applyFont="1" applyBorder="1" applyAlignment="1">
      <alignment vertical="center"/>
    </xf>
    <xf numFmtId="0" fontId="5" fillId="0" borderId="168" xfId="1" applyFont="1" applyBorder="1" applyAlignment="1">
      <alignment vertical="center"/>
    </xf>
    <xf numFmtId="0" fontId="5" fillId="0" borderId="137" xfId="1" applyFont="1" applyBorder="1" applyAlignment="1">
      <alignment vertical="center"/>
    </xf>
    <xf numFmtId="0" fontId="5" fillId="0" borderId="8" xfId="1" applyFont="1" applyBorder="1" applyAlignment="1">
      <alignment vertical="center"/>
    </xf>
    <xf numFmtId="0" fontId="5" fillId="0" borderId="136" xfId="1" applyFont="1" applyBorder="1" applyAlignment="1">
      <alignment vertical="center"/>
    </xf>
    <xf numFmtId="0" fontId="5" fillId="9" borderId="80" xfId="1" applyFont="1" applyFill="1" applyBorder="1" applyAlignment="1">
      <alignment horizontal="center" vertical="center"/>
    </xf>
    <xf numFmtId="0" fontId="5" fillId="9" borderId="81" xfId="1" applyFont="1" applyFill="1" applyBorder="1" applyAlignment="1">
      <alignment horizontal="center" vertical="center"/>
    </xf>
    <xf numFmtId="0" fontId="5" fillId="9" borderId="112" xfId="1" applyFont="1" applyFill="1" applyBorder="1" applyAlignment="1">
      <alignment horizontal="center" vertical="center"/>
    </xf>
    <xf numFmtId="0" fontId="5" fillId="9" borderId="106" xfId="1" applyFont="1" applyFill="1" applyBorder="1" applyAlignment="1">
      <alignment horizontal="center" vertical="center"/>
    </xf>
    <xf numFmtId="0" fontId="5" fillId="0" borderId="166" xfId="1" applyFont="1" applyBorder="1" applyAlignment="1">
      <alignment horizontal="center" vertical="center"/>
    </xf>
    <xf numFmtId="0" fontId="5" fillId="5" borderId="18" xfId="1" applyFont="1" applyFill="1" applyBorder="1" applyAlignment="1">
      <alignment vertical="center"/>
    </xf>
    <xf numFmtId="0" fontId="5" fillId="5" borderId="140" xfId="1" applyFont="1" applyFill="1" applyBorder="1" applyAlignment="1">
      <alignment vertical="center"/>
    </xf>
    <xf numFmtId="0" fontId="5" fillId="5" borderId="104" xfId="1" applyFont="1" applyFill="1" applyBorder="1" applyAlignment="1">
      <alignment horizontal="center" vertical="center"/>
    </xf>
    <xf numFmtId="0" fontId="5" fillId="5" borderId="103" xfId="1" applyFont="1" applyFill="1" applyBorder="1" applyAlignment="1">
      <alignment horizontal="center" vertical="center"/>
    </xf>
    <xf numFmtId="0" fontId="5" fillId="5" borderId="146" xfId="1" applyFont="1" applyFill="1" applyBorder="1" applyAlignment="1">
      <alignment horizontal="center" vertical="center"/>
    </xf>
    <xf numFmtId="0" fontId="5" fillId="5" borderId="168" xfId="1" applyFont="1" applyFill="1" applyBorder="1" applyAlignment="1">
      <alignment horizontal="center" vertical="center"/>
    </xf>
    <xf numFmtId="38" fontId="5" fillId="0" borderId="24" xfId="2" applyFont="1" applyBorder="1" applyAlignment="1">
      <alignment horizontal="center" vertical="center"/>
    </xf>
    <xf numFmtId="38" fontId="5" fillId="0" borderId="22" xfId="2" applyFont="1" applyBorder="1" applyAlignment="1">
      <alignment vertical="center"/>
    </xf>
    <xf numFmtId="0" fontId="5" fillId="0" borderId="171" xfId="1" applyFont="1" applyBorder="1" applyAlignment="1">
      <alignment horizontal="center" vertical="center"/>
    </xf>
    <xf numFmtId="0" fontId="5" fillId="5" borderId="94" xfId="1" applyFont="1" applyFill="1" applyBorder="1" applyAlignment="1">
      <alignment horizontal="center" vertical="center"/>
    </xf>
    <xf numFmtId="0" fontId="5" fillId="5" borderId="62" xfId="1" applyFont="1" applyFill="1" applyBorder="1" applyAlignment="1">
      <alignment horizontal="center" vertical="center"/>
    </xf>
    <xf numFmtId="0" fontId="5" fillId="5" borderId="144" xfId="1" applyFont="1" applyFill="1" applyBorder="1" applyAlignment="1">
      <alignment horizontal="center" vertical="center"/>
    </xf>
    <xf numFmtId="0" fontId="5" fillId="5" borderId="145" xfId="1" applyFont="1" applyFill="1" applyBorder="1" applyAlignment="1">
      <alignment horizontal="center" vertical="center"/>
    </xf>
    <xf numFmtId="38" fontId="5" fillId="0" borderId="33" xfId="2" applyFont="1" applyBorder="1" applyAlignment="1">
      <alignment vertical="center"/>
    </xf>
    <xf numFmtId="0" fontId="5" fillId="0" borderId="25" xfId="1" applyFont="1" applyBorder="1" applyAlignment="1">
      <alignment horizontal="center" vertical="center"/>
    </xf>
    <xf numFmtId="0" fontId="5" fillId="0" borderId="177" xfId="1" applyFont="1" applyBorder="1" applyAlignment="1">
      <alignment horizontal="center" vertical="center"/>
    </xf>
    <xf numFmtId="0" fontId="5" fillId="0" borderId="98" xfId="1" applyFont="1" applyFill="1" applyBorder="1" applyAlignment="1">
      <alignment horizontal="center" vertical="center"/>
    </xf>
    <xf numFmtId="0" fontId="5" fillId="0" borderId="84" xfId="1" applyFont="1" applyFill="1" applyBorder="1" applyAlignment="1">
      <alignment horizontal="center" vertical="center"/>
    </xf>
    <xf numFmtId="0" fontId="5" fillId="0" borderId="99"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100" xfId="1" applyFont="1" applyFill="1" applyBorder="1" applyAlignment="1">
      <alignment horizontal="center" vertical="center"/>
    </xf>
    <xf numFmtId="0" fontId="5" fillId="5" borderId="134" xfId="1" applyFont="1" applyFill="1" applyBorder="1" applyAlignment="1">
      <alignment horizontal="center" vertical="center"/>
    </xf>
    <xf numFmtId="0" fontId="5" fillId="5" borderId="132" xfId="1" applyFont="1" applyFill="1" applyBorder="1" applyAlignment="1">
      <alignment horizontal="center" vertical="center"/>
    </xf>
    <xf numFmtId="0" fontId="27" fillId="0" borderId="134" xfId="1" applyFont="1" applyBorder="1" applyAlignment="1">
      <alignment vertical="center"/>
    </xf>
    <xf numFmtId="0" fontId="27" fillId="0" borderId="132" xfId="1" applyFont="1" applyBorder="1" applyAlignment="1">
      <alignment vertical="center"/>
    </xf>
    <xf numFmtId="38" fontId="5" fillId="0" borderId="202" xfId="2" applyFont="1" applyBorder="1" applyAlignment="1">
      <alignment horizontal="center" vertical="center"/>
    </xf>
    <xf numFmtId="38" fontId="5" fillId="0" borderId="203" xfId="2" applyFont="1" applyBorder="1" applyAlignment="1">
      <alignment vertical="center"/>
    </xf>
    <xf numFmtId="0" fontId="5" fillId="0" borderId="262" xfId="1" applyFont="1" applyBorder="1" applyAlignment="1">
      <alignment horizontal="center" vertical="center"/>
    </xf>
    <xf numFmtId="38" fontId="5" fillId="0" borderId="20" xfId="2" applyFont="1" applyBorder="1" applyAlignment="1">
      <alignment horizontal="center" vertical="center"/>
    </xf>
    <xf numFmtId="38" fontId="5" fillId="0" borderId="57" xfId="2" applyFont="1" applyBorder="1" applyAlignment="1">
      <alignment vertical="center"/>
    </xf>
    <xf numFmtId="38" fontId="5" fillId="0" borderId="0" xfId="1" applyNumberFormat="1" applyFont="1" applyAlignment="1">
      <alignment horizontal="center" vertical="center"/>
    </xf>
    <xf numFmtId="0" fontId="5" fillId="5" borderId="178" xfId="1" applyFont="1" applyFill="1" applyBorder="1" applyAlignment="1">
      <alignment horizontal="center" vertical="center"/>
    </xf>
    <xf numFmtId="177" fontId="5" fillId="0" borderId="24" xfId="1" applyNumberFormat="1" applyFont="1" applyFill="1" applyBorder="1" applyAlignment="1">
      <alignment horizontal="center" vertical="center"/>
    </xf>
    <xf numFmtId="177" fontId="5" fillId="0" borderId="177" xfId="1" applyNumberFormat="1" applyFont="1" applyFill="1" applyBorder="1" applyAlignment="1">
      <alignment horizontal="center" vertical="center"/>
    </xf>
    <xf numFmtId="0" fontId="5" fillId="5" borderId="24" xfId="1" applyFont="1" applyFill="1" applyBorder="1" applyAlignment="1">
      <alignment horizontal="center" vertical="center"/>
    </xf>
    <xf numFmtId="0" fontId="5" fillId="5" borderId="177" xfId="1" applyFont="1" applyFill="1" applyBorder="1" applyAlignment="1">
      <alignment horizontal="center" vertical="center"/>
    </xf>
    <xf numFmtId="177" fontId="5" fillId="0" borderId="180" xfId="1" applyNumberFormat="1" applyFont="1" applyBorder="1" applyAlignment="1">
      <alignment horizontal="center" vertical="center"/>
    </xf>
    <xf numFmtId="0" fontId="5" fillId="0" borderId="182" xfId="1" applyFont="1" applyBorder="1" applyAlignment="1">
      <alignment horizontal="center" vertical="center"/>
    </xf>
    <xf numFmtId="0" fontId="5" fillId="0" borderId="183" xfId="1" applyFont="1" applyBorder="1" applyAlignment="1">
      <alignment horizontal="center" vertical="center"/>
    </xf>
    <xf numFmtId="38" fontId="5" fillId="0" borderId="204" xfId="2" applyFont="1" applyBorder="1" applyAlignment="1">
      <alignment vertical="center"/>
    </xf>
    <xf numFmtId="0" fontId="5" fillId="0" borderId="185" xfId="1" applyFont="1" applyBorder="1" applyAlignment="1">
      <alignment horizontal="center" vertical="center"/>
    </xf>
    <xf numFmtId="177" fontId="5" fillId="0" borderId="186" xfId="1" applyNumberFormat="1" applyFont="1" applyFill="1" applyBorder="1" applyAlignment="1">
      <alignment horizontal="center" vertical="center"/>
    </xf>
    <xf numFmtId="0" fontId="5" fillId="5" borderId="29" xfId="1" applyFont="1" applyFill="1" applyBorder="1" applyAlignment="1">
      <alignment horizontal="center" vertical="center"/>
    </xf>
    <xf numFmtId="0" fontId="5" fillId="5" borderId="185" xfId="1" applyFont="1" applyFill="1" applyBorder="1" applyAlignment="1">
      <alignment horizontal="center" vertical="center"/>
    </xf>
    <xf numFmtId="177" fontId="5" fillId="0" borderId="188" xfId="1" applyNumberFormat="1" applyFont="1" applyBorder="1" applyAlignment="1">
      <alignment horizontal="center" vertical="center"/>
    </xf>
    <xf numFmtId="0" fontId="5" fillId="0" borderId="190" xfId="1" applyFont="1" applyBorder="1" applyAlignment="1">
      <alignment horizontal="center" vertical="center"/>
    </xf>
    <xf numFmtId="0" fontId="5" fillId="0" borderId="191" xfId="1" applyFont="1" applyBorder="1" applyAlignment="1">
      <alignment horizontal="center" vertical="center"/>
    </xf>
    <xf numFmtId="0" fontId="5" fillId="0" borderId="227" xfId="1" applyFont="1" applyBorder="1" applyAlignment="1">
      <alignment horizontal="center" vertical="center"/>
    </xf>
    <xf numFmtId="0" fontId="5" fillId="0" borderId="192" xfId="1" applyFont="1" applyBorder="1" applyAlignment="1">
      <alignment horizontal="center" vertical="center"/>
    </xf>
    <xf numFmtId="177" fontId="5" fillId="5" borderId="94" xfId="1" applyNumberFormat="1" applyFont="1" applyFill="1" applyBorder="1" applyAlignment="1">
      <alignment horizontal="center" vertical="center"/>
    </xf>
    <xf numFmtId="177" fontId="5" fillId="5" borderId="62" xfId="1" applyNumberFormat="1" applyFont="1" applyFill="1" applyBorder="1" applyAlignment="1">
      <alignment horizontal="center" vertical="center"/>
    </xf>
    <xf numFmtId="177" fontId="5" fillId="5" borderId="145" xfId="1" applyNumberFormat="1" applyFont="1" applyFill="1" applyBorder="1" applyAlignment="1">
      <alignment horizontal="center" vertical="center"/>
    </xf>
    <xf numFmtId="177" fontId="5" fillId="0" borderId="62" xfId="1" applyNumberFormat="1" applyFont="1" applyFill="1" applyBorder="1" applyAlignment="1">
      <alignment horizontal="center" vertical="center"/>
    </xf>
    <xf numFmtId="177" fontId="5" fillId="0" borderId="145" xfId="1" applyNumberFormat="1" applyFont="1" applyFill="1" applyBorder="1" applyAlignment="1">
      <alignment horizontal="center" vertical="center"/>
    </xf>
    <xf numFmtId="177" fontId="5" fillId="5" borderId="172" xfId="1" applyNumberFormat="1" applyFont="1" applyFill="1" applyBorder="1" applyAlignment="1">
      <alignment horizontal="center" vertical="center"/>
    </xf>
    <xf numFmtId="177" fontId="5" fillId="0" borderId="145" xfId="2" applyNumberFormat="1" applyFont="1" applyBorder="1" applyAlignment="1">
      <alignment horizontal="center" vertical="center"/>
    </xf>
    <xf numFmtId="0" fontId="5" fillId="0" borderId="172" xfId="1" applyFont="1" applyBorder="1" applyAlignment="1">
      <alignment horizontal="center" vertical="center"/>
    </xf>
    <xf numFmtId="0" fontId="5" fillId="0" borderId="173" xfId="1" applyFont="1" applyBorder="1" applyAlignment="1">
      <alignment horizontal="center" vertical="center"/>
    </xf>
    <xf numFmtId="38" fontId="5" fillId="0" borderId="96" xfId="2" applyFont="1" applyFill="1" applyBorder="1" applyAlignment="1">
      <alignment horizontal="center" vertical="center"/>
    </xf>
    <xf numFmtId="38" fontId="5" fillId="0" borderId="45" xfId="2" applyFont="1" applyFill="1" applyBorder="1" applyAlignment="1">
      <alignment horizontal="center" vertical="center"/>
    </xf>
    <xf numFmtId="38" fontId="5" fillId="0" borderId="109" xfId="2" applyFont="1" applyFill="1" applyBorder="1" applyAlignment="1">
      <alignment horizontal="center" vertical="center"/>
    </xf>
    <xf numFmtId="38" fontId="5" fillId="0" borderId="95" xfId="2" applyFont="1" applyFill="1" applyBorder="1" applyAlignment="1">
      <alignment horizontal="center" vertical="center"/>
    </xf>
    <xf numFmtId="0" fontId="5" fillId="5" borderId="96" xfId="1" applyFont="1" applyFill="1" applyBorder="1" applyAlignment="1">
      <alignment horizontal="center" vertical="center"/>
    </xf>
    <xf numFmtId="0" fontId="5" fillId="5" borderId="45" xfId="1" applyFont="1" applyFill="1" applyBorder="1" applyAlignment="1">
      <alignment horizontal="center" vertical="center"/>
    </xf>
    <xf numFmtId="0" fontId="5" fillId="0" borderId="111" xfId="1" applyFont="1" applyBorder="1" applyAlignment="1">
      <alignment horizontal="left" vertical="center"/>
    </xf>
    <xf numFmtId="0" fontId="5" fillId="0" borderId="42" xfId="1" applyFont="1" applyBorder="1" applyAlignment="1">
      <alignment horizontal="left" vertical="center"/>
    </xf>
    <xf numFmtId="0" fontId="5" fillId="0" borderId="109" xfId="1" applyFont="1" applyBorder="1" applyAlignment="1">
      <alignment horizontal="left" vertical="center"/>
    </xf>
    <xf numFmtId="181" fontId="5" fillId="0" borderId="24" xfId="2" applyNumberFormat="1" applyFont="1" applyBorder="1" applyAlignment="1">
      <alignment horizontal="center" vertical="center"/>
    </xf>
    <xf numFmtId="181" fontId="5" fillId="0" borderId="177" xfId="2" applyNumberFormat="1" applyFont="1" applyBorder="1" applyAlignment="1">
      <alignment horizontal="center" vertical="center"/>
    </xf>
    <xf numFmtId="181" fontId="5" fillId="0" borderId="186" xfId="2" applyNumberFormat="1" applyFont="1" applyBorder="1" applyAlignment="1">
      <alignment horizontal="center" vertical="center"/>
    </xf>
    <xf numFmtId="181" fontId="5" fillId="0" borderId="145" xfId="2" applyNumberFormat="1" applyFont="1" applyBorder="1" applyAlignment="1">
      <alignment horizontal="center" vertical="center"/>
    </xf>
    <xf numFmtId="38" fontId="5" fillId="0" borderId="210" xfId="2" applyFont="1" applyBorder="1" applyAlignment="1">
      <alignment vertical="center"/>
    </xf>
    <xf numFmtId="0" fontId="5" fillId="0" borderId="195" xfId="1" applyFont="1" applyBorder="1" applyAlignment="1">
      <alignment horizontal="center" vertical="center"/>
    </xf>
    <xf numFmtId="0" fontId="5" fillId="0" borderId="196" xfId="1" applyFont="1" applyBorder="1" applyAlignment="1">
      <alignment horizontal="center" vertical="center"/>
    </xf>
    <xf numFmtId="177" fontId="5" fillId="5" borderId="197" xfId="1" applyNumberFormat="1" applyFont="1" applyFill="1" applyBorder="1" applyAlignment="1">
      <alignment horizontal="center" vertical="center"/>
    </xf>
    <xf numFmtId="177" fontId="5" fillId="5" borderId="119" xfId="1" applyNumberFormat="1" applyFont="1" applyFill="1" applyBorder="1" applyAlignment="1">
      <alignment horizontal="center" vertical="center"/>
    </xf>
    <xf numFmtId="177" fontId="5" fillId="5" borderId="171" xfId="1" applyNumberFormat="1" applyFont="1" applyFill="1" applyBorder="1" applyAlignment="1">
      <alignment horizontal="center" vertical="center"/>
    </xf>
    <xf numFmtId="181" fontId="5" fillId="0" borderId="119" xfId="2" applyNumberFormat="1" applyFont="1" applyBorder="1" applyAlignment="1">
      <alignment horizontal="center" vertical="center"/>
    </xf>
    <xf numFmtId="181" fontId="5" fillId="0" borderId="171" xfId="2" applyNumberFormat="1" applyFont="1" applyBorder="1" applyAlignment="1">
      <alignment horizontal="center" vertical="center"/>
    </xf>
    <xf numFmtId="177" fontId="5" fillId="0" borderId="171" xfId="2" applyNumberFormat="1" applyFont="1" applyBorder="1" applyAlignment="1">
      <alignment horizontal="center" vertical="center"/>
    </xf>
    <xf numFmtId="38" fontId="5" fillId="0" borderId="67" xfId="2" applyFont="1" applyBorder="1" applyAlignment="1">
      <alignment vertical="center"/>
    </xf>
    <xf numFmtId="0" fontId="5" fillId="0" borderId="199" xfId="1" applyFont="1" applyBorder="1" applyAlignment="1">
      <alignment horizontal="center" vertical="center"/>
    </xf>
    <xf numFmtId="181" fontId="5" fillId="5" borderId="98" xfId="2" applyNumberFormat="1" applyFont="1" applyFill="1" applyBorder="1" applyAlignment="1">
      <alignment horizontal="center" vertical="center"/>
    </xf>
    <xf numFmtId="181" fontId="5" fillId="5" borderId="84" xfId="2" applyNumberFormat="1" applyFont="1" applyFill="1" applyBorder="1" applyAlignment="1">
      <alignment horizontal="center" vertical="center"/>
    </xf>
    <xf numFmtId="181" fontId="5" fillId="0" borderId="180" xfId="2" applyNumberFormat="1" applyFont="1" applyFill="1" applyBorder="1" applyAlignment="1">
      <alignment horizontal="center" vertical="center"/>
    </xf>
    <xf numFmtId="177" fontId="5" fillId="5" borderId="181" xfId="1" applyNumberFormat="1" applyFont="1" applyFill="1" applyBorder="1" applyAlignment="1">
      <alignment vertical="center"/>
    </xf>
    <xf numFmtId="177" fontId="5" fillId="0" borderId="182" xfId="1" applyNumberFormat="1" applyFont="1" applyBorder="1" applyAlignment="1">
      <alignment horizontal="center" vertical="center"/>
    </xf>
    <xf numFmtId="177" fontId="5" fillId="5" borderId="189" xfId="1" applyNumberFormat="1" applyFont="1" applyFill="1" applyBorder="1" applyAlignment="1">
      <alignment vertical="center"/>
    </xf>
    <xf numFmtId="177" fontId="5" fillId="5" borderId="145" xfId="2" applyNumberFormat="1" applyFont="1" applyFill="1" applyBorder="1" applyAlignment="1">
      <alignment horizontal="center" vertical="center"/>
    </xf>
    <xf numFmtId="181" fontId="5" fillId="5" borderId="94" xfId="2" applyNumberFormat="1" applyFont="1" applyFill="1" applyBorder="1" applyAlignment="1">
      <alignment horizontal="center" vertical="center"/>
    </xf>
    <xf numFmtId="181" fontId="5" fillId="5" borderId="62" xfId="2" applyNumberFormat="1" applyFont="1" applyFill="1" applyBorder="1" applyAlignment="1">
      <alignment horizontal="center" vertical="center"/>
    </xf>
    <xf numFmtId="38" fontId="5" fillId="0" borderId="24" xfId="2" applyNumberFormat="1" applyFont="1" applyBorder="1" applyAlignment="1">
      <alignment horizontal="center" vertical="center"/>
    </xf>
    <xf numFmtId="38" fontId="5" fillId="0" borderId="177" xfId="2" applyNumberFormat="1" applyFont="1" applyBorder="1" applyAlignment="1">
      <alignment horizontal="center" vertical="center"/>
    </xf>
    <xf numFmtId="181" fontId="5" fillId="5" borderId="24" xfId="2" applyNumberFormat="1" applyFont="1" applyFill="1" applyBorder="1" applyAlignment="1">
      <alignment horizontal="center" vertical="center"/>
    </xf>
    <xf numFmtId="181" fontId="5" fillId="0" borderId="180" xfId="2" applyNumberFormat="1" applyFont="1" applyBorder="1" applyAlignment="1">
      <alignment horizontal="center" vertical="center"/>
    </xf>
    <xf numFmtId="38" fontId="5" fillId="0" borderId="186" xfId="2" applyNumberFormat="1" applyFont="1" applyBorder="1" applyAlignment="1">
      <alignment horizontal="center" vertical="center"/>
    </xf>
    <xf numFmtId="181" fontId="5" fillId="0" borderId="188" xfId="2" applyNumberFormat="1" applyFont="1" applyBorder="1" applyAlignment="1">
      <alignment horizontal="center" vertical="center"/>
    </xf>
    <xf numFmtId="0" fontId="5" fillId="0" borderId="82" xfId="1" applyFont="1" applyBorder="1" applyAlignment="1">
      <alignment horizontal="center" vertical="center"/>
    </xf>
    <xf numFmtId="0" fontId="5" fillId="0" borderId="80" xfId="1" applyFont="1" applyBorder="1" applyAlignment="1">
      <alignment horizontal="center" vertical="center"/>
    </xf>
    <xf numFmtId="179" fontId="5" fillId="5" borderId="94" xfId="1" applyNumberFormat="1" applyFont="1" applyFill="1" applyBorder="1" applyAlignment="1">
      <alignment horizontal="center" vertical="center"/>
    </xf>
    <xf numFmtId="38" fontId="5" fillId="0" borderId="145" xfId="2" applyNumberFormat="1" applyFont="1" applyBorder="1" applyAlignment="1">
      <alignment horizontal="center" vertical="center"/>
    </xf>
    <xf numFmtId="181" fontId="5" fillId="5" borderId="172" xfId="2" applyNumberFormat="1" applyFont="1" applyFill="1" applyBorder="1" applyAlignment="1">
      <alignment horizontal="center" vertical="center"/>
    </xf>
    <xf numFmtId="180" fontId="5" fillId="5" borderId="94" xfId="1" applyNumberFormat="1" applyFont="1" applyFill="1" applyBorder="1" applyAlignment="1">
      <alignment horizontal="center" vertical="center"/>
    </xf>
    <xf numFmtId="181" fontId="5" fillId="8" borderId="24" xfId="2" applyNumberFormat="1" applyFont="1" applyFill="1" applyBorder="1" applyAlignment="1">
      <alignment horizontal="center" vertical="center"/>
    </xf>
    <xf numFmtId="181" fontId="5" fillId="8" borderId="177" xfId="2" applyNumberFormat="1" applyFont="1" applyFill="1" applyBorder="1" applyAlignment="1">
      <alignment horizontal="center" vertical="center"/>
    </xf>
    <xf numFmtId="181" fontId="5" fillId="8" borderId="186" xfId="2" applyNumberFormat="1" applyFont="1" applyFill="1" applyBorder="1" applyAlignment="1">
      <alignment horizontal="center" vertical="center"/>
    </xf>
    <xf numFmtId="0" fontId="5" fillId="0" borderId="212" xfId="1" applyFont="1" applyBorder="1" applyAlignment="1">
      <alignment horizontal="center" vertical="center"/>
    </xf>
    <xf numFmtId="177" fontId="5" fillId="5" borderId="107" xfId="1" applyNumberFormat="1" applyFont="1" applyFill="1" applyBorder="1" applyAlignment="1">
      <alignment horizontal="center" vertical="center"/>
    </xf>
    <xf numFmtId="177" fontId="5" fillId="5" borderId="92" xfId="1" applyNumberFormat="1" applyFont="1" applyFill="1" applyBorder="1" applyAlignment="1">
      <alignment horizontal="center" vertical="center"/>
    </xf>
    <xf numFmtId="177" fontId="5" fillId="5" borderId="136" xfId="1" applyNumberFormat="1" applyFont="1" applyFill="1" applyBorder="1" applyAlignment="1">
      <alignment horizontal="center" vertical="center"/>
    </xf>
    <xf numFmtId="181" fontId="5" fillId="8" borderId="92" xfId="2" applyNumberFormat="1" applyFont="1" applyFill="1" applyBorder="1" applyAlignment="1">
      <alignment horizontal="center" vertical="center"/>
    </xf>
    <xf numFmtId="181" fontId="5" fillId="8" borderId="136" xfId="2" applyNumberFormat="1" applyFont="1" applyFill="1" applyBorder="1" applyAlignment="1">
      <alignment horizontal="center" vertical="center"/>
    </xf>
    <xf numFmtId="181" fontId="5" fillId="5" borderId="265" xfId="2" applyNumberFormat="1" applyFont="1" applyFill="1" applyBorder="1" applyAlignment="1">
      <alignment horizontal="center" vertical="center"/>
    </xf>
    <xf numFmtId="181" fontId="5" fillId="0" borderId="136" xfId="2" applyNumberFormat="1" applyFont="1" applyBorder="1" applyAlignment="1">
      <alignment horizontal="center" vertical="center"/>
    </xf>
    <xf numFmtId="0" fontId="5" fillId="0" borderId="265" xfId="1" applyFont="1" applyBorder="1" applyAlignment="1">
      <alignment horizontal="center" vertical="center"/>
    </xf>
    <xf numFmtId="0" fontId="5" fillId="0" borderId="266" xfId="1" applyFont="1" applyBorder="1" applyAlignment="1">
      <alignment horizontal="center" vertical="center"/>
    </xf>
    <xf numFmtId="0" fontId="5" fillId="0" borderId="267" xfId="1" applyFont="1" applyBorder="1" applyAlignment="1">
      <alignment horizontal="center" vertical="center"/>
    </xf>
    <xf numFmtId="181" fontId="5" fillId="5" borderId="29" xfId="2" applyNumberFormat="1" applyFont="1" applyFill="1" applyBorder="1" applyAlignment="1">
      <alignment horizontal="center" vertical="center"/>
    </xf>
    <xf numFmtId="0" fontId="5" fillId="0" borderId="179" xfId="1" applyFont="1" applyBorder="1" applyAlignment="1">
      <alignment horizontal="center" vertical="center"/>
    </xf>
    <xf numFmtId="181" fontId="5" fillId="5" borderId="177" xfId="2" applyNumberFormat="1" applyFont="1" applyFill="1" applyBorder="1" applyAlignment="1">
      <alignment horizontal="center" vertical="center"/>
    </xf>
    <xf numFmtId="181" fontId="5" fillId="5" borderId="268" xfId="2" applyNumberFormat="1" applyFont="1" applyFill="1" applyBorder="1" applyAlignment="1">
      <alignment horizontal="center" vertical="center"/>
    </xf>
    <xf numFmtId="181" fontId="5" fillId="5" borderId="122" xfId="2" applyNumberFormat="1" applyFont="1" applyFill="1" applyBorder="1" applyAlignment="1">
      <alignment horizontal="center" vertical="center"/>
    </xf>
    <xf numFmtId="181" fontId="5" fillId="5" borderId="120" xfId="2" applyNumberFormat="1" applyFont="1" applyFill="1" applyBorder="1" applyAlignment="1">
      <alignment horizontal="center" vertical="center"/>
    </xf>
    <xf numFmtId="38" fontId="5" fillId="0" borderId="122" xfId="2" applyFont="1" applyFill="1" applyBorder="1" applyAlignment="1">
      <alignment horizontal="center" vertical="center"/>
    </xf>
    <xf numFmtId="38" fontId="5" fillId="0" borderId="120" xfId="2" applyFont="1" applyFill="1" applyBorder="1" applyAlignment="1">
      <alignment horizontal="center" vertical="center"/>
    </xf>
    <xf numFmtId="0" fontId="33" fillId="0" borderId="0" xfId="1" applyFont="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33" fillId="0" borderId="0" xfId="1" applyFont="1" applyFill="1" applyBorder="1" applyAlignment="1">
      <alignment vertical="center" wrapText="1"/>
    </xf>
    <xf numFmtId="0" fontId="5" fillId="0" borderId="0" xfId="1" applyFont="1" applyAlignment="1">
      <alignment horizontal="left" vertical="center"/>
    </xf>
    <xf numFmtId="0" fontId="5" fillId="0" borderId="152" xfId="1" applyFont="1" applyBorder="1" applyAlignment="1">
      <alignment vertical="center"/>
    </xf>
    <xf numFmtId="0" fontId="5" fillId="0" borderId="155" xfId="1" applyFont="1" applyBorder="1" applyAlignment="1">
      <alignment horizontal="centerContinuous" vertical="center"/>
    </xf>
    <xf numFmtId="0" fontId="5" fillId="0" borderId="255" xfId="1" applyFont="1" applyBorder="1" applyAlignment="1">
      <alignment horizontal="centerContinuous" vertical="center"/>
    </xf>
    <xf numFmtId="0" fontId="5" fillId="0" borderId="117" xfId="1" applyFont="1" applyBorder="1" applyAlignment="1">
      <alignment horizontal="left" vertical="center"/>
    </xf>
    <xf numFmtId="179" fontId="5" fillId="8" borderId="167" xfId="1" applyNumberFormat="1" applyFont="1" applyFill="1" applyBorder="1" applyAlignment="1">
      <alignment horizontal="center" vertical="center"/>
    </xf>
    <xf numFmtId="40" fontId="5" fillId="0" borderId="165" xfId="2" applyNumberFormat="1" applyFont="1" applyBorder="1" applyAlignment="1">
      <alignment horizontal="center" vertical="center"/>
    </xf>
    <xf numFmtId="38" fontId="5" fillId="0" borderId="165" xfId="2" applyFont="1" applyBorder="1" applyAlignment="1">
      <alignment horizontal="center" vertical="center"/>
    </xf>
    <xf numFmtId="40" fontId="5" fillId="8" borderId="165" xfId="2" applyNumberFormat="1" applyFont="1" applyFill="1" applyBorder="1" applyAlignment="1">
      <alignment horizontal="center" vertical="center"/>
    </xf>
    <xf numFmtId="40" fontId="5" fillId="0" borderId="190" xfId="1" applyNumberFormat="1" applyFont="1" applyBorder="1" applyAlignment="1">
      <alignment horizontal="center" vertical="center"/>
    </xf>
    <xf numFmtId="40" fontId="5" fillId="8" borderId="191" xfId="1" applyNumberFormat="1" applyFont="1" applyFill="1" applyBorder="1" applyAlignment="1">
      <alignment horizontal="center" vertical="center"/>
    </xf>
    <xf numFmtId="0" fontId="5" fillId="8" borderId="191" xfId="1" applyFont="1" applyFill="1" applyBorder="1" applyAlignment="1">
      <alignment horizontal="center" vertical="center"/>
    </xf>
    <xf numFmtId="38" fontId="5" fillId="0" borderId="191" xfId="2" applyFont="1" applyBorder="1" applyAlignment="1">
      <alignment horizontal="center" vertical="center"/>
    </xf>
    <xf numFmtId="0" fontId="5" fillId="0" borderId="191" xfId="1" applyFont="1" applyFill="1" applyBorder="1" applyAlignment="1">
      <alignment horizontal="center" vertical="center"/>
    </xf>
    <xf numFmtId="40" fontId="5" fillId="0" borderId="191" xfId="1" applyNumberFormat="1" applyFont="1" applyBorder="1" applyAlignment="1">
      <alignment horizontal="center" vertical="center"/>
    </xf>
    <xf numFmtId="0" fontId="5" fillId="0" borderId="230" xfId="1" applyFont="1" applyBorder="1" applyAlignment="1">
      <alignment horizontal="center" vertical="center"/>
    </xf>
    <xf numFmtId="0" fontId="5" fillId="0" borderId="231" xfId="1" applyFont="1" applyBorder="1" applyAlignment="1">
      <alignment horizontal="center" vertical="center"/>
    </xf>
    <xf numFmtId="0" fontId="5" fillId="0" borderId="229" xfId="1" applyFont="1" applyBorder="1" applyAlignment="1">
      <alignment vertical="center"/>
    </xf>
    <xf numFmtId="0" fontId="5" fillId="0" borderId="230" xfId="1" applyFont="1" applyBorder="1" applyAlignment="1">
      <alignment vertical="center"/>
    </xf>
    <xf numFmtId="40" fontId="5" fillId="0" borderId="0" xfId="1" applyNumberFormat="1" applyFont="1" applyBorder="1" applyAlignment="1">
      <alignment horizontal="center" vertical="center"/>
    </xf>
    <xf numFmtId="38" fontId="5" fillId="0" borderId="0" xfId="1" applyNumberFormat="1" applyFont="1" applyBorder="1" applyAlignment="1">
      <alignment horizontal="center" vertical="center"/>
    </xf>
    <xf numFmtId="0" fontId="5" fillId="0" borderId="79" xfId="1" applyFont="1" applyBorder="1" applyAlignment="1">
      <alignment horizontal="centerContinuous" vertical="center"/>
    </xf>
    <xf numFmtId="0" fontId="5" fillId="0" borderId="150" xfId="1" applyFont="1" applyBorder="1" applyAlignment="1">
      <alignment horizontal="centerContinuous" vertical="center"/>
    </xf>
    <xf numFmtId="0" fontId="5" fillId="0" borderId="148" xfId="1" applyFont="1" applyBorder="1" applyAlignment="1">
      <alignment horizontal="centerContinuous" vertical="center"/>
    </xf>
    <xf numFmtId="0" fontId="5" fillId="0" borderId="150" xfId="1" applyFont="1" applyBorder="1" applyAlignment="1">
      <alignment horizontal="center" vertical="center"/>
    </xf>
    <xf numFmtId="0" fontId="5" fillId="0" borderId="148" xfId="1" applyFont="1" applyBorder="1" applyAlignment="1">
      <alignment horizontal="center" vertical="center"/>
    </xf>
    <xf numFmtId="0" fontId="5" fillId="0" borderId="165" xfId="1" applyFont="1" applyBorder="1" applyAlignment="1">
      <alignment horizontal="center" vertical="center"/>
    </xf>
    <xf numFmtId="40" fontId="5" fillId="8" borderId="190" xfId="1" applyNumberFormat="1" applyFont="1" applyFill="1" applyBorder="1" applyAlignment="1">
      <alignment horizontal="center" vertical="center"/>
    </xf>
    <xf numFmtId="38" fontId="5" fillId="8" borderId="191" xfId="1" applyNumberFormat="1" applyFont="1" applyFill="1" applyBorder="1" applyAlignment="1">
      <alignment horizontal="center" vertical="center"/>
    </xf>
    <xf numFmtId="0" fontId="5" fillId="0" borderId="171" xfId="1" applyFont="1" applyFill="1" applyBorder="1" applyAlignment="1">
      <alignment horizontal="center" vertical="center"/>
    </xf>
    <xf numFmtId="0" fontId="5" fillId="0" borderId="173" xfId="1" applyFont="1" applyFill="1" applyBorder="1" applyAlignment="1">
      <alignment horizontal="center" vertical="center"/>
    </xf>
    <xf numFmtId="38" fontId="5" fillId="0" borderId="173" xfId="1" applyNumberFormat="1" applyFont="1" applyFill="1" applyBorder="1" applyAlignment="1">
      <alignment horizontal="center" vertical="center"/>
    </xf>
    <xf numFmtId="40" fontId="5" fillId="0" borderId="173" xfId="1" applyNumberFormat="1" applyFont="1" applyFill="1" applyBorder="1" applyAlignment="1">
      <alignment horizontal="center" vertical="center"/>
    </xf>
    <xf numFmtId="38" fontId="5" fillId="0" borderId="191" xfId="2" applyFont="1" applyFill="1" applyBorder="1" applyAlignment="1">
      <alignment horizontal="center" vertical="center"/>
    </xf>
    <xf numFmtId="40" fontId="5" fillId="0" borderId="191" xfId="2" applyNumberFormat="1" applyFont="1" applyFill="1" applyBorder="1" applyAlignment="1">
      <alignment horizontal="center" vertical="center"/>
    </xf>
    <xf numFmtId="38" fontId="5" fillId="8" borderId="191" xfId="2" applyFont="1" applyFill="1" applyBorder="1" applyAlignment="1">
      <alignment horizontal="center" vertical="center"/>
    </xf>
    <xf numFmtId="179" fontId="5" fillId="8" borderId="190" xfId="1" applyNumberFormat="1" applyFont="1" applyFill="1" applyBorder="1" applyAlignment="1">
      <alignment horizontal="center" vertical="center"/>
    </xf>
    <xf numFmtId="0" fontId="5" fillId="0" borderId="165" xfId="1" applyFont="1" applyFill="1" applyBorder="1" applyAlignment="1">
      <alignment horizontal="center" vertical="center"/>
    </xf>
    <xf numFmtId="38" fontId="5" fillId="0" borderId="165" xfId="2" applyFont="1" applyFill="1" applyBorder="1" applyAlignment="1">
      <alignment horizontal="center" vertical="center"/>
    </xf>
    <xf numFmtId="40" fontId="5" fillId="0" borderId="165" xfId="2" applyNumberFormat="1" applyFont="1" applyFill="1" applyBorder="1" applyAlignment="1">
      <alignment horizontal="center" vertical="center"/>
    </xf>
    <xf numFmtId="38" fontId="5" fillId="8" borderId="165" xfId="2" applyFont="1" applyFill="1" applyBorder="1" applyAlignment="1">
      <alignment horizontal="center" vertical="center"/>
    </xf>
    <xf numFmtId="0" fontId="5" fillId="0" borderId="0" xfId="1" applyFont="1" applyAlignment="1">
      <alignment horizontal="center" vertical="center"/>
    </xf>
    <xf numFmtId="0" fontId="5" fillId="0" borderId="155" xfId="1" applyFont="1" applyBorder="1" applyAlignment="1">
      <alignment horizontal="center" vertical="center"/>
    </xf>
    <xf numFmtId="0" fontId="5" fillId="0" borderId="255" xfId="1" applyFont="1" applyBorder="1" applyAlignment="1">
      <alignment horizontal="center" vertical="center"/>
    </xf>
    <xf numFmtId="0" fontId="5" fillId="0" borderId="36" xfId="1" applyFont="1" applyBorder="1" applyAlignment="1">
      <alignment horizontal="left" vertical="center"/>
    </xf>
    <xf numFmtId="0" fontId="5" fillId="0" borderId="226" xfId="1" applyFont="1" applyBorder="1" applyAlignment="1">
      <alignment horizontal="center" vertical="center"/>
    </xf>
    <xf numFmtId="0" fontId="5" fillId="0" borderId="239" xfId="1" applyFont="1" applyBorder="1" applyAlignment="1">
      <alignment horizontal="center" vertical="center"/>
    </xf>
    <xf numFmtId="0" fontId="5" fillId="0" borderId="144" xfId="1" applyFont="1" applyBorder="1" applyAlignment="1">
      <alignment horizontal="center" vertical="center"/>
    </xf>
    <xf numFmtId="0" fontId="5" fillId="0" borderId="54" xfId="1" applyFont="1" applyBorder="1" applyAlignment="1">
      <alignment horizontal="center" vertical="center"/>
    </xf>
    <xf numFmtId="0" fontId="5" fillId="0" borderId="193" xfId="1" applyFont="1" applyBorder="1" applyAlignment="1">
      <alignment horizontal="center" vertical="center"/>
    </xf>
    <xf numFmtId="0" fontId="5" fillId="0" borderId="209" xfId="1" applyFont="1" applyBorder="1" applyAlignment="1">
      <alignment horizontal="center" vertical="center"/>
    </xf>
    <xf numFmtId="0" fontId="5" fillId="0" borderId="107" xfId="1" applyFont="1" applyBorder="1" applyAlignment="1">
      <alignment horizontal="center" vertical="center"/>
    </xf>
    <xf numFmtId="181" fontId="5" fillId="0" borderId="62" xfId="2" applyNumberFormat="1" applyFont="1" applyBorder="1" applyAlignment="1">
      <alignment horizontal="center" vertical="center"/>
    </xf>
    <xf numFmtId="0" fontId="5" fillId="5" borderId="111" xfId="1" applyFont="1" applyFill="1" applyBorder="1" applyAlignment="1">
      <alignment horizontal="center" vertical="center"/>
    </xf>
    <xf numFmtId="0" fontId="5" fillId="5" borderId="109" xfId="1" applyFont="1" applyFill="1" applyBorder="1" applyAlignment="1">
      <alignment horizontal="center" vertical="center"/>
    </xf>
    <xf numFmtId="0" fontId="32" fillId="0" borderId="0" xfId="1" applyFont="1" applyBorder="1" applyAlignment="1">
      <alignment horizontal="right" vertical="center"/>
    </xf>
    <xf numFmtId="0" fontId="5" fillId="0" borderId="256" xfId="1" applyFont="1" applyBorder="1" applyAlignment="1">
      <alignment horizontal="center" vertical="center"/>
    </xf>
    <xf numFmtId="38" fontId="5" fillId="0" borderId="62" xfId="2" applyNumberFormat="1" applyFont="1" applyBorder="1" applyAlignment="1">
      <alignment horizontal="center" vertical="center"/>
    </xf>
    <xf numFmtId="38" fontId="5" fillId="0" borderId="177" xfId="2" applyFont="1" applyBorder="1" applyAlignment="1">
      <alignment horizontal="center" vertical="center"/>
    </xf>
    <xf numFmtId="0" fontId="5" fillId="0" borderId="45" xfId="1" applyFont="1" applyBorder="1" applyAlignment="1">
      <alignment horizontal="center" vertical="center"/>
    </xf>
    <xf numFmtId="0" fontId="5" fillId="0" borderId="108" xfId="1" applyFont="1" applyBorder="1" applyAlignment="1">
      <alignment horizontal="center" vertical="center"/>
    </xf>
    <xf numFmtId="0" fontId="5" fillId="0" borderId="145" xfId="1" applyFont="1" applyBorder="1" applyAlignment="1">
      <alignment horizontal="center" vertical="center"/>
    </xf>
    <xf numFmtId="0" fontId="5" fillId="0" borderId="0" xfId="1" applyFont="1" applyAlignment="1">
      <alignment horizontal="center" vertical="center"/>
    </xf>
    <xf numFmtId="178" fontId="2" fillId="0" borderId="271" xfId="1" applyNumberFormat="1" applyFont="1" applyBorder="1" applyAlignment="1">
      <alignment horizontal="center" vertical="center"/>
    </xf>
    <xf numFmtId="178" fontId="2" fillId="0" borderId="268" xfId="1" applyNumberFormat="1" applyFont="1" applyBorder="1" applyAlignment="1">
      <alignment horizontal="center" vertical="center"/>
    </xf>
    <xf numFmtId="38" fontId="2" fillId="0" borderId="117" xfId="8" applyFont="1" applyBorder="1" applyAlignment="1">
      <alignment vertical="center"/>
    </xf>
    <xf numFmtId="38" fontId="2" fillId="0" borderId="123" xfId="8" applyFont="1" applyBorder="1" applyAlignment="1">
      <alignment vertical="center"/>
    </xf>
    <xf numFmtId="38" fontId="2" fillId="0" borderId="115" xfId="8" applyFont="1" applyBorder="1" applyAlignment="1">
      <alignment vertical="center"/>
    </xf>
    <xf numFmtId="38" fontId="2" fillId="0" borderId="121" xfId="8" applyFont="1" applyBorder="1" applyAlignment="1">
      <alignment vertical="center"/>
    </xf>
    <xf numFmtId="38" fontId="2" fillId="0" borderId="117" xfId="8" applyFont="1" applyFill="1" applyBorder="1" applyAlignment="1">
      <alignment vertical="center"/>
    </xf>
    <xf numFmtId="38" fontId="2" fillId="0" borderId="123" xfId="8" applyFont="1" applyFill="1" applyBorder="1" applyAlignment="1">
      <alignment vertical="center"/>
    </xf>
    <xf numFmtId="38" fontId="2" fillId="0" borderId="120" xfId="8" applyFont="1" applyFill="1" applyBorder="1" applyAlignment="1">
      <alignment vertical="center"/>
    </xf>
    <xf numFmtId="38" fontId="2" fillId="6" borderId="116" xfId="8" applyFont="1" applyFill="1" applyBorder="1" applyAlignment="1">
      <alignment vertical="center"/>
    </xf>
    <xf numFmtId="38" fontId="2" fillId="6" borderId="122" xfId="8" applyFont="1" applyFill="1" applyBorder="1" applyAlignment="1">
      <alignment vertical="center"/>
    </xf>
    <xf numFmtId="38" fontId="2" fillId="6" borderId="35" xfId="8" applyFont="1" applyFill="1" applyBorder="1" applyAlignment="1">
      <alignment vertical="center"/>
    </xf>
    <xf numFmtId="0" fontId="2" fillId="0" borderId="0" xfId="1" applyAlignment="1">
      <alignment horizontal="left" vertical="center"/>
    </xf>
    <xf numFmtId="0" fontId="2" fillId="0" borderId="274" xfId="1" applyFill="1" applyBorder="1" applyAlignment="1">
      <alignment horizontal="center" vertical="center"/>
    </xf>
    <xf numFmtId="0" fontId="2" fillId="0" borderId="275" xfId="1" applyFill="1" applyBorder="1" applyAlignment="1">
      <alignment horizontal="center" vertical="center"/>
    </xf>
    <xf numFmtId="0" fontId="2" fillId="0" borderId="276" xfId="1" applyFill="1" applyBorder="1" applyAlignment="1">
      <alignment horizontal="center" vertical="center"/>
    </xf>
    <xf numFmtId="0" fontId="2" fillId="0" borderId="277" xfId="1" applyFill="1" applyBorder="1" applyAlignment="1">
      <alignment horizontal="center" vertical="center"/>
    </xf>
    <xf numFmtId="0" fontId="2" fillId="0" borderId="92" xfId="1" applyFill="1" applyBorder="1" applyAlignment="1">
      <alignment horizontal="center" vertical="center" wrapText="1"/>
    </xf>
    <xf numFmtId="0" fontId="2" fillId="0" borderId="81" xfId="1" applyFill="1" applyBorder="1" applyAlignment="1">
      <alignment horizontal="center" vertical="center" wrapText="1"/>
    </xf>
    <xf numFmtId="0" fontId="2" fillId="0" borderId="79" xfId="1" applyFill="1" applyBorder="1" applyAlignment="1">
      <alignment horizontal="center" vertical="center" wrapText="1"/>
    </xf>
    <xf numFmtId="0" fontId="24" fillId="0" borderId="0" xfId="0" applyFont="1" applyBorder="1" applyAlignment="1">
      <alignment horizontal="left" vertical="center" wrapText="1"/>
    </xf>
    <xf numFmtId="0" fontId="28" fillId="0" borderId="0" xfId="7" applyBorder="1" applyAlignment="1">
      <alignment horizontal="left" vertical="center" wrapText="1"/>
    </xf>
    <xf numFmtId="0" fontId="23" fillId="0" borderId="45" xfId="6" applyFont="1" applyBorder="1" applyAlignment="1">
      <alignment horizontal="center" vertical="center" wrapText="1"/>
    </xf>
    <xf numFmtId="0" fontId="23" fillId="0" borderId="54" xfId="6" applyFont="1" applyBorder="1" applyAlignment="1">
      <alignment wrapText="1"/>
    </xf>
    <xf numFmtId="0" fontId="23" fillId="3" borderId="71" xfId="6" applyFont="1" applyFill="1" applyBorder="1" applyAlignment="1">
      <alignment horizontal="center" vertical="top" textRotation="255"/>
    </xf>
    <xf numFmtId="0" fontId="23" fillId="0" borderId="0" xfId="6" applyFont="1" applyAlignment="1" applyProtection="1">
      <alignment horizontal="right"/>
      <protection locked="0"/>
    </xf>
    <xf numFmtId="0" fontId="23" fillId="0" borderId="0" xfId="6" applyFont="1" applyAlignment="1"/>
    <xf numFmtId="0" fontId="25" fillId="0" borderId="0" xfId="6" applyFont="1" applyAlignment="1">
      <alignment horizontal="center"/>
    </xf>
    <xf numFmtId="0" fontId="23" fillId="0" borderId="0" xfId="6" applyFont="1" applyAlignment="1">
      <alignment vertical="top" wrapText="1"/>
    </xf>
    <xf numFmtId="0" fontId="23" fillId="0" borderId="0" xfId="6" applyFont="1" applyAlignment="1">
      <alignment horizontal="center" wrapText="1"/>
    </xf>
    <xf numFmtId="0" fontId="23" fillId="0" borderId="253" xfId="6" applyFont="1" applyBorder="1" applyAlignment="1">
      <alignment horizontal="center" vertical="top"/>
    </xf>
    <xf numFmtId="0" fontId="23" fillId="0" borderId="252" xfId="6" applyFont="1" applyBorder="1" applyAlignment="1">
      <alignment horizontal="center" vertical="top"/>
    </xf>
    <xf numFmtId="0" fontId="23" fillId="0" borderId="40" xfId="6" applyFont="1" applyBorder="1" applyAlignment="1">
      <alignment horizontal="center" vertical="top"/>
    </xf>
    <xf numFmtId="0" fontId="23" fillId="0" borderId="45" xfId="6" applyFont="1" applyBorder="1" applyAlignment="1">
      <alignment horizontal="center" vertical="top"/>
    </xf>
    <xf numFmtId="0" fontId="23" fillId="0" borderId="50" xfId="6" applyFont="1" applyBorder="1" applyAlignment="1">
      <alignment horizontal="center" vertical="top"/>
    </xf>
    <xf numFmtId="0" fontId="23" fillId="0" borderId="51" xfId="6" applyFont="1" applyBorder="1" applyAlignment="1">
      <alignment horizontal="center" vertical="top"/>
    </xf>
    <xf numFmtId="0" fontId="23" fillId="0" borderId="217" xfId="6" applyFont="1" applyBorder="1" applyAlignment="1">
      <alignment horizontal="left" vertical="top"/>
    </xf>
    <xf numFmtId="0" fontId="23" fillId="0" borderId="128" xfId="6" applyFont="1" applyBorder="1" applyAlignment="1">
      <alignment horizontal="left" vertical="top"/>
    </xf>
    <xf numFmtId="0" fontId="23" fillId="0" borderId="194" xfId="6" applyFont="1" applyBorder="1" applyAlignment="1">
      <alignment horizontal="left" vertical="top"/>
    </xf>
    <xf numFmtId="0" fontId="23" fillId="0" borderId="45" xfId="6" applyFont="1" applyBorder="1" applyAlignment="1">
      <alignment horizontal="left" vertical="top"/>
    </xf>
    <xf numFmtId="0" fontId="23" fillId="0" borderId="43" xfId="6" applyFont="1" applyBorder="1" applyAlignment="1">
      <alignment horizontal="left" vertical="top"/>
    </xf>
    <xf numFmtId="0" fontId="23" fillId="0" borderId="51" xfId="6" applyFont="1" applyBorder="1" applyAlignment="1">
      <alignment horizontal="left" vertical="top"/>
    </xf>
    <xf numFmtId="0" fontId="23" fillId="0" borderId="49" xfId="6" applyFont="1" applyBorder="1" applyAlignment="1">
      <alignment horizontal="left" vertical="top"/>
    </xf>
    <xf numFmtId="0" fontId="23" fillId="0" borderId="1" xfId="6" applyFont="1" applyBorder="1" applyAlignment="1">
      <alignment horizontal="center" vertical="top"/>
    </xf>
    <xf numFmtId="0" fontId="23" fillId="0" borderId="2" xfId="6" applyFont="1" applyBorder="1" applyAlignment="1">
      <alignment horizontal="center" vertical="top"/>
    </xf>
    <xf numFmtId="0" fontId="23" fillId="0" borderId="5" xfId="6" applyFont="1" applyBorder="1" applyAlignment="1">
      <alignment horizontal="center" vertical="top"/>
    </xf>
    <xf numFmtId="0" fontId="23" fillId="0" borderId="20" xfId="6" applyFont="1" applyBorder="1" applyAlignment="1">
      <alignment horizontal="center" vertical="top"/>
    </xf>
    <xf numFmtId="0" fontId="23" fillId="0" borderId="0" xfId="6" applyFont="1" applyBorder="1" applyAlignment="1">
      <alignment horizontal="center" vertical="top"/>
    </xf>
    <xf numFmtId="0" fontId="23" fillId="0" borderId="21" xfId="6" applyFont="1" applyBorder="1" applyAlignment="1">
      <alignment horizontal="center" vertical="top"/>
    </xf>
    <xf numFmtId="0" fontId="23" fillId="0" borderId="47" xfId="6" applyFont="1" applyBorder="1" applyAlignment="1">
      <alignment horizontal="center" vertical="top"/>
    </xf>
    <xf numFmtId="0" fontId="23" fillId="0" borderId="64" xfId="6" applyFont="1" applyBorder="1" applyAlignment="1">
      <alignment horizontal="center" vertical="top"/>
    </xf>
    <xf numFmtId="0" fontId="23" fillId="0" borderId="66" xfId="6" applyFont="1" applyBorder="1" applyAlignment="1">
      <alignment horizontal="center" vertical="top"/>
    </xf>
    <xf numFmtId="0" fontId="23" fillId="0" borderId="250" xfId="6" applyFont="1" applyBorder="1" applyAlignment="1" applyProtection="1">
      <alignment horizontal="left" vertical="top" wrapText="1"/>
      <protection locked="0"/>
    </xf>
    <xf numFmtId="0" fontId="23" fillId="0" borderId="2" xfId="6" applyFont="1" applyBorder="1" applyAlignment="1" applyProtection="1">
      <alignment horizontal="left" vertical="top" wrapText="1"/>
      <protection locked="0"/>
    </xf>
    <xf numFmtId="0" fontId="23" fillId="0" borderId="3" xfId="6" applyFont="1" applyBorder="1" applyAlignment="1" applyProtection="1">
      <alignment horizontal="left" vertical="top" wrapText="1"/>
      <protection locked="0"/>
    </xf>
    <xf numFmtId="0" fontId="23" fillId="0" borderId="70" xfId="6" applyFont="1" applyBorder="1" applyAlignment="1" applyProtection="1">
      <alignment horizontal="left" vertical="top" wrapText="1"/>
      <protection locked="0"/>
    </xf>
    <xf numFmtId="0" fontId="23" fillId="0" borderId="0" xfId="6" applyFont="1" applyBorder="1" applyAlignment="1" applyProtection="1">
      <alignment horizontal="left" vertical="top" wrapText="1"/>
      <protection locked="0"/>
    </xf>
    <xf numFmtId="0" fontId="23" fillId="0" borderId="56" xfId="6" applyFont="1" applyBorder="1" applyAlignment="1" applyProtection="1">
      <alignment horizontal="left" vertical="top" wrapText="1"/>
      <protection locked="0"/>
    </xf>
    <xf numFmtId="0" fontId="23" fillId="0" borderId="75" xfId="6" applyFont="1" applyBorder="1" applyAlignment="1" applyProtection="1">
      <alignment horizontal="left" vertical="top" wrapText="1"/>
      <protection locked="0"/>
    </xf>
    <xf numFmtId="0" fontId="23" fillId="0" borderId="64" xfId="6" applyFont="1" applyBorder="1" applyAlignment="1" applyProtection="1">
      <alignment horizontal="left" vertical="top" wrapText="1"/>
      <protection locked="0"/>
    </xf>
    <xf numFmtId="0" fontId="23" fillId="0" borderId="65" xfId="6" applyFont="1" applyBorder="1" applyAlignment="1" applyProtection="1">
      <alignment horizontal="left" vertical="top" wrapText="1"/>
      <protection locked="0"/>
    </xf>
    <xf numFmtId="0" fontId="23" fillId="0" borderId="20" xfId="6" applyFont="1" applyFill="1" applyBorder="1" applyAlignment="1">
      <alignment horizontal="center" vertical="top"/>
    </xf>
    <xf numFmtId="0" fontId="23" fillId="0" borderId="0" xfId="6" applyFont="1" applyFill="1" applyBorder="1" applyAlignment="1">
      <alignment horizontal="center" vertical="top"/>
    </xf>
    <xf numFmtId="0" fontId="23" fillId="0" borderId="21" xfId="6" applyFont="1" applyFill="1" applyBorder="1" applyAlignment="1">
      <alignment horizontal="center" vertical="top"/>
    </xf>
    <xf numFmtId="0" fontId="23" fillId="0" borderId="47" xfId="6" applyFont="1" applyFill="1" applyBorder="1" applyAlignment="1">
      <alignment horizontal="center" vertical="top"/>
    </xf>
    <xf numFmtId="0" fontId="23" fillId="0" borderId="64" xfId="6" applyFont="1" applyFill="1" applyBorder="1" applyAlignment="1">
      <alignment horizontal="center" vertical="top"/>
    </xf>
    <xf numFmtId="0" fontId="23" fillId="0" borderId="66" xfId="6" applyFont="1" applyFill="1" applyBorder="1" applyAlignment="1">
      <alignment horizontal="center" vertical="top"/>
    </xf>
    <xf numFmtId="0" fontId="23" fillId="0" borderId="70" xfId="6" applyFont="1" applyFill="1" applyBorder="1" applyAlignment="1">
      <alignment horizontal="left" vertical="top" wrapText="1"/>
    </xf>
    <xf numFmtId="0" fontId="23" fillId="0" borderId="0" xfId="6" applyFont="1" applyFill="1" applyBorder="1" applyAlignment="1">
      <alignment horizontal="left" vertical="top" wrapText="1"/>
    </xf>
    <xf numFmtId="0" fontId="23" fillId="0" borderId="56" xfId="6" applyFont="1" applyFill="1" applyBorder="1" applyAlignment="1">
      <alignment horizontal="left" vertical="top" wrapText="1"/>
    </xf>
    <xf numFmtId="0" fontId="23" fillId="0" borderId="63" xfId="6" applyFont="1" applyFill="1" applyBorder="1" applyAlignment="1" applyProtection="1">
      <alignment horizontal="left" vertical="top" wrapText="1"/>
      <protection locked="0"/>
    </xf>
    <xf numFmtId="0" fontId="23" fillId="0" borderId="54" xfId="6" applyFont="1" applyFill="1" applyBorder="1" applyAlignment="1" applyProtection="1">
      <alignment horizontal="left" vertical="top" wrapText="1"/>
      <protection locked="0"/>
    </xf>
    <xf numFmtId="0" fontId="23" fillId="0" borderId="55" xfId="6" applyFont="1" applyFill="1" applyBorder="1" applyAlignment="1" applyProtection="1">
      <alignment horizontal="left" vertical="top" wrapText="1"/>
      <protection locked="0"/>
    </xf>
    <xf numFmtId="0" fontId="23" fillId="0" borderId="68" xfId="6" applyFont="1" applyFill="1" applyBorder="1" applyAlignment="1">
      <alignment horizontal="left" vertical="top" wrapText="1"/>
    </xf>
    <xf numFmtId="0" fontId="23" fillId="0" borderId="38" xfId="6" applyFont="1" applyFill="1" applyBorder="1" applyAlignment="1">
      <alignment horizontal="left" vertical="top" wrapText="1"/>
    </xf>
    <xf numFmtId="0" fontId="23" fillId="0" borderId="251" xfId="6" applyFont="1" applyFill="1" applyBorder="1" applyAlignment="1">
      <alignment horizontal="left" vertical="top" wrapText="1"/>
    </xf>
    <xf numFmtId="0" fontId="23" fillId="0" borderId="75" xfId="6" applyFont="1" applyFill="1" applyBorder="1" applyAlignment="1" applyProtection="1">
      <alignment horizontal="left" vertical="top" wrapText="1"/>
      <protection locked="0"/>
    </xf>
    <xf numFmtId="0" fontId="23" fillId="0" borderId="64" xfId="6" applyFont="1" applyFill="1" applyBorder="1" applyAlignment="1" applyProtection="1">
      <alignment horizontal="left" vertical="top" wrapText="1"/>
      <protection locked="0"/>
    </xf>
    <xf numFmtId="0" fontId="23" fillId="0" borderId="65" xfId="6" applyFont="1" applyFill="1" applyBorder="1" applyAlignment="1" applyProtection="1">
      <alignment horizontal="left" vertical="top" wrapText="1"/>
      <protection locked="0"/>
    </xf>
    <xf numFmtId="0" fontId="3" fillId="0" borderId="7" xfId="1" applyFont="1" applyFill="1" applyBorder="1" applyAlignment="1">
      <alignment horizontal="left"/>
    </xf>
    <xf numFmtId="0" fontId="3" fillId="0" borderId="8" xfId="1" applyFont="1" applyFill="1" applyBorder="1" applyAlignment="1">
      <alignment horizontal="left"/>
    </xf>
    <xf numFmtId="38" fontId="0" fillId="0" borderId="62" xfId="2" applyFont="1" applyFill="1" applyBorder="1" applyAlignment="1">
      <alignment horizontal="center" vertical="center"/>
    </xf>
    <xf numFmtId="38" fontId="0" fillId="0" borderId="45" xfId="2" applyFont="1" applyFill="1" applyBorder="1" applyAlignment="1">
      <alignment horizontal="center" vertical="center"/>
    </xf>
    <xf numFmtId="38" fontId="0" fillId="4" borderId="94" xfId="2" applyFont="1" applyFill="1" applyBorder="1" applyAlignment="1">
      <alignment horizontal="center" vertical="center"/>
    </xf>
    <xf numFmtId="38" fontId="0" fillId="4" borderId="96" xfId="2" applyFont="1" applyFill="1" applyBorder="1" applyAlignment="1">
      <alignment horizontal="center" vertical="center"/>
    </xf>
    <xf numFmtId="38" fontId="0" fillId="0" borderId="61" xfId="2" applyFont="1" applyBorder="1" applyAlignment="1">
      <alignment horizontal="center" vertical="center"/>
    </xf>
    <xf numFmtId="38" fontId="0" fillId="0" borderId="41" xfId="2" applyFont="1" applyBorder="1" applyAlignment="1">
      <alignment horizontal="center" vertical="center"/>
    </xf>
    <xf numFmtId="38" fontId="0" fillId="0" borderId="45" xfId="2" applyFont="1" applyBorder="1" applyAlignment="1">
      <alignment horizontal="center" vertical="center"/>
    </xf>
    <xf numFmtId="178" fontId="2" fillId="0" borderId="95" xfId="1" applyNumberFormat="1" applyBorder="1" applyAlignment="1">
      <alignment horizontal="center" vertical="center"/>
    </xf>
    <xf numFmtId="38" fontId="0" fillId="0" borderId="96" xfId="2" applyFont="1" applyFill="1" applyBorder="1" applyAlignment="1">
      <alignment horizontal="center" vertical="center"/>
    </xf>
    <xf numFmtId="38" fontId="0" fillId="0" borderId="62" xfId="2" applyFont="1" applyBorder="1" applyAlignment="1">
      <alignment horizontal="center" vertical="center"/>
    </xf>
    <xf numFmtId="178" fontId="2" fillId="0" borderId="105" xfId="1" applyNumberFormat="1" applyBorder="1" applyAlignment="1">
      <alignment horizontal="center" vertical="center"/>
    </xf>
    <xf numFmtId="178" fontId="2" fillId="0" borderId="97" xfId="1" applyNumberFormat="1" applyBorder="1" applyAlignment="1">
      <alignment horizontal="center" vertical="center"/>
    </xf>
    <xf numFmtId="38" fontId="0" fillId="0" borderId="94" xfId="2" applyFont="1" applyFill="1" applyBorder="1" applyAlignment="1">
      <alignment horizontal="center" vertical="center"/>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4" xfId="1" applyBorder="1" applyAlignment="1">
      <alignment horizontal="center" vertical="center"/>
    </xf>
    <xf numFmtId="0" fontId="2" fillId="0" borderId="81" xfId="1" applyBorder="1" applyAlignment="1">
      <alignment horizontal="center" vertical="center"/>
    </xf>
    <xf numFmtId="0" fontId="2" fillId="0" borderId="99" xfId="1" applyBorder="1" applyAlignment="1">
      <alignment horizontal="center" vertical="center"/>
    </xf>
    <xf numFmtId="0" fontId="2" fillId="0" borderId="102" xfId="1" applyBorder="1" applyAlignment="1">
      <alignment horizontal="center" vertical="center"/>
    </xf>
    <xf numFmtId="0" fontId="2" fillId="0" borderId="108" xfId="1" applyBorder="1" applyAlignment="1">
      <alignment horizontal="center" vertical="center"/>
    </xf>
    <xf numFmtId="0" fontId="2" fillId="0" borderId="111" xfId="1" applyFill="1" applyBorder="1" applyAlignment="1">
      <alignment horizontal="center" vertical="center"/>
    </xf>
    <xf numFmtId="0" fontId="2" fillId="0" borderId="42" xfId="1" applyFill="1" applyBorder="1" applyAlignment="1">
      <alignment horizontal="center" vertical="center"/>
    </xf>
    <xf numFmtId="0" fontId="2" fillId="0" borderId="109" xfId="1" applyFill="1" applyBorder="1" applyAlignment="1">
      <alignment horizontal="center" vertical="center"/>
    </xf>
    <xf numFmtId="0" fontId="2" fillId="0" borderId="110"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98" xfId="1" applyBorder="1" applyAlignment="1">
      <alignment horizontal="center" vertical="center" wrapText="1"/>
    </xf>
    <xf numFmtId="0" fontId="2" fillId="0" borderId="101" xfId="1" applyBorder="1" applyAlignment="1">
      <alignment horizontal="center" vertical="center" wrapText="1"/>
    </xf>
    <xf numFmtId="0" fontId="2" fillId="0" borderId="84" xfId="1" applyBorder="1" applyAlignment="1">
      <alignment horizontal="center" vertical="center" wrapText="1"/>
    </xf>
    <xf numFmtId="0" fontId="2" fillId="0" borderId="100" xfId="1" applyBorder="1" applyAlignment="1">
      <alignment horizontal="center" vertical="center" wrapText="1"/>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109" xfId="1" applyBorder="1" applyAlignment="1">
      <alignment horizontal="center" vertical="center" wrapText="1"/>
    </xf>
    <xf numFmtId="0" fontId="2" fillId="0" borderId="96" xfId="1" applyBorder="1" applyAlignment="1">
      <alignment horizontal="center" vertical="center" wrapText="1"/>
    </xf>
    <xf numFmtId="0" fontId="2" fillId="0" borderId="106"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0" fontId="2" fillId="0" borderId="41" xfId="1" applyBorder="1" applyAlignment="1">
      <alignment horizontal="center" vertical="center" wrapText="1"/>
    </xf>
    <xf numFmtId="0" fontId="36" fillId="0" borderId="84" xfId="2" applyNumberFormat="1" applyFont="1" applyFill="1" applyBorder="1" applyAlignment="1">
      <alignment horizontal="center" vertical="center" wrapText="1" shrinkToFit="1"/>
    </xf>
    <xf numFmtId="0" fontId="37" fillId="0" borderId="62" xfId="2" applyNumberFormat="1" applyFont="1" applyFill="1" applyBorder="1" applyAlignment="1">
      <alignment horizontal="center" vertical="center" wrapText="1" shrinkToFit="1"/>
    </xf>
    <xf numFmtId="38" fontId="36" fillId="0" borderId="45" xfId="2" applyFont="1" applyFill="1" applyBorder="1" applyAlignment="1">
      <alignment horizontal="center" vertical="center" wrapText="1"/>
    </xf>
    <xf numFmtId="38" fontId="37" fillId="0" borderId="45" xfId="2" applyFont="1" applyFill="1" applyBorder="1" applyAlignment="1">
      <alignment horizontal="center" vertical="center"/>
    </xf>
    <xf numFmtId="38" fontId="0" fillId="0" borderId="84" xfId="2" applyFont="1" applyBorder="1" applyAlignment="1">
      <alignment horizontal="center" vertical="center"/>
    </xf>
    <xf numFmtId="38" fontId="0" fillId="0" borderId="100" xfId="2" applyFont="1" applyBorder="1" applyAlignment="1">
      <alignment horizontal="center" vertical="center"/>
    </xf>
    <xf numFmtId="178" fontId="2" fillId="0" borderId="99" xfId="1" applyNumberFormat="1" applyFont="1" applyBorder="1" applyAlignment="1">
      <alignment horizontal="center" vertical="center" wrapText="1"/>
    </xf>
    <xf numFmtId="178" fontId="2" fillId="0" borderId="102" xfId="1" applyNumberFormat="1" applyFont="1" applyBorder="1" applyAlignment="1">
      <alignment horizontal="center" vertical="center"/>
    </xf>
    <xf numFmtId="38" fontId="0" fillId="0" borderId="98" xfId="2" applyFont="1" applyFill="1" applyBorder="1" applyAlignment="1">
      <alignment horizontal="center" vertical="center"/>
    </xf>
    <xf numFmtId="38" fontId="0" fillId="0" borderId="101" xfId="2" applyFont="1" applyFill="1" applyBorder="1" applyAlignment="1">
      <alignment horizontal="center" vertical="center"/>
    </xf>
    <xf numFmtId="178" fontId="2" fillId="0" borderId="99" xfId="1" applyNumberFormat="1" applyBorder="1" applyAlignment="1">
      <alignment horizontal="center" vertical="center"/>
    </xf>
    <xf numFmtId="178" fontId="2" fillId="0" borderId="102" xfId="1" applyNumberFormat="1" applyBorder="1" applyAlignment="1">
      <alignment horizontal="center" vertical="center"/>
    </xf>
    <xf numFmtId="38" fontId="36" fillId="0" borderId="84" xfId="2" applyFont="1" applyFill="1" applyBorder="1" applyAlignment="1">
      <alignment horizontal="center" vertical="center" wrapText="1"/>
    </xf>
    <xf numFmtId="38" fontId="37" fillId="0" borderId="100" xfId="2" applyFont="1" applyFill="1" applyBorder="1" applyAlignment="1">
      <alignment horizontal="center" vertical="center"/>
    </xf>
    <xf numFmtId="38" fontId="37" fillId="0" borderId="62" xfId="2" applyFont="1" applyFill="1" applyBorder="1" applyAlignment="1">
      <alignment horizontal="center" vertical="center"/>
    </xf>
    <xf numFmtId="38" fontId="0" fillId="4" borderId="98" xfId="2" applyFont="1" applyFill="1" applyBorder="1" applyAlignment="1">
      <alignment horizontal="center" vertical="center"/>
    </xf>
    <xf numFmtId="38" fontId="0" fillId="4" borderId="101" xfId="2" applyFont="1" applyFill="1" applyBorder="1" applyAlignment="1">
      <alignment horizontal="center" vertical="center"/>
    </xf>
    <xf numFmtId="38" fontId="38" fillId="0" borderId="84" xfId="2" applyFont="1" applyFill="1" applyBorder="1" applyAlignment="1">
      <alignment horizontal="center" vertical="center" wrapText="1"/>
    </xf>
    <xf numFmtId="38" fontId="38" fillId="0" borderId="100" xfId="2" applyFont="1" applyFill="1" applyBorder="1" applyAlignment="1">
      <alignment horizontal="center" vertical="center" wrapText="1"/>
    </xf>
    <xf numFmtId="38" fontId="38" fillId="0" borderId="62" xfId="2" applyFont="1" applyFill="1" applyBorder="1" applyAlignment="1">
      <alignment horizontal="center" vertical="center" wrapText="1"/>
    </xf>
    <xf numFmtId="178" fontId="2" fillId="0" borderId="272" xfId="1" applyNumberFormat="1" applyFont="1" applyBorder="1" applyAlignment="1">
      <alignment horizontal="center" vertical="center"/>
    </xf>
    <xf numFmtId="178" fontId="2" fillId="0" borderId="273" xfId="1" applyNumberFormat="1" applyFont="1" applyBorder="1" applyAlignment="1">
      <alignment horizontal="center" vertical="center"/>
    </xf>
    <xf numFmtId="0" fontId="2" fillId="0" borderId="68" xfId="1" applyFont="1" applyBorder="1" applyAlignment="1">
      <alignment horizontal="center" vertical="center" wrapText="1"/>
    </xf>
    <xf numFmtId="0" fontId="2" fillId="0" borderId="100" xfId="1" applyFont="1" applyBorder="1" applyAlignment="1">
      <alignment horizontal="center" vertical="center"/>
    </xf>
    <xf numFmtId="0" fontId="2" fillId="0" borderId="92" xfId="1" applyFont="1" applyBorder="1" applyAlignment="1">
      <alignment horizontal="center" vertical="center"/>
    </xf>
    <xf numFmtId="178" fontId="2" fillId="6" borderId="153" xfId="1" applyNumberFormat="1" applyFill="1" applyBorder="1" applyAlignment="1">
      <alignment horizontal="center" vertical="center"/>
    </xf>
    <xf numFmtId="178" fontId="2" fillId="0" borderId="153" xfId="1" applyNumberFormat="1" applyBorder="1" applyAlignment="1">
      <alignment horizontal="center" vertical="center"/>
    </xf>
    <xf numFmtId="0" fontId="2" fillId="0" borderId="104" xfId="1" applyFont="1" applyFill="1" applyBorder="1" applyAlignment="1">
      <alignment horizontal="center" vertical="center"/>
    </xf>
    <xf numFmtId="0" fontId="2" fillId="0" borderId="107" xfId="1" applyFont="1" applyFill="1" applyBorder="1" applyAlignment="1">
      <alignment horizontal="center" vertical="center"/>
    </xf>
    <xf numFmtId="38" fontId="2" fillId="0" borderId="103" xfId="8" applyFont="1" applyBorder="1" applyAlignment="1">
      <alignment vertical="center"/>
    </xf>
    <xf numFmtId="38" fontId="2" fillId="0" borderId="92" xfId="8" applyFont="1" applyBorder="1" applyAlignment="1">
      <alignment vertical="center"/>
    </xf>
    <xf numFmtId="38" fontId="2" fillId="0" borderId="103" xfId="2" applyFont="1" applyBorder="1" applyAlignment="1">
      <alignment horizontal="center" vertical="center"/>
    </xf>
    <xf numFmtId="38" fontId="2" fillId="0" borderId="92" xfId="2" applyFont="1" applyBorder="1" applyAlignment="1">
      <alignment horizontal="center" vertical="center"/>
    </xf>
    <xf numFmtId="178" fontId="2" fillId="0" borderId="124" xfId="1" applyNumberFormat="1" applyFont="1" applyBorder="1" applyAlignment="1">
      <alignment horizontal="center" vertical="center"/>
    </xf>
    <xf numFmtId="178" fontId="2" fillId="0" borderId="125" xfId="1" applyNumberFormat="1" applyFont="1" applyBorder="1" applyAlignment="1">
      <alignment horizontal="center" vertical="center"/>
    </xf>
    <xf numFmtId="0" fontId="2" fillId="0" borderId="104" xfId="1" applyFont="1" applyBorder="1" applyAlignment="1">
      <alignment horizontal="center" vertical="center"/>
    </xf>
    <xf numFmtId="0" fontId="2" fillId="0" borderId="107" xfId="1" applyFont="1" applyBorder="1" applyAlignment="1">
      <alignment horizontal="center" vertical="center"/>
    </xf>
    <xf numFmtId="38" fontId="2" fillId="0" borderId="100" xfId="2" applyFont="1" applyBorder="1" applyAlignment="1">
      <alignment horizontal="center" vertical="center"/>
    </xf>
    <xf numFmtId="0" fontId="2" fillId="0" borderId="101" xfId="1" applyFont="1" applyFill="1" applyBorder="1" applyAlignment="1">
      <alignment horizontal="center" vertical="center"/>
    </xf>
    <xf numFmtId="38" fontId="2" fillId="0" borderId="100" xfId="8" applyFont="1" applyBorder="1" applyAlignment="1">
      <alignment vertical="center"/>
    </xf>
    <xf numFmtId="38" fontId="2" fillId="0" borderId="113" xfId="2" applyFont="1" applyBorder="1" applyAlignment="1">
      <alignment horizontal="center" vertical="center"/>
    </xf>
    <xf numFmtId="0" fontId="2" fillId="0" borderId="98" xfId="1" applyFont="1" applyBorder="1" applyAlignment="1">
      <alignment horizontal="center" vertical="center"/>
    </xf>
    <xf numFmtId="0" fontId="2" fillId="0" borderId="99" xfId="1" applyFont="1" applyBorder="1" applyAlignment="1">
      <alignment horizontal="center" vertical="center" wrapText="1"/>
    </xf>
    <xf numFmtId="0" fontId="2" fillId="0" borderId="108" xfId="1" applyFont="1" applyBorder="1" applyAlignment="1">
      <alignment horizontal="center" vertical="center" wrapText="1"/>
    </xf>
    <xf numFmtId="0" fontId="2" fillId="0" borderId="84" xfId="1" applyFont="1" applyBorder="1" applyAlignment="1">
      <alignment horizontal="center" vertical="center" wrapText="1"/>
    </xf>
    <xf numFmtId="0" fontId="2" fillId="0" borderId="92" xfId="1" applyFont="1" applyBorder="1" applyAlignment="1">
      <alignment horizontal="center" vertical="center" wrapText="1"/>
    </xf>
    <xf numFmtId="0" fontId="2" fillId="0" borderId="45" xfId="1" applyFont="1" applyBorder="1" applyAlignment="1">
      <alignment horizontal="center" vertical="center" wrapText="1"/>
    </xf>
    <xf numFmtId="0" fontId="2" fillId="0" borderId="45" xfId="1" applyFont="1" applyBorder="1" applyAlignment="1">
      <alignment horizontal="center" vertical="center"/>
    </xf>
    <xf numFmtId="0" fontId="2" fillId="0" borderId="81" xfId="1" applyFont="1" applyBorder="1" applyAlignment="1">
      <alignment horizontal="center" vertical="center"/>
    </xf>
    <xf numFmtId="0" fontId="2" fillId="0" borderId="68" xfId="1" applyFont="1" applyBorder="1" applyAlignment="1">
      <alignment horizontal="center" vertical="center"/>
    </xf>
    <xf numFmtId="0" fontId="2" fillId="0" borderId="70" xfId="1" applyFont="1" applyBorder="1" applyAlignment="1">
      <alignment horizontal="center" vertical="center"/>
    </xf>
    <xf numFmtId="0" fontId="2" fillId="0" borderId="91" xfId="1" applyFont="1" applyBorder="1" applyAlignment="1">
      <alignment horizontal="center" vertical="center"/>
    </xf>
    <xf numFmtId="0" fontId="2" fillId="0" borderId="99" xfId="1" applyFont="1" applyBorder="1" applyAlignment="1">
      <alignment horizontal="center" vertical="center"/>
    </xf>
    <xf numFmtId="0" fontId="2" fillId="0" borderId="102" xfId="1" applyFont="1" applyBorder="1" applyAlignment="1">
      <alignment horizontal="center" vertical="center"/>
    </xf>
    <xf numFmtId="0" fontId="2" fillId="0" borderId="108" xfId="1" applyFont="1" applyBorder="1" applyAlignment="1">
      <alignment horizontal="center" vertical="center"/>
    </xf>
    <xf numFmtId="0" fontId="2" fillId="0" borderId="248" xfId="1" applyFont="1" applyBorder="1" applyAlignment="1">
      <alignment horizontal="center" vertical="center"/>
    </xf>
    <xf numFmtId="0" fontId="2" fillId="0" borderId="96" xfId="1" applyFont="1" applyBorder="1" applyAlignment="1">
      <alignment horizontal="center" vertical="center"/>
    </xf>
    <xf numFmtId="0" fontId="35" fillId="0" borderId="84" xfId="1" applyFont="1" applyBorder="1" applyAlignment="1">
      <alignment horizontal="center" vertical="center" wrapText="1" shrinkToFit="1"/>
    </xf>
    <xf numFmtId="0" fontId="5" fillId="0" borderId="92" xfId="1" applyFont="1" applyBorder="1" applyAlignment="1">
      <alignment horizontal="center" vertical="center" shrinkToFit="1"/>
    </xf>
    <xf numFmtId="0" fontId="5" fillId="0" borderId="84" xfId="1" applyFont="1" applyBorder="1" applyAlignment="1">
      <alignment horizontal="center" vertical="center" wrapText="1" shrinkToFit="1"/>
    </xf>
    <xf numFmtId="0" fontId="5" fillId="8" borderId="46" xfId="1" applyFont="1" applyFill="1" applyBorder="1" applyAlignment="1">
      <alignment horizontal="center" vertical="center"/>
    </xf>
    <xf numFmtId="0" fontId="5" fillId="8" borderId="41" xfId="1" applyFont="1" applyFill="1" applyBorder="1" applyAlignment="1">
      <alignment horizontal="center" vertical="center"/>
    </xf>
    <xf numFmtId="0" fontId="32" fillId="0" borderId="0" xfId="1" applyFont="1" applyBorder="1" applyAlignment="1">
      <alignment horizontal="right" vertical="center"/>
    </xf>
    <xf numFmtId="0" fontId="5" fillId="0" borderId="154" xfId="1" applyFont="1" applyBorder="1" applyAlignment="1">
      <alignment horizontal="center" vertical="center"/>
    </xf>
    <xf numFmtId="0" fontId="5" fillId="0" borderId="155" xfId="1" applyFont="1" applyBorder="1" applyAlignment="1">
      <alignment horizontal="center" vertical="center"/>
    </xf>
    <xf numFmtId="0" fontId="5" fillId="0" borderId="255" xfId="1" applyFont="1" applyBorder="1" applyAlignment="1">
      <alignment horizontal="center" vertical="center"/>
    </xf>
    <xf numFmtId="0" fontId="5" fillId="0" borderId="254" xfId="1" applyFont="1" applyBorder="1" applyAlignment="1">
      <alignment horizontal="center" vertical="center"/>
    </xf>
    <xf numFmtId="0" fontId="5" fillId="0" borderId="256" xfId="1" applyFont="1" applyBorder="1" applyAlignment="1">
      <alignment horizontal="center" vertical="center"/>
    </xf>
    <xf numFmtId="0" fontId="5" fillId="0" borderId="257" xfId="1" applyFont="1" applyBorder="1" applyAlignment="1">
      <alignment horizontal="center" vertical="center"/>
    </xf>
    <xf numFmtId="0" fontId="5" fillId="0" borderId="94" xfId="1" applyFont="1" applyBorder="1" applyAlignment="1">
      <alignment horizontal="center" vertical="center"/>
    </xf>
    <xf numFmtId="0" fontId="5" fillId="0" borderId="62" xfId="1" applyFont="1" applyBorder="1" applyAlignment="1">
      <alignment horizontal="center" vertical="center"/>
    </xf>
    <xf numFmtId="0" fontId="5" fillId="0" borderId="96" xfId="1" applyFont="1" applyBorder="1" applyAlignment="1">
      <alignment horizontal="center" vertical="center"/>
    </xf>
    <xf numFmtId="0" fontId="5" fillId="0" borderId="45" xfId="1" applyFont="1" applyBorder="1" applyAlignment="1">
      <alignment horizontal="center" vertical="center"/>
    </xf>
    <xf numFmtId="0" fontId="5" fillId="0" borderId="144" xfId="1" applyFont="1" applyBorder="1" applyAlignment="1">
      <alignment horizontal="center" vertical="center" wrapText="1"/>
    </xf>
    <xf numFmtId="0" fontId="5" fillId="0" borderId="145" xfId="1" applyFont="1" applyBorder="1" applyAlignment="1">
      <alignment horizontal="center" vertical="center" wrapText="1"/>
    </xf>
    <xf numFmtId="0" fontId="5" fillId="0" borderId="54" xfId="1" applyFont="1" applyBorder="1" applyAlignment="1">
      <alignment horizontal="center" vertical="center" wrapText="1"/>
    </xf>
    <xf numFmtId="0" fontId="5" fillId="0" borderId="110" xfId="1" applyFont="1" applyBorder="1" applyAlignment="1">
      <alignment horizontal="center" vertical="center" wrapText="1"/>
    </xf>
    <xf numFmtId="0" fontId="5" fillId="0" borderId="133" xfId="1" applyFont="1" applyBorder="1" applyAlignment="1">
      <alignment horizontal="center" vertical="center" wrapText="1"/>
    </xf>
    <xf numFmtId="0" fontId="5" fillId="0" borderId="134"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61" xfId="1" applyFont="1" applyBorder="1" applyAlignment="1">
      <alignment horizontal="center" vertical="center" wrapText="1"/>
    </xf>
    <xf numFmtId="0" fontId="5" fillId="0" borderId="70" xfId="1" applyFont="1" applyBorder="1" applyAlignment="1">
      <alignment horizontal="center" vertical="center" wrapText="1" shrinkToFit="1"/>
    </xf>
    <xf numFmtId="0" fontId="5" fillId="0" borderId="132" xfId="1" applyFont="1" applyBorder="1" applyAlignment="1">
      <alignment horizontal="center" vertical="center" wrapText="1" shrinkToFit="1"/>
    </xf>
    <xf numFmtId="0" fontId="5" fillId="0" borderId="63" xfId="1" applyFont="1" applyBorder="1" applyAlignment="1">
      <alignment horizontal="center" vertical="center" wrapText="1" shrinkToFit="1"/>
    </xf>
    <xf numFmtId="0" fontId="5" fillId="0" borderId="145" xfId="1" applyFont="1" applyBorder="1" applyAlignment="1">
      <alignment horizontal="center" vertical="center" wrapText="1" shrinkToFit="1"/>
    </xf>
    <xf numFmtId="0" fontId="5" fillId="9" borderId="18" xfId="1" applyFont="1" applyFill="1" applyBorder="1" applyAlignment="1">
      <alignment horizontal="center" vertical="center"/>
    </xf>
    <xf numFmtId="0" fontId="5" fillId="9" borderId="140" xfId="1" applyFont="1" applyFill="1" applyBorder="1" applyAlignment="1">
      <alignment horizontal="center" vertical="center"/>
    </xf>
    <xf numFmtId="0" fontId="5" fillId="9" borderId="139" xfId="1" applyFont="1" applyFill="1" applyBorder="1" applyAlignment="1">
      <alignment horizontal="center" vertical="center"/>
    </xf>
    <xf numFmtId="0" fontId="5" fillId="9" borderId="146" xfId="1" applyFont="1" applyFill="1" applyBorder="1" applyAlignment="1">
      <alignment horizontal="center" vertical="center"/>
    </xf>
    <xf numFmtId="0" fontId="5" fillId="9" borderId="168" xfId="1" applyFont="1" applyFill="1" applyBorder="1" applyAlignment="1">
      <alignment horizontal="center" vertical="center"/>
    </xf>
    <xf numFmtId="0" fontId="5" fillId="9" borderId="137" xfId="1" applyFont="1" applyFill="1" applyBorder="1" applyAlignment="1">
      <alignment horizontal="center" vertical="center"/>
    </xf>
    <xf numFmtId="0" fontId="5" fillId="9" borderId="136" xfId="1" applyFont="1" applyFill="1" applyBorder="1" applyAlignment="1">
      <alignment horizontal="center" vertical="center"/>
    </xf>
    <xf numFmtId="0" fontId="5" fillId="0" borderId="193" xfId="1" applyFont="1" applyBorder="1" applyAlignment="1">
      <alignment horizontal="center" vertical="center"/>
    </xf>
    <xf numFmtId="0" fontId="5" fillId="0" borderId="128" xfId="1" applyFont="1" applyBorder="1" applyAlignment="1">
      <alignment horizontal="center" vertical="center"/>
    </xf>
    <xf numFmtId="0" fontId="5" fillId="0" borderId="194" xfId="1" applyFont="1" applyBorder="1" applyAlignment="1">
      <alignment horizontal="center" vertical="center"/>
    </xf>
    <xf numFmtId="0" fontId="5" fillId="0" borderId="104" xfId="1" applyFont="1" applyBorder="1" applyAlignment="1">
      <alignment horizontal="center" vertical="center"/>
    </xf>
    <xf numFmtId="0" fontId="5" fillId="8" borderId="139" xfId="1" applyFont="1" applyFill="1" applyBorder="1" applyAlignment="1">
      <alignment horizontal="center" vertical="center"/>
    </xf>
    <xf numFmtId="0" fontId="5" fillId="8" borderId="18" xfId="1" applyFont="1" applyFill="1" applyBorder="1" applyAlignment="1">
      <alignment horizontal="center" vertical="center"/>
    </xf>
    <xf numFmtId="0" fontId="5" fillId="8" borderId="140" xfId="1" applyFont="1" applyFill="1" applyBorder="1" applyAlignment="1">
      <alignment horizontal="center" vertical="center"/>
    </xf>
    <xf numFmtId="0" fontId="33" fillId="0" borderId="167" xfId="1" applyFont="1" applyBorder="1" applyAlignment="1">
      <alignment vertical="center" shrinkToFit="1"/>
    </xf>
    <xf numFmtId="0" fontId="33" fillId="0" borderId="165" xfId="1" applyFont="1" applyBorder="1" applyAlignment="1">
      <alignment vertical="center" shrinkToFit="1"/>
    </xf>
    <xf numFmtId="0" fontId="33" fillId="0" borderId="166" xfId="1" applyFont="1" applyBorder="1" applyAlignment="1">
      <alignment vertical="center" shrinkToFit="1"/>
    </xf>
    <xf numFmtId="38" fontId="5" fillId="0" borderId="175" xfId="2" applyFont="1" applyBorder="1" applyAlignment="1">
      <alignment horizontal="center" vertical="center"/>
    </xf>
    <xf numFmtId="38" fontId="5" fillId="0" borderId="28" xfId="2" applyFont="1" applyBorder="1" applyAlignment="1">
      <alignment horizontal="center" vertical="center"/>
    </xf>
    <xf numFmtId="0" fontId="5" fillId="5" borderId="111" xfId="1" applyFont="1" applyFill="1" applyBorder="1" applyAlignment="1">
      <alignment horizontal="center" vertical="center"/>
    </xf>
    <xf numFmtId="0" fontId="5" fillId="5" borderId="42" xfId="1" applyFont="1" applyFill="1" applyBorder="1" applyAlignment="1">
      <alignment horizontal="center" vertical="center"/>
    </xf>
    <xf numFmtId="0" fontId="5" fillId="5" borderId="109" xfId="1" applyFont="1" applyFill="1" applyBorder="1" applyAlignment="1">
      <alignment horizontal="center" vertical="center"/>
    </xf>
    <xf numFmtId="0" fontId="5" fillId="8" borderId="111" xfId="1" applyFont="1" applyFill="1" applyBorder="1" applyAlignment="1">
      <alignment horizontal="center" vertical="center"/>
    </xf>
    <xf numFmtId="0" fontId="5" fillId="8" borderId="42" xfId="1" applyFont="1" applyFill="1" applyBorder="1" applyAlignment="1">
      <alignment horizontal="center" vertical="center"/>
    </xf>
    <xf numFmtId="0" fontId="5" fillId="8" borderId="109" xfId="1" applyFont="1" applyFill="1" applyBorder="1" applyAlignment="1">
      <alignment horizontal="center" vertical="center"/>
    </xf>
    <xf numFmtId="0" fontId="27" fillId="0" borderId="172" xfId="1" applyFont="1" applyBorder="1" applyAlignment="1">
      <alignment vertical="center"/>
    </xf>
    <xf numFmtId="0" fontId="27" fillId="0" borderId="173" xfId="1" applyFont="1" applyBorder="1" applyAlignment="1">
      <alignment vertical="center"/>
    </xf>
    <xf numFmtId="0" fontId="27" fillId="0" borderId="171" xfId="1" applyFont="1" applyBorder="1" applyAlignment="1">
      <alignment vertical="center"/>
    </xf>
    <xf numFmtId="38" fontId="5" fillId="0" borderId="206" xfId="2" applyFont="1" applyBorder="1" applyAlignment="1">
      <alignment horizontal="center" vertical="center"/>
    </xf>
    <xf numFmtId="38" fontId="5" fillId="0" borderId="100" xfId="2" applyFont="1" applyBorder="1" applyAlignment="1">
      <alignment horizontal="center" vertical="center"/>
    </xf>
    <xf numFmtId="38" fontId="5" fillId="0" borderId="62" xfId="2" applyFont="1" applyBorder="1" applyAlignment="1">
      <alignment horizontal="center" vertical="center"/>
    </xf>
    <xf numFmtId="0" fontId="5" fillId="0" borderId="98" xfId="1" applyFont="1" applyBorder="1" applyAlignment="1">
      <alignment horizontal="center" vertical="center" wrapText="1"/>
    </xf>
    <xf numFmtId="0" fontId="5" fillId="0" borderId="101" xfId="1" applyFont="1" applyBorder="1" applyAlignment="1">
      <alignment horizontal="center" vertical="center" wrapText="1"/>
    </xf>
    <xf numFmtId="0" fontId="5" fillId="0" borderId="94" xfId="1" applyFont="1" applyBorder="1" applyAlignment="1">
      <alignment horizontal="center" vertical="center" wrapText="1"/>
    </xf>
    <xf numFmtId="0" fontId="5" fillId="0" borderId="111"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109" xfId="1" applyFont="1" applyFill="1" applyBorder="1" applyAlignment="1">
      <alignment horizontal="center" vertical="center"/>
    </xf>
    <xf numFmtId="0" fontId="5" fillId="0" borderId="176" xfId="1" applyFont="1" applyBorder="1" applyAlignment="1">
      <alignment horizontal="center" vertical="center"/>
    </xf>
    <xf numFmtId="0" fontId="5" fillId="0" borderId="184" xfId="1" applyFont="1" applyBorder="1" applyAlignment="1">
      <alignment horizontal="center" vertical="center"/>
    </xf>
    <xf numFmtId="177" fontId="5" fillId="0" borderId="181" xfId="1" applyNumberFormat="1" applyFont="1" applyBorder="1" applyAlignment="1">
      <alignment horizontal="center" vertical="center"/>
    </xf>
    <xf numFmtId="177" fontId="5" fillId="0" borderId="189" xfId="1" applyNumberFormat="1" applyFont="1" applyBorder="1" applyAlignment="1">
      <alignment horizontal="center" vertical="center"/>
    </xf>
    <xf numFmtId="38" fontId="5" fillId="0" borderId="82" xfId="2" applyFont="1" applyBorder="1" applyAlignment="1">
      <alignment horizontal="center" vertical="center"/>
    </xf>
    <xf numFmtId="38" fontId="5" fillId="0" borderId="80" xfId="2" applyFont="1" applyBorder="1" applyAlignment="1">
      <alignment horizontal="center" vertical="center"/>
    </xf>
    <xf numFmtId="38" fontId="5" fillId="0" borderId="263" xfId="2" applyFont="1" applyBorder="1" applyAlignment="1">
      <alignment horizontal="center" vertical="center"/>
    </xf>
    <xf numFmtId="38" fontId="5" fillId="0" borderId="18" xfId="2" applyFont="1" applyBorder="1" applyAlignment="1">
      <alignment horizontal="center" vertical="center"/>
    </xf>
    <xf numFmtId="38" fontId="5" fillId="0" borderId="15" xfId="2" applyFont="1" applyBorder="1" applyAlignment="1">
      <alignment horizontal="center" vertical="center"/>
    </xf>
    <xf numFmtId="0" fontId="5" fillId="0" borderId="96" xfId="1" applyFont="1" applyBorder="1" applyAlignment="1">
      <alignment horizontal="center" vertical="center" wrapText="1"/>
    </xf>
    <xf numFmtId="38" fontId="5" fillId="0" borderId="193" xfId="2" applyFont="1" applyBorder="1" applyAlignment="1">
      <alignment horizontal="center" vertical="center"/>
    </xf>
    <xf numFmtId="38" fontId="5" fillId="0" borderId="209" xfId="2" applyFont="1" applyBorder="1" applyAlignment="1">
      <alignment horizontal="center" vertical="center"/>
    </xf>
    <xf numFmtId="38" fontId="5" fillId="0" borderId="208" xfId="2" applyFont="1" applyBorder="1" applyAlignment="1">
      <alignment horizontal="center" vertical="center"/>
    </xf>
    <xf numFmtId="38" fontId="5" fillId="0" borderId="211" xfId="2" applyFont="1" applyBorder="1" applyAlignment="1">
      <alignment horizontal="center" vertical="center"/>
    </xf>
    <xf numFmtId="0" fontId="5" fillId="0" borderId="111" xfId="1" applyFont="1" applyBorder="1" applyAlignment="1">
      <alignment horizontal="center" vertical="center"/>
    </xf>
    <xf numFmtId="0" fontId="5" fillId="0" borderId="42" xfId="1" applyFont="1" applyBorder="1" applyAlignment="1">
      <alignment horizontal="center" vertical="center"/>
    </xf>
    <xf numFmtId="0" fontId="5" fillId="0" borderId="109" xfId="1" applyFont="1" applyBorder="1" applyAlignment="1">
      <alignment horizontal="center" vertical="center"/>
    </xf>
    <xf numFmtId="0" fontId="5" fillId="0" borderId="101" xfId="1" applyFont="1" applyBorder="1" applyAlignment="1">
      <alignment horizontal="center" vertical="center"/>
    </xf>
    <xf numFmtId="38" fontId="5" fillId="0" borderId="160" xfId="2" applyFont="1" applyBorder="1" applyAlignment="1">
      <alignment horizontal="center" vertical="center"/>
    </xf>
    <xf numFmtId="38" fontId="5" fillId="0" borderId="264" xfId="2" applyFont="1" applyBorder="1" applyAlignment="1">
      <alignment horizontal="center" vertical="center"/>
    </xf>
    <xf numFmtId="0" fontId="5" fillId="0" borderId="208" xfId="1" applyFont="1" applyBorder="1" applyAlignment="1">
      <alignment horizontal="center" vertical="center"/>
    </xf>
    <xf numFmtId="0" fontId="5" fillId="0" borderId="211" xfId="1" applyFont="1" applyBorder="1" applyAlignment="1">
      <alignment horizontal="center" vertical="center"/>
    </xf>
    <xf numFmtId="181" fontId="5" fillId="0" borderId="181" xfId="2" applyNumberFormat="1" applyFont="1" applyBorder="1" applyAlignment="1">
      <alignment horizontal="center" vertical="center"/>
    </xf>
    <xf numFmtId="181" fontId="5" fillId="0" borderId="189" xfId="2" applyNumberFormat="1" applyFont="1" applyBorder="1" applyAlignment="1">
      <alignment horizontal="center" vertical="center"/>
    </xf>
    <xf numFmtId="181" fontId="5" fillId="0" borderId="205" xfId="2" applyNumberFormat="1" applyFont="1" applyBorder="1" applyAlignment="1">
      <alignment horizontal="center" vertical="center"/>
    </xf>
    <xf numFmtId="181" fontId="5" fillId="0" borderId="94" xfId="2" applyNumberFormat="1" applyFont="1" applyBorder="1" applyAlignment="1">
      <alignment horizontal="center" vertical="center"/>
    </xf>
    <xf numFmtId="181" fontId="5" fillId="0" borderId="206" xfId="2" applyNumberFormat="1" applyFont="1" applyBorder="1" applyAlignment="1">
      <alignment horizontal="center" vertical="center"/>
    </xf>
    <xf numFmtId="181" fontId="5" fillId="0" borderId="62" xfId="2" applyNumberFormat="1" applyFont="1" applyBorder="1" applyAlignment="1">
      <alignment horizontal="center" vertical="center"/>
    </xf>
    <xf numFmtId="177" fontId="5" fillId="0" borderId="201" xfId="1" applyNumberFormat="1" applyFont="1" applyBorder="1" applyAlignment="1">
      <alignment horizontal="center" vertical="center"/>
    </xf>
    <xf numFmtId="177" fontId="5" fillId="0" borderId="144" xfId="1" applyNumberFormat="1" applyFont="1" applyBorder="1" applyAlignment="1">
      <alignment horizontal="center" vertical="center"/>
    </xf>
    <xf numFmtId="0" fontId="5" fillId="0" borderId="144" xfId="1" applyFont="1" applyBorder="1" applyAlignment="1">
      <alignment horizontal="center" vertical="center"/>
    </xf>
    <xf numFmtId="0" fontId="5" fillId="0" borderId="54" xfId="1" applyFont="1" applyBorder="1" applyAlignment="1">
      <alignment horizontal="center" vertical="center"/>
    </xf>
    <xf numFmtId="182" fontId="5" fillId="0" borderId="144" xfId="1" applyNumberFormat="1" applyFont="1" applyFill="1" applyBorder="1" applyAlignment="1">
      <alignment horizontal="center" vertical="center"/>
    </xf>
    <xf numFmtId="182" fontId="5" fillId="0" borderId="54" xfId="1" applyNumberFormat="1" applyFont="1" applyFill="1" applyBorder="1" applyAlignment="1">
      <alignment horizontal="center" vertical="center"/>
    </xf>
    <xf numFmtId="182" fontId="5" fillId="0" borderId="145" xfId="1" applyNumberFormat="1" applyFont="1" applyFill="1" applyBorder="1" applyAlignment="1">
      <alignment horizontal="center" vertical="center"/>
    </xf>
    <xf numFmtId="182" fontId="5" fillId="0" borderId="111" xfId="1" applyNumberFormat="1" applyFont="1" applyFill="1" applyBorder="1" applyAlignment="1">
      <alignment horizontal="center" vertical="center"/>
    </xf>
    <xf numFmtId="182" fontId="5" fillId="0" borderId="42" xfId="1" applyNumberFormat="1" applyFont="1" applyFill="1" applyBorder="1" applyAlignment="1">
      <alignment horizontal="center" vertical="center"/>
    </xf>
    <xf numFmtId="182" fontId="5" fillId="0" borderId="109" xfId="1" applyNumberFormat="1" applyFont="1" applyFill="1" applyBorder="1" applyAlignment="1">
      <alignment horizontal="center" vertical="center"/>
    </xf>
    <xf numFmtId="0" fontId="33" fillId="0" borderId="111" xfId="1" applyFont="1" applyBorder="1" applyAlignment="1">
      <alignment vertical="center" shrinkToFit="1"/>
    </xf>
    <xf numFmtId="0" fontId="33" fillId="0" borderId="42" xfId="1" applyFont="1" applyBorder="1" applyAlignment="1">
      <alignment vertical="center" shrinkToFit="1"/>
    </xf>
    <xf numFmtId="0" fontId="33" fillId="0" borderId="109" xfId="1" applyFont="1" applyBorder="1" applyAlignment="1">
      <alignment vertical="center" shrinkToFit="1"/>
    </xf>
    <xf numFmtId="38" fontId="5" fillId="0" borderId="205" xfId="2" applyNumberFormat="1" applyFont="1" applyBorder="1" applyAlignment="1">
      <alignment horizontal="center" vertical="center"/>
    </xf>
    <xf numFmtId="38" fontId="5" fillId="0" borderId="94" xfId="2" applyNumberFormat="1" applyFont="1" applyBorder="1" applyAlignment="1">
      <alignment horizontal="center" vertical="center"/>
    </xf>
    <xf numFmtId="38" fontId="5" fillId="0" borderId="206" xfId="2" applyNumberFormat="1" applyFont="1" applyBorder="1" applyAlignment="1">
      <alignment horizontal="center" vertical="center"/>
    </xf>
    <xf numFmtId="38" fontId="5" fillId="0" borderId="62" xfId="2" applyNumberFormat="1" applyFont="1" applyBorder="1" applyAlignment="1">
      <alignment horizontal="center" vertical="center"/>
    </xf>
    <xf numFmtId="0" fontId="5" fillId="0" borderId="198" xfId="1" applyFont="1" applyBorder="1" applyAlignment="1">
      <alignment horizontal="center" vertical="center"/>
    </xf>
    <xf numFmtId="0" fontId="5" fillId="0" borderId="200" xfId="1" applyFont="1" applyBorder="1" applyAlignment="1">
      <alignment horizontal="center" vertical="center"/>
    </xf>
    <xf numFmtId="181" fontId="5" fillId="0" borderId="101" xfId="2" applyNumberFormat="1" applyFont="1" applyBorder="1" applyAlignment="1">
      <alignment horizontal="center" vertical="center"/>
    </xf>
    <xf numFmtId="181" fontId="5" fillId="0" borderId="100" xfId="2" applyNumberFormat="1" applyFont="1" applyBorder="1" applyAlignment="1">
      <alignment horizontal="center" vertical="center"/>
    </xf>
    <xf numFmtId="0" fontId="5" fillId="0" borderId="107" xfId="1" applyFont="1" applyBorder="1" applyAlignment="1">
      <alignment horizontal="center" vertical="center"/>
    </xf>
    <xf numFmtId="0" fontId="33" fillId="0" borderId="182" xfId="1" applyFont="1" applyBorder="1" applyAlignment="1">
      <alignment vertical="center" shrinkToFit="1"/>
    </xf>
    <xf numFmtId="0" fontId="33" fillId="0" borderId="183" xfId="1" applyFont="1" applyBorder="1" applyAlignment="1">
      <alignment vertical="center" shrinkToFit="1"/>
    </xf>
    <xf numFmtId="0" fontId="33" fillId="0" borderId="177" xfId="1" applyFont="1" applyBorder="1" applyAlignment="1">
      <alignment vertical="center" shrinkToFit="1"/>
    </xf>
    <xf numFmtId="0" fontId="33" fillId="0" borderId="144" xfId="1" applyFont="1" applyBorder="1" applyAlignment="1">
      <alignment vertical="center" shrinkToFit="1"/>
    </xf>
    <xf numFmtId="0" fontId="33" fillId="0" borderId="54" xfId="1" applyFont="1" applyBorder="1" applyAlignment="1">
      <alignment vertical="center" shrinkToFit="1"/>
    </xf>
    <xf numFmtId="0" fontId="33" fillId="0" borderId="145" xfId="1" applyFont="1" applyBorder="1" applyAlignment="1">
      <alignment vertical="center" shrinkToFit="1"/>
    </xf>
    <xf numFmtId="0" fontId="5" fillId="0" borderId="104" xfId="1" applyFont="1" applyBorder="1" applyAlignment="1">
      <alignment vertical="center"/>
    </xf>
    <xf numFmtId="0" fontId="5" fillId="0" borderId="101" xfId="1" applyFont="1" applyBorder="1" applyAlignment="1">
      <alignment vertical="center"/>
    </xf>
    <xf numFmtId="0" fontId="5" fillId="0" borderId="107" xfId="1" applyFont="1" applyBorder="1" applyAlignment="1">
      <alignment vertical="center"/>
    </xf>
    <xf numFmtId="38" fontId="5" fillId="0" borderId="167" xfId="2" applyFont="1" applyFill="1" applyBorder="1" applyAlignment="1">
      <alignment horizontal="right" vertical="center"/>
    </xf>
    <xf numFmtId="38" fontId="5" fillId="0" borderId="166" xfId="2" applyFont="1" applyFill="1" applyBorder="1" applyAlignment="1">
      <alignment horizontal="right" vertical="center"/>
    </xf>
    <xf numFmtId="0" fontId="33" fillId="0" borderId="146" xfId="1" applyFont="1" applyBorder="1" applyAlignment="1">
      <alignment vertical="center" wrapText="1"/>
    </xf>
    <xf numFmtId="0" fontId="33" fillId="0" borderId="14" xfId="1" applyFont="1" applyBorder="1" applyAlignment="1">
      <alignment vertical="center" wrapText="1"/>
    </xf>
    <xf numFmtId="0" fontId="33" fillId="0" borderId="168" xfId="1" applyFont="1" applyBorder="1" applyAlignment="1">
      <alignment vertical="center" wrapText="1"/>
    </xf>
    <xf numFmtId="0" fontId="33" fillId="0" borderId="134" xfId="1" applyFont="1" applyBorder="1" applyAlignment="1">
      <alignment vertical="center" wrapText="1"/>
    </xf>
    <xf numFmtId="0" fontId="33" fillId="0" borderId="0" xfId="1" applyFont="1" applyBorder="1" applyAlignment="1">
      <alignment vertical="center" wrapText="1"/>
    </xf>
    <xf numFmtId="0" fontId="33" fillId="0" borderId="132" xfId="1" applyFont="1" applyBorder="1" applyAlignment="1">
      <alignment vertical="center" wrapText="1"/>
    </xf>
    <xf numFmtId="0" fontId="33" fillId="0" borderId="137" xfId="1" applyFont="1" applyBorder="1" applyAlignment="1">
      <alignment vertical="center" wrapText="1"/>
    </xf>
    <xf numFmtId="0" fontId="33" fillId="0" borderId="8" xfId="1" applyFont="1" applyBorder="1" applyAlignment="1">
      <alignment vertical="center" wrapText="1"/>
    </xf>
    <xf numFmtId="0" fontId="33" fillId="0" borderId="136" xfId="1" applyFont="1" applyBorder="1" applyAlignment="1">
      <alignment vertical="center" wrapText="1"/>
    </xf>
    <xf numFmtId="0" fontId="5" fillId="0" borderId="269" xfId="1" applyFont="1" applyBorder="1" applyAlignment="1">
      <alignment vertical="center"/>
    </xf>
    <xf numFmtId="0" fontId="5" fillId="0" borderId="239" xfId="1" applyFont="1" applyBorder="1" applyAlignment="1">
      <alignment horizontal="center" vertical="center"/>
    </xf>
    <xf numFmtId="38" fontId="5" fillId="0" borderId="190" xfId="2" applyFont="1" applyFill="1" applyBorder="1" applyAlignment="1">
      <alignment horizontal="right" vertical="center"/>
    </xf>
    <xf numFmtId="38" fontId="5" fillId="0" borderId="227" xfId="2" applyFont="1" applyFill="1" applyBorder="1" applyAlignment="1">
      <alignment horizontal="right" vertical="center"/>
    </xf>
    <xf numFmtId="0" fontId="5" fillId="0" borderId="110" xfId="1" applyFont="1" applyBorder="1" applyAlignment="1">
      <alignment horizontal="center" vertical="center"/>
    </xf>
    <xf numFmtId="0" fontId="5" fillId="0" borderId="69" xfId="1" applyFont="1" applyBorder="1" applyAlignment="1">
      <alignment horizontal="center" vertical="center"/>
    </xf>
    <xf numFmtId="0" fontId="5" fillId="0" borderId="137" xfId="1" applyFont="1" applyBorder="1" applyAlignment="1">
      <alignment horizontal="center" vertical="center"/>
    </xf>
    <xf numFmtId="0" fontId="5" fillId="0" borderId="11" xfId="1" applyFont="1" applyBorder="1" applyAlignment="1">
      <alignment horizontal="center" vertical="center"/>
    </xf>
    <xf numFmtId="38" fontId="5" fillId="0" borderId="182" xfId="2" applyFont="1" applyBorder="1" applyAlignment="1">
      <alignment horizontal="center" vertical="center"/>
    </xf>
    <xf numFmtId="38" fontId="5" fillId="0" borderId="177" xfId="2" applyFont="1" applyBorder="1" applyAlignment="1">
      <alignment horizontal="center" vertical="center"/>
    </xf>
    <xf numFmtId="38" fontId="5" fillId="0" borderId="265" xfId="2" applyFont="1" applyBorder="1" applyAlignment="1">
      <alignment horizontal="center" vertical="center"/>
    </xf>
    <xf numFmtId="38" fontId="5" fillId="0" borderId="267" xfId="2" applyFont="1" applyBorder="1" applyAlignment="1">
      <alignment horizontal="center" vertical="center"/>
    </xf>
    <xf numFmtId="0" fontId="5" fillId="0" borderId="209" xfId="1" applyFont="1" applyBorder="1" applyAlignment="1">
      <alignment horizontal="center" vertical="center"/>
    </xf>
    <xf numFmtId="0" fontId="5" fillId="8" borderId="217" xfId="1" applyFont="1" applyFill="1" applyBorder="1" applyAlignment="1">
      <alignment horizontal="center" vertical="center"/>
    </xf>
    <xf numFmtId="0" fontId="5" fillId="8" borderId="128" xfId="1" applyFont="1" applyFill="1" applyBorder="1" applyAlignment="1">
      <alignment horizontal="center" vertical="center"/>
    </xf>
    <xf numFmtId="0" fontId="5" fillId="8" borderId="194" xfId="1" applyFont="1" applyFill="1" applyBorder="1" applyAlignment="1">
      <alignment horizontal="center" vertical="center"/>
    </xf>
    <xf numFmtId="0" fontId="5" fillId="0" borderId="226" xfId="1" applyFont="1" applyBorder="1" applyAlignment="1">
      <alignment horizontal="center" vertical="center"/>
    </xf>
    <xf numFmtId="38" fontId="5" fillId="0" borderId="172" xfId="2" applyFont="1" applyFill="1" applyBorder="1" applyAlignment="1">
      <alignment horizontal="center" vertical="center"/>
    </xf>
    <xf numFmtId="38" fontId="5" fillId="0" borderId="171" xfId="2" applyFont="1" applyFill="1" applyBorder="1" applyAlignment="1">
      <alignment horizontal="center" vertical="center"/>
    </xf>
    <xf numFmtId="38" fontId="5" fillId="0" borderId="232" xfId="1" applyNumberFormat="1" applyFont="1" applyBorder="1" applyAlignment="1">
      <alignment vertical="center"/>
    </xf>
    <xf numFmtId="38" fontId="5" fillId="0" borderId="148" xfId="1" applyNumberFormat="1" applyFont="1" applyBorder="1" applyAlignment="1">
      <alignment vertical="center"/>
    </xf>
    <xf numFmtId="0" fontId="5" fillId="0" borderId="218" xfId="1" applyFont="1" applyBorder="1" applyAlignment="1">
      <alignment horizontal="center" vertical="center"/>
    </xf>
    <xf numFmtId="0" fontId="5" fillId="0" borderId="48" xfId="1" applyFont="1" applyBorder="1" applyAlignment="1">
      <alignment horizontal="center" vertical="center"/>
    </xf>
    <xf numFmtId="0" fontId="5" fillId="8" borderId="52" xfId="1" applyFont="1" applyFill="1" applyBorder="1" applyAlignment="1">
      <alignment horizontal="center" vertical="center"/>
    </xf>
    <xf numFmtId="0" fontId="5" fillId="8" borderId="219" xfId="1" applyFont="1" applyFill="1" applyBorder="1" applyAlignment="1">
      <alignment horizontal="center" vertical="center"/>
    </xf>
    <xf numFmtId="0" fontId="5" fillId="8" borderId="220" xfId="1" applyFont="1" applyFill="1" applyBorder="1" applyAlignment="1">
      <alignment horizontal="center" vertical="center"/>
    </xf>
    <xf numFmtId="0" fontId="5" fillId="0" borderId="261" xfId="1" applyFont="1" applyBorder="1" applyAlignment="1">
      <alignment horizontal="center" vertical="center"/>
    </xf>
    <xf numFmtId="38" fontId="5" fillId="0" borderId="154" xfId="1" applyNumberFormat="1" applyFont="1" applyBorder="1" applyAlignment="1">
      <alignment vertical="center"/>
    </xf>
    <xf numFmtId="38" fontId="5" fillId="0" borderId="255" xfId="1" applyNumberFormat="1" applyFont="1" applyBorder="1" applyAlignment="1">
      <alignment vertical="center"/>
    </xf>
    <xf numFmtId="38" fontId="5" fillId="0" borderId="190" xfId="2" applyFont="1" applyFill="1" applyBorder="1" applyAlignment="1">
      <alignment horizontal="center" vertical="center"/>
    </xf>
    <xf numFmtId="38" fontId="5" fillId="0" borderId="227" xfId="2" applyFont="1" applyFill="1" applyBorder="1" applyAlignment="1">
      <alignment horizontal="center" vertical="center"/>
    </xf>
    <xf numFmtId="0" fontId="5" fillId="0" borderId="36" xfId="1" applyFont="1" applyBorder="1" applyAlignment="1">
      <alignment horizontal="left" vertical="center"/>
    </xf>
    <xf numFmtId="0" fontId="5" fillId="0" borderId="270" xfId="1" applyFont="1" applyBorder="1" applyAlignment="1">
      <alignment horizontal="left" vertical="center"/>
    </xf>
    <xf numFmtId="0" fontId="5" fillId="0" borderId="262" xfId="1" applyFont="1" applyBorder="1" applyAlignment="1">
      <alignment vertical="center"/>
    </xf>
    <xf numFmtId="0" fontId="5" fillId="0" borderId="173" xfId="1" applyFont="1" applyBorder="1" applyAlignment="1">
      <alignment vertical="center"/>
    </xf>
    <xf numFmtId="0" fontId="5" fillId="0" borderId="171" xfId="1" applyFont="1" applyBorder="1" applyAlignment="1">
      <alignment vertical="center"/>
    </xf>
    <xf numFmtId="0" fontId="2" fillId="0" borderId="46" xfId="1" applyFont="1" applyBorder="1" applyAlignment="1">
      <alignment horizontal="center" vertical="center"/>
    </xf>
    <xf numFmtId="0" fontId="2" fillId="0" borderId="41" xfId="1" applyFont="1" applyBorder="1" applyAlignment="1">
      <alignment horizontal="center" vertical="center"/>
    </xf>
    <xf numFmtId="0" fontId="5" fillId="0" borderId="99" xfId="1" applyFont="1" applyBorder="1" applyAlignment="1">
      <alignment horizontal="center" vertical="center" wrapText="1"/>
    </xf>
    <xf numFmtId="0" fontId="5" fillId="0" borderId="102" xfId="1" applyFont="1" applyBorder="1" applyAlignment="1">
      <alignment horizontal="center" vertical="center"/>
    </xf>
    <xf numFmtId="0" fontId="5" fillId="0" borderId="108" xfId="1" applyFont="1" applyBorder="1" applyAlignment="1">
      <alignment horizontal="center" vertical="center"/>
    </xf>
    <xf numFmtId="0" fontId="5" fillId="0" borderId="38" xfId="1" applyFont="1" applyBorder="1" applyAlignment="1">
      <alignment horizontal="center" vertical="center"/>
    </xf>
    <xf numFmtId="0" fontId="5" fillId="0" borderId="133" xfId="1" applyFont="1" applyBorder="1" applyAlignment="1">
      <alignment horizontal="center" vertical="center"/>
    </xf>
    <xf numFmtId="0" fontId="5" fillId="0" borderId="145" xfId="1" applyFont="1" applyBorder="1" applyAlignment="1">
      <alignment horizontal="center" vertical="center"/>
    </xf>
    <xf numFmtId="0" fontId="5" fillId="0" borderId="41" xfId="1" applyFont="1" applyBorder="1" applyAlignment="1">
      <alignment horizontal="center" vertical="center"/>
    </xf>
    <xf numFmtId="0" fontId="5" fillId="0" borderId="46" xfId="1" applyFont="1" applyBorder="1" applyAlignment="1">
      <alignment horizontal="center" vertical="center"/>
    </xf>
    <xf numFmtId="38" fontId="0" fillId="4" borderId="45" xfId="2" applyFont="1" applyFill="1" applyBorder="1" applyAlignment="1">
      <alignment horizontal="center" vertical="center"/>
    </xf>
    <xf numFmtId="38" fontId="0" fillId="4" borderId="62" xfId="2" applyFont="1" applyFill="1" applyBorder="1" applyAlignment="1">
      <alignment horizontal="center" vertical="center"/>
    </xf>
    <xf numFmtId="0" fontId="2" fillId="0" borderId="95" xfId="1" applyBorder="1" applyAlignment="1">
      <alignment horizontal="center" vertical="center"/>
    </xf>
    <xf numFmtId="0" fontId="2" fillId="0" borderId="111" xfId="1" applyBorder="1" applyAlignment="1">
      <alignment horizontal="center" vertical="center"/>
    </xf>
    <xf numFmtId="0" fontId="2" fillId="0" borderId="42" xfId="1" applyBorder="1" applyAlignment="1">
      <alignment horizontal="center" vertical="center"/>
    </xf>
    <xf numFmtId="0" fontId="2" fillId="0" borderId="109" xfId="1" applyBorder="1" applyAlignment="1">
      <alignment horizontal="center" vertical="center"/>
    </xf>
    <xf numFmtId="0" fontId="2" fillId="0" borderId="103" xfId="1" applyFont="1" applyBorder="1" applyAlignment="1">
      <alignment vertical="center"/>
    </xf>
    <xf numFmtId="0" fontId="2" fillId="0" borderId="92" xfId="1" applyFont="1" applyBorder="1" applyAlignment="1">
      <alignment vertical="center"/>
    </xf>
    <xf numFmtId="0" fontId="2" fillId="0" borderId="100" xfId="1" applyFont="1" applyBorder="1" applyAlignment="1">
      <alignment vertical="center"/>
    </xf>
    <xf numFmtId="0" fontId="5" fillId="0" borderId="0" xfId="1" applyFont="1" applyAlignment="1">
      <alignment horizontal="center" vertical="center"/>
    </xf>
    <xf numFmtId="0" fontId="2" fillId="0" borderId="69" xfId="1" applyFont="1" applyBorder="1" applyAlignment="1">
      <alignment horizontal="center" vertical="center"/>
    </xf>
    <xf numFmtId="0" fontId="2" fillId="0" borderId="11" xfId="1" applyFont="1" applyBorder="1" applyAlignment="1">
      <alignment horizontal="center" vertical="center"/>
    </xf>
    <xf numFmtId="0" fontId="2" fillId="0" borderId="95" xfId="1" applyFont="1" applyBorder="1" applyAlignment="1">
      <alignment horizontal="center" vertical="center" wrapText="1"/>
    </xf>
    <xf numFmtId="0" fontId="2" fillId="0" borderId="112" xfId="1" applyFont="1" applyBorder="1" applyAlignment="1">
      <alignment horizontal="center" vertical="center" wrapText="1"/>
    </xf>
    <xf numFmtId="0" fontId="2" fillId="0" borderId="106" xfId="1" applyFont="1" applyBorder="1" applyAlignment="1">
      <alignment horizontal="center" vertical="center"/>
    </xf>
    <xf numFmtId="0" fontId="2" fillId="0" borderId="81" xfId="1" applyFont="1" applyBorder="1" applyAlignment="1">
      <alignment horizontal="center" vertical="center" wrapText="1"/>
    </xf>
    <xf numFmtId="0" fontId="12" fillId="0" borderId="32" xfId="1" applyFont="1" applyBorder="1" applyAlignment="1">
      <alignment horizontal="center" vertical="center"/>
    </xf>
    <xf numFmtId="0" fontId="12" fillId="0" borderId="54" xfId="1" applyFont="1" applyBorder="1" applyAlignment="1">
      <alignment horizontal="center" vertical="center"/>
    </xf>
    <xf numFmtId="182" fontId="12" fillId="0" borderId="144" xfId="1" applyNumberFormat="1" applyFont="1" applyFill="1" applyBorder="1" applyAlignment="1">
      <alignment horizontal="center" vertical="center"/>
    </xf>
    <xf numFmtId="182" fontId="12" fillId="0" borderId="54" xfId="1" applyNumberFormat="1" applyFont="1" applyFill="1" applyBorder="1" applyAlignment="1">
      <alignment horizontal="center" vertical="center"/>
    </xf>
    <xf numFmtId="182" fontId="12" fillId="0" borderId="145" xfId="1" applyNumberFormat="1" applyFont="1" applyFill="1" applyBorder="1" applyAlignment="1">
      <alignment horizontal="center" vertical="center"/>
    </xf>
    <xf numFmtId="0" fontId="12" fillId="0" borderId="164" xfId="1" applyFont="1" applyBorder="1" applyAlignment="1">
      <alignment vertical="center"/>
    </xf>
    <xf numFmtId="0" fontId="12" fillId="0" borderId="86" xfId="1" applyFont="1" applyBorder="1" applyAlignment="1">
      <alignment vertical="center"/>
    </xf>
    <xf numFmtId="0" fontId="12" fillId="0" borderId="10" xfId="1" applyFont="1" applyBorder="1" applyAlignment="1">
      <alignment vertical="center"/>
    </xf>
    <xf numFmtId="38" fontId="12" fillId="4" borderId="167" xfId="2" applyFont="1" applyFill="1" applyBorder="1" applyAlignment="1">
      <alignment horizontal="right" vertical="center"/>
    </xf>
    <xf numFmtId="38" fontId="12" fillId="4" borderId="166" xfId="2" applyFont="1" applyFill="1" applyBorder="1" applyAlignment="1">
      <alignment horizontal="right" vertical="center"/>
    </xf>
    <xf numFmtId="0" fontId="12" fillId="0" borderId="213" xfId="1" applyFont="1" applyBorder="1" applyAlignment="1">
      <alignment horizontal="center" vertical="center"/>
    </xf>
    <xf numFmtId="0" fontId="12" fillId="0" borderId="69" xfId="1" applyFont="1" applyBorder="1" applyAlignment="1">
      <alignment horizontal="center" vertical="center"/>
    </xf>
    <xf numFmtId="0" fontId="12" fillId="0" borderId="47" xfId="1" applyFont="1" applyBorder="1" applyAlignment="1">
      <alignment horizontal="center" vertical="center"/>
    </xf>
    <xf numFmtId="0" fontId="12" fillId="0" borderId="66" xfId="1" applyFont="1" applyBorder="1" applyAlignment="1">
      <alignment horizontal="center" vertical="center"/>
    </xf>
    <xf numFmtId="38" fontId="12" fillId="0" borderId="182" xfId="2" applyFont="1" applyBorder="1" applyAlignment="1">
      <alignment horizontal="center" vertical="center"/>
    </xf>
    <xf numFmtId="38" fontId="12" fillId="0" borderId="177" xfId="2" applyFont="1" applyBorder="1" applyAlignment="1">
      <alignment horizontal="center" vertical="center"/>
    </xf>
    <xf numFmtId="38" fontId="12" fillId="0" borderId="243" xfId="2" applyFont="1" applyBorder="1" applyAlignment="1">
      <alignment horizontal="center" vertical="center"/>
    </xf>
    <xf numFmtId="38" fontId="12" fillId="0" borderId="244" xfId="2" applyFont="1" applyBorder="1" applyAlignment="1">
      <alignment horizontal="center" vertical="center"/>
    </xf>
    <xf numFmtId="0" fontId="12" fillId="0" borderId="193" xfId="1" applyFont="1" applyBorder="1" applyAlignment="1">
      <alignment horizontal="center" vertical="center"/>
    </xf>
    <xf numFmtId="0" fontId="12" fillId="0" borderId="209" xfId="1" applyFont="1" applyBorder="1" applyAlignment="1">
      <alignment horizontal="center" vertical="center"/>
    </xf>
    <xf numFmtId="0" fontId="12" fillId="0" borderId="218" xfId="1" applyFont="1" applyBorder="1" applyAlignment="1">
      <alignment horizontal="center" vertical="center"/>
    </xf>
    <xf numFmtId="0" fontId="12" fillId="0" borderId="48" xfId="1" applyFont="1" applyBorder="1" applyAlignment="1">
      <alignment horizontal="center" vertical="center"/>
    </xf>
    <xf numFmtId="0" fontId="12" fillId="0" borderId="36" xfId="1" applyFont="1" applyBorder="1" applyAlignment="1">
      <alignment horizontal="center" vertical="center"/>
    </xf>
    <xf numFmtId="0" fontId="12" fillId="0" borderId="239" xfId="1" applyFont="1" applyBorder="1" applyAlignment="1">
      <alignment horizontal="center" vertical="center"/>
    </xf>
    <xf numFmtId="0" fontId="12" fillId="0" borderId="231" xfId="1" applyFont="1" applyBorder="1" applyAlignment="1">
      <alignment horizontal="center" vertical="center"/>
    </xf>
    <xf numFmtId="0" fontId="12" fillId="0" borderId="132" xfId="1" applyFont="1" applyBorder="1" applyAlignment="1">
      <alignment horizontal="center" vertical="center"/>
    </xf>
    <xf numFmtId="0" fontId="12" fillId="0" borderId="185" xfId="1" applyFont="1" applyBorder="1" applyAlignment="1">
      <alignment horizontal="center" vertical="center"/>
    </xf>
    <xf numFmtId="0" fontId="12" fillId="0" borderId="229" xfId="1" applyFont="1" applyBorder="1" applyAlignment="1">
      <alignment horizontal="left" vertical="center"/>
    </xf>
    <xf numFmtId="0" fontId="12" fillId="0" borderId="234" xfId="1" applyFont="1" applyBorder="1" applyAlignment="1">
      <alignment horizontal="left" vertical="center"/>
    </xf>
    <xf numFmtId="0" fontId="12" fillId="0" borderId="63" xfId="1" applyFont="1" applyBorder="1" applyAlignment="1">
      <alignment horizontal="left" vertical="center"/>
    </xf>
    <xf numFmtId="0" fontId="12" fillId="0" borderId="235" xfId="1" applyFont="1" applyBorder="1" applyAlignment="1">
      <alignment horizontal="left" vertical="center"/>
    </xf>
    <xf numFmtId="38" fontId="12" fillId="4" borderId="190" xfId="2" applyFont="1" applyFill="1" applyBorder="1" applyAlignment="1">
      <alignment horizontal="right" vertical="center"/>
    </xf>
    <xf numFmtId="38" fontId="12" fillId="4" borderId="227" xfId="2" applyFont="1" applyFill="1" applyBorder="1" applyAlignment="1">
      <alignment horizontal="right" vertical="center"/>
    </xf>
    <xf numFmtId="0" fontId="14" fillId="0" borderId="111" xfId="1" applyFont="1" applyBorder="1" applyAlignment="1">
      <alignment horizontal="left" vertical="center"/>
    </xf>
    <xf numFmtId="0" fontId="14" fillId="0" borderId="42" xfId="1" applyFont="1" applyBorder="1" applyAlignment="1">
      <alignment horizontal="left" vertical="center"/>
    </xf>
    <xf numFmtId="0" fontId="14" fillId="0" borderId="39" xfId="1" applyFont="1" applyBorder="1" applyAlignment="1">
      <alignment horizontal="left" vertical="center"/>
    </xf>
    <xf numFmtId="0" fontId="14" fillId="0" borderId="146" xfId="1" applyFont="1" applyBorder="1" applyAlignment="1">
      <alignment horizontal="left" vertical="top" wrapText="1"/>
    </xf>
    <xf numFmtId="0" fontId="14" fillId="0" borderId="14" xfId="1" applyFont="1" applyBorder="1" applyAlignment="1">
      <alignment horizontal="left" vertical="top" wrapText="1"/>
    </xf>
    <xf numFmtId="0" fontId="14" fillId="0" borderId="147" xfId="1" applyFont="1" applyBorder="1" applyAlignment="1">
      <alignment horizontal="left" vertical="top" wrapText="1"/>
    </xf>
    <xf numFmtId="0" fontId="14" fillId="0" borderId="134" xfId="1" applyFont="1" applyBorder="1" applyAlignment="1">
      <alignment horizontal="left" vertical="top" wrapText="1"/>
    </xf>
    <xf numFmtId="0" fontId="14" fillId="0" borderId="0" xfId="1" applyFont="1" applyBorder="1" applyAlignment="1">
      <alignment horizontal="left" vertical="top" wrapText="1"/>
    </xf>
    <xf numFmtId="0" fontId="14" fillId="0" borderId="56" xfId="1" applyFont="1" applyBorder="1" applyAlignment="1">
      <alignment horizontal="left" vertical="top" wrapText="1"/>
    </xf>
    <xf numFmtId="38" fontId="12" fillId="0" borderId="237" xfId="1" applyNumberFormat="1" applyFont="1" applyBorder="1" applyAlignment="1">
      <alignment horizontal="right" vertical="center"/>
    </xf>
    <xf numFmtId="38" fontId="12" fillId="0" borderId="238" xfId="1" applyNumberFormat="1" applyFont="1" applyBorder="1" applyAlignment="1">
      <alignment horizontal="right" vertical="center"/>
    </xf>
    <xf numFmtId="38" fontId="12" fillId="4" borderId="172" xfId="2" applyFont="1" applyFill="1" applyBorder="1" applyAlignment="1">
      <alignment horizontal="right" vertical="center"/>
    </xf>
    <xf numFmtId="38" fontId="12" fillId="4" borderId="171" xfId="2" applyFont="1" applyFill="1" applyBorder="1" applyAlignment="1">
      <alignment horizontal="right" vertical="center"/>
    </xf>
    <xf numFmtId="38" fontId="12" fillId="0" borderId="232" xfId="1" applyNumberFormat="1" applyFont="1" applyBorder="1" applyAlignment="1">
      <alignment horizontal="right" vertical="center"/>
    </xf>
    <xf numFmtId="38" fontId="12" fillId="0" borderId="148" xfId="1" applyNumberFormat="1" applyFont="1" applyBorder="1" applyAlignment="1">
      <alignment horizontal="right" vertical="center"/>
    </xf>
    <xf numFmtId="0" fontId="12" fillId="0" borderId="224" xfId="1" applyFont="1" applyBorder="1" applyAlignment="1">
      <alignment horizontal="center" vertical="center"/>
    </xf>
    <xf numFmtId="0" fontId="12" fillId="0" borderId="222" xfId="1" applyFont="1" applyBorder="1" applyAlignment="1">
      <alignment horizontal="center" vertical="center"/>
    </xf>
    <xf numFmtId="0" fontId="12" fillId="0" borderId="225" xfId="1" applyFont="1" applyBorder="1" applyAlignment="1">
      <alignment horizontal="center" vertical="center"/>
    </xf>
    <xf numFmtId="0" fontId="12" fillId="0" borderId="223" xfId="1" applyFont="1" applyBorder="1" applyAlignment="1">
      <alignment horizontal="center" vertical="center"/>
    </xf>
    <xf numFmtId="0" fontId="14" fillId="0" borderId="146" xfId="1" applyFont="1" applyBorder="1" applyAlignment="1">
      <alignment vertical="center" wrapText="1"/>
    </xf>
    <xf numFmtId="0" fontId="14" fillId="0" borderId="14" xfId="1" applyFont="1" applyBorder="1" applyAlignment="1">
      <alignment vertical="center" wrapText="1"/>
    </xf>
    <xf numFmtId="0" fontId="14" fillId="0" borderId="147" xfId="1" applyFont="1" applyBorder="1" applyAlignment="1">
      <alignment vertical="center" wrapText="1"/>
    </xf>
    <xf numFmtId="0" fontId="14" fillId="0" borderId="134" xfId="1" applyFont="1" applyBorder="1" applyAlignment="1">
      <alignment vertical="center" wrapText="1"/>
    </xf>
    <xf numFmtId="0" fontId="14" fillId="0" borderId="0" xfId="1" applyFont="1" applyBorder="1" applyAlignment="1">
      <alignment vertical="center" wrapText="1"/>
    </xf>
    <xf numFmtId="0" fontId="14" fillId="0" borderId="56" xfId="1" applyFont="1" applyBorder="1" applyAlignment="1">
      <alignment vertical="center" wrapText="1"/>
    </xf>
    <xf numFmtId="0" fontId="12" fillId="0" borderId="175" xfId="1" applyFont="1" applyBorder="1" applyAlignment="1">
      <alignment horizontal="center" vertical="center" wrapText="1"/>
    </xf>
    <xf numFmtId="0" fontId="12" fillId="0" borderId="86" xfId="1" applyFont="1" applyBorder="1" applyAlignment="1">
      <alignment horizontal="center" vertical="center"/>
    </xf>
    <xf numFmtId="0" fontId="12" fillId="0" borderId="170" xfId="1" applyFont="1" applyBorder="1" applyAlignment="1">
      <alignment horizontal="center" vertical="center"/>
    </xf>
    <xf numFmtId="0" fontId="12" fillId="0" borderId="176" xfId="1" applyFont="1" applyBorder="1" applyAlignment="1">
      <alignment horizontal="center" vertical="center"/>
    </xf>
    <xf numFmtId="0" fontId="12" fillId="0" borderId="184" xfId="1" applyFont="1" applyBorder="1" applyAlignment="1">
      <alignment horizontal="center" vertical="center"/>
    </xf>
    <xf numFmtId="181" fontId="12" fillId="0" borderId="181" xfId="2" applyNumberFormat="1" applyFont="1" applyBorder="1" applyAlignment="1">
      <alignment horizontal="center" vertical="center"/>
    </xf>
    <xf numFmtId="181" fontId="12" fillId="0" borderId="189" xfId="2" applyNumberFormat="1" applyFont="1" applyBorder="1" applyAlignment="1">
      <alignment horizontal="center" vertical="center"/>
    </xf>
    <xf numFmtId="181" fontId="12" fillId="0" borderId="205" xfId="2" applyNumberFormat="1" applyFont="1" applyBorder="1" applyAlignment="1">
      <alignment horizontal="center" vertical="center"/>
    </xf>
    <xf numFmtId="181" fontId="12" fillId="0" borderId="94" xfId="2" applyNumberFormat="1" applyFont="1" applyBorder="1" applyAlignment="1">
      <alignment horizontal="center" vertical="center"/>
    </xf>
    <xf numFmtId="181" fontId="12" fillId="0" borderId="206" xfId="2" applyNumberFormat="1" applyFont="1" applyBorder="1" applyAlignment="1">
      <alignment horizontal="center" vertical="center"/>
    </xf>
    <xf numFmtId="181" fontId="12" fillId="0" borderId="62" xfId="2" applyNumberFormat="1" applyFont="1" applyBorder="1" applyAlignment="1">
      <alignment horizontal="center" vertical="center"/>
    </xf>
    <xf numFmtId="181" fontId="12" fillId="0" borderId="207" xfId="2" applyNumberFormat="1" applyFont="1" applyBorder="1" applyAlignment="1">
      <alignment horizontal="center" vertical="center"/>
    </xf>
    <xf numFmtId="181" fontId="12" fillId="0" borderId="97" xfId="2" applyNumberFormat="1" applyFont="1" applyBorder="1" applyAlignment="1">
      <alignment horizontal="center" vertical="center"/>
    </xf>
    <xf numFmtId="38" fontId="12" fillId="0" borderId="181" xfId="2" applyFont="1" applyBorder="1" applyAlignment="1">
      <alignment horizontal="center" vertical="center"/>
    </xf>
    <xf numFmtId="38" fontId="12" fillId="0" borderId="189" xfId="2" applyFont="1" applyBorder="1" applyAlignment="1">
      <alignment horizontal="center" vertical="center"/>
    </xf>
    <xf numFmtId="38" fontId="12" fillId="0" borderId="205" xfId="2" applyFont="1" applyBorder="1" applyAlignment="1">
      <alignment horizontal="center" vertical="center"/>
    </xf>
    <xf numFmtId="38" fontId="12" fillId="0" borderId="94" xfId="2" applyFont="1" applyBorder="1" applyAlignment="1">
      <alignment horizontal="center" vertical="center"/>
    </xf>
    <xf numFmtId="38" fontId="12" fillId="0" borderId="206" xfId="2" applyFont="1" applyBorder="1" applyAlignment="1">
      <alignment horizontal="center" vertical="center"/>
    </xf>
    <xf numFmtId="38" fontId="12" fillId="0" borderId="62" xfId="2" applyFont="1" applyBorder="1" applyAlignment="1">
      <alignment horizontal="center" vertical="center"/>
    </xf>
    <xf numFmtId="38" fontId="12" fillId="0" borderId="207" xfId="2" applyFont="1" applyBorder="1" applyAlignment="1">
      <alignment horizontal="center" vertical="center"/>
    </xf>
    <xf numFmtId="38" fontId="12" fillId="0" borderId="97" xfId="2" applyFont="1" applyBorder="1" applyAlignment="1">
      <alignment horizontal="center" vertical="center"/>
    </xf>
    <xf numFmtId="181" fontId="12" fillId="0" borderId="102" xfId="2" applyNumberFormat="1" applyFont="1" applyBorder="1" applyAlignment="1">
      <alignment horizontal="center" vertical="center"/>
    </xf>
    <xf numFmtId="177" fontId="12" fillId="0" borderId="201" xfId="1" applyNumberFormat="1" applyFont="1" applyBorder="1" applyAlignment="1">
      <alignment horizontal="center" vertical="center"/>
    </xf>
    <xf numFmtId="177" fontId="12" fillId="0" borderId="144" xfId="1" applyNumberFormat="1" applyFont="1" applyBorder="1" applyAlignment="1">
      <alignment horizontal="center" vertical="center"/>
    </xf>
    <xf numFmtId="0" fontId="12" fillId="0" borderId="40" xfId="1" applyFont="1" applyBorder="1" applyAlignment="1">
      <alignment horizontal="center" vertical="center" wrapText="1"/>
    </xf>
    <xf numFmtId="0" fontId="12" fillId="0" borderId="40" xfId="1" applyFont="1" applyBorder="1" applyAlignment="1">
      <alignment horizontal="center" vertical="center"/>
    </xf>
    <xf numFmtId="0" fontId="12" fillId="0" borderId="198" xfId="1" applyFont="1" applyBorder="1" applyAlignment="1">
      <alignment horizontal="center" vertical="center"/>
    </xf>
    <xf numFmtId="0" fontId="12" fillId="0" borderId="200" xfId="1" applyFont="1" applyBorder="1" applyAlignment="1">
      <alignment horizontal="center" vertical="center"/>
    </xf>
    <xf numFmtId="181" fontId="12" fillId="0" borderId="101" xfId="2" applyNumberFormat="1" applyFont="1" applyBorder="1" applyAlignment="1">
      <alignment horizontal="center" vertical="center"/>
    </xf>
    <xf numFmtId="181" fontId="12" fillId="0" borderId="100" xfId="2" applyNumberFormat="1" applyFont="1" applyBorder="1" applyAlignment="1">
      <alignment horizontal="center" vertical="center"/>
    </xf>
    <xf numFmtId="0" fontId="12" fillId="0" borderId="130" xfId="1" applyFont="1" applyBorder="1" applyAlignment="1">
      <alignment horizontal="center" vertical="center"/>
    </xf>
    <xf numFmtId="0" fontId="12" fillId="0" borderId="163" xfId="1" applyFont="1" applyBorder="1" applyAlignment="1">
      <alignment horizontal="center" vertical="center"/>
    </xf>
    <xf numFmtId="0" fontId="12" fillId="0" borderId="137" xfId="1" applyFont="1" applyBorder="1" applyAlignment="1">
      <alignment horizontal="center" vertical="center"/>
    </xf>
    <xf numFmtId="0" fontId="12" fillId="0" borderId="136" xfId="1" applyFont="1" applyBorder="1" applyAlignment="1">
      <alignment horizontal="center" vertical="center"/>
    </xf>
    <xf numFmtId="0" fontId="12" fillId="0" borderId="128" xfId="1" applyFont="1" applyBorder="1" applyAlignment="1">
      <alignment horizontal="center" vertical="center"/>
    </xf>
    <xf numFmtId="0" fontId="12" fillId="0" borderId="194" xfId="1" applyFont="1" applyBorder="1" applyAlignment="1">
      <alignment horizontal="center" vertical="center"/>
    </xf>
    <xf numFmtId="184" fontId="12" fillId="0" borderId="181" xfId="1" applyNumberFormat="1" applyFont="1" applyBorder="1" applyAlignment="1">
      <alignment horizontal="center" vertical="center"/>
    </xf>
    <xf numFmtId="184" fontId="12" fillId="0" borderId="189" xfId="1" applyNumberFormat="1" applyFont="1" applyBorder="1" applyAlignment="1">
      <alignment horizontal="center" vertical="center"/>
    </xf>
    <xf numFmtId="177" fontId="12" fillId="0" borderId="181" xfId="1" applyNumberFormat="1" applyFont="1" applyBorder="1" applyAlignment="1">
      <alignment horizontal="center" vertical="center"/>
    </xf>
    <xf numFmtId="177" fontId="12" fillId="0" borderId="189" xfId="1" applyNumberFormat="1" applyFont="1" applyBorder="1" applyAlignment="1">
      <alignment horizontal="center" vertical="center"/>
    </xf>
    <xf numFmtId="0" fontId="12" fillId="0" borderId="44" xfId="1" applyFont="1" applyBorder="1" applyAlignment="1">
      <alignment horizontal="center" vertical="center"/>
    </xf>
    <xf numFmtId="0" fontId="12" fillId="0" borderId="42" xfId="1" applyFont="1" applyBorder="1" applyAlignment="1">
      <alignment horizontal="center" vertical="center"/>
    </xf>
    <xf numFmtId="0" fontId="12" fillId="0" borderId="109" xfId="1" applyFont="1" applyBorder="1" applyAlignment="1">
      <alignment horizontal="center" vertical="center"/>
    </xf>
    <xf numFmtId="0" fontId="12" fillId="0" borderId="127" xfId="1" applyFont="1" applyBorder="1" applyAlignment="1">
      <alignment horizontal="center" vertical="center"/>
    </xf>
    <xf numFmtId="0" fontId="12" fillId="0" borderId="129"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2" fillId="0" borderId="164" xfId="1" applyFont="1" applyBorder="1" applyAlignment="1">
      <alignment horizontal="center" vertical="center" wrapText="1"/>
    </xf>
    <xf numFmtId="183" fontId="12" fillId="4" borderId="167" xfId="1" applyNumberFormat="1" applyFont="1" applyFill="1" applyBorder="1" applyAlignment="1">
      <alignment horizontal="center" vertical="center"/>
    </xf>
    <xf numFmtId="183" fontId="12" fillId="4" borderId="165" xfId="1" applyNumberFormat="1" applyFont="1" applyFill="1" applyBorder="1" applyAlignment="1">
      <alignment horizontal="center" vertical="center"/>
    </xf>
    <xf numFmtId="183" fontId="12" fillId="4" borderId="166" xfId="1" applyNumberFormat="1" applyFont="1" applyFill="1" applyBorder="1" applyAlignment="1">
      <alignment horizontal="center" vertical="center"/>
    </xf>
    <xf numFmtId="0" fontId="12" fillId="5" borderId="167" xfId="1" applyFont="1" applyFill="1" applyBorder="1" applyAlignment="1">
      <alignment horizontal="center" vertical="center"/>
    </xf>
    <xf numFmtId="0" fontId="12" fillId="5" borderId="165" xfId="1" applyFont="1" applyFill="1" applyBorder="1" applyAlignment="1">
      <alignment horizontal="center" vertical="center"/>
    </xf>
    <xf numFmtId="0" fontId="12" fillId="5" borderId="166" xfId="1" applyFont="1" applyFill="1" applyBorder="1" applyAlignment="1">
      <alignment horizontal="center" vertical="center"/>
    </xf>
    <xf numFmtId="0" fontId="12" fillId="5" borderId="172" xfId="1" applyFont="1" applyFill="1" applyBorder="1" applyAlignment="1">
      <alignment horizontal="center" vertical="center"/>
    </xf>
    <xf numFmtId="0" fontId="12" fillId="5" borderId="173" xfId="1" applyFont="1" applyFill="1" applyBorder="1" applyAlignment="1">
      <alignment horizontal="center" vertical="center"/>
    </xf>
    <xf numFmtId="0" fontId="12" fillId="5" borderId="171" xfId="1" applyFont="1" applyFill="1" applyBorder="1" applyAlignment="1">
      <alignment horizontal="center" vertical="center"/>
    </xf>
    <xf numFmtId="183" fontId="12" fillId="4" borderId="172" xfId="1" applyNumberFormat="1" applyFont="1" applyFill="1" applyBorder="1" applyAlignment="1">
      <alignment horizontal="center" vertical="center"/>
    </xf>
    <xf numFmtId="183" fontId="12" fillId="4" borderId="173" xfId="1" applyNumberFormat="1" applyFont="1" applyFill="1" applyBorder="1" applyAlignment="1">
      <alignment horizontal="center" vertical="center"/>
    </xf>
    <xf numFmtId="183" fontId="12" fillId="4" borderId="171" xfId="1" applyNumberFormat="1" applyFont="1" applyFill="1" applyBorder="1" applyAlignment="1">
      <alignment horizontal="center" vertical="center"/>
    </xf>
    <xf numFmtId="0" fontId="12" fillId="4" borderId="111" xfId="1" applyFont="1" applyFill="1" applyBorder="1" applyAlignment="1">
      <alignment horizontal="center" vertical="center"/>
    </xf>
    <xf numFmtId="0" fontId="12" fillId="4" borderId="41" xfId="1" applyFont="1" applyFill="1" applyBorder="1" applyAlignment="1">
      <alignment horizontal="center" vertical="center"/>
    </xf>
    <xf numFmtId="179" fontId="12" fillId="4" borderId="111" xfId="1" applyNumberFormat="1" applyFont="1" applyFill="1" applyBorder="1" applyAlignment="1">
      <alignment horizontal="center" vertical="center"/>
    </xf>
    <xf numFmtId="179" fontId="12" fillId="4" borderId="41" xfId="1" applyNumberFormat="1" applyFont="1" applyFill="1" applyBorder="1" applyAlignment="1">
      <alignment horizontal="center" vertical="center"/>
    </xf>
    <xf numFmtId="179" fontId="12" fillId="0" borderId="46" xfId="1" applyNumberFormat="1" applyFont="1" applyBorder="1" applyAlignment="1">
      <alignment horizontal="center" vertical="center"/>
    </xf>
    <xf numFmtId="179" fontId="12" fillId="0" borderId="109" xfId="1" applyNumberFormat="1" applyFont="1" applyBorder="1" applyAlignment="1">
      <alignment horizontal="center" vertical="center"/>
    </xf>
    <xf numFmtId="179" fontId="12" fillId="0" borderId="79" xfId="1" applyNumberFormat="1" applyFont="1" applyBorder="1" applyAlignment="1">
      <alignment horizontal="center" vertical="center"/>
    </xf>
    <xf numFmtId="179" fontId="12" fillId="0" borderId="148" xfId="1" applyNumberFormat="1" applyFont="1" applyBorder="1" applyAlignment="1">
      <alignment horizontal="center" vertical="center"/>
    </xf>
    <xf numFmtId="0" fontId="16" fillId="0" borderId="167" xfId="1" applyFont="1" applyBorder="1" applyAlignment="1">
      <alignment horizontal="left" vertical="center" shrinkToFit="1"/>
    </xf>
    <xf numFmtId="0" fontId="16" fillId="0" borderId="165" xfId="1" applyFont="1" applyBorder="1" applyAlignment="1">
      <alignment horizontal="left" vertical="center" shrinkToFit="1"/>
    </xf>
    <xf numFmtId="0" fontId="16" fillId="0" borderId="169" xfId="1" applyFont="1" applyBorder="1" applyAlignment="1">
      <alignment horizontal="left" vertical="center" shrinkToFit="1"/>
    </xf>
    <xf numFmtId="0" fontId="12" fillId="0" borderId="134" xfId="1" applyFont="1" applyBorder="1" applyAlignment="1">
      <alignment horizontal="center" vertical="center"/>
    </xf>
    <xf numFmtId="0" fontId="12" fillId="0" borderId="0" xfId="1" applyFont="1" applyBorder="1" applyAlignment="1">
      <alignment horizontal="center" vertical="center"/>
    </xf>
    <xf numFmtId="0" fontId="12" fillId="0" borderId="56" xfId="1" applyFont="1" applyBorder="1" applyAlignment="1">
      <alignment horizontal="center" vertical="center"/>
    </xf>
    <xf numFmtId="0" fontId="12" fillId="0" borderId="46" xfId="1" applyFont="1" applyBorder="1" applyAlignment="1">
      <alignment horizontal="center" vertical="center" shrinkToFit="1"/>
    </xf>
    <xf numFmtId="0" fontId="12" fillId="0" borderId="42" xfId="1" applyFont="1" applyBorder="1" applyAlignment="1">
      <alignment horizontal="center" vertical="center" shrinkToFit="1"/>
    </xf>
    <xf numFmtId="0" fontId="12" fillId="0" borderId="109" xfId="1" applyFont="1" applyBorder="1" applyAlignment="1">
      <alignment horizontal="center" vertical="center" shrinkToFit="1"/>
    </xf>
    <xf numFmtId="0" fontId="12" fillId="0" borderId="144" xfId="1" applyFont="1" applyBorder="1" applyAlignment="1">
      <alignment horizontal="center" vertical="center"/>
    </xf>
    <xf numFmtId="0" fontId="20" fillId="0" borderId="146" xfId="1" applyFont="1" applyBorder="1" applyAlignment="1">
      <alignment horizontal="left" vertical="center"/>
    </xf>
    <xf numFmtId="0" fontId="20" fillId="0" borderId="14" xfId="1" applyFont="1" applyBorder="1" applyAlignment="1">
      <alignment horizontal="left" vertical="center"/>
    </xf>
    <xf numFmtId="0" fontId="20" fillId="0" borderId="147" xfId="1" applyFont="1" applyBorder="1" applyAlignment="1">
      <alignment horizontal="left" vertical="center"/>
    </xf>
    <xf numFmtId="0" fontId="20" fillId="0" borderId="134" xfId="1" applyFont="1" applyBorder="1" applyAlignment="1">
      <alignment horizontal="left" vertical="center" shrinkToFit="1"/>
    </xf>
    <xf numFmtId="0" fontId="20" fillId="0" borderId="0" xfId="1" applyFont="1" applyBorder="1" applyAlignment="1">
      <alignment horizontal="left" vertical="center" shrinkToFit="1"/>
    </xf>
    <xf numFmtId="0" fontId="20" fillId="0" borderId="56" xfId="1" applyFont="1" applyBorder="1" applyAlignment="1">
      <alignment horizontal="left" vertical="center" shrinkToFit="1"/>
    </xf>
    <xf numFmtId="0" fontId="20" fillId="0" borderId="134" xfId="1" applyFont="1" applyBorder="1" applyAlignment="1">
      <alignment horizontal="left" vertical="center"/>
    </xf>
    <xf numFmtId="0" fontId="20" fillId="0" borderId="0" xfId="1" applyFont="1" applyBorder="1" applyAlignment="1">
      <alignment horizontal="left" vertical="center"/>
    </xf>
    <xf numFmtId="0" fontId="20" fillId="0" borderId="56" xfId="1" applyFont="1" applyBorder="1" applyAlignment="1">
      <alignment horizontal="left" vertical="center"/>
    </xf>
    <xf numFmtId="0" fontId="20" fillId="0" borderId="137" xfId="1" applyFont="1" applyBorder="1" applyAlignment="1">
      <alignment horizontal="left" vertical="center"/>
    </xf>
    <xf numFmtId="0" fontId="20" fillId="0" borderId="8" xfId="1" applyFont="1" applyBorder="1" applyAlignment="1">
      <alignment horizontal="left" vertical="center"/>
    </xf>
    <xf numFmtId="0" fontId="20" fillId="0" borderId="9" xfId="1" applyFont="1" applyBorder="1" applyAlignment="1">
      <alignment horizontal="left" vertical="center"/>
    </xf>
    <xf numFmtId="0" fontId="12" fillId="0" borderId="111" xfId="1" applyFont="1" applyBorder="1" applyAlignment="1">
      <alignment horizontal="center" vertical="center"/>
    </xf>
    <xf numFmtId="0" fontId="12" fillId="0" borderId="41" xfId="1" applyFont="1" applyBorder="1" applyAlignment="1">
      <alignment horizontal="center" vertical="center"/>
    </xf>
  </cellXfs>
  <cellStyles count="9">
    <cellStyle name="パーセント 2" xfId="5"/>
    <cellStyle name="ハイパーリンク" xfId="7" builtinId="8"/>
    <cellStyle name="桁区切り" xfId="8" builtinId="6"/>
    <cellStyle name="桁区切り 2" xfId="2"/>
    <cellStyle name="標準" xfId="0" builtinId="0"/>
    <cellStyle name="標準 2" xfId="1"/>
    <cellStyle name="標準 3" xfId="6"/>
    <cellStyle name="標準_様式３４－４受電容量に関する計画値総括表" xfId="4"/>
    <cellStyle name="未定義" xfId="3"/>
  </cellStyles>
  <dxfs count="2">
    <dxf>
      <font>
        <condense val="0"/>
        <extend val="0"/>
        <color indexed="22"/>
      </font>
    </dxf>
    <dxf>
      <font>
        <condense val="0"/>
        <extend val="0"/>
        <color indexed="22"/>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12</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gakushu@city.matsuyama.ehime.jp"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9"/>
  <sheetViews>
    <sheetView tabSelected="1" view="pageBreakPreview" zoomScaleNormal="100" zoomScaleSheetLayoutView="100" workbookViewId="0"/>
  </sheetViews>
  <sheetFormatPr defaultColWidth="2.625" defaultRowHeight="13.5" x14ac:dyDescent="0.15"/>
  <cols>
    <col min="1" max="31" width="2.625" style="603" customWidth="1"/>
    <col min="32" max="32" width="0.25" style="603" customWidth="1"/>
    <col min="33" max="33" width="2.625" style="603" customWidth="1"/>
    <col min="34" max="40" width="10.625" style="603" customWidth="1"/>
    <col min="41" max="16384" width="2.625" style="603"/>
  </cols>
  <sheetData>
    <row r="1" spans="1:79" s="610" customFormat="1" ht="21" customHeight="1" x14ac:dyDescent="0.15">
      <c r="AE1" s="567" t="s">
        <v>62</v>
      </c>
      <c r="AF1" s="613"/>
      <c r="AG1" s="963" t="s">
        <v>409</v>
      </c>
      <c r="AH1" s="612"/>
      <c r="AI1" s="612"/>
      <c r="AJ1" s="612"/>
      <c r="AK1" s="612"/>
      <c r="AL1" s="612"/>
      <c r="AM1" s="612"/>
      <c r="AN1" s="612"/>
      <c r="AO1" s="612"/>
      <c r="AP1" s="612"/>
    </row>
    <row r="2" spans="1:79" s="610" customFormat="1" ht="21" customHeight="1" x14ac:dyDescent="0.15">
      <c r="W2" s="964" t="s">
        <v>408</v>
      </c>
      <c r="X2" s="964"/>
      <c r="Y2" s="964"/>
      <c r="Z2" s="964"/>
      <c r="AA2" s="964"/>
      <c r="AB2" s="964"/>
      <c r="AC2" s="964"/>
      <c r="AD2" s="964"/>
      <c r="AE2" s="964"/>
      <c r="AF2" s="613"/>
      <c r="AG2" s="963"/>
      <c r="AH2" s="612"/>
      <c r="AI2" s="612"/>
      <c r="AJ2" s="612"/>
      <c r="AK2" s="612"/>
      <c r="AL2" s="612"/>
      <c r="AM2" s="612"/>
      <c r="AN2" s="612"/>
      <c r="AO2" s="612"/>
      <c r="AP2" s="612"/>
    </row>
    <row r="3" spans="1:79" s="610" customFormat="1" ht="21" customHeight="1" x14ac:dyDescent="0.15">
      <c r="Y3" s="621"/>
      <c r="Z3" s="621"/>
      <c r="AA3" s="621"/>
      <c r="AB3" s="621"/>
      <c r="AC3" s="621"/>
      <c r="AD3" s="621"/>
      <c r="AE3" s="621"/>
      <c r="AF3" s="613"/>
      <c r="AG3" s="963"/>
      <c r="AH3" s="612"/>
      <c r="AI3" s="612"/>
      <c r="AJ3" s="612"/>
      <c r="AK3" s="612"/>
      <c r="AL3" s="612"/>
      <c r="AM3" s="612"/>
      <c r="AN3" s="612"/>
      <c r="AO3" s="612"/>
      <c r="AP3" s="612"/>
    </row>
    <row r="4" spans="1:79" s="610" customFormat="1" ht="21" customHeight="1" x14ac:dyDescent="0.15">
      <c r="B4" s="965" t="s">
        <v>420</v>
      </c>
      <c r="C4" s="965"/>
      <c r="D4" s="965"/>
      <c r="E4" s="965"/>
      <c r="F4" s="965"/>
      <c r="G4" s="965"/>
      <c r="Y4" s="621"/>
      <c r="Z4" s="621"/>
      <c r="AA4" s="621"/>
      <c r="AB4" s="621"/>
      <c r="AC4" s="621"/>
      <c r="AD4" s="621"/>
      <c r="AE4" s="621"/>
      <c r="AF4" s="613"/>
      <c r="AG4" s="963"/>
      <c r="AH4" s="612"/>
      <c r="AI4" s="612"/>
      <c r="AJ4" s="612"/>
      <c r="AK4" s="612"/>
      <c r="AL4" s="612"/>
      <c r="AM4" s="612"/>
      <c r="AN4" s="612"/>
      <c r="AO4" s="612"/>
      <c r="AP4" s="612"/>
    </row>
    <row r="5" spans="1:79" s="610" customFormat="1" ht="21" customHeight="1" x14ac:dyDescent="0.15">
      <c r="Y5" s="621"/>
      <c r="Z5" s="621"/>
      <c r="AA5" s="621"/>
      <c r="AB5" s="621"/>
      <c r="AC5" s="621"/>
      <c r="AD5" s="621"/>
      <c r="AE5" s="621"/>
      <c r="AF5" s="613"/>
      <c r="AG5" s="963"/>
      <c r="AH5" s="612"/>
      <c r="AI5" s="612"/>
      <c r="AJ5" s="612"/>
      <c r="AK5" s="612"/>
      <c r="AL5" s="612"/>
      <c r="AM5" s="612"/>
      <c r="AN5" s="612"/>
      <c r="AO5" s="612"/>
      <c r="AP5" s="612"/>
    </row>
    <row r="6" spans="1:79" s="610" customFormat="1" ht="21" customHeight="1" x14ac:dyDescent="0.15">
      <c r="Q6" s="623" t="s">
        <v>404</v>
      </c>
      <c r="S6" s="623"/>
      <c r="T6" s="623"/>
      <c r="U6" s="623"/>
      <c r="V6" s="623"/>
      <c r="W6" s="623"/>
      <c r="X6" s="623"/>
      <c r="Y6" s="622"/>
      <c r="Z6" s="622"/>
      <c r="AA6" s="622"/>
      <c r="AB6" s="622"/>
      <c r="AC6" s="622"/>
      <c r="AD6" s="622"/>
      <c r="AE6" s="621"/>
      <c r="AF6" s="613"/>
      <c r="AG6" s="963"/>
      <c r="AH6" s="612"/>
      <c r="AI6" s="612"/>
      <c r="AJ6" s="612"/>
      <c r="AK6" s="612"/>
      <c r="AL6" s="612"/>
      <c r="AM6" s="612"/>
      <c r="AN6" s="612"/>
      <c r="AO6" s="612"/>
      <c r="AP6" s="612"/>
    </row>
    <row r="7" spans="1:79" s="610" customFormat="1" ht="21" customHeight="1" x14ac:dyDescent="0.15">
      <c r="Q7" s="623" t="s">
        <v>405</v>
      </c>
      <c r="S7" s="623"/>
      <c r="T7" s="623"/>
      <c r="U7" s="623"/>
      <c r="V7" s="623"/>
      <c r="W7" s="623"/>
      <c r="X7" s="623"/>
      <c r="Y7" s="622"/>
      <c r="Z7" s="622"/>
      <c r="AA7" s="622"/>
      <c r="AB7" s="622"/>
      <c r="AC7" s="622"/>
      <c r="AD7" s="622"/>
      <c r="AE7" s="621"/>
      <c r="AF7" s="613"/>
      <c r="AG7" s="963"/>
      <c r="AH7" s="612"/>
      <c r="AI7" s="612"/>
      <c r="AJ7" s="612"/>
      <c r="AK7" s="612"/>
      <c r="AL7" s="612"/>
      <c r="AM7" s="612"/>
      <c r="AN7" s="612"/>
      <c r="AO7" s="612"/>
      <c r="AP7" s="612"/>
    </row>
    <row r="8" spans="1:79" s="610" customFormat="1" ht="21" customHeight="1" x14ac:dyDescent="0.15">
      <c r="Q8" s="623" t="s">
        <v>407</v>
      </c>
      <c r="S8" s="623"/>
      <c r="T8" s="623"/>
      <c r="U8" s="623"/>
      <c r="V8" s="623"/>
      <c r="W8" s="623"/>
      <c r="X8" s="623"/>
      <c r="Y8" s="622"/>
      <c r="Z8" s="622"/>
      <c r="AA8" s="622"/>
      <c r="AB8" s="622"/>
      <c r="AC8" s="622"/>
      <c r="AD8" s="622"/>
      <c r="AE8" s="621"/>
      <c r="AF8" s="613"/>
      <c r="AG8" s="963"/>
      <c r="AH8" s="612"/>
      <c r="AI8" s="612"/>
      <c r="AJ8" s="612"/>
      <c r="AK8" s="612"/>
      <c r="AL8" s="612"/>
      <c r="AM8" s="612"/>
      <c r="AN8" s="612"/>
      <c r="AO8" s="612"/>
      <c r="AP8" s="612"/>
    </row>
    <row r="9" spans="1:79" s="610" customFormat="1" ht="21" customHeight="1" x14ac:dyDescent="0.15">
      <c r="Y9" s="621"/>
      <c r="Z9" s="621"/>
      <c r="AA9" s="621"/>
      <c r="AB9" s="621"/>
      <c r="AC9" s="621"/>
      <c r="AD9" s="621"/>
      <c r="AE9" s="621"/>
      <c r="AF9" s="613"/>
      <c r="AG9" s="963"/>
      <c r="AH9" s="612"/>
      <c r="AI9" s="612"/>
      <c r="AJ9" s="612"/>
      <c r="AK9" s="612"/>
      <c r="AL9" s="612"/>
      <c r="AM9" s="612"/>
      <c r="AN9" s="612"/>
      <c r="AO9" s="612"/>
      <c r="AP9" s="612"/>
    </row>
    <row r="10" spans="1:79" s="610" customFormat="1" ht="21" customHeight="1" x14ac:dyDescent="0.15">
      <c r="Y10" s="621"/>
      <c r="Z10" s="621"/>
      <c r="AA10" s="621"/>
      <c r="AB10" s="621"/>
      <c r="AC10" s="621"/>
      <c r="AD10" s="621"/>
      <c r="AE10" s="621"/>
      <c r="AF10" s="613"/>
      <c r="AG10" s="963"/>
      <c r="AH10" s="612"/>
      <c r="AI10" s="612"/>
      <c r="AJ10" s="612"/>
      <c r="AK10" s="612"/>
      <c r="AL10" s="612"/>
      <c r="AM10" s="612"/>
      <c r="AN10" s="612"/>
      <c r="AO10" s="612"/>
      <c r="AP10" s="612"/>
    </row>
    <row r="11" spans="1:79" s="610" customFormat="1" ht="21" customHeight="1" x14ac:dyDescent="0.15">
      <c r="Y11" s="621"/>
      <c r="Z11" s="621"/>
      <c r="AA11" s="621"/>
      <c r="AB11" s="621"/>
      <c r="AC11" s="621"/>
      <c r="AD11" s="621"/>
      <c r="AE11" s="621"/>
      <c r="AF11" s="613"/>
      <c r="AG11" s="963"/>
      <c r="AH11" s="612"/>
      <c r="AI11" s="612"/>
      <c r="AJ11" s="612"/>
      <c r="AK11" s="612"/>
      <c r="AL11" s="612"/>
      <c r="AM11" s="612"/>
      <c r="AN11" s="612"/>
      <c r="AO11" s="612"/>
      <c r="AP11" s="612"/>
    </row>
    <row r="12" spans="1:79" s="610" customFormat="1" ht="21" customHeight="1" x14ac:dyDescent="0.15">
      <c r="A12" s="966" t="s">
        <v>414</v>
      </c>
      <c r="B12" s="966"/>
      <c r="C12" s="966"/>
      <c r="D12" s="966"/>
      <c r="E12" s="966"/>
      <c r="F12" s="966"/>
      <c r="G12" s="966"/>
      <c r="H12" s="966"/>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613"/>
      <c r="AG12" s="963"/>
      <c r="AH12" s="612"/>
      <c r="AI12" s="612"/>
      <c r="AJ12" s="612"/>
      <c r="AK12" s="612"/>
      <c r="AL12" s="612"/>
      <c r="AM12" s="612"/>
      <c r="AN12" s="612"/>
      <c r="AO12" s="612"/>
      <c r="AP12" s="612"/>
      <c r="CA12" s="611"/>
    </row>
    <row r="13" spans="1:79" s="610" customFormat="1" ht="21" customHeight="1" x14ac:dyDescent="0.15">
      <c r="AF13" s="613"/>
      <c r="AG13" s="963"/>
      <c r="AH13" s="612"/>
      <c r="AI13" s="612"/>
      <c r="AJ13" s="612"/>
      <c r="AK13" s="612"/>
      <c r="AL13" s="612"/>
      <c r="AM13" s="612"/>
      <c r="AN13" s="612"/>
      <c r="AO13" s="612"/>
      <c r="AP13" s="612"/>
      <c r="CA13" s="611"/>
    </row>
    <row r="14" spans="1:79" s="610" customFormat="1" ht="21" customHeight="1" x14ac:dyDescent="0.15">
      <c r="AF14" s="613"/>
      <c r="AG14" s="963"/>
      <c r="AH14" s="612"/>
      <c r="AI14" s="612"/>
      <c r="AJ14" s="612"/>
      <c r="AK14" s="612"/>
      <c r="AL14" s="612"/>
      <c r="AM14" s="612"/>
      <c r="AN14" s="612"/>
      <c r="AO14" s="612"/>
      <c r="AP14" s="612"/>
      <c r="CA14" s="611"/>
    </row>
    <row r="15" spans="1:79" s="610" customFormat="1" ht="21" customHeight="1" x14ac:dyDescent="0.15">
      <c r="AF15" s="613"/>
      <c r="AG15" s="963"/>
      <c r="AH15" s="612"/>
      <c r="AI15" s="612"/>
      <c r="AJ15" s="612"/>
      <c r="AK15" s="612"/>
      <c r="AL15" s="612"/>
      <c r="AM15" s="612"/>
      <c r="AN15" s="612"/>
      <c r="AO15" s="612"/>
      <c r="AP15" s="612"/>
      <c r="CA15" s="611"/>
    </row>
    <row r="16" spans="1:79" ht="21.75" customHeight="1" x14ac:dyDescent="0.15">
      <c r="B16" s="967" t="s">
        <v>421</v>
      </c>
      <c r="C16" s="967"/>
      <c r="D16" s="967"/>
      <c r="E16" s="967"/>
      <c r="F16" s="967"/>
      <c r="G16" s="967"/>
      <c r="H16" s="967"/>
      <c r="I16" s="967"/>
      <c r="J16" s="967"/>
      <c r="K16" s="967"/>
      <c r="L16" s="967"/>
      <c r="M16" s="967"/>
      <c r="N16" s="967"/>
      <c r="O16" s="967"/>
      <c r="P16" s="967"/>
      <c r="Q16" s="967"/>
      <c r="R16" s="967"/>
      <c r="S16" s="967"/>
      <c r="T16" s="967"/>
      <c r="U16" s="967"/>
      <c r="V16" s="967"/>
      <c r="W16" s="967"/>
      <c r="X16" s="967"/>
      <c r="Y16" s="967"/>
      <c r="Z16" s="967"/>
      <c r="AA16" s="967"/>
      <c r="AB16" s="967"/>
      <c r="AC16" s="967"/>
      <c r="AD16" s="967"/>
      <c r="AF16" s="619"/>
      <c r="AG16" s="963"/>
      <c r="AH16" s="604"/>
      <c r="AI16" s="604"/>
      <c r="AJ16" s="604"/>
      <c r="AK16" s="604"/>
      <c r="AL16" s="604"/>
      <c r="AM16" s="604"/>
      <c r="AN16" s="604"/>
      <c r="AO16" s="604"/>
      <c r="AP16" s="604"/>
      <c r="CA16" s="618"/>
    </row>
    <row r="17" spans="1:79" ht="21.75" customHeight="1" x14ac:dyDescent="0.15">
      <c r="A17" s="605"/>
      <c r="B17" s="967"/>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605"/>
      <c r="AF17" s="619"/>
      <c r="AG17" s="963"/>
      <c r="AH17" s="604"/>
      <c r="AI17" s="604"/>
      <c r="AJ17" s="604"/>
      <c r="AK17" s="604"/>
      <c r="AL17" s="604"/>
      <c r="AM17" s="604"/>
      <c r="AN17" s="604"/>
      <c r="AO17" s="604"/>
      <c r="AP17" s="604"/>
      <c r="CA17" s="618"/>
    </row>
    <row r="18" spans="1:79" ht="21.75" customHeight="1" x14ac:dyDescent="0.15">
      <c r="A18" s="620"/>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20"/>
      <c r="AF18" s="619"/>
      <c r="AG18" s="963"/>
      <c r="AH18" s="604"/>
      <c r="AI18" s="604"/>
      <c r="AJ18" s="604"/>
      <c r="AK18" s="604"/>
      <c r="AL18" s="604"/>
      <c r="AM18" s="604"/>
      <c r="AN18" s="604"/>
      <c r="AO18" s="604"/>
      <c r="AP18" s="604"/>
      <c r="CA18" s="618"/>
    </row>
    <row r="19" spans="1:79" ht="21.75" customHeight="1" x14ac:dyDescent="0.15">
      <c r="A19" s="620"/>
      <c r="B19" s="605"/>
      <c r="C19" s="605"/>
      <c r="D19" s="605"/>
      <c r="E19" s="605"/>
      <c r="F19" s="605"/>
      <c r="G19" s="605"/>
      <c r="H19" s="605"/>
      <c r="I19" s="605"/>
      <c r="J19" s="605"/>
      <c r="K19" s="605"/>
      <c r="L19" s="605"/>
      <c r="M19" s="605"/>
      <c r="N19" s="605"/>
      <c r="O19" s="605"/>
      <c r="P19" s="605"/>
      <c r="Q19" s="605"/>
      <c r="R19" s="605"/>
      <c r="S19" s="605"/>
      <c r="T19" s="605"/>
      <c r="U19" s="605"/>
      <c r="V19" s="605"/>
      <c r="W19" s="605"/>
      <c r="X19" s="605"/>
      <c r="Y19" s="605"/>
      <c r="Z19" s="605"/>
      <c r="AA19" s="605"/>
      <c r="AB19" s="605"/>
      <c r="AC19" s="605"/>
      <c r="AD19" s="605"/>
      <c r="AE19" s="620"/>
      <c r="AF19" s="619"/>
      <c r="AG19" s="963"/>
      <c r="AH19" s="604"/>
      <c r="AI19" s="604"/>
      <c r="AJ19" s="604"/>
      <c r="AK19" s="604"/>
      <c r="AL19" s="604"/>
      <c r="AM19" s="604"/>
      <c r="AN19" s="604"/>
      <c r="AO19" s="604"/>
      <c r="AP19" s="604"/>
      <c r="CA19" s="618"/>
    </row>
    <row r="20" spans="1:79" ht="21.75" customHeight="1" x14ac:dyDescent="0.15">
      <c r="A20" s="968"/>
      <c r="B20" s="968"/>
      <c r="C20" s="968"/>
      <c r="D20" s="968"/>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619"/>
      <c r="AG20" s="963"/>
      <c r="AH20" s="604"/>
      <c r="AI20" s="604"/>
      <c r="AJ20" s="604"/>
      <c r="AK20" s="604"/>
      <c r="AL20" s="604"/>
      <c r="AM20" s="604"/>
      <c r="AN20" s="604"/>
      <c r="AO20" s="604"/>
      <c r="AP20" s="604"/>
      <c r="CA20" s="618"/>
    </row>
    <row r="21" spans="1:79" ht="21.75" customHeight="1" x14ac:dyDescent="0.15">
      <c r="A21" s="620"/>
      <c r="B21" s="605"/>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20"/>
      <c r="AF21" s="619"/>
      <c r="AG21" s="963"/>
      <c r="AH21" s="604"/>
      <c r="AI21" s="604"/>
      <c r="AJ21" s="604"/>
      <c r="AK21" s="604"/>
      <c r="AL21" s="604"/>
      <c r="AM21" s="604"/>
      <c r="AN21" s="604"/>
      <c r="AO21" s="604"/>
      <c r="AP21" s="604"/>
      <c r="CA21" s="618"/>
    </row>
    <row r="22" spans="1:79" ht="21.75" customHeight="1" x14ac:dyDescent="0.15">
      <c r="A22" s="620"/>
      <c r="B22" s="605"/>
      <c r="C22" s="962" t="s">
        <v>406</v>
      </c>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605"/>
      <c r="AE22" s="620"/>
      <c r="AF22" s="619"/>
      <c r="AG22" s="963"/>
      <c r="AH22" s="604"/>
      <c r="AI22" s="604"/>
      <c r="AJ22" s="604"/>
      <c r="AK22" s="604"/>
      <c r="AL22" s="604"/>
      <c r="AM22" s="604"/>
      <c r="AN22" s="604"/>
      <c r="AO22" s="604"/>
      <c r="AP22" s="604"/>
      <c r="CA22" s="618"/>
    </row>
    <row r="23" spans="1:79" ht="24.75" customHeight="1" x14ac:dyDescent="0.15">
      <c r="A23" s="620"/>
      <c r="B23" s="605"/>
      <c r="C23" s="961" t="s">
        <v>405</v>
      </c>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605"/>
      <c r="AE23" s="620"/>
      <c r="AF23" s="619"/>
      <c r="AG23" s="963"/>
      <c r="AH23" s="604"/>
      <c r="AI23" s="604"/>
      <c r="AJ23" s="604"/>
      <c r="AK23" s="604"/>
      <c r="AL23" s="604"/>
      <c r="AM23" s="604"/>
      <c r="AN23" s="604"/>
      <c r="AO23" s="604"/>
      <c r="AP23" s="604"/>
      <c r="CA23" s="618"/>
    </row>
    <row r="24" spans="1:79" ht="24.75" customHeight="1" x14ac:dyDescent="0.15">
      <c r="A24" s="620"/>
      <c r="B24" s="605"/>
      <c r="C24" s="961" t="s">
        <v>404</v>
      </c>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605"/>
      <c r="AE24" s="620"/>
      <c r="AF24" s="619"/>
      <c r="AG24" s="963"/>
      <c r="AH24" s="604"/>
      <c r="AI24" s="604"/>
      <c r="AJ24" s="604"/>
      <c r="AK24" s="604"/>
      <c r="AL24" s="604"/>
      <c r="AM24" s="604"/>
      <c r="AN24" s="604"/>
      <c r="AO24" s="604"/>
      <c r="AP24" s="604"/>
      <c r="CA24" s="618"/>
    </row>
    <row r="25" spans="1:79" ht="24.75" customHeight="1" x14ac:dyDescent="0.15">
      <c r="A25" s="620"/>
      <c r="B25" s="605"/>
      <c r="C25" s="961" t="s">
        <v>403</v>
      </c>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605"/>
      <c r="AE25" s="620"/>
      <c r="AF25" s="619"/>
      <c r="AG25" s="963"/>
      <c r="AH25" s="604"/>
      <c r="AI25" s="604"/>
      <c r="AJ25" s="604"/>
      <c r="AK25" s="604"/>
      <c r="AL25" s="604"/>
      <c r="AM25" s="604"/>
      <c r="AN25" s="604"/>
      <c r="AO25" s="604"/>
      <c r="AP25" s="604"/>
      <c r="CA25" s="618"/>
    </row>
    <row r="26" spans="1:79" ht="24.75" customHeight="1" x14ac:dyDescent="0.15">
      <c r="A26" s="620"/>
      <c r="B26" s="605"/>
      <c r="C26" s="961" t="s">
        <v>402</v>
      </c>
      <c r="D26" s="961"/>
      <c r="E26" s="961"/>
      <c r="F26" s="961"/>
      <c r="G26" s="961"/>
      <c r="H26" s="961"/>
      <c r="I26" s="961"/>
      <c r="J26" s="961"/>
      <c r="K26" s="961"/>
      <c r="L26" s="961"/>
      <c r="M26" s="961"/>
      <c r="N26" s="961"/>
      <c r="O26" s="961"/>
      <c r="P26" s="961"/>
      <c r="Q26" s="961"/>
      <c r="R26" s="961"/>
      <c r="S26" s="961"/>
      <c r="T26" s="961"/>
      <c r="U26" s="961"/>
      <c r="V26" s="961"/>
      <c r="W26" s="961"/>
      <c r="X26" s="961"/>
      <c r="Y26" s="961"/>
      <c r="Z26" s="961"/>
      <c r="AA26" s="961"/>
      <c r="AB26" s="961"/>
      <c r="AC26" s="961"/>
      <c r="AD26" s="605"/>
      <c r="AE26" s="620"/>
      <c r="AF26" s="619"/>
      <c r="AG26" s="963"/>
      <c r="AH26" s="604"/>
      <c r="AI26" s="604"/>
      <c r="AJ26" s="604"/>
      <c r="AK26" s="604"/>
      <c r="AL26" s="604"/>
      <c r="AM26" s="604"/>
      <c r="AN26" s="604"/>
      <c r="AO26" s="604"/>
      <c r="AP26" s="604"/>
      <c r="CA26" s="618"/>
    </row>
    <row r="27" spans="1:79" ht="24.75" customHeight="1" x14ac:dyDescent="0.15">
      <c r="A27" s="620"/>
      <c r="B27" s="605"/>
      <c r="C27" s="961" t="s">
        <v>401</v>
      </c>
      <c r="D27" s="961"/>
      <c r="E27" s="961"/>
      <c r="F27" s="961"/>
      <c r="G27" s="961"/>
      <c r="H27" s="961"/>
      <c r="I27" s="961"/>
      <c r="J27" s="961"/>
      <c r="K27" s="961"/>
      <c r="L27" s="961"/>
      <c r="M27" s="961"/>
      <c r="N27" s="961"/>
      <c r="O27" s="961"/>
      <c r="P27" s="961"/>
      <c r="Q27" s="961"/>
      <c r="R27" s="961"/>
      <c r="S27" s="961"/>
      <c r="T27" s="961"/>
      <c r="U27" s="961"/>
      <c r="V27" s="961"/>
      <c r="W27" s="961"/>
      <c r="X27" s="961"/>
      <c r="Y27" s="961"/>
      <c r="Z27" s="961"/>
      <c r="AA27" s="961"/>
      <c r="AB27" s="961"/>
      <c r="AC27" s="961"/>
      <c r="AD27" s="605"/>
      <c r="AE27" s="620"/>
      <c r="AF27" s="619"/>
      <c r="AG27" s="963"/>
      <c r="AH27" s="604"/>
      <c r="AI27" s="604"/>
      <c r="AJ27" s="604"/>
      <c r="AK27" s="604"/>
      <c r="AL27" s="604"/>
      <c r="AM27" s="604"/>
      <c r="AN27" s="604"/>
      <c r="AO27" s="604"/>
      <c r="AP27" s="604"/>
      <c r="CA27" s="618"/>
    </row>
    <row r="28" spans="1:79" ht="24.75" customHeight="1" x14ac:dyDescent="0.15">
      <c r="A28" s="620"/>
      <c r="B28" s="605"/>
      <c r="C28" s="961" t="s">
        <v>400</v>
      </c>
      <c r="D28" s="961"/>
      <c r="E28" s="961"/>
      <c r="F28" s="961"/>
      <c r="G28" s="961"/>
      <c r="H28" s="961"/>
      <c r="I28" s="961"/>
      <c r="J28" s="961"/>
      <c r="K28" s="961"/>
      <c r="L28" s="961"/>
      <c r="M28" s="961"/>
      <c r="N28" s="961"/>
      <c r="O28" s="961"/>
      <c r="P28" s="961"/>
      <c r="Q28" s="961"/>
      <c r="R28" s="961"/>
      <c r="S28" s="961"/>
      <c r="T28" s="961"/>
      <c r="U28" s="961"/>
      <c r="V28" s="961"/>
      <c r="W28" s="961"/>
      <c r="X28" s="961"/>
      <c r="Y28" s="961"/>
      <c r="Z28" s="961"/>
      <c r="AA28" s="961"/>
      <c r="AB28" s="961"/>
      <c r="AC28" s="961"/>
      <c r="AD28" s="605"/>
      <c r="AE28" s="620"/>
      <c r="AF28" s="619"/>
      <c r="AG28" s="963"/>
      <c r="AH28" s="604"/>
      <c r="AI28" s="604"/>
      <c r="AJ28" s="604"/>
      <c r="AK28" s="604"/>
      <c r="AL28" s="604"/>
      <c r="AM28" s="604"/>
      <c r="AN28" s="604"/>
      <c r="AO28" s="604"/>
      <c r="AP28" s="604"/>
      <c r="CA28" s="618"/>
    </row>
    <row r="29" spans="1:79" ht="24.75" customHeight="1" x14ac:dyDescent="0.15">
      <c r="A29" s="620"/>
      <c r="B29" s="605"/>
      <c r="C29" s="961" t="s">
        <v>399</v>
      </c>
      <c r="D29" s="961"/>
      <c r="E29" s="961"/>
      <c r="F29" s="961"/>
      <c r="G29" s="961"/>
      <c r="H29" s="961"/>
      <c r="I29" s="961"/>
      <c r="J29" s="961"/>
      <c r="K29" s="961"/>
      <c r="L29" s="961"/>
      <c r="M29" s="961"/>
      <c r="N29" s="961"/>
      <c r="O29" s="961"/>
      <c r="P29" s="961"/>
      <c r="Q29" s="961"/>
      <c r="R29" s="961"/>
      <c r="S29" s="961"/>
      <c r="T29" s="961"/>
      <c r="U29" s="961"/>
      <c r="V29" s="961"/>
      <c r="W29" s="961"/>
      <c r="X29" s="961"/>
      <c r="Y29" s="961"/>
      <c r="Z29" s="961"/>
      <c r="AA29" s="961"/>
      <c r="AB29" s="961"/>
      <c r="AC29" s="961"/>
      <c r="AD29" s="605"/>
      <c r="AE29" s="620"/>
      <c r="AF29" s="619"/>
      <c r="AG29" s="963"/>
      <c r="AH29" s="604"/>
      <c r="AI29" s="604"/>
      <c r="AJ29" s="604"/>
      <c r="AK29" s="604"/>
      <c r="AL29" s="604"/>
      <c r="AM29" s="604"/>
      <c r="AN29" s="604"/>
      <c r="AO29" s="604"/>
      <c r="AP29" s="604"/>
      <c r="CA29" s="618"/>
    </row>
    <row r="30" spans="1:79" ht="24.75" customHeight="1" x14ac:dyDescent="0.15">
      <c r="A30" s="620"/>
      <c r="B30" s="605"/>
      <c r="C30" s="605"/>
      <c r="D30" s="605"/>
      <c r="E30" s="605"/>
      <c r="F30" s="605"/>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20"/>
      <c r="AF30" s="619"/>
      <c r="AG30" s="963"/>
      <c r="AH30" s="604"/>
      <c r="AI30" s="604"/>
      <c r="AJ30" s="604"/>
      <c r="AK30" s="604"/>
      <c r="AL30" s="604"/>
      <c r="AM30" s="604"/>
      <c r="AN30" s="604"/>
      <c r="AO30" s="604"/>
      <c r="AP30" s="604"/>
      <c r="CA30" s="618"/>
    </row>
    <row r="31" spans="1:79" ht="21.75" customHeight="1" x14ac:dyDescent="0.15">
      <c r="A31" s="620"/>
      <c r="B31" s="605"/>
      <c r="C31" s="605"/>
      <c r="D31" s="605"/>
      <c r="E31" s="605"/>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20"/>
      <c r="AF31" s="619"/>
      <c r="AG31" s="963"/>
      <c r="AH31" s="604"/>
      <c r="AI31" s="604"/>
      <c r="AJ31" s="604"/>
      <c r="AK31" s="604"/>
      <c r="AL31" s="604"/>
      <c r="AM31" s="604"/>
      <c r="AN31" s="604"/>
      <c r="AO31" s="604"/>
      <c r="AP31" s="604"/>
      <c r="CA31" s="618"/>
    </row>
    <row r="32" spans="1:79" s="614" customFormat="1" ht="18" customHeight="1" x14ac:dyDescent="0.15">
      <c r="A32" s="634" t="s">
        <v>422</v>
      </c>
      <c r="B32" s="634"/>
      <c r="C32" s="634"/>
      <c r="D32" s="635"/>
      <c r="E32" s="635"/>
      <c r="F32" s="635"/>
      <c r="G32" s="635"/>
      <c r="H32" s="635"/>
      <c r="I32" s="635"/>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17"/>
      <c r="AG32" s="963"/>
      <c r="AH32" s="616"/>
      <c r="AI32" s="616"/>
      <c r="AJ32" s="616"/>
      <c r="AK32" s="616"/>
      <c r="AL32" s="616"/>
      <c r="AM32" s="616"/>
      <c r="AN32" s="616"/>
      <c r="AO32" s="616"/>
      <c r="AP32" s="616"/>
      <c r="CA32" s="615"/>
    </row>
    <row r="33" spans="1:79" s="614" customFormat="1" ht="18" customHeight="1" x14ac:dyDescent="0.15">
      <c r="A33" s="959" t="s">
        <v>423</v>
      </c>
      <c r="B33" s="959"/>
      <c r="C33" s="959"/>
      <c r="D33" s="959"/>
      <c r="E33" s="959"/>
      <c r="F33" s="959"/>
      <c r="G33" s="959"/>
      <c r="H33" s="959"/>
      <c r="I33" s="959"/>
      <c r="J33" s="960" t="s">
        <v>424</v>
      </c>
      <c r="K33" s="959"/>
      <c r="L33" s="959"/>
      <c r="M33" s="959"/>
      <c r="N33" s="959"/>
      <c r="O33" s="959"/>
      <c r="P33" s="959"/>
      <c r="Q33" s="959"/>
      <c r="R33" s="959"/>
      <c r="S33" s="959"/>
      <c r="T33" s="959"/>
      <c r="U33" s="959"/>
      <c r="V33" s="632"/>
      <c r="W33" s="632"/>
      <c r="X33" s="632"/>
      <c r="Y33" s="632"/>
      <c r="Z33" s="632"/>
      <c r="AA33" s="632"/>
      <c r="AB33" s="632"/>
      <c r="AC33" s="632"/>
      <c r="AD33" s="632"/>
      <c r="AE33" s="632"/>
      <c r="AF33" s="617"/>
      <c r="AG33" s="963"/>
      <c r="AH33" s="616"/>
      <c r="AI33" s="616"/>
      <c r="AJ33" s="616"/>
      <c r="AK33" s="616"/>
      <c r="AL33" s="616"/>
      <c r="AM33" s="616"/>
      <c r="AN33" s="616"/>
      <c r="AO33" s="616"/>
      <c r="AP33" s="616"/>
      <c r="CA33" s="615"/>
    </row>
    <row r="34" spans="1:79" s="610" customFormat="1" ht="18" customHeight="1" x14ac:dyDescent="0.15">
      <c r="A34" s="636" t="s">
        <v>425</v>
      </c>
      <c r="B34" s="636"/>
      <c r="C34" s="636"/>
      <c r="D34" s="636"/>
      <c r="E34" s="636"/>
      <c r="F34" s="636"/>
      <c r="G34" s="636"/>
      <c r="H34" s="636"/>
      <c r="I34" s="636"/>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3"/>
      <c r="AG34" s="963"/>
      <c r="AH34" s="612"/>
      <c r="AI34" s="612"/>
      <c r="AJ34" s="612"/>
      <c r="AK34" s="612"/>
      <c r="AL34" s="612"/>
      <c r="AM34" s="612"/>
      <c r="AN34" s="612"/>
      <c r="AO34" s="612"/>
      <c r="AP34" s="612"/>
      <c r="CA34" s="611"/>
    </row>
    <row r="35" spans="1:79" ht="1.5" customHeight="1" x14ac:dyDescent="0.15">
      <c r="A35" s="609"/>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8"/>
      <c r="AG35" s="963"/>
      <c r="AH35" s="604"/>
      <c r="AI35" s="604"/>
      <c r="AJ35" s="604"/>
      <c r="AK35" s="604"/>
      <c r="AL35" s="604"/>
      <c r="AM35" s="604"/>
      <c r="AN35" s="604"/>
      <c r="AO35" s="604"/>
      <c r="AP35" s="604"/>
    </row>
    <row r="36" spans="1:79" x14ac:dyDescent="0.15">
      <c r="A36" s="604" t="s">
        <v>398</v>
      </c>
      <c r="B36" s="604"/>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row>
    <row r="37" spans="1:79" s="605" customFormat="1" ht="13.5" customHeight="1" x14ac:dyDescent="0.15">
      <c r="A37" s="606"/>
      <c r="B37" s="606"/>
      <c r="C37" s="606"/>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c r="AH37" s="607" t="s">
        <v>63</v>
      </c>
      <c r="AI37" s="607" t="s">
        <v>397</v>
      </c>
      <c r="AJ37" s="607" t="s">
        <v>64</v>
      </c>
      <c r="AK37" s="607" t="s">
        <v>65</v>
      </c>
      <c r="AL37" s="607" t="s">
        <v>66</v>
      </c>
      <c r="AM37" s="607" t="s">
        <v>396</v>
      </c>
      <c r="AN37" s="607" t="s">
        <v>67</v>
      </c>
      <c r="AO37" s="606"/>
      <c r="AP37" s="606"/>
    </row>
    <row r="38" spans="1:79" s="605" customFormat="1" ht="74.25" customHeight="1" x14ac:dyDescent="0.15">
      <c r="A38" s="606"/>
      <c r="B38" s="606"/>
      <c r="C38" s="606"/>
      <c r="D38" s="606"/>
      <c r="E38" s="606"/>
      <c r="F38" s="606"/>
      <c r="G38" s="606"/>
      <c r="H38" s="606"/>
      <c r="I38" s="606"/>
      <c r="J38" s="606"/>
      <c r="K38" s="606"/>
      <c r="L38" s="606"/>
      <c r="M38" s="606"/>
      <c r="N38" s="606"/>
      <c r="O38" s="606"/>
      <c r="P38" s="606"/>
      <c r="Q38" s="606"/>
      <c r="R38" s="606"/>
      <c r="S38" s="606"/>
      <c r="T38" s="606"/>
      <c r="U38" s="606"/>
      <c r="V38" s="606"/>
      <c r="W38" s="606"/>
      <c r="X38" s="606"/>
      <c r="Y38" s="606"/>
      <c r="Z38" s="606"/>
      <c r="AA38" s="606"/>
      <c r="AB38" s="606"/>
      <c r="AC38" s="606"/>
      <c r="AD38" s="606"/>
      <c r="AE38" s="606"/>
      <c r="AF38" s="606"/>
      <c r="AG38" s="606"/>
      <c r="AH38" s="607">
        <f>I23</f>
        <v>0</v>
      </c>
      <c r="AI38" s="607">
        <f>I24</f>
        <v>0</v>
      </c>
      <c r="AJ38" s="607">
        <f>I25</f>
        <v>0</v>
      </c>
      <c r="AK38" s="607">
        <f>I26</f>
        <v>0</v>
      </c>
      <c r="AL38" s="607">
        <f>I27</f>
        <v>0</v>
      </c>
      <c r="AM38" s="607">
        <f>I28</f>
        <v>0</v>
      </c>
      <c r="AN38" s="607">
        <f>I29</f>
        <v>0</v>
      </c>
      <c r="AO38" s="606"/>
      <c r="AP38" s="606"/>
    </row>
    <row r="39" spans="1:79" x14ac:dyDescent="0.15">
      <c r="A39" s="604"/>
      <c r="B39" s="604"/>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row>
    <row r="40" spans="1:79" x14ac:dyDescent="0.15">
      <c r="A40" s="604"/>
      <c r="B40" s="604"/>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row>
    <row r="41" spans="1:79" x14ac:dyDescent="0.15">
      <c r="A41" s="604"/>
      <c r="B41" s="604"/>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row>
    <row r="42" spans="1:79" x14ac:dyDescent="0.15">
      <c r="A42" s="604"/>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row>
    <row r="43" spans="1:79" x14ac:dyDescent="0.15">
      <c r="A43" s="604"/>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row>
    <row r="44" spans="1:79" x14ac:dyDescent="0.15">
      <c r="A44" s="604"/>
      <c r="B44" s="604"/>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row>
    <row r="45" spans="1:79" x14ac:dyDescent="0.15">
      <c r="A45" s="604"/>
      <c r="B45" s="604"/>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row>
    <row r="46" spans="1:79" x14ac:dyDescent="0.15">
      <c r="A46" s="604"/>
      <c r="B46" s="604"/>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row>
    <row r="47" spans="1:79" x14ac:dyDescent="0.15">
      <c r="A47" s="604"/>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row>
    <row r="48" spans="1:79" x14ac:dyDescent="0.15">
      <c r="A48" s="604"/>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row>
    <row r="49" spans="1:42" x14ac:dyDescent="0.15">
      <c r="A49" s="604"/>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row>
  </sheetData>
  <mergeCells count="23">
    <mergeCell ref="AG1:AG35"/>
    <mergeCell ref="W2:AE2"/>
    <mergeCell ref="B4:G4"/>
    <mergeCell ref="A12:AE12"/>
    <mergeCell ref="B16:AD17"/>
    <mergeCell ref="A20:AE20"/>
    <mergeCell ref="C23:H23"/>
    <mergeCell ref="I23:AC23"/>
    <mergeCell ref="C29:H29"/>
    <mergeCell ref="I29:AC29"/>
    <mergeCell ref="C25:H25"/>
    <mergeCell ref="I25:AC25"/>
    <mergeCell ref="C26:H26"/>
    <mergeCell ref="I26:AC26"/>
    <mergeCell ref="I27:AC27"/>
    <mergeCell ref="C27:H27"/>
    <mergeCell ref="A33:I33"/>
    <mergeCell ref="J33:U33"/>
    <mergeCell ref="C24:H24"/>
    <mergeCell ref="C22:AC22"/>
    <mergeCell ref="C28:H28"/>
    <mergeCell ref="I28:AC28"/>
    <mergeCell ref="I24:AC24"/>
  </mergeCells>
  <phoneticPr fontId="1"/>
  <conditionalFormatting sqref="AH38:AN38">
    <cfRule type="cellIs" dxfId="1" priority="1" stopIfTrue="1" operator="equal">
      <formula>0</formula>
    </cfRule>
  </conditionalFormatting>
  <hyperlinks>
    <hyperlink ref="J33" r:id="rId1"/>
  </hyperlinks>
  <pageMargins left="0.78700000000000003" right="0.78700000000000003" top="0.98399999999999999" bottom="0.98399999999999999" header="0.51200000000000001" footer="0.51200000000000001"/>
  <pageSetup paperSize="9" orientation="portrait" r:id="rId2"/>
  <headerFooter alignWithMargins="0"/>
  <rowBreaks count="1" manualBreakCount="1">
    <brk id="34" max="16383" man="1"/>
  </rowBreaks>
  <colBreaks count="1" manualBreakCount="1">
    <brk id="3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9"/>
  <sheetViews>
    <sheetView topLeftCell="N1" zoomScaleNormal="100" workbookViewId="0">
      <selection activeCell="S10" sqref="S10"/>
    </sheetView>
  </sheetViews>
  <sheetFormatPr defaultRowHeight="15" customHeight="1" x14ac:dyDescent="0.15"/>
  <cols>
    <col min="1" max="1" width="2.125" style="103" customWidth="1"/>
    <col min="2" max="2" width="2.625" style="1" customWidth="1"/>
    <col min="3" max="3" width="28" style="1" customWidth="1"/>
    <col min="4" max="16" width="12.625" style="103" customWidth="1"/>
    <col min="17" max="18" width="10.625" style="103" customWidth="1"/>
    <col min="19" max="256" width="9" style="103"/>
    <col min="257" max="257" width="2.125" style="103" customWidth="1"/>
    <col min="258" max="258" width="2.625" style="103" customWidth="1"/>
    <col min="259" max="259" width="28" style="103" customWidth="1"/>
    <col min="260" max="272" width="12.625" style="103" customWidth="1"/>
    <col min="273" max="274" width="10.625" style="103" customWidth="1"/>
    <col min="275" max="512" width="9" style="103"/>
    <col min="513" max="513" width="2.125" style="103" customWidth="1"/>
    <col min="514" max="514" width="2.625" style="103" customWidth="1"/>
    <col min="515" max="515" width="28" style="103" customWidth="1"/>
    <col min="516" max="528" width="12.625" style="103" customWidth="1"/>
    <col min="529" max="530" width="10.625" style="103" customWidth="1"/>
    <col min="531" max="768" width="9" style="103"/>
    <col min="769" max="769" width="2.125" style="103" customWidth="1"/>
    <col min="770" max="770" width="2.625" style="103" customWidth="1"/>
    <col min="771" max="771" width="28" style="103" customWidth="1"/>
    <col min="772" max="784" width="12.625" style="103" customWidth="1"/>
    <col min="785" max="786" width="10.625" style="103" customWidth="1"/>
    <col min="787" max="1024" width="9" style="103"/>
    <col min="1025" max="1025" width="2.125" style="103" customWidth="1"/>
    <col min="1026" max="1026" width="2.625" style="103" customWidth="1"/>
    <col min="1027" max="1027" width="28" style="103" customWidth="1"/>
    <col min="1028" max="1040" width="12.625" style="103" customWidth="1"/>
    <col min="1041" max="1042" width="10.625" style="103" customWidth="1"/>
    <col min="1043" max="1280" width="9" style="103"/>
    <col min="1281" max="1281" width="2.125" style="103" customWidth="1"/>
    <col min="1282" max="1282" width="2.625" style="103" customWidth="1"/>
    <col min="1283" max="1283" width="28" style="103" customWidth="1"/>
    <col min="1284" max="1296" width="12.625" style="103" customWidth="1"/>
    <col min="1297" max="1298" width="10.625" style="103" customWidth="1"/>
    <col min="1299" max="1536" width="9" style="103"/>
    <col min="1537" max="1537" width="2.125" style="103" customWidth="1"/>
    <col min="1538" max="1538" width="2.625" style="103" customWidth="1"/>
    <col min="1539" max="1539" width="28" style="103" customWidth="1"/>
    <col min="1540" max="1552" width="12.625" style="103" customWidth="1"/>
    <col min="1553" max="1554" width="10.625" style="103" customWidth="1"/>
    <col min="1555" max="1792" width="9" style="103"/>
    <col min="1793" max="1793" width="2.125" style="103" customWidth="1"/>
    <col min="1794" max="1794" width="2.625" style="103" customWidth="1"/>
    <col min="1795" max="1795" width="28" style="103" customWidth="1"/>
    <col min="1796" max="1808" width="12.625" style="103" customWidth="1"/>
    <col min="1809" max="1810" width="10.625" style="103" customWidth="1"/>
    <col min="1811" max="2048" width="9" style="103"/>
    <col min="2049" max="2049" width="2.125" style="103" customWidth="1"/>
    <col min="2050" max="2050" width="2.625" style="103" customWidth="1"/>
    <col min="2051" max="2051" width="28" style="103" customWidth="1"/>
    <col min="2052" max="2064" width="12.625" style="103" customWidth="1"/>
    <col min="2065" max="2066" width="10.625" style="103" customWidth="1"/>
    <col min="2067" max="2304" width="9" style="103"/>
    <col min="2305" max="2305" width="2.125" style="103" customWidth="1"/>
    <col min="2306" max="2306" width="2.625" style="103" customWidth="1"/>
    <col min="2307" max="2307" width="28" style="103" customWidth="1"/>
    <col min="2308" max="2320" width="12.625" style="103" customWidth="1"/>
    <col min="2321" max="2322" width="10.625" style="103" customWidth="1"/>
    <col min="2323" max="2560" width="9" style="103"/>
    <col min="2561" max="2561" width="2.125" style="103" customWidth="1"/>
    <col min="2562" max="2562" width="2.625" style="103" customWidth="1"/>
    <col min="2563" max="2563" width="28" style="103" customWidth="1"/>
    <col min="2564" max="2576" width="12.625" style="103" customWidth="1"/>
    <col min="2577" max="2578" width="10.625" style="103" customWidth="1"/>
    <col min="2579" max="2816" width="9" style="103"/>
    <col min="2817" max="2817" width="2.125" style="103" customWidth="1"/>
    <col min="2818" max="2818" width="2.625" style="103" customWidth="1"/>
    <col min="2819" max="2819" width="28" style="103" customWidth="1"/>
    <col min="2820" max="2832" width="12.625" style="103" customWidth="1"/>
    <col min="2833" max="2834" width="10.625" style="103" customWidth="1"/>
    <col min="2835" max="3072" width="9" style="103"/>
    <col min="3073" max="3073" width="2.125" style="103" customWidth="1"/>
    <col min="3074" max="3074" width="2.625" style="103" customWidth="1"/>
    <col min="3075" max="3075" width="28" style="103" customWidth="1"/>
    <col min="3076" max="3088" width="12.625" style="103" customWidth="1"/>
    <col min="3089" max="3090" width="10.625" style="103" customWidth="1"/>
    <col min="3091" max="3328" width="9" style="103"/>
    <col min="3329" max="3329" width="2.125" style="103" customWidth="1"/>
    <col min="3330" max="3330" width="2.625" style="103" customWidth="1"/>
    <col min="3331" max="3331" width="28" style="103" customWidth="1"/>
    <col min="3332" max="3344" width="12.625" style="103" customWidth="1"/>
    <col min="3345" max="3346" width="10.625" style="103" customWidth="1"/>
    <col min="3347" max="3584" width="9" style="103"/>
    <col min="3585" max="3585" width="2.125" style="103" customWidth="1"/>
    <col min="3586" max="3586" width="2.625" style="103" customWidth="1"/>
    <col min="3587" max="3587" width="28" style="103" customWidth="1"/>
    <col min="3588" max="3600" width="12.625" style="103" customWidth="1"/>
    <col min="3601" max="3602" width="10.625" style="103" customWidth="1"/>
    <col min="3603" max="3840" width="9" style="103"/>
    <col min="3841" max="3841" width="2.125" style="103" customWidth="1"/>
    <col min="3842" max="3842" width="2.625" style="103" customWidth="1"/>
    <col min="3843" max="3843" width="28" style="103" customWidth="1"/>
    <col min="3844" max="3856" width="12.625" style="103" customWidth="1"/>
    <col min="3857" max="3858" width="10.625" style="103" customWidth="1"/>
    <col min="3859" max="4096" width="9" style="103"/>
    <col min="4097" max="4097" width="2.125" style="103" customWidth="1"/>
    <col min="4098" max="4098" width="2.625" style="103" customWidth="1"/>
    <col min="4099" max="4099" width="28" style="103" customWidth="1"/>
    <col min="4100" max="4112" width="12.625" style="103" customWidth="1"/>
    <col min="4113" max="4114" width="10.625" style="103" customWidth="1"/>
    <col min="4115" max="4352" width="9" style="103"/>
    <col min="4353" max="4353" width="2.125" style="103" customWidth="1"/>
    <col min="4354" max="4354" width="2.625" style="103" customWidth="1"/>
    <col min="4355" max="4355" width="28" style="103" customWidth="1"/>
    <col min="4356" max="4368" width="12.625" style="103" customWidth="1"/>
    <col min="4369" max="4370" width="10.625" style="103" customWidth="1"/>
    <col min="4371" max="4608" width="9" style="103"/>
    <col min="4609" max="4609" width="2.125" style="103" customWidth="1"/>
    <col min="4610" max="4610" width="2.625" style="103" customWidth="1"/>
    <col min="4611" max="4611" width="28" style="103" customWidth="1"/>
    <col min="4612" max="4624" width="12.625" style="103" customWidth="1"/>
    <col min="4625" max="4626" width="10.625" style="103" customWidth="1"/>
    <col min="4627" max="4864" width="9" style="103"/>
    <col min="4865" max="4865" width="2.125" style="103" customWidth="1"/>
    <col min="4866" max="4866" width="2.625" style="103" customWidth="1"/>
    <col min="4867" max="4867" width="28" style="103" customWidth="1"/>
    <col min="4868" max="4880" width="12.625" style="103" customWidth="1"/>
    <col min="4881" max="4882" width="10.625" style="103" customWidth="1"/>
    <col min="4883" max="5120" width="9" style="103"/>
    <col min="5121" max="5121" width="2.125" style="103" customWidth="1"/>
    <col min="5122" max="5122" width="2.625" style="103" customWidth="1"/>
    <col min="5123" max="5123" width="28" style="103" customWidth="1"/>
    <col min="5124" max="5136" width="12.625" style="103" customWidth="1"/>
    <col min="5137" max="5138" width="10.625" style="103" customWidth="1"/>
    <col min="5139" max="5376" width="9" style="103"/>
    <col min="5377" max="5377" width="2.125" style="103" customWidth="1"/>
    <col min="5378" max="5378" width="2.625" style="103" customWidth="1"/>
    <col min="5379" max="5379" width="28" style="103" customWidth="1"/>
    <col min="5380" max="5392" width="12.625" style="103" customWidth="1"/>
    <col min="5393" max="5394" width="10.625" style="103" customWidth="1"/>
    <col min="5395" max="5632" width="9" style="103"/>
    <col min="5633" max="5633" width="2.125" style="103" customWidth="1"/>
    <col min="5634" max="5634" width="2.625" style="103" customWidth="1"/>
    <col min="5635" max="5635" width="28" style="103" customWidth="1"/>
    <col min="5636" max="5648" width="12.625" style="103" customWidth="1"/>
    <col min="5649" max="5650" width="10.625" style="103" customWidth="1"/>
    <col min="5651" max="5888" width="9" style="103"/>
    <col min="5889" max="5889" width="2.125" style="103" customWidth="1"/>
    <col min="5890" max="5890" width="2.625" style="103" customWidth="1"/>
    <col min="5891" max="5891" width="28" style="103" customWidth="1"/>
    <col min="5892" max="5904" width="12.625" style="103" customWidth="1"/>
    <col min="5905" max="5906" width="10.625" style="103" customWidth="1"/>
    <col min="5907" max="6144" width="9" style="103"/>
    <col min="6145" max="6145" width="2.125" style="103" customWidth="1"/>
    <col min="6146" max="6146" width="2.625" style="103" customWidth="1"/>
    <col min="6147" max="6147" width="28" style="103" customWidth="1"/>
    <col min="6148" max="6160" width="12.625" style="103" customWidth="1"/>
    <col min="6161" max="6162" width="10.625" style="103" customWidth="1"/>
    <col min="6163" max="6400" width="9" style="103"/>
    <col min="6401" max="6401" width="2.125" style="103" customWidth="1"/>
    <col min="6402" max="6402" width="2.625" style="103" customWidth="1"/>
    <col min="6403" max="6403" width="28" style="103" customWidth="1"/>
    <col min="6404" max="6416" width="12.625" style="103" customWidth="1"/>
    <col min="6417" max="6418" width="10.625" style="103" customWidth="1"/>
    <col min="6419" max="6656" width="9" style="103"/>
    <col min="6657" max="6657" width="2.125" style="103" customWidth="1"/>
    <col min="6658" max="6658" width="2.625" style="103" customWidth="1"/>
    <col min="6659" max="6659" width="28" style="103" customWidth="1"/>
    <col min="6660" max="6672" width="12.625" style="103" customWidth="1"/>
    <col min="6673" max="6674" width="10.625" style="103" customWidth="1"/>
    <col min="6675" max="6912" width="9" style="103"/>
    <col min="6913" max="6913" width="2.125" style="103" customWidth="1"/>
    <col min="6914" max="6914" width="2.625" style="103" customWidth="1"/>
    <col min="6915" max="6915" width="28" style="103" customWidth="1"/>
    <col min="6916" max="6928" width="12.625" style="103" customWidth="1"/>
    <col min="6929" max="6930" width="10.625" style="103" customWidth="1"/>
    <col min="6931" max="7168" width="9" style="103"/>
    <col min="7169" max="7169" width="2.125" style="103" customWidth="1"/>
    <col min="7170" max="7170" width="2.625" style="103" customWidth="1"/>
    <col min="7171" max="7171" width="28" style="103" customWidth="1"/>
    <col min="7172" max="7184" width="12.625" style="103" customWidth="1"/>
    <col min="7185" max="7186" width="10.625" style="103" customWidth="1"/>
    <col min="7187" max="7424" width="9" style="103"/>
    <col min="7425" max="7425" width="2.125" style="103" customWidth="1"/>
    <col min="7426" max="7426" width="2.625" style="103" customWidth="1"/>
    <col min="7427" max="7427" width="28" style="103" customWidth="1"/>
    <col min="7428" max="7440" width="12.625" style="103" customWidth="1"/>
    <col min="7441" max="7442" width="10.625" style="103" customWidth="1"/>
    <col min="7443" max="7680" width="9" style="103"/>
    <col min="7681" max="7681" width="2.125" style="103" customWidth="1"/>
    <col min="7682" max="7682" width="2.625" style="103" customWidth="1"/>
    <col min="7683" max="7683" width="28" style="103" customWidth="1"/>
    <col min="7684" max="7696" width="12.625" style="103" customWidth="1"/>
    <col min="7697" max="7698" width="10.625" style="103" customWidth="1"/>
    <col min="7699" max="7936" width="9" style="103"/>
    <col min="7937" max="7937" width="2.125" style="103" customWidth="1"/>
    <col min="7938" max="7938" width="2.625" style="103" customWidth="1"/>
    <col min="7939" max="7939" width="28" style="103" customWidth="1"/>
    <col min="7940" max="7952" width="12.625" style="103" customWidth="1"/>
    <col min="7953" max="7954" width="10.625" style="103" customWidth="1"/>
    <col min="7955" max="8192" width="9" style="103"/>
    <col min="8193" max="8193" width="2.125" style="103" customWidth="1"/>
    <col min="8194" max="8194" width="2.625" style="103" customWidth="1"/>
    <col min="8195" max="8195" width="28" style="103" customWidth="1"/>
    <col min="8196" max="8208" width="12.625" style="103" customWidth="1"/>
    <col min="8209" max="8210" width="10.625" style="103" customWidth="1"/>
    <col min="8211" max="8448" width="9" style="103"/>
    <col min="8449" max="8449" width="2.125" style="103" customWidth="1"/>
    <col min="8450" max="8450" width="2.625" style="103" customWidth="1"/>
    <col min="8451" max="8451" width="28" style="103" customWidth="1"/>
    <col min="8452" max="8464" width="12.625" style="103" customWidth="1"/>
    <col min="8465" max="8466" width="10.625" style="103" customWidth="1"/>
    <col min="8467" max="8704" width="9" style="103"/>
    <col min="8705" max="8705" width="2.125" style="103" customWidth="1"/>
    <col min="8706" max="8706" width="2.625" style="103" customWidth="1"/>
    <col min="8707" max="8707" width="28" style="103" customWidth="1"/>
    <col min="8708" max="8720" width="12.625" style="103" customWidth="1"/>
    <col min="8721" max="8722" width="10.625" style="103" customWidth="1"/>
    <col min="8723" max="8960" width="9" style="103"/>
    <col min="8961" max="8961" width="2.125" style="103" customWidth="1"/>
    <col min="8962" max="8962" width="2.625" style="103" customWidth="1"/>
    <col min="8963" max="8963" width="28" style="103" customWidth="1"/>
    <col min="8964" max="8976" width="12.625" style="103" customWidth="1"/>
    <col min="8977" max="8978" width="10.625" style="103" customWidth="1"/>
    <col min="8979" max="9216" width="9" style="103"/>
    <col min="9217" max="9217" width="2.125" style="103" customWidth="1"/>
    <col min="9218" max="9218" width="2.625" style="103" customWidth="1"/>
    <col min="9219" max="9219" width="28" style="103" customWidth="1"/>
    <col min="9220" max="9232" width="12.625" style="103" customWidth="1"/>
    <col min="9233" max="9234" width="10.625" style="103" customWidth="1"/>
    <col min="9235" max="9472" width="9" style="103"/>
    <col min="9473" max="9473" width="2.125" style="103" customWidth="1"/>
    <col min="9474" max="9474" width="2.625" style="103" customWidth="1"/>
    <col min="9475" max="9475" width="28" style="103" customWidth="1"/>
    <col min="9476" max="9488" width="12.625" style="103" customWidth="1"/>
    <col min="9489" max="9490" width="10.625" style="103" customWidth="1"/>
    <col min="9491" max="9728" width="9" style="103"/>
    <col min="9729" max="9729" width="2.125" style="103" customWidth="1"/>
    <col min="9730" max="9730" width="2.625" style="103" customWidth="1"/>
    <col min="9731" max="9731" width="28" style="103" customWidth="1"/>
    <col min="9732" max="9744" width="12.625" style="103" customWidth="1"/>
    <col min="9745" max="9746" width="10.625" style="103" customWidth="1"/>
    <col min="9747" max="9984" width="9" style="103"/>
    <col min="9985" max="9985" width="2.125" style="103" customWidth="1"/>
    <col min="9986" max="9986" width="2.625" style="103" customWidth="1"/>
    <col min="9987" max="9987" width="28" style="103" customWidth="1"/>
    <col min="9988" max="10000" width="12.625" style="103" customWidth="1"/>
    <col min="10001" max="10002" width="10.625" style="103" customWidth="1"/>
    <col min="10003" max="10240" width="9" style="103"/>
    <col min="10241" max="10241" width="2.125" style="103" customWidth="1"/>
    <col min="10242" max="10242" width="2.625" style="103" customWidth="1"/>
    <col min="10243" max="10243" width="28" style="103" customWidth="1"/>
    <col min="10244" max="10256" width="12.625" style="103" customWidth="1"/>
    <col min="10257" max="10258" width="10.625" style="103" customWidth="1"/>
    <col min="10259" max="10496" width="9" style="103"/>
    <col min="10497" max="10497" width="2.125" style="103" customWidth="1"/>
    <col min="10498" max="10498" width="2.625" style="103" customWidth="1"/>
    <col min="10499" max="10499" width="28" style="103" customWidth="1"/>
    <col min="10500" max="10512" width="12.625" style="103" customWidth="1"/>
    <col min="10513" max="10514" width="10.625" style="103" customWidth="1"/>
    <col min="10515" max="10752" width="9" style="103"/>
    <col min="10753" max="10753" width="2.125" style="103" customWidth="1"/>
    <col min="10754" max="10754" width="2.625" style="103" customWidth="1"/>
    <col min="10755" max="10755" width="28" style="103" customWidth="1"/>
    <col min="10756" max="10768" width="12.625" style="103" customWidth="1"/>
    <col min="10769" max="10770" width="10.625" style="103" customWidth="1"/>
    <col min="10771" max="11008" width="9" style="103"/>
    <col min="11009" max="11009" width="2.125" style="103" customWidth="1"/>
    <col min="11010" max="11010" width="2.625" style="103" customWidth="1"/>
    <col min="11011" max="11011" width="28" style="103" customWidth="1"/>
    <col min="11012" max="11024" width="12.625" style="103" customWidth="1"/>
    <col min="11025" max="11026" width="10.625" style="103" customWidth="1"/>
    <col min="11027" max="11264" width="9" style="103"/>
    <col min="11265" max="11265" width="2.125" style="103" customWidth="1"/>
    <col min="11266" max="11266" width="2.625" style="103" customWidth="1"/>
    <col min="11267" max="11267" width="28" style="103" customWidth="1"/>
    <col min="11268" max="11280" width="12.625" style="103" customWidth="1"/>
    <col min="11281" max="11282" width="10.625" style="103" customWidth="1"/>
    <col min="11283" max="11520" width="9" style="103"/>
    <col min="11521" max="11521" width="2.125" style="103" customWidth="1"/>
    <col min="11522" max="11522" width="2.625" style="103" customWidth="1"/>
    <col min="11523" max="11523" width="28" style="103" customWidth="1"/>
    <col min="11524" max="11536" width="12.625" style="103" customWidth="1"/>
    <col min="11537" max="11538" width="10.625" style="103" customWidth="1"/>
    <col min="11539" max="11776" width="9" style="103"/>
    <col min="11777" max="11777" width="2.125" style="103" customWidth="1"/>
    <col min="11778" max="11778" width="2.625" style="103" customWidth="1"/>
    <col min="11779" max="11779" width="28" style="103" customWidth="1"/>
    <col min="11780" max="11792" width="12.625" style="103" customWidth="1"/>
    <col min="11793" max="11794" width="10.625" style="103" customWidth="1"/>
    <col min="11795" max="12032" width="9" style="103"/>
    <col min="12033" max="12033" width="2.125" style="103" customWidth="1"/>
    <col min="12034" max="12034" width="2.625" style="103" customWidth="1"/>
    <col min="12035" max="12035" width="28" style="103" customWidth="1"/>
    <col min="12036" max="12048" width="12.625" style="103" customWidth="1"/>
    <col min="12049" max="12050" width="10.625" style="103" customWidth="1"/>
    <col min="12051" max="12288" width="9" style="103"/>
    <col min="12289" max="12289" width="2.125" style="103" customWidth="1"/>
    <col min="12290" max="12290" width="2.625" style="103" customWidth="1"/>
    <col min="12291" max="12291" width="28" style="103" customWidth="1"/>
    <col min="12292" max="12304" width="12.625" style="103" customWidth="1"/>
    <col min="12305" max="12306" width="10.625" style="103" customWidth="1"/>
    <col min="12307" max="12544" width="9" style="103"/>
    <col min="12545" max="12545" width="2.125" style="103" customWidth="1"/>
    <col min="12546" max="12546" width="2.625" style="103" customWidth="1"/>
    <col min="12547" max="12547" width="28" style="103" customWidth="1"/>
    <col min="12548" max="12560" width="12.625" style="103" customWidth="1"/>
    <col min="12561" max="12562" width="10.625" style="103" customWidth="1"/>
    <col min="12563" max="12800" width="9" style="103"/>
    <col min="12801" max="12801" width="2.125" style="103" customWidth="1"/>
    <col min="12802" max="12802" width="2.625" style="103" customWidth="1"/>
    <col min="12803" max="12803" width="28" style="103" customWidth="1"/>
    <col min="12804" max="12816" width="12.625" style="103" customWidth="1"/>
    <col min="12817" max="12818" width="10.625" style="103" customWidth="1"/>
    <col min="12819" max="13056" width="9" style="103"/>
    <col min="13057" max="13057" width="2.125" style="103" customWidth="1"/>
    <col min="13058" max="13058" width="2.625" style="103" customWidth="1"/>
    <col min="13059" max="13059" width="28" style="103" customWidth="1"/>
    <col min="13060" max="13072" width="12.625" style="103" customWidth="1"/>
    <col min="13073" max="13074" width="10.625" style="103" customWidth="1"/>
    <col min="13075" max="13312" width="9" style="103"/>
    <col min="13313" max="13313" width="2.125" style="103" customWidth="1"/>
    <col min="13314" max="13314" width="2.625" style="103" customWidth="1"/>
    <col min="13315" max="13315" width="28" style="103" customWidth="1"/>
    <col min="13316" max="13328" width="12.625" style="103" customWidth="1"/>
    <col min="13329" max="13330" width="10.625" style="103" customWidth="1"/>
    <col min="13331" max="13568" width="9" style="103"/>
    <col min="13569" max="13569" width="2.125" style="103" customWidth="1"/>
    <col min="13570" max="13570" width="2.625" style="103" customWidth="1"/>
    <col min="13571" max="13571" width="28" style="103" customWidth="1"/>
    <col min="13572" max="13584" width="12.625" style="103" customWidth="1"/>
    <col min="13585" max="13586" width="10.625" style="103" customWidth="1"/>
    <col min="13587" max="13824" width="9" style="103"/>
    <col min="13825" max="13825" width="2.125" style="103" customWidth="1"/>
    <col min="13826" max="13826" width="2.625" style="103" customWidth="1"/>
    <col min="13827" max="13827" width="28" style="103" customWidth="1"/>
    <col min="13828" max="13840" width="12.625" style="103" customWidth="1"/>
    <col min="13841" max="13842" width="10.625" style="103" customWidth="1"/>
    <col min="13843" max="14080" width="9" style="103"/>
    <col min="14081" max="14081" width="2.125" style="103" customWidth="1"/>
    <col min="14082" max="14082" width="2.625" style="103" customWidth="1"/>
    <col min="14083" max="14083" width="28" style="103" customWidth="1"/>
    <col min="14084" max="14096" width="12.625" style="103" customWidth="1"/>
    <col min="14097" max="14098" width="10.625" style="103" customWidth="1"/>
    <col min="14099" max="14336" width="9" style="103"/>
    <col min="14337" max="14337" width="2.125" style="103" customWidth="1"/>
    <col min="14338" max="14338" width="2.625" style="103" customWidth="1"/>
    <col min="14339" max="14339" width="28" style="103" customWidth="1"/>
    <col min="14340" max="14352" width="12.625" style="103" customWidth="1"/>
    <col min="14353" max="14354" width="10.625" style="103" customWidth="1"/>
    <col min="14355" max="14592" width="9" style="103"/>
    <col min="14593" max="14593" width="2.125" style="103" customWidth="1"/>
    <col min="14594" max="14594" width="2.625" style="103" customWidth="1"/>
    <col min="14595" max="14595" width="28" style="103" customWidth="1"/>
    <col min="14596" max="14608" width="12.625" style="103" customWidth="1"/>
    <col min="14609" max="14610" width="10.625" style="103" customWidth="1"/>
    <col min="14611" max="14848" width="9" style="103"/>
    <col min="14849" max="14849" width="2.125" style="103" customWidth="1"/>
    <col min="14850" max="14850" width="2.625" style="103" customWidth="1"/>
    <col min="14851" max="14851" width="28" style="103" customWidth="1"/>
    <col min="14852" max="14864" width="12.625" style="103" customWidth="1"/>
    <col min="14865" max="14866" width="10.625" style="103" customWidth="1"/>
    <col min="14867" max="15104" width="9" style="103"/>
    <col min="15105" max="15105" width="2.125" style="103" customWidth="1"/>
    <col min="15106" max="15106" width="2.625" style="103" customWidth="1"/>
    <col min="15107" max="15107" width="28" style="103" customWidth="1"/>
    <col min="15108" max="15120" width="12.625" style="103" customWidth="1"/>
    <col min="15121" max="15122" width="10.625" style="103" customWidth="1"/>
    <col min="15123" max="15360" width="9" style="103"/>
    <col min="15361" max="15361" width="2.125" style="103" customWidth="1"/>
    <col min="15362" max="15362" width="2.625" style="103" customWidth="1"/>
    <col min="15363" max="15363" width="28" style="103" customWidth="1"/>
    <col min="15364" max="15376" width="12.625" style="103" customWidth="1"/>
    <col min="15377" max="15378" width="10.625" style="103" customWidth="1"/>
    <col min="15379" max="15616" width="9" style="103"/>
    <col min="15617" max="15617" width="2.125" style="103" customWidth="1"/>
    <col min="15618" max="15618" width="2.625" style="103" customWidth="1"/>
    <col min="15619" max="15619" width="28" style="103" customWidth="1"/>
    <col min="15620" max="15632" width="12.625" style="103" customWidth="1"/>
    <col min="15633" max="15634" width="10.625" style="103" customWidth="1"/>
    <col min="15635" max="15872" width="9" style="103"/>
    <col min="15873" max="15873" width="2.125" style="103" customWidth="1"/>
    <col min="15874" max="15874" width="2.625" style="103" customWidth="1"/>
    <col min="15875" max="15875" width="28" style="103" customWidth="1"/>
    <col min="15876" max="15888" width="12.625" style="103" customWidth="1"/>
    <col min="15889" max="15890" width="10.625" style="103" customWidth="1"/>
    <col min="15891" max="16128" width="9" style="103"/>
    <col min="16129" max="16129" width="2.125" style="103" customWidth="1"/>
    <col min="16130" max="16130" width="2.625" style="103" customWidth="1"/>
    <col min="16131" max="16131" width="28" style="103" customWidth="1"/>
    <col min="16132" max="16144" width="12.625" style="103" customWidth="1"/>
    <col min="16145" max="16146" width="10.625" style="103" customWidth="1"/>
    <col min="16147" max="16384" width="9" style="103"/>
  </cols>
  <sheetData>
    <row r="1" spans="2:17" ht="17.25" customHeight="1" x14ac:dyDescent="0.15">
      <c r="P1" s="2" t="s">
        <v>379</v>
      </c>
    </row>
    <row r="2" spans="2:17" ht="15" customHeight="1" x14ac:dyDescent="0.15">
      <c r="B2" s="3" t="s">
        <v>82</v>
      </c>
    </row>
    <row r="3" spans="2:17" ht="15" customHeight="1" x14ac:dyDescent="0.15">
      <c r="B3" s="3"/>
    </row>
    <row r="4" spans="2:17" ht="15" customHeight="1" thickBot="1" x14ac:dyDescent="0.2">
      <c r="N4" s="4"/>
      <c r="P4" s="4" t="s">
        <v>15</v>
      </c>
    </row>
    <row r="5" spans="2:17" ht="15" customHeight="1" x14ac:dyDescent="0.15">
      <c r="B5" s="5"/>
      <c r="C5" s="7" t="s">
        <v>16</v>
      </c>
      <c r="D5" s="134" t="s">
        <v>18</v>
      </c>
      <c r="E5" s="134" t="s">
        <v>19</v>
      </c>
      <c r="F5" s="134" t="s">
        <v>19</v>
      </c>
      <c r="G5" s="134" t="s">
        <v>20</v>
      </c>
      <c r="H5" s="134" t="s">
        <v>20</v>
      </c>
      <c r="I5" s="134" t="s">
        <v>21</v>
      </c>
      <c r="J5" s="134" t="s">
        <v>21</v>
      </c>
      <c r="K5" s="134" t="s">
        <v>22</v>
      </c>
      <c r="L5" s="134" t="s">
        <v>22</v>
      </c>
      <c r="M5" s="134" t="s">
        <v>23</v>
      </c>
      <c r="N5" s="134" t="s">
        <v>23</v>
      </c>
      <c r="O5" s="134" t="s">
        <v>24</v>
      </c>
      <c r="P5" s="134" t="s">
        <v>24</v>
      </c>
    </row>
    <row r="6" spans="2:17" ht="15" customHeight="1" thickBot="1" x14ac:dyDescent="0.2">
      <c r="B6" s="101"/>
      <c r="C6" s="12"/>
      <c r="D6" s="130" t="s">
        <v>80</v>
      </c>
      <c r="E6" s="130" t="s">
        <v>81</v>
      </c>
      <c r="F6" s="130" t="s">
        <v>80</v>
      </c>
      <c r="G6" s="130" t="s">
        <v>81</v>
      </c>
      <c r="H6" s="130" t="s">
        <v>80</v>
      </c>
      <c r="I6" s="130" t="s">
        <v>81</v>
      </c>
      <c r="J6" s="130" t="s">
        <v>80</v>
      </c>
      <c r="K6" s="130" t="s">
        <v>81</v>
      </c>
      <c r="L6" s="130" t="s">
        <v>80</v>
      </c>
      <c r="M6" s="130" t="s">
        <v>81</v>
      </c>
      <c r="N6" s="130" t="s">
        <v>80</v>
      </c>
      <c r="O6" s="130" t="s">
        <v>81</v>
      </c>
      <c r="P6" s="131" t="s">
        <v>80</v>
      </c>
    </row>
    <row r="7" spans="2:17" ht="15" customHeight="1" thickTop="1" x14ac:dyDescent="0.15">
      <c r="B7" s="127" t="s">
        <v>79</v>
      </c>
      <c r="C7" s="19"/>
      <c r="D7" s="21"/>
      <c r="E7" s="21"/>
      <c r="F7" s="21"/>
      <c r="G7" s="21"/>
      <c r="H7" s="21"/>
      <c r="I7" s="21"/>
      <c r="J7" s="21"/>
      <c r="K7" s="21"/>
      <c r="L7" s="21"/>
      <c r="M7" s="21"/>
      <c r="N7" s="21"/>
      <c r="O7" s="21"/>
      <c r="P7" s="126"/>
    </row>
    <row r="8" spans="2:17" ht="15" customHeight="1" x14ac:dyDescent="0.15">
      <c r="B8" s="123"/>
      <c r="C8" s="122" t="s">
        <v>34</v>
      </c>
      <c r="D8" s="121"/>
      <c r="E8" s="28"/>
      <c r="F8" s="121"/>
      <c r="G8" s="28"/>
      <c r="H8" s="121"/>
      <c r="I8" s="28"/>
      <c r="J8" s="121"/>
      <c r="K8" s="28"/>
      <c r="L8" s="121"/>
      <c r="M8" s="28"/>
      <c r="N8" s="28"/>
      <c r="O8" s="28"/>
      <c r="P8" s="28"/>
    </row>
    <row r="9" spans="2:17" ht="15" customHeight="1" x14ac:dyDescent="0.15">
      <c r="B9" s="123"/>
      <c r="C9" s="122" t="s">
        <v>35</v>
      </c>
      <c r="D9" s="45"/>
      <c r="E9" s="28"/>
      <c r="F9" s="121"/>
      <c r="G9" s="28"/>
      <c r="H9" s="121"/>
      <c r="I9" s="28"/>
      <c r="J9" s="121"/>
      <c r="K9" s="28"/>
      <c r="L9" s="121"/>
      <c r="M9" s="28"/>
      <c r="N9" s="28"/>
      <c r="O9" s="28"/>
      <c r="P9" s="28"/>
    </row>
    <row r="10" spans="2:17" ht="15" customHeight="1" x14ac:dyDescent="0.15">
      <c r="B10" s="119"/>
      <c r="C10" s="48" t="s">
        <v>36</v>
      </c>
      <c r="D10" s="117"/>
      <c r="E10" s="117"/>
      <c r="F10" s="117"/>
      <c r="G10" s="117"/>
      <c r="H10" s="117"/>
      <c r="I10" s="117"/>
      <c r="J10" s="117"/>
      <c r="K10" s="117"/>
      <c r="L10" s="117"/>
      <c r="M10" s="117"/>
      <c r="N10" s="117"/>
      <c r="O10" s="117"/>
      <c r="P10" s="118"/>
    </row>
    <row r="11" spans="2:17" ht="15" customHeight="1" thickBot="1" x14ac:dyDescent="0.2">
      <c r="B11" s="114" t="s">
        <v>78</v>
      </c>
      <c r="C11" s="58"/>
      <c r="D11" s="112"/>
      <c r="E11" s="112"/>
      <c r="F11" s="112"/>
      <c r="G11" s="112"/>
      <c r="H11" s="112"/>
      <c r="I11" s="112"/>
      <c r="J11" s="112"/>
      <c r="K11" s="112"/>
      <c r="L11" s="112"/>
      <c r="M11" s="112"/>
      <c r="N11" s="112"/>
      <c r="O11" s="112"/>
      <c r="P11" s="113"/>
    </row>
    <row r="12" spans="2:17" ht="15" customHeight="1" thickTop="1" thickBot="1" x14ac:dyDescent="0.2">
      <c r="B12" s="109" t="s">
        <v>30</v>
      </c>
      <c r="C12" s="108"/>
      <c r="D12" s="106"/>
      <c r="E12" s="107"/>
      <c r="F12" s="106"/>
      <c r="G12" s="107"/>
      <c r="H12" s="106"/>
      <c r="I12" s="107"/>
      <c r="J12" s="106"/>
      <c r="K12" s="107"/>
      <c r="L12" s="106"/>
      <c r="M12" s="107"/>
      <c r="N12" s="107"/>
      <c r="O12" s="107"/>
      <c r="P12" s="107"/>
    </row>
    <row r="13" spans="2:17" ht="15" customHeight="1" x14ac:dyDescent="0.15">
      <c r="B13" s="60"/>
      <c r="C13" s="60"/>
      <c r="D13" s="60"/>
      <c r="E13" s="60"/>
      <c r="F13" s="60"/>
      <c r="G13" s="60"/>
      <c r="H13" s="60"/>
      <c r="I13" s="60"/>
      <c r="J13" s="60"/>
      <c r="K13" s="60"/>
      <c r="L13" s="60"/>
      <c r="M13" s="60"/>
      <c r="N13" s="60"/>
      <c r="O13" s="60"/>
      <c r="P13" s="60"/>
      <c r="Q13" s="60"/>
    </row>
    <row r="14" spans="2:17" ht="15" customHeight="1" thickBot="1" x14ac:dyDescent="0.2">
      <c r="B14" s="60"/>
      <c r="C14" s="60"/>
      <c r="D14" s="60"/>
      <c r="F14" s="60"/>
      <c r="H14" s="60"/>
      <c r="J14" s="60"/>
      <c r="L14" s="60"/>
      <c r="N14" s="60"/>
      <c r="P14" s="4" t="s">
        <v>15</v>
      </c>
    </row>
    <row r="15" spans="2:17" ht="15" customHeight="1" x14ac:dyDescent="0.15">
      <c r="B15" s="5"/>
      <c r="C15" s="7" t="s">
        <v>16</v>
      </c>
      <c r="D15" s="134" t="s">
        <v>25</v>
      </c>
      <c r="E15" s="134" t="s">
        <v>25</v>
      </c>
      <c r="F15" s="134" t="s">
        <v>26</v>
      </c>
      <c r="G15" s="134" t="s">
        <v>26</v>
      </c>
      <c r="H15" s="134" t="s">
        <v>27</v>
      </c>
      <c r="I15" s="134" t="s">
        <v>27</v>
      </c>
      <c r="J15" s="134" t="s">
        <v>28</v>
      </c>
      <c r="K15" s="134" t="s">
        <v>28</v>
      </c>
      <c r="L15" s="134" t="s">
        <v>29</v>
      </c>
      <c r="M15" s="134" t="s">
        <v>29</v>
      </c>
      <c r="N15" s="134" t="s">
        <v>76</v>
      </c>
      <c r="O15" s="133" t="s">
        <v>76</v>
      </c>
      <c r="P15" s="132"/>
      <c r="Q15" s="60"/>
    </row>
    <row r="16" spans="2:17" ht="15" customHeight="1" thickBot="1" x14ac:dyDescent="0.2">
      <c r="B16" s="101"/>
      <c r="C16" s="12"/>
      <c r="D16" s="130" t="s">
        <v>81</v>
      </c>
      <c r="E16" s="130" t="s">
        <v>80</v>
      </c>
      <c r="F16" s="130" t="s">
        <v>81</v>
      </c>
      <c r="G16" s="130" t="s">
        <v>80</v>
      </c>
      <c r="H16" s="130" t="s">
        <v>81</v>
      </c>
      <c r="I16" s="130" t="s">
        <v>80</v>
      </c>
      <c r="J16" s="130" t="s">
        <v>81</v>
      </c>
      <c r="K16" s="130" t="s">
        <v>80</v>
      </c>
      <c r="L16" s="130" t="s">
        <v>81</v>
      </c>
      <c r="M16" s="131" t="s">
        <v>80</v>
      </c>
      <c r="N16" s="130" t="s">
        <v>81</v>
      </c>
      <c r="O16" s="129" t="s">
        <v>80</v>
      </c>
      <c r="P16" s="128" t="s">
        <v>30</v>
      </c>
      <c r="Q16" s="60"/>
    </row>
    <row r="17" spans="2:17" ht="15" customHeight="1" thickTop="1" x14ac:dyDescent="0.15">
      <c r="B17" s="127" t="s">
        <v>79</v>
      </c>
      <c r="C17" s="19"/>
      <c r="D17" s="21"/>
      <c r="E17" s="21"/>
      <c r="F17" s="21"/>
      <c r="G17" s="21"/>
      <c r="H17" s="21"/>
      <c r="I17" s="21"/>
      <c r="J17" s="21"/>
      <c r="K17" s="21"/>
      <c r="L17" s="21"/>
      <c r="M17" s="126"/>
      <c r="N17" s="21"/>
      <c r="O17" s="125"/>
      <c r="P17" s="124"/>
      <c r="Q17" s="60"/>
    </row>
    <row r="18" spans="2:17" ht="15" customHeight="1" x14ac:dyDescent="0.15">
      <c r="B18" s="123"/>
      <c r="C18" s="122" t="s">
        <v>34</v>
      </c>
      <c r="D18" s="121"/>
      <c r="E18" s="28"/>
      <c r="F18" s="121"/>
      <c r="G18" s="28"/>
      <c r="H18" s="121"/>
      <c r="I18" s="28"/>
      <c r="J18" s="121"/>
      <c r="K18" s="28"/>
      <c r="L18" s="121"/>
      <c r="M18" s="28"/>
      <c r="N18" s="28"/>
      <c r="O18" s="29"/>
      <c r="P18" s="120"/>
    </row>
    <row r="19" spans="2:17" ht="15" customHeight="1" x14ac:dyDescent="0.15">
      <c r="B19" s="123"/>
      <c r="C19" s="122" t="s">
        <v>35</v>
      </c>
      <c r="D19" s="121"/>
      <c r="E19" s="28"/>
      <c r="F19" s="121"/>
      <c r="G19" s="28"/>
      <c r="H19" s="121"/>
      <c r="I19" s="28"/>
      <c r="J19" s="121"/>
      <c r="K19" s="28"/>
      <c r="L19" s="121"/>
      <c r="M19" s="28"/>
      <c r="N19" s="28"/>
      <c r="O19" s="29"/>
      <c r="P19" s="120"/>
    </row>
    <row r="20" spans="2:17" ht="15" customHeight="1" x14ac:dyDescent="0.15">
      <c r="B20" s="119"/>
      <c r="C20" s="48" t="s">
        <v>36</v>
      </c>
      <c r="D20" s="117"/>
      <c r="E20" s="117"/>
      <c r="F20" s="117"/>
      <c r="G20" s="117"/>
      <c r="H20" s="117"/>
      <c r="I20" s="117"/>
      <c r="J20" s="117"/>
      <c r="K20" s="117"/>
      <c r="L20" s="117"/>
      <c r="M20" s="118"/>
      <c r="N20" s="117"/>
      <c r="O20" s="116"/>
      <c r="P20" s="115"/>
    </row>
    <row r="21" spans="2:17" ht="15" customHeight="1" thickBot="1" x14ac:dyDescent="0.2">
      <c r="B21" s="114" t="s">
        <v>78</v>
      </c>
      <c r="C21" s="58"/>
      <c r="D21" s="112"/>
      <c r="E21" s="112"/>
      <c r="F21" s="112"/>
      <c r="G21" s="112"/>
      <c r="H21" s="112"/>
      <c r="I21" s="112"/>
      <c r="J21" s="112"/>
      <c r="K21" s="112"/>
      <c r="L21" s="112"/>
      <c r="M21" s="113"/>
      <c r="N21" s="112"/>
      <c r="O21" s="111"/>
      <c r="P21" s="110"/>
      <c r="Q21" s="60"/>
    </row>
    <row r="22" spans="2:17" ht="15" customHeight="1" thickTop="1" thickBot="1" x14ac:dyDescent="0.2">
      <c r="B22" s="109" t="s">
        <v>30</v>
      </c>
      <c r="C22" s="108"/>
      <c r="D22" s="106"/>
      <c r="E22" s="106"/>
      <c r="F22" s="107"/>
      <c r="G22" s="106"/>
      <c r="H22" s="107"/>
      <c r="I22" s="106"/>
      <c r="J22" s="107"/>
      <c r="K22" s="106"/>
      <c r="L22" s="107"/>
      <c r="M22" s="107"/>
      <c r="N22" s="106"/>
      <c r="O22" s="105"/>
      <c r="P22" s="104"/>
      <c r="Q22" s="60"/>
    </row>
    <row r="23" spans="2:17" ht="15" customHeight="1" x14ac:dyDescent="0.15">
      <c r="B23" s="60"/>
      <c r="C23" s="60"/>
      <c r="D23" s="60"/>
      <c r="F23" s="60"/>
      <c r="H23" s="60"/>
      <c r="J23" s="60"/>
      <c r="L23" s="60"/>
      <c r="N23" s="60"/>
      <c r="P23" s="60"/>
    </row>
    <row r="24" spans="2:17" ht="15" customHeight="1" x14ac:dyDescent="0.15">
      <c r="B24" s="1" t="s">
        <v>375</v>
      </c>
      <c r="C24" s="60"/>
    </row>
    <row r="25" spans="2:17" ht="15" customHeight="1" x14ac:dyDescent="0.15">
      <c r="B25" s="60" t="s">
        <v>374</v>
      </c>
      <c r="C25" s="60"/>
    </row>
    <row r="26" spans="2:17" ht="15" customHeight="1" x14ac:dyDescent="0.15">
      <c r="B26" s="60"/>
      <c r="C26" s="60"/>
    </row>
    <row r="27" spans="2:17" ht="15" customHeight="1" x14ac:dyDescent="0.15">
      <c r="B27" s="60"/>
      <c r="C27" s="60"/>
    </row>
    <row r="28" spans="2:17" ht="15" customHeight="1" x14ac:dyDescent="0.15">
      <c r="B28" s="60"/>
      <c r="C28" s="60"/>
    </row>
    <row r="29" spans="2:17" ht="15" customHeight="1" x14ac:dyDescent="0.15">
      <c r="B29" s="60"/>
      <c r="C29" s="60"/>
    </row>
    <row r="30" spans="2:17" ht="15" customHeight="1" x14ac:dyDescent="0.15">
      <c r="B30" s="60"/>
      <c r="C30" s="60"/>
    </row>
    <row r="31" spans="2:17" ht="15" customHeight="1" x14ac:dyDescent="0.15">
      <c r="B31" s="60"/>
      <c r="C31" s="60"/>
    </row>
    <row r="32" spans="2:17" ht="15" customHeight="1" x14ac:dyDescent="0.15">
      <c r="B32" s="60"/>
      <c r="C32" s="60"/>
    </row>
    <row r="33" spans="2:3" ht="15" customHeight="1" x14ac:dyDescent="0.15">
      <c r="B33" s="60"/>
      <c r="C33" s="60"/>
    </row>
    <row r="34" spans="2:3" ht="15" customHeight="1" x14ac:dyDescent="0.15">
      <c r="B34" s="60"/>
      <c r="C34" s="60"/>
    </row>
    <row r="35" spans="2:3" ht="15" customHeight="1" x14ac:dyDescent="0.15">
      <c r="B35" s="60"/>
      <c r="C35" s="60"/>
    </row>
    <row r="36" spans="2:3" ht="15" customHeight="1" x14ac:dyDescent="0.15">
      <c r="B36" s="60"/>
      <c r="C36" s="60"/>
    </row>
    <row r="37" spans="2:3" ht="15" customHeight="1" x14ac:dyDescent="0.15">
      <c r="B37" s="60"/>
      <c r="C37" s="60"/>
    </row>
    <row r="38" spans="2:3" ht="15" customHeight="1" x14ac:dyDescent="0.15">
      <c r="B38" s="60"/>
      <c r="C38" s="60"/>
    </row>
    <row r="39" spans="2:3" ht="15" customHeight="1" x14ac:dyDescent="0.15">
      <c r="B39" s="60"/>
      <c r="C39" s="60"/>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0"/>
  <sheetViews>
    <sheetView showZeros="0" view="pageBreakPreview" topLeftCell="D1" zoomScale="85" zoomScaleNormal="100" zoomScaleSheetLayoutView="85" workbookViewId="0">
      <selection activeCell="S10" sqref="S10"/>
    </sheetView>
  </sheetViews>
  <sheetFormatPr defaultRowHeight="13.5" customHeight="1" x14ac:dyDescent="0.15"/>
  <cols>
    <col min="1" max="1" width="5.25" style="136" bestFit="1" customWidth="1"/>
    <col min="2" max="2" width="9" style="136"/>
    <col min="3" max="4" width="5.875" style="136" customWidth="1"/>
    <col min="5" max="10" width="5.875" style="135" customWidth="1"/>
    <col min="11" max="11" width="7.125" style="135" bestFit="1" customWidth="1"/>
    <col min="12" max="13" width="5.875" style="136" customWidth="1"/>
    <col min="14" max="23" width="5.875" style="135" customWidth="1"/>
    <col min="24" max="16384" width="9" style="135"/>
  </cols>
  <sheetData>
    <row r="1" spans="1:23" ht="13.5" customHeight="1" x14ac:dyDescent="0.15">
      <c r="V1" s="151"/>
      <c r="W1" s="151" t="s">
        <v>106</v>
      </c>
    </row>
    <row r="2" spans="1:23" ht="13.5" customHeight="1" x14ac:dyDescent="0.15">
      <c r="A2" s="150" t="s">
        <v>105</v>
      </c>
    </row>
    <row r="3" spans="1:23" ht="13.5" customHeight="1" x14ac:dyDescent="0.15">
      <c r="A3" s="135"/>
      <c r="K3" s="135" t="s">
        <v>373</v>
      </c>
    </row>
    <row r="4" spans="1:23" ht="13.5" customHeight="1" x14ac:dyDescent="0.15">
      <c r="A4" s="1033" t="s">
        <v>104</v>
      </c>
      <c r="B4" s="1037" t="s">
        <v>103</v>
      </c>
      <c r="C4" s="1299" t="s">
        <v>380</v>
      </c>
      <c r="D4" s="1300"/>
      <c r="E4" s="1300"/>
      <c r="F4" s="1300"/>
      <c r="G4" s="1300"/>
      <c r="H4" s="1300"/>
      <c r="I4" s="1300"/>
      <c r="J4" s="1301"/>
      <c r="K4" s="1043" t="s">
        <v>102</v>
      </c>
      <c r="L4" s="1044"/>
      <c r="M4" s="1044"/>
      <c r="N4" s="1044"/>
      <c r="O4" s="1044"/>
      <c r="P4" s="1044"/>
      <c r="Q4" s="1044"/>
      <c r="R4" s="1044"/>
      <c r="S4" s="1044"/>
      <c r="T4" s="1044"/>
      <c r="U4" s="1044"/>
      <c r="V4" s="1044"/>
      <c r="W4" s="1045"/>
    </row>
    <row r="5" spans="1:23" ht="13.5" customHeight="1" x14ac:dyDescent="0.15">
      <c r="A5" s="1034"/>
      <c r="B5" s="1038"/>
      <c r="C5" s="1046" t="s">
        <v>100</v>
      </c>
      <c r="D5" s="1048" t="s">
        <v>99</v>
      </c>
      <c r="E5" s="1050" t="s">
        <v>98</v>
      </c>
      <c r="F5" s="1051"/>
      <c r="G5" s="1051"/>
      <c r="H5" s="1051"/>
      <c r="I5" s="1051"/>
      <c r="J5" s="1052"/>
      <c r="K5" s="1053" t="s">
        <v>101</v>
      </c>
      <c r="L5" s="1055" t="s">
        <v>100</v>
      </c>
      <c r="M5" s="1048" t="s">
        <v>99</v>
      </c>
      <c r="N5" s="1050" t="s">
        <v>98</v>
      </c>
      <c r="O5" s="1051"/>
      <c r="P5" s="1051"/>
      <c r="Q5" s="1051"/>
      <c r="R5" s="1051"/>
      <c r="S5" s="1051"/>
      <c r="T5" s="1051"/>
      <c r="U5" s="1051"/>
      <c r="V5" s="1051"/>
      <c r="W5" s="1057"/>
    </row>
    <row r="6" spans="1:23" ht="13.5" customHeight="1" x14ac:dyDescent="0.15">
      <c r="A6" s="1035"/>
      <c r="B6" s="1038"/>
      <c r="C6" s="1047"/>
      <c r="D6" s="1049"/>
      <c r="E6" s="1050" t="s">
        <v>97</v>
      </c>
      <c r="F6" s="1051"/>
      <c r="G6" s="1057"/>
      <c r="H6" s="1050" t="s">
        <v>96</v>
      </c>
      <c r="I6" s="1051"/>
      <c r="J6" s="1052"/>
      <c r="K6" s="1046"/>
      <c r="L6" s="1056"/>
      <c r="M6" s="1049"/>
      <c r="N6" s="1050" t="s">
        <v>97</v>
      </c>
      <c r="O6" s="1051"/>
      <c r="P6" s="1051"/>
      <c r="Q6" s="1051"/>
      <c r="R6" s="1057"/>
      <c r="S6" s="1050" t="s">
        <v>96</v>
      </c>
      <c r="T6" s="1051"/>
      <c r="U6" s="1051"/>
      <c r="V6" s="1051"/>
      <c r="W6" s="1057"/>
    </row>
    <row r="7" spans="1:23" ht="54.75" thickBot="1" x14ac:dyDescent="0.2">
      <c r="A7" s="1036"/>
      <c r="B7" s="1039"/>
      <c r="C7" s="149" t="s">
        <v>93</v>
      </c>
      <c r="D7" s="147" t="s">
        <v>92</v>
      </c>
      <c r="E7" s="145" t="s">
        <v>88</v>
      </c>
      <c r="F7" s="146" t="s">
        <v>95</v>
      </c>
      <c r="G7" s="146" t="s">
        <v>94</v>
      </c>
      <c r="H7" s="145" t="s">
        <v>88</v>
      </c>
      <c r="I7" s="146" t="s">
        <v>95</v>
      </c>
      <c r="J7" s="146" t="s">
        <v>94</v>
      </c>
      <c r="K7" s="1054"/>
      <c r="L7" s="148" t="s">
        <v>93</v>
      </c>
      <c r="M7" s="147" t="s">
        <v>92</v>
      </c>
      <c r="N7" s="145" t="s">
        <v>88</v>
      </c>
      <c r="O7" s="146" t="s">
        <v>91</v>
      </c>
      <c r="P7" s="146" t="s">
        <v>86</v>
      </c>
      <c r="Q7" s="146" t="s">
        <v>90</v>
      </c>
      <c r="R7" s="146" t="s">
        <v>89</v>
      </c>
      <c r="S7" s="145" t="s">
        <v>88</v>
      </c>
      <c r="T7" s="146" t="s">
        <v>87</v>
      </c>
      <c r="U7" s="146" t="s">
        <v>86</v>
      </c>
      <c r="V7" s="146" t="s">
        <v>85</v>
      </c>
      <c r="W7" s="145" t="s">
        <v>84</v>
      </c>
    </row>
    <row r="8" spans="1:23" ht="13.5" customHeight="1" thickTop="1" x14ac:dyDescent="0.15">
      <c r="A8" s="1029">
        <v>1</v>
      </c>
      <c r="B8" s="1031" t="s">
        <v>261</v>
      </c>
      <c r="C8" s="1032">
        <f>E8+H8+E9+H9</f>
        <v>125</v>
      </c>
      <c r="D8" s="1020">
        <v>114</v>
      </c>
      <c r="E8" s="572">
        <v>75</v>
      </c>
      <c r="F8" s="141">
        <f t="shared" ref="F8:F71" si="0">E8/210*1000</f>
        <v>357.14285714285717</v>
      </c>
      <c r="G8" s="573">
        <v>500</v>
      </c>
      <c r="H8" s="572">
        <v>50</v>
      </c>
      <c r="I8" s="141">
        <f>H8/210/SQRT(3)*1000</f>
        <v>137.46434980705374</v>
      </c>
      <c r="J8" s="574">
        <v>380</v>
      </c>
      <c r="K8" s="1022"/>
      <c r="L8" s="1024">
        <f>+N8+N9+S8+S9</f>
        <v>0</v>
      </c>
      <c r="M8" s="1297"/>
      <c r="N8" s="142"/>
      <c r="O8" s="141">
        <f>+N8/210*1000</f>
        <v>0</v>
      </c>
      <c r="P8" s="140"/>
      <c r="Q8" s="139">
        <f>+G8+P8</f>
        <v>500</v>
      </c>
      <c r="R8" s="143">
        <f>IF(O8=0,0,+Q8/O8*100)</f>
        <v>0</v>
      </c>
      <c r="S8" s="142"/>
      <c r="T8" s="141">
        <f t="shared" ref="T8:T39" si="1">+S8/210/SQRT(3)*1000</f>
        <v>0</v>
      </c>
      <c r="U8" s="140"/>
      <c r="V8" s="139">
        <f t="shared" ref="V8:V39" si="2">+J8+U8</f>
        <v>380</v>
      </c>
      <c r="W8" s="138">
        <f t="shared" ref="W8:W39" si="3">IF(T8=0,0,+V8/T8*100)</f>
        <v>0</v>
      </c>
    </row>
    <row r="9" spans="1:23" ht="13.5" customHeight="1" x14ac:dyDescent="0.15">
      <c r="A9" s="1026"/>
      <c r="B9" s="1027"/>
      <c r="C9" s="1028"/>
      <c r="D9" s="1021"/>
      <c r="E9" s="575"/>
      <c r="F9" s="436">
        <f t="shared" si="0"/>
        <v>0</v>
      </c>
      <c r="G9" s="576"/>
      <c r="H9" s="575"/>
      <c r="I9" s="436">
        <f t="shared" ref="I9:I72" si="4">H9/210/SQRT(3)*1000</f>
        <v>0</v>
      </c>
      <c r="J9" s="577"/>
      <c r="K9" s="1023"/>
      <c r="L9" s="1025"/>
      <c r="M9" s="1296"/>
      <c r="N9" s="144"/>
      <c r="O9" s="436">
        <f>+N9/210*1000</f>
        <v>0</v>
      </c>
      <c r="P9" s="437"/>
      <c r="Q9" s="438">
        <f>+G9+P9</f>
        <v>0</v>
      </c>
      <c r="R9" s="578">
        <f>IF(O9=0,0,+Q9/O9*100)</f>
        <v>0</v>
      </c>
      <c r="S9" s="144"/>
      <c r="T9" s="436">
        <f t="shared" si="1"/>
        <v>0</v>
      </c>
      <c r="U9" s="437"/>
      <c r="V9" s="438">
        <f t="shared" si="2"/>
        <v>0</v>
      </c>
      <c r="W9" s="439">
        <f t="shared" si="3"/>
        <v>0</v>
      </c>
    </row>
    <row r="10" spans="1:23" ht="13.5" customHeight="1" x14ac:dyDescent="0.15">
      <c r="A10" s="1026">
        <f>+A8+1</f>
        <v>2</v>
      </c>
      <c r="B10" s="1027" t="s">
        <v>262</v>
      </c>
      <c r="C10" s="1028">
        <f>E10+H10+E11+H11</f>
        <v>175</v>
      </c>
      <c r="D10" s="1021">
        <v>97</v>
      </c>
      <c r="E10" s="575">
        <v>75</v>
      </c>
      <c r="F10" s="436">
        <f t="shared" si="0"/>
        <v>357.14285714285717</v>
      </c>
      <c r="G10" s="576">
        <v>290</v>
      </c>
      <c r="H10" s="575">
        <v>100</v>
      </c>
      <c r="I10" s="436">
        <f t="shared" si="4"/>
        <v>274.92869961410747</v>
      </c>
      <c r="J10" s="577">
        <v>221</v>
      </c>
      <c r="K10" s="1023"/>
      <c r="L10" s="1025">
        <f>+N10+N11+S10+S11</f>
        <v>0</v>
      </c>
      <c r="M10" s="1296"/>
      <c r="N10" s="144"/>
      <c r="O10" s="436">
        <f t="shared" ref="O10:O13" si="5">+N10/210*1000</f>
        <v>0</v>
      </c>
      <c r="P10" s="437"/>
      <c r="Q10" s="438">
        <f>+G10+P10</f>
        <v>290</v>
      </c>
      <c r="R10" s="578">
        <f>IF(O10=0,0,+Q10/O10*100)</f>
        <v>0</v>
      </c>
      <c r="S10" s="144"/>
      <c r="T10" s="436">
        <f t="shared" si="1"/>
        <v>0</v>
      </c>
      <c r="U10" s="437"/>
      <c r="V10" s="438">
        <f t="shared" si="2"/>
        <v>221</v>
      </c>
      <c r="W10" s="439">
        <f t="shared" si="3"/>
        <v>0</v>
      </c>
    </row>
    <row r="11" spans="1:23" ht="13.5" customHeight="1" x14ac:dyDescent="0.15">
      <c r="A11" s="1026"/>
      <c r="B11" s="1027"/>
      <c r="C11" s="1028"/>
      <c r="D11" s="1021"/>
      <c r="E11" s="575"/>
      <c r="F11" s="436">
        <f t="shared" si="0"/>
        <v>0</v>
      </c>
      <c r="G11" s="576"/>
      <c r="H11" s="575"/>
      <c r="I11" s="436">
        <f t="shared" si="4"/>
        <v>0</v>
      </c>
      <c r="J11" s="577"/>
      <c r="K11" s="1023"/>
      <c r="L11" s="1025"/>
      <c r="M11" s="1296"/>
      <c r="N11" s="144"/>
      <c r="O11" s="436">
        <f t="shared" si="5"/>
        <v>0</v>
      </c>
      <c r="P11" s="437"/>
      <c r="Q11" s="438">
        <f>+G11+P11</f>
        <v>0</v>
      </c>
      <c r="R11" s="578">
        <f t="shared" ref="R11:R74" si="6">IF(O11=0,0,+Q11/O11*100)</f>
        <v>0</v>
      </c>
      <c r="S11" s="144"/>
      <c r="T11" s="436">
        <f t="shared" si="1"/>
        <v>0</v>
      </c>
      <c r="U11" s="437"/>
      <c r="V11" s="438">
        <f t="shared" si="2"/>
        <v>0</v>
      </c>
      <c r="W11" s="439">
        <f t="shared" si="3"/>
        <v>0</v>
      </c>
    </row>
    <row r="12" spans="1:23" ht="13.5" customHeight="1" x14ac:dyDescent="0.15">
      <c r="A12" s="1026">
        <f t="shared" ref="A12" si="7">+A10+1</f>
        <v>3</v>
      </c>
      <c r="B12" s="1027" t="s">
        <v>263</v>
      </c>
      <c r="C12" s="1028">
        <f>E12+H12+E13+H13</f>
        <v>400</v>
      </c>
      <c r="D12" s="1021">
        <v>241</v>
      </c>
      <c r="E12" s="575">
        <v>100</v>
      </c>
      <c r="F12" s="436">
        <f t="shared" si="0"/>
        <v>476.19047619047615</v>
      </c>
      <c r="G12" s="576">
        <v>280</v>
      </c>
      <c r="H12" s="575">
        <v>200</v>
      </c>
      <c r="I12" s="436">
        <f t="shared" si="4"/>
        <v>549.85739922821494</v>
      </c>
      <c r="J12" s="577">
        <v>360</v>
      </c>
      <c r="K12" s="1023"/>
      <c r="L12" s="1025">
        <f>+N12+N13+S12+S13</f>
        <v>0</v>
      </c>
      <c r="M12" s="1296"/>
      <c r="N12" s="144"/>
      <c r="O12" s="436">
        <f t="shared" si="5"/>
        <v>0</v>
      </c>
      <c r="P12" s="437"/>
      <c r="Q12" s="438">
        <f>+G12+P12</f>
        <v>280</v>
      </c>
      <c r="R12" s="578">
        <f t="shared" si="6"/>
        <v>0</v>
      </c>
      <c r="S12" s="144"/>
      <c r="T12" s="436">
        <f t="shared" si="1"/>
        <v>0</v>
      </c>
      <c r="U12" s="437"/>
      <c r="V12" s="438">
        <f t="shared" si="2"/>
        <v>360</v>
      </c>
      <c r="W12" s="439">
        <f t="shared" si="3"/>
        <v>0</v>
      </c>
    </row>
    <row r="13" spans="1:23" ht="13.5" customHeight="1" x14ac:dyDescent="0.15">
      <c r="A13" s="1026"/>
      <c r="B13" s="1027"/>
      <c r="C13" s="1028"/>
      <c r="D13" s="1021"/>
      <c r="E13" s="575">
        <v>100</v>
      </c>
      <c r="F13" s="436">
        <f t="shared" si="0"/>
        <v>476.19047619047615</v>
      </c>
      <c r="G13" s="576">
        <v>410</v>
      </c>
      <c r="H13" s="575"/>
      <c r="I13" s="436">
        <f t="shared" si="4"/>
        <v>0</v>
      </c>
      <c r="J13" s="577"/>
      <c r="K13" s="1023"/>
      <c r="L13" s="1025"/>
      <c r="M13" s="1296"/>
      <c r="N13" s="144"/>
      <c r="O13" s="436">
        <f t="shared" si="5"/>
        <v>0</v>
      </c>
      <c r="P13" s="437"/>
      <c r="Q13" s="438">
        <f t="shared" ref="Q13:Q76" si="8">+G13+P13</f>
        <v>410</v>
      </c>
      <c r="R13" s="578">
        <f t="shared" si="6"/>
        <v>0</v>
      </c>
      <c r="S13" s="144"/>
      <c r="T13" s="436">
        <f t="shared" si="1"/>
        <v>0</v>
      </c>
      <c r="U13" s="437"/>
      <c r="V13" s="438">
        <f t="shared" si="2"/>
        <v>0</v>
      </c>
      <c r="W13" s="439">
        <f t="shared" si="3"/>
        <v>0</v>
      </c>
    </row>
    <row r="14" spans="1:23" ht="13.5" customHeight="1" x14ac:dyDescent="0.15">
      <c r="A14" s="1026">
        <f t="shared" ref="A14" si="9">+A12+1</f>
        <v>4</v>
      </c>
      <c r="B14" s="1027" t="s">
        <v>264</v>
      </c>
      <c r="C14" s="1028">
        <f>E14+H14+E15+H15</f>
        <v>150</v>
      </c>
      <c r="D14" s="1021">
        <v>68</v>
      </c>
      <c r="E14" s="575">
        <v>100</v>
      </c>
      <c r="F14" s="436">
        <f t="shared" si="0"/>
        <v>476.19047619047615</v>
      </c>
      <c r="G14" s="576">
        <v>350</v>
      </c>
      <c r="H14" s="575">
        <v>50</v>
      </c>
      <c r="I14" s="436">
        <f t="shared" si="4"/>
        <v>137.46434980705374</v>
      </c>
      <c r="J14" s="577">
        <v>320</v>
      </c>
      <c r="K14" s="1023"/>
      <c r="L14" s="1025">
        <f t="shared" ref="L14" si="10">+N14+N15+S14+S15</f>
        <v>0</v>
      </c>
      <c r="M14" s="1296"/>
      <c r="N14" s="144"/>
      <c r="O14" s="436">
        <f t="shared" ref="O14:O77" si="11">+N14/210*1000</f>
        <v>0</v>
      </c>
      <c r="P14" s="437"/>
      <c r="Q14" s="438">
        <f t="shared" si="8"/>
        <v>350</v>
      </c>
      <c r="R14" s="578">
        <f t="shared" si="6"/>
        <v>0</v>
      </c>
      <c r="S14" s="144"/>
      <c r="T14" s="436">
        <f t="shared" si="1"/>
        <v>0</v>
      </c>
      <c r="U14" s="437"/>
      <c r="V14" s="438">
        <f t="shared" si="2"/>
        <v>320</v>
      </c>
      <c r="W14" s="439">
        <f t="shared" si="3"/>
        <v>0</v>
      </c>
    </row>
    <row r="15" spans="1:23" ht="13.5" customHeight="1" x14ac:dyDescent="0.15">
      <c r="A15" s="1026"/>
      <c r="B15" s="1027"/>
      <c r="C15" s="1028"/>
      <c r="D15" s="1021"/>
      <c r="E15" s="575"/>
      <c r="F15" s="436">
        <f t="shared" si="0"/>
        <v>0</v>
      </c>
      <c r="G15" s="576"/>
      <c r="H15" s="575"/>
      <c r="I15" s="436">
        <f t="shared" si="4"/>
        <v>0</v>
      </c>
      <c r="J15" s="577"/>
      <c r="K15" s="1023"/>
      <c r="L15" s="1025"/>
      <c r="M15" s="1296"/>
      <c r="N15" s="144"/>
      <c r="O15" s="436">
        <f t="shared" si="11"/>
        <v>0</v>
      </c>
      <c r="P15" s="437"/>
      <c r="Q15" s="438">
        <f t="shared" si="8"/>
        <v>0</v>
      </c>
      <c r="R15" s="578">
        <f t="shared" si="6"/>
        <v>0</v>
      </c>
      <c r="S15" s="144"/>
      <c r="T15" s="436">
        <f t="shared" si="1"/>
        <v>0</v>
      </c>
      <c r="U15" s="437"/>
      <c r="V15" s="438">
        <f t="shared" si="2"/>
        <v>0</v>
      </c>
      <c r="W15" s="439">
        <f t="shared" si="3"/>
        <v>0</v>
      </c>
    </row>
    <row r="16" spans="1:23" ht="13.5" customHeight="1" x14ac:dyDescent="0.15">
      <c r="A16" s="1026">
        <f t="shared" ref="A16" si="12">+A14+1</f>
        <v>5</v>
      </c>
      <c r="B16" s="1027" t="s">
        <v>265</v>
      </c>
      <c r="C16" s="1028">
        <f>E16+H16+E17+H17</f>
        <v>175</v>
      </c>
      <c r="D16" s="1021">
        <v>96</v>
      </c>
      <c r="E16" s="575">
        <v>100</v>
      </c>
      <c r="F16" s="436">
        <f t="shared" si="0"/>
        <v>476.19047619047615</v>
      </c>
      <c r="G16" s="576">
        <v>340</v>
      </c>
      <c r="H16" s="575">
        <v>75</v>
      </c>
      <c r="I16" s="436">
        <f t="shared" si="4"/>
        <v>206.19652471058063</v>
      </c>
      <c r="J16" s="577">
        <v>195</v>
      </c>
      <c r="K16" s="1023"/>
      <c r="L16" s="1025">
        <f t="shared" ref="L16" si="13">+N16+N17+S16+S17</f>
        <v>0</v>
      </c>
      <c r="M16" s="1296"/>
      <c r="N16" s="144"/>
      <c r="O16" s="436">
        <f t="shared" si="11"/>
        <v>0</v>
      </c>
      <c r="P16" s="437"/>
      <c r="Q16" s="438">
        <f t="shared" si="8"/>
        <v>340</v>
      </c>
      <c r="R16" s="578">
        <f t="shared" si="6"/>
        <v>0</v>
      </c>
      <c r="S16" s="144"/>
      <c r="T16" s="436">
        <f t="shared" si="1"/>
        <v>0</v>
      </c>
      <c r="U16" s="437"/>
      <c r="V16" s="438">
        <f t="shared" si="2"/>
        <v>195</v>
      </c>
      <c r="W16" s="439">
        <f t="shared" si="3"/>
        <v>0</v>
      </c>
    </row>
    <row r="17" spans="1:23" ht="13.5" customHeight="1" x14ac:dyDescent="0.15">
      <c r="A17" s="1026"/>
      <c r="B17" s="1027"/>
      <c r="C17" s="1028"/>
      <c r="D17" s="1021"/>
      <c r="E17" s="575"/>
      <c r="F17" s="436">
        <f t="shared" si="0"/>
        <v>0</v>
      </c>
      <c r="G17" s="576"/>
      <c r="H17" s="575"/>
      <c r="I17" s="436">
        <f t="shared" si="4"/>
        <v>0</v>
      </c>
      <c r="J17" s="577"/>
      <c r="K17" s="1023"/>
      <c r="L17" s="1025"/>
      <c r="M17" s="1296"/>
      <c r="N17" s="144"/>
      <c r="O17" s="436">
        <f t="shared" si="11"/>
        <v>0</v>
      </c>
      <c r="P17" s="437"/>
      <c r="Q17" s="438">
        <f t="shared" si="8"/>
        <v>0</v>
      </c>
      <c r="R17" s="578">
        <f t="shared" si="6"/>
        <v>0</v>
      </c>
      <c r="S17" s="144"/>
      <c r="T17" s="436">
        <f t="shared" si="1"/>
        <v>0</v>
      </c>
      <c r="U17" s="437"/>
      <c r="V17" s="438">
        <f t="shared" si="2"/>
        <v>0</v>
      </c>
      <c r="W17" s="439">
        <f t="shared" si="3"/>
        <v>0</v>
      </c>
    </row>
    <row r="18" spans="1:23" ht="13.5" customHeight="1" x14ac:dyDescent="0.15">
      <c r="A18" s="1026">
        <f t="shared" ref="A18" si="14">+A16+1</f>
        <v>6</v>
      </c>
      <c r="B18" s="1027" t="s">
        <v>266</v>
      </c>
      <c r="C18" s="1028">
        <f>E18+H18+E19+H19</f>
        <v>150</v>
      </c>
      <c r="D18" s="1021">
        <v>67</v>
      </c>
      <c r="E18" s="575">
        <v>75</v>
      </c>
      <c r="F18" s="436">
        <f t="shared" si="0"/>
        <v>357.14285714285717</v>
      </c>
      <c r="G18" s="576">
        <v>280</v>
      </c>
      <c r="H18" s="575">
        <v>75</v>
      </c>
      <c r="I18" s="436">
        <f t="shared" si="4"/>
        <v>206.19652471058063</v>
      </c>
      <c r="J18" s="577">
        <v>184</v>
      </c>
      <c r="K18" s="1023"/>
      <c r="L18" s="1025">
        <f t="shared" ref="L18" si="15">+N18+N19+S18+S19</f>
        <v>0</v>
      </c>
      <c r="M18" s="1296"/>
      <c r="N18" s="144"/>
      <c r="O18" s="436">
        <f t="shared" si="11"/>
        <v>0</v>
      </c>
      <c r="P18" s="437"/>
      <c r="Q18" s="438">
        <f t="shared" si="8"/>
        <v>280</v>
      </c>
      <c r="R18" s="578">
        <f t="shared" si="6"/>
        <v>0</v>
      </c>
      <c r="S18" s="144"/>
      <c r="T18" s="436">
        <f t="shared" si="1"/>
        <v>0</v>
      </c>
      <c r="U18" s="437"/>
      <c r="V18" s="438">
        <f t="shared" si="2"/>
        <v>184</v>
      </c>
      <c r="W18" s="439">
        <f t="shared" si="3"/>
        <v>0</v>
      </c>
    </row>
    <row r="19" spans="1:23" ht="13.5" customHeight="1" x14ac:dyDescent="0.15">
      <c r="A19" s="1026"/>
      <c r="B19" s="1027"/>
      <c r="C19" s="1028"/>
      <c r="D19" s="1021"/>
      <c r="E19" s="575"/>
      <c r="F19" s="436">
        <f t="shared" si="0"/>
        <v>0</v>
      </c>
      <c r="G19" s="576"/>
      <c r="H19" s="575"/>
      <c r="I19" s="436">
        <f t="shared" si="4"/>
        <v>0</v>
      </c>
      <c r="J19" s="577"/>
      <c r="K19" s="1023"/>
      <c r="L19" s="1025"/>
      <c r="M19" s="1296"/>
      <c r="N19" s="144"/>
      <c r="O19" s="436">
        <f t="shared" si="11"/>
        <v>0</v>
      </c>
      <c r="P19" s="437"/>
      <c r="Q19" s="438">
        <f t="shared" si="8"/>
        <v>0</v>
      </c>
      <c r="R19" s="578">
        <f t="shared" si="6"/>
        <v>0</v>
      </c>
      <c r="S19" s="144"/>
      <c r="T19" s="436">
        <f t="shared" si="1"/>
        <v>0</v>
      </c>
      <c r="U19" s="437"/>
      <c r="V19" s="438">
        <f t="shared" si="2"/>
        <v>0</v>
      </c>
      <c r="W19" s="439">
        <f t="shared" si="3"/>
        <v>0</v>
      </c>
    </row>
    <row r="20" spans="1:23" ht="13.5" customHeight="1" x14ac:dyDescent="0.15">
      <c r="A20" s="1026">
        <f t="shared" ref="A20" si="16">+A18+1</f>
        <v>7</v>
      </c>
      <c r="B20" s="1027" t="s">
        <v>267</v>
      </c>
      <c r="C20" s="1028">
        <f t="shared" ref="C20" si="17">E20+H20+E21+H21</f>
        <v>150</v>
      </c>
      <c r="D20" s="1021">
        <v>65</v>
      </c>
      <c r="E20" s="575">
        <v>75</v>
      </c>
      <c r="F20" s="436">
        <f t="shared" si="0"/>
        <v>357.14285714285717</v>
      </c>
      <c r="G20" s="576">
        <v>333</v>
      </c>
      <c r="H20" s="575">
        <v>75</v>
      </c>
      <c r="I20" s="436">
        <f t="shared" si="4"/>
        <v>206.19652471058063</v>
      </c>
      <c r="J20" s="577">
        <v>108.1</v>
      </c>
      <c r="K20" s="1023"/>
      <c r="L20" s="1025">
        <f t="shared" ref="L20" si="18">+N20+N21+S20+S21</f>
        <v>0</v>
      </c>
      <c r="M20" s="1296"/>
      <c r="N20" s="144"/>
      <c r="O20" s="436">
        <f t="shared" si="11"/>
        <v>0</v>
      </c>
      <c r="P20" s="437"/>
      <c r="Q20" s="438">
        <f t="shared" si="8"/>
        <v>333</v>
      </c>
      <c r="R20" s="578">
        <f t="shared" si="6"/>
        <v>0</v>
      </c>
      <c r="S20" s="144"/>
      <c r="T20" s="436">
        <f t="shared" si="1"/>
        <v>0</v>
      </c>
      <c r="U20" s="437"/>
      <c r="V20" s="438">
        <f t="shared" si="2"/>
        <v>108.1</v>
      </c>
      <c r="W20" s="439">
        <f t="shared" si="3"/>
        <v>0</v>
      </c>
    </row>
    <row r="21" spans="1:23" ht="13.5" customHeight="1" x14ac:dyDescent="0.15">
      <c r="A21" s="1026"/>
      <c r="B21" s="1027"/>
      <c r="C21" s="1028"/>
      <c r="D21" s="1021"/>
      <c r="E21" s="575"/>
      <c r="F21" s="436">
        <f t="shared" si="0"/>
        <v>0</v>
      </c>
      <c r="G21" s="576"/>
      <c r="H21" s="575"/>
      <c r="I21" s="436">
        <f t="shared" si="4"/>
        <v>0</v>
      </c>
      <c r="J21" s="577"/>
      <c r="K21" s="1023"/>
      <c r="L21" s="1025"/>
      <c r="M21" s="1296"/>
      <c r="N21" s="144"/>
      <c r="O21" s="436">
        <f t="shared" si="11"/>
        <v>0</v>
      </c>
      <c r="P21" s="437"/>
      <c r="Q21" s="438">
        <f t="shared" si="8"/>
        <v>0</v>
      </c>
      <c r="R21" s="578">
        <f t="shared" si="6"/>
        <v>0</v>
      </c>
      <c r="S21" s="144"/>
      <c r="T21" s="436">
        <f t="shared" si="1"/>
        <v>0</v>
      </c>
      <c r="U21" s="437"/>
      <c r="V21" s="438">
        <f t="shared" si="2"/>
        <v>0</v>
      </c>
      <c r="W21" s="439">
        <f t="shared" si="3"/>
        <v>0</v>
      </c>
    </row>
    <row r="22" spans="1:23" ht="13.5" customHeight="1" x14ac:dyDescent="0.15">
      <c r="A22" s="1026">
        <f t="shared" ref="A22" si="19">+A20+1</f>
        <v>8</v>
      </c>
      <c r="B22" s="1027" t="s">
        <v>268</v>
      </c>
      <c r="C22" s="1028">
        <f t="shared" ref="C22" si="20">E22+H22+E23+H23</f>
        <v>175</v>
      </c>
      <c r="D22" s="1021">
        <v>123</v>
      </c>
      <c r="E22" s="575">
        <v>75</v>
      </c>
      <c r="F22" s="436">
        <f t="shared" si="0"/>
        <v>357.14285714285717</v>
      </c>
      <c r="G22" s="576">
        <v>260</v>
      </c>
      <c r="H22" s="575">
        <v>100</v>
      </c>
      <c r="I22" s="436">
        <f t="shared" si="4"/>
        <v>274.92869961410747</v>
      </c>
      <c r="J22" s="577">
        <v>160</v>
      </c>
      <c r="K22" s="1023"/>
      <c r="L22" s="1025">
        <f t="shared" ref="L22" si="21">+N22+N23+S22+S23</f>
        <v>0</v>
      </c>
      <c r="M22" s="1296"/>
      <c r="N22" s="144"/>
      <c r="O22" s="436">
        <f t="shared" si="11"/>
        <v>0</v>
      </c>
      <c r="P22" s="437"/>
      <c r="Q22" s="438">
        <f t="shared" si="8"/>
        <v>260</v>
      </c>
      <c r="R22" s="578">
        <f t="shared" si="6"/>
        <v>0</v>
      </c>
      <c r="S22" s="144"/>
      <c r="T22" s="436">
        <f t="shared" si="1"/>
        <v>0</v>
      </c>
      <c r="U22" s="437"/>
      <c r="V22" s="438">
        <f t="shared" si="2"/>
        <v>160</v>
      </c>
      <c r="W22" s="439">
        <f t="shared" si="3"/>
        <v>0</v>
      </c>
    </row>
    <row r="23" spans="1:23" ht="13.5" customHeight="1" x14ac:dyDescent="0.15">
      <c r="A23" s="1026"/>
      <c r="B23" s="1027"/>
      <c r="C23" s="1028"/>
      <c r="D23" s="1021"/>
      <c r="E23" s="575"/>
      <c r="F23" s="436">
        <f t="shared" si="0"/>
        <v>0</v>
      </c>
      <c r="G23" s="576"/>
      <c r="H23" s="575"/>
      <c r="I23" s="436">
        <f t="shared" si="4"/>
        <v>0</v>
      </c>
      <c r="J23" s="577"/>
      <c r="K23" s="1023"/>
      <c r="L23" s="1025"/>
      <c r="M23" s="1296"/>
      <c r="N23" s="144"/>
      <c r="O23" s="436">
        <f t="shared" si="11"/>
        <v>0</v>
      </c>
      <c r="P23" s="437"/>
      <c r="Q23" s="438">
        <f t="shared" si="8"/>
        <v>0</v>
      </c>
      <c r="R23" s="578">
        <f t="shared" si="6"/>
        <v>0</v>
      </c>
      <c r="S23" s="144"/>
      <c r="T23" s="436">
        <f t="shared" si="1"/>
        <v>0</v>
      </c>
      <c r="U23" s="437"/>
      <c r="V23" s="438">
        <f t="shared" si="2"/>
        <v>0</v>
      </c>
      <c r="W23" s="439">
        <f t="shared" si="3"/>
        <v>0</v>
      </c>
    </row>
    <row r="24" spans="1:23" ht="13.5" customHeight="1" x14ac:dyDescent="0.15">
      <c r="A24" s="1026">
        <f t="shared" ref="A24" si="22">+A22+1</f>
        <v>9</v>
      </c>
      <c r="B24" s="1027" t="s">
        <v>269</v>
      </c>
      <c r="C24" s="1028">
        <f t="shared" ref="C24" si="23">E24+H24+E25+H25</f>
        <v>300</v>
      </c>
      <c r="D24" s="1021">
        <v>156</v>
      </c>
      <c r="E24" s="575">
        <v>150</v>
      </c>
      <c r="F24" s="436">
        <f t="shared" si="0"/>
        <v>714.28571428571433</v>
      </c>
      <c r="G24" s="576">
        <v>360</v>
      </c>
      <c r="H24" s="575">
        <v>150</v>
      </c>
      <c r="I24" s="436">
        <f t="shared" si="4"/>
        <v>412.39304942116127</v>
      </c>
      <c r="J24" s="577">
        <v>300</v>
      </c>
      <c r="K24" s="1023"/>
      <c r="L24" s="1025">
        <f t="shared" ref="L24" si="24">+N24+N25+S24+S25</f>
        <v>0</v>
      </c>
      <c r="M24" s="1296"/>
      <c r="N24" s="144"/>
      <c r="O24" s="436">
        <f t="shared" si="11"/>
        <v>0</v>
      </c>
      <c r="P24" s="437"/>
      <c r="Q24" s="438">
        <f t="shared" si="8"/>
        <v>360</v>
      </c>
      <c r="R24" s="578">
        <f t="shared" si="6"/>
        <v>0</v>
      </c>
      <c r="S24" s="144"/>
      <c r="T24" s="436">
        <f t="shared" si="1"/>
        <v>0</v>
      </c>
      <c r="U24" s="437"/>
      <c r="V24" s="438">
        <f t="shared" si="2"/>
        <v>300</v>
      </c>
      <c r="W24" s="439">
        <f t="shared" si="3"/>
        <v>0</v>
      </c>
    </row>
    <row r="25" spans="1:23" ht="13.5" customHeight="1" x14ac:dyDescent="0.15">
      <c r="A25" s="1026"/>
      <c r="B25" s="1027"/>
      <c r="C25" s="1028"/>
      <c r="D25" s="1021"/>
      <c r="E25" s="575"/>
      <c r="F25" s="436">
        <f t="shared" si="0"/>
        <v>0</v>
      </c>
      <c r="G25" s="576"/>
      <c r="H25" s="575"/>
      <c r="I25" s="436">
        <f t="shared" si="4"/>
        <v>0</v>
      </c>
      <c r="J25" s="577"/>
      <c r="K25" s="1023"/>
      <c r="L25" s="1025"/>
      <c r="M25" s="1296"/>
      <c r="N25" s="144"/>
      <c r="O25" s="436">
        <f t="shared" si="11"/>
        <v>0</v>
      </c>
      <c r="P25" s="437"/>
      <c r="Q25" s="438">
        <f t="shared" si="8"/>
        <v>0</v>
      </c>
      <c r="R25" s="578">
        <f t="shared" si="6"/>
        <v>0</v>
      </c>
      <c r="S25" s="144"/>
      <c r="T25" s="436">
        <f t="shared" si="1"/>
        <v>0</v>
      </c>
      <c r="U25" s="437"/>
      <c r="V25" s="438">
        <f t="shared" si="2"/>
        <v>0</v>
      </c>
      <c r="W25" s="439">
        <f t="shared" si="3"/>
        <v>0</v>
      </c>
    </row>
    <row r="26" spans="1:23" ht="13.5" customHeight="1" x14ac:dyDescent="0.15">
      <c r="A26" s="1026">
        <f t="shared" ref="A26" si="25">+A24+1</f>
        <v>10</v>
      </c>
      <c r="B26" s="1027" t="s">
        <v>270</v>
      </c>
      <c r="C26" s="1028">
        <f t="shared" ref="C26" si="26">E26+H26+E27+H27</f>
        <v>350</v>
      </c>
      <c r="D26" s="1021">
        <v>69</v>
      </c>
      <c r="E26" s="575">
        <v>75</v>
      </c>
      <c r="F26" s="436">
        <f t="shared" si="0"/>
        <v>357.14285714285717</v>
      </c>
      <c r="G26" s="576">
        <v>259</v>
      </c>
      <c r="H26" s="575">
        <v>200</v>
      </c>
      <c r="I26" s="436">
        <f t="shared" si="4"/>
        <v>549.85739922821494</v>
      </c>
      <c r="J26" s="577">
        <v>187</v>
      </c>
      <c r="K26" s="1023"/>
      <c r="L26" s="1025">
        <f t="shared" ref="L26" si="27">+N26+N27+S26+S27</f>
        <v>0</v>
      </c>
      <c r="M26" s="1296"/>
      <c r="N26" s="144"/>
      <c r="O26" s="436">
        <f t="shared" si="11"/>
        <v>0</v>
      </c>
      <c r="P26" s="437"/>
      <c r="Q26" s="438">
        <f t="shared" si="8"/>
        <v>259</v>
      </c>
      <c r="R26" s="578">
        <f t="shared" si="6"/>
        <v>0</v>
      </c>
      <c r="S26" s="144"/>
      <c r="T26" s="436">
        <f t="shared" si="1"/>
        <v>0</v>
      </c>
      <c r="U26" s="437"/>
      <c r="V26" s="438">
        <f t="shared" si="2"/>
        <v>187</v>
      </c>
      <c r="W26" s="439">
        <f t="shared" si="3"/>
        <v>0</v>
      </c>
    </row>
    <row r="27" spans="1:23" ht="13.5" customHeight="1" x14ac:dyDescent="0.15">
      <c r="A27" s="1026"/>
      <c r="B27" s="1027"/>
      <c r="C27" s="1028"/>
      <c r="D27" s="1021"/>
      <c r="E27" s="575">
        <v>75</v>
      </c>
      <c r="F27" s="436">
        <f t="shared" si="0"/>
        <v>357.14285714285717</v>
      </c>
      <c r="G27" s="576">
        <v>179</v>
      </c>
      <c r="H27" s="575"/>
      <c r="I27" s="436">
        <f t="shared" si="4"/>
        <v>0</v>
      </c>
      <c r="J27" s="577"/>
      <c r="K27" s="1023"/>
      <c r="L27" s="1025"/>
      <c r="M27" s="1296"/>
      <c r="N27" s="144"/>
      <c r="O27" s="436">
        <f t="shared" si="11"/>
        <v>0</v>
      </c>
      <c r="P27" s="437"/>
      <c r="Q27" s="438">
        <f t="shared" si="8"/>
        <v>179</v>
      </c>
      <c r="R27" s="578">
        <f t="shared" si="6"/>
        <v>0</v>
      </c>
      <c r="S27" s="144"/>
      <c r="T27" s="436">
        <f t="shared" si="1"/>
        <v>0</v>
      </c>
      <c r="U27" s="437"/>
      <c r="V27" s="438">
        <f t="shared" si="2"/>
        <v>0</v>
      </c>
      <c r="W27" s="439">
        <f t="shared" si="3"/>
        <v>0</v>
      </c>
    </row>
    <row r="28" spans="1:23" ht="13.5" customHeight="1" x14ac:dyDescent="0.15">
      <c r="A28" s="1026">
        <f t="shared" ref="A28" si="28">+A26+1</f>
        <v>11</v>
      </c>
      <c r="B28" s="1027" t="s">
        <v>271</v>
      </c>
      <c r="C28" s="1028">
        <f t="shared" ref="C28" si="29">E28+H28+E29+H29</f>
        <v>125</v>
      </c>
      <c r="D28" s="1021">
        <v>65</v>
      </c>
      <c r="E28" s="575">
        <v>50</v>
      </c>
      <c r="F28" s="436">
        <f t="shared" si="0"/>
        <v>238.09523809523807</v>
      </c>
      <c r="G28" s="576">
        <v>250</v>
      </c>
      <c r="H28" s="575">
        <v>75</v>
      </c>
      <c r="I28" s="436">
        <f t="shared" si="4"/>
        <v>206.19652471058063</v>
      </c>
      <c r="J28" s="577">
        <v>115</v>
      </c>
      <c r="K28" s="1023"/>
      <c r="L28" s="1025">
        <f t="shared" ref="L28" si="30">+N28+N29+S28+S29</f>
        <v>0</v>
      </c>
      <c r="M28" s="1296"/>
      <c r="N28" s="144"/>
      <c r="O28" s="436">
        <f t="shared" si="11"/>
        <v>0</v>
      </c>
      <c r="P28" s="437"/>
      <c r="Q28" s="438">
        <f t="shared" si="8"/>
        <v>250</v>
      </c>
      <c r="R28" s="578">
        <f t="shared" si="6"/>
        <v>0</v>
      </c>
      <c r="S28" s="144"/>
      <c r="T28" s="436">
        <f t="shared" si="1"/>
        <v>0</v>
      </c>
      <c r="U28" s="437"/>
      <c r="V28" s="438">
        <f t="shared" si="2"/>
        <v>115</v>
      </c>
      <c r="W28" s="439">
        <f t="shared" si="3"/>
        <v>0</v>
      </c>
    </row>
    <row r="29" spans="1:23" ht="13.5" customHeight="1" x14ac:dyDescent="0.15">
      <c r="A29" s="1026"/>
      <c r="B29" s="1027"/>
      <c r="C29" s="1028"/>
      <c r="D29" s="1021"/>
      <c r="E29" s="575"/>
      <c r="F29" s="436">
        <f t="shared" si="0"/>
        <v>0</v>
      </c>
      <c r="G29" s="576"/>
      <c r="H29" s="575"/>
      <c r="I29" s="436">
        <f t="shared" si="4"/>
        <v>0</v>
      </c>
      <c r="J29" s="577"/>
      <c r="K29" s="1023"/>
      <c r="L29" s="1025"/>
      <c r="M29" s="1296"/>
      <c r="N29" s="144"/>
      <c r="O29" s="436">
        <f t="shared" si="11"/>
        <v>0</v>
      </c>
      <c r="P29" s="437"/>
      <c r="Q29" s="438">
        <f t="shared" si="8"/>
        <v>0</v>
      </c>
      <c r="R29" s="578">
        <f t="shared" si="6"/>
        <v>0</v>
      </c>
      <c r="S29" s="144"/>
      <c r="T29" s="436">
        <f t="shared" si="1"/>
        <v>0</v>
      </c>
      <c r="U29" s="437"/>
      <c r="V29" s="438">
        <f t="shared" si="2"/>
        <v>0</v>
      </c>
      <c r="W29" s="439">
        <f t="shared" si="3"/>
        <v>0</v>
      </c>
    </row>
    <row r="30" spans="1:23" ht="13.5" customHeight="1" x14ac:dyDescent="0.15">
      <c r="A30" s="1026">
        <f t="shared" ref="A30" si="31">+A28+1</f>
        <v>12</v>
      </c>
      <c r="B30" s="1027" t="s">
        <v>272</v>
      </c>
      <c r="C30" s="1028">
        <f t="shared" ref="C30" si="32">E30+H30+E31+H31</f>
        <v>175</v>
      </c>
      <c r="D30" s="1021">
        <v>58</v>
      </c>
      <c r="E30" s="575">
        <v>100</v>
      </c>
      <c r="F30" s="436">
        <f t="shared" si="0"/>
        <v>476.19047619047615</v>
      </c>
      <c r="G30" s="576">
        <v>300</v>
      </c>
      <c r="H30" s="575">
        <v>75</v>
      </c>
      <c r="I30" s="436">
        <f t="shared" si="4"/>
        <v>206.19652471058063</v>
      </c>
      <c r="J30" s="577">
        <v>190</v>
      </c>
      <c r="K30" s="1023"/>
      <c r="L30" s="1025">
        <f t="shared" ref="L30" si="33">+N30+N31+S30+S31</f>
        <v>0</v>
      </c>
      <c r="M30" s="1296"/>
      <c r="N30" s="144"/>
      <c r="O30" s="436">
        <f t="shared" si="11"/>
        <v>0</v>
      </c>
      <c r="P30" s="437"/>
      <c r="Q30" s="438">
        <f t="shared" si="8"/>
        <v>300</v>
      </c>
      <c r="R30" s="578">
        <f t="shared" si="6"/>
        <v>0</v>
      </c>
      <c r="S30" s="144"/>
      <c r="T30" s="436">
        <f t="shared" si="1"/>
        <v>0</v>
      </c>
      <c r="U30" s="437"/>
      <c r="V30" s="438">
        <f t="shared" si="2"/>
        <v>190</v>
      </c>
      <c r="W30" s="439">
        <f t="shared" si="3"/>
        <v>0</v>
      </c>
    </row>
    <row r="31" spans="1:23" ht="13.5" customHeight="1" x14ac:dyDescent="0.15">
      <c r="A31" s="1026"/>
      <c r="B31" s="1027"/>
      <c r="C31" s="1028"/>
      <c r="D31" s="1021"/>
      <c r="E31" s="575"/>
      <c r="F31" s="436">
        <f t="shared" si="0"/>
        <v>0</v>
      </c>
      <c r="G31" s="576"/>
      <c r="H31" s="575"/>
      <c r="I31" s="436">
        <f t="shared" si="4"/>
        <v>0</v>
      </c>
      <c r="J31" s="577"/>
      <c r="K31" s="1023"/>
      <c r="L31" s="1025"/>
      <c r="M31" s="1296"/>
      <c r="N31" s="144"/>
      <c r="O31" s="436">
        <f t="shared" si="11"/>
        <v>0</v>
      </c>
      <c r="P31" s="437"/>
      <c r="Q31" s="438">
        <f t="shared" si="8"/>
        <v>0</v>
      </c>
      <c r="R31" s="578">
        <f t="shared" si="6"/>
        <v>0</v>
      </c>
      <c r="S31" s="144"/>
      <c r="T31" s="436">
        <f t="shared" si="1"/>
        <v>0</v>
      </c>
      <c r="U31" s="437"/>
      <c r="V31" s="438">
        <f t="shared" si="2"/>
        <v>0</v>
      </c>
      <c r="W31" s="439">
        <f t="shared" si="3"/>
        <v>0</v>
      </c>
    </row>
    <row r="32" spans="1:23" ht="13.5" customHeight="1" x14ac:dyDescent="0.15">
      <c r="A32" s="1026">
        <f t="shared" ref="A32" si="34">+A30+1</f>
        <v>13</v>
      </c>
      <c r="B32" s="1298" t="s">
        <v>273</v>
      </c>
      <c r="C32" s="1028">
        <f t="shared" ref="C32" si="35">E32+H32+E33+H33</f>
        <v>150</v>
      </c>
      <c r="D32" s="1021">
        <v>68</v>
      </c>
      <c r="E32" s="575">
        <v>75</v>
      </c>
      <c r="F32" s="436">
        <f t="shared" si="0"/>
        <v>357.14285714285717</v>
      </c>
      <c r="G32" s="576">
        <v>262</v>
      </c>
      <c r="H32" s="575">
        <v>75</v>
      </c>
      <c r="I32" s="436">
        <f t="shared" si="4"/>
        <v>206.19652471058063</v>
      </c>
      <c r="J32" s="577">
        <v>230</v>
      </c>
      <c r="K32" s="1023"/>
      <c r="L32" s="1025">
        <f t="shared" ref="L32" si="36">+N32+N33+S32+S33</f>
        <v>0</v>
      </c>
      <c r="M32" s="1296"/>
      <c r="N32" s="144"/>
      <c r="O32" s="436">
        <f t="shared" si="11"/>
        <v>0</v>
      </c>
      <c r="P32" s="437"/>
      <c r="Q32" s="438">
        <f t="shared" si="8"/>
        <v>262</v>
      </c>
      <c r="R32" s="578">
        <f t="shared" si="6"/>
        <v>0</v>
      </c>
      <c r="S32" s="144"/>
      <c r="T32" s="436">
        <f t="shared" si="1"/>
        <v>0</v>
      </c>
      <c r="U32" s="437"/>
      <c r="V32" s="438">
        <f t="shared" si="2"/>
        <v>230</v>
      </c>
      <c r="W32" s="439">
        <f t="shared" si="3"/>
        <v>0</v>
      </c>
    </row>
    <row r="33" spans="1:23" ht="13.5" customHeight="1" x14ac:dyDescent="0.15">
      <c r="A33" s="1026"/>
      <c r="B33" s="1298"/>
      <c r="C33" s="1028"/>
      <c r="D33" s="1021"/>
      <c r="E33" s="575"/>
      <c r="F33" s="436">
        <f t="shared" si="0"/>
        <v>0</v>
      </c>
      <c r="G33" s="576"/>
      <c r="H33" s="575"/>
      <c r="I33" s="436">
        <f t="shared" si="4"/>
        <v>0</v>
      </c>
      <c r="J33" s="577"/>
      <c r="K33" s="1023"/>
      <c r="L33" s="1025"/>
      <c r="M33" s="1296"/>
      <c r="N33" s="144"/>
      <c r="O33" s="436">
        <f t="shared" si="11"/>
        <v>0</v>
      </c>
      <c r="P33" s="437"/>
      <c r="Q33" s="438">
        <f t="shared" si="8"/>
        <v>0</v>
      </c>
      <c r="R33" s="578">
        <f t="shared" si="6"/>
        <v>0</v>
      </c>
      <c r="S33" s="144"/>
      <c r="T33" s="436">
        <f t="shared" si="1"/>
        <v>0</v>
      </c>
      <c r="U33" s="437"/>
      <c r="V33" s="438">
        <f t="shared" si="2"/>
        <v>0</v>
      </c>
      <c r="W33" s="439">
        <f t="shared" si="3"/>
        <v>0</v>
      </c>
    </row>
    <row r="34" spans="1:23" ht="13.5" customHeight="1" x14ac:dyDescent="0.15">
      <c r="A34" s="1026">
        <f t="shared" ref="A34" si="37">+A32+1</f>
        <v>14</v>
      </c>
      <c r="B34" s="1027" t="s">
        <v>274</v>
      </c>
      <c r="C34" s="1028">
        <f t="shared" ref="C34" si="38">E34+H34+E35+H35</f>
        <v>250</v>
      </c>
      <c r="D34" s="1021">
        <v>136</v>
      </c>
      <c r="E34" s="575">
        <v>100</v>
      </c>
      <c r="F34" s="436">
        <f t="shared" si="0"/>
        <v>476.19047619047615</v>
      </c>
      <c r="G34" s="576">
        <v>310</v>
      </c>
      <c r="H34" s="575">
        <v>150</v>
      </c>
      <c r="I34" s="436">
        <f t="shared" si="4"/>
        <v>412.39304942116127</v>
      </c>
      <c r="J34" s="577">
        <v>220</v>
      </c>
      <c r="K34" s="1023"/>
      <c r="L34" s="1025">
        <f t="shared" ref="L34" si="39">+N34+N35+S34+S35</f>
        <v>0</v>
      </c>
      <c r="M34" s="1296"/>
      <c r="N34" s="144"/>
      <c r="O34" s="436">
        <f t="shared" si="11"/>
        <v>0</v>
      </c>
      <c r="P34" s="437"/>
      <c r="Q34" s="438">
        <f t="shared" si="8"/>
        <v>310</v>
      </c>
      <c r="R34" s="578">
        <f t="shared" si="6"/>
        <v>0</v>
      </c>
      <c r="S34" s="144"/>
      <c r="T34" s="436">
        <f t="shared" si="1"/>
        <v>0</v>
      </c>
      <c r="U34" s="437"/>
      <c r="V34" s="438">
        <f t="shared" si="2"/>
        <v>220</v>
      </c>
      <c r="W34" s="439">
        <f t="shared" si="3"/>
        <v>0</v>
      </c>
    </row>
    <row r="35" spans="1:23" ht="13.5" customHeight="1" x14ac:dyDescent="0.15">
      <c r="A35" s="1026"/>
      <c r="B35" s="1027"/>
      <c r="C35" s="1028"/>
      <c r="D35" s="1021"/>
      <c r="E35" s="575"/>
      <c r="F35" s="436">
        <f t="shared" si="0"/>
        <v>0</v>
      </c>
      <c r="G35" s="576"/>
      <c r="H35" s="575"/>
      <c r="I35" s="436">
        <f t="shared" si="4"/>
        <v>0</v>
      </c>
      <c r="J35" s="577"/>
      <c r="K35" s="1023"/>
      <c r="L35" s="1025"/>
      <c r="M35" s="1296"/>
      <c r="N35" s="144"/>
      <c r="O35" s="436">
        <f t="shared" si="11"/>
        <v>0</v>
      </c>
      <c r="P35" s="437"/>
      <c r="Q35" s="438">
        <f t="shared" si="8"/>
        <v>0</v>
      </c>
      <c r="R35" s="578">
        <f t="shared" si="6"/>
        <v>0</v>
      </c>
      <c r="S35" s="144"/>
      <c r="T35" s="436">
        <f t="shared" si="1"/>
        <v>0</v>
      </c>
      <c r="U35" s="437"/>
      <c r="V35" s="438">
        <f t="shared" si="2"/>
        <v>0</v>
      </c>
      <c r="W35" s="439">
        <f t="shared" si="3"/>
        <v>0</v>
      </c>
    </row>
    <row r="36" spans="1:23" ht="13.5" customHeight="1" x14ac:dyDescent="0.15">
      <c r="A36" s="1026">
        <f t="shared" ref="A36" si="40">+A34+1</f>
        <v>15</v>
      </c>
      <c r="B36" s="1027" t="s">
        <v>275</v>
      </c>
      <c r="C36" s="1028">
        <f t="shared" ref="C36" si="41">E36+H36+E37+H37</f>
        <v>175</v>
      </c>
      <c r="D36" s="1021">
        <v>87</v>
      </c>
      <c r="E36" s="575">
        <v>75</v>
      </c>
      <c r="F36" s="436">
        <f t="shared" si="0"/>
        <v>357.14285714285717</v>
      </c>
      <c r="G36" s="576">
        <v>310</v>
      </c>
      <c r="H36" s="575">
        <v>100</v>
      </c>
      <c r="I36" s="436">
        <f t="shared" si="4"/>
        <v>274.92869961410747</v>
      </c>
      <c r="J36" s="577">
        <v>232</v>
      </c>
      <c r="K36" s="1023"/>
      <c r="L36" s="1025">
        <f t="shared" ref="L36" si="42">+N36+N37+S36+S37</f>
        <v>0</v>
      </c>
      <c r="M36" s="1296"/>
      <c r="N36" s="144"/>
      <c r="O36" s="436">
        <f t="shared" si="11"/>
        <v>0</v>
      </c>
      <c r="P36" s="437"/>
      <c r="Q36" s="438">
        <f t="shared" si="8"/>
        <v>310</v>
      </c>
      <c r="R36" s="578">
        <f t="shared" si="6"/>
        <v>0</v>
      </c>
      <c r="S36" s="144"/>
      <c r="T36" s="436">
        <f t="shared" si="1"/>
        <v>0</v>
      </c>
      <c r="U36" s="437"/>
      <c r="V36" s="438">
        <f t="shared" si="2"/>
        <v>232</v>
      </c>
      <c r="W36" s="439">
        <f t="shared" si="3"/>
        <v>0</v>
      </c>
    </row>
    <row r="37" spans="1:23" ht="13.5" customHeight="1" x14ac:dyDescent="0.15">
      <c r="A37" s="1026"/>
      <c r="B37" s="1027"/>
      <c r="C37" s="1028"/>
      <c r="D37" s="1021"/>
      <c r="E37" s="575"/>
      <c r="F37" s="436">
        <f t="shared" si="0"/>
        <v>0</v>
      </c>
      <c r="G37" s="576"/>
      <c r="H37" s="575"/>
      <c r="I37" s="436">
        <f t="shared" si="4"/>
        <v>0</v>
      </c>
      <c r="J37" s="577"/>
      <c r="K37" s="1023"/>
      <c r="L37" s="1025"/>
      <c r="M37" s="1296"/>
      <c r="N37" s="144"/>
      <c r="O37" s="436">
        <f t="shared" si="11"/>
        <v>0</v>
      </c>
      <c r="P37" s="437"/>
      <c r="Q37" s="438">
        <f t="shared" si="8"/>
        <v>0</v>
      </c>
      <c r="R37" s="578">
        <f t="shared" si="6"/>
        <v>0</v>
      </c>
      <c r="S37" s="144"/>
      <c r="T37" s="436">
        <f t="shared" si="1"/>
        <v>0</v>
      </c>
      <c r="U37" s="437"/>
      <c r="V37" s="438">
        <f t="shared" si="2"/>
        <v>0</v>
      </c>
      <c r="W37" s="439">
        <f t="shared" si="3"/>
        <v>0</v>
      </c>
    </row>
    <row r="38" spans="1:23" ht="13.5" customHeight="1" x14ac:dyDescent="0.15">
      <c r="A38" s="1026">
        <f t="shared" ref="A38" si="43">+A36+1</f>
        <v>16</v>
      </c>
      <c r="B38" s="1027" t="s">
        <v>276</v>
      </c>
      <c r="C38" s="1028">
        <f t="shared" ref="C38" si="44">E38+H38+E39+H39</f>
        <v>175</v>
      </c>
      <c r="D38" s="1021">
        <v>157</v>
      </c>
      <c r="E38" s="575">
        <v>100</v>
      </c>
      <c r="F38" s="436">
        <f t="shared" si="0"/>
        <v>476.19047619047615</v>
      </c>
      <c r="G38" s="576">
        <v>260</v>
      </c>
      <c r="H38" s="575">
        <v>75</v>
      </c>
      <c r="I38" s="436">
        <f t="shared" si="4"/>
        <v>206.19652471058063</v>
      </c>
      <c r="J38" s="577">
        <v>250</v>
      </c>
      <c r="K38" s="1023"/>
      <c r="L38" s="1025">
        <f t="shared" ref="L38" si="45">+N38+N39+S38+S39</f>
        <v>0</v>
      </c>
      <c r="M38" s="1296"/>
      <c r="N38" s="144"/>
      <c r="O38" s="436">
        <f t="shared" si="11"/>
        <v>0</v>
      </c>
      <c r="P38" s="437"/>
      <c r="Q38" s="438">
        <f t="shared" si="8"/>
        <v>260</v>
      </c>
      <c r="R38" s="578">
        <f t="shared" si="6"/>
        <v>0</v>
      </c>
      <c r="S38" s="144"/>
      <c r="T38" s="436">
        <f t="shared" si="1"/>
        <v>0</v>
      </c>
      <c r="U38" s="437"/>
      <c r="V38" s="438">
        <f t="shared" si="2"/>
        <v>250</v>
      </c>
      <c r="W38" s="439">
        <f t="shared" si="3"/>
        <v>0</v>
      </c>
    </row>
    <row r="39" spans="1:23" ht="13.5" customHeight="1" x14ac:dyDescent="0.15">
      <c r="A39" s="1026"/>
      <c r="B39" s="1027"/>
      <c r="C39" s="1028"/>
      <c r="D39" s="1021"/>
      <c r="E39" s="575"/>
      <c r="F39" s="436">
        <f t="shared" si="0"/>
        <v>0</v>
      </c>
      <c r="G39" s="576"/>
      <c r="H39" s="575"/>
      <c r="I39" s="436">
        <f t="shared" si="4"/>
        <v>0</v>
      </c>
      <c r="J39" s="577"/>
      <c r="K39" s="1023"/>
      <c r="L39" s="1025"/>
      <c r="M39" s="1296"/>
      <c r="N39" s="144"/>
      <c r="O39" s="436">
        <f t="shared" si="11"/>
        <v>0</v>
      </c>
      <c r="P39" s="437"/>
      <c r="Q39" s="438">
        <f t="shared" si="8"/>
        <v>0</v>
      </c>
      <c r="R39" s="578">
        <f t="shared" si="6"/>
        <v>0</v>
      </c>
      <c r="S39" s="144"/>
      <c r="T39" s="436">
        <f t="shared" si="1"/>
        <v>0</v>
      </c>
      <c r="U39" s="437"/>
      <c r="V39" s="438">
        <f t="shared" si="2"/>
        <v>0</v>
      </c>
      <c r="W39" s="439">
        <f t="shared" si="3"/>
        <v>0</v>
      </c>
    </row>
    <row r="40" spans="1:23" ht="13.5" customHeight="1" x14ac:dyDescent="0.15">
      <c r="A40" s="1026">
        <f t="shared" ref="A40" si="46">+A38+1</f>
        <v>17</v>
      </c>
      <c r="B40" s="1027" t="s">
        <v>277</v>
      </c>
      <c r="C40" s="1028">
        <f t="shared" ref="C40" si="47">E40+H40+E41+H41</f>
        <v>150</v>
      </c>
      <c r="D40" s="1021">
        <v>78</v>
      </c>
      <c r="E40" s="575">
        <v>75</v>
      </c>
      <c r="F40" s="436">
        <f t="shared" si="0"/>
        <v>357.14285714285717</v>
      </c>
      <c r="G40" s="576">
        <v>284</v>
      </c>
      <c r="H40" s="575">
        <v>75</v>
      </c>
      <c r="I40" s="436">
        <f t="shared" si="4"/>
        <v>206.19652471058063</v>
      </c>
      <c r="J40" s="577">
        <v>120</v>
      </c>
      <c r="K40" s="1023"/>
      <c r="L40" s="1025">
        <f t="shared" ref="L40" si="48">+N40+N41+S40+S41</f>
        <v>0</v>
      </c>
      <c r="M40" s="1296"/>
      <c r="N40" s="144"/>
      <c r="O40" s="436">
        <f t="shared" si="11"/>
        <v>0</v>
      </c>
      <c r="P40" s="437"/>
      <c r="Q40" s="438">
        <f t="shared" si="8"/>
        <v>284</v>
      </c>
      <c r="R40" s="578">
        <f t="shared" si="6"/>
        <v>0</v>
      </c>
      <c r="S40" s="144"/>
      <c r="T40" s="436">
        <f t="shared" ref="T40:T43" si="49">+S40/210/SQRT(3)*1000</f>
        <v>0</v>
      </c>
      <c r="U40" s="437"/>
      <c r="V40" s="438">
        <f t="shared" ref="V40:V43" si="50">+J40+U40</f>
        <v>120</v>
      </c>
      <c r="W40" s="439">
        <f t="shared" ref="W40:W43" si="51">IF(T40=0,0,+V40/T40*100)</f>
        <v>0</v>
      </c>
    </row>
    <row r="41" spans="1:23" ht="13.5" customHeight="1" x14ac:dyDescent="0.15">
      <c r="A41" s="1026"/>
      <c r="B41" s="1027"/>
      <c r="C41" s="1028"/>
      <c r="D41" s="1021"/>
      <c r="E41" s="575"/>
      <c r="F41" s="436">
        <f t="shared" si="0"/>
        <v>0</v>
      </c>
      <c r="G41" s="576"/>
      <c r="H41" s="575"/>
      <c r="I41" s="436">
        <f t="shared" si="4"/>
        <v>0</v>
      </c>
      <c r="J41" s="577"/>
      <c r="K41" s="1023"/>
      <c r="L41" s="1025"/>
      <c r="M41" s="1296"/>
      <c r="N41" s="144"/>
      <c r="O41" s="436">
        <f t="shared" si="11"/>
        <v>0</v>
      </c>
      <c r="P41" s="437"/>
      <c r="Q41" s="438">
        <f t="shared" si="8"/>
        <v>0</v>
      </c>
      <c r="R41" s="578">
        <f t="shared" si="6"/>
        <v>0</v>
      </c>
      <c r="S41" s="144"/>
      <c r="T41" s="436">
        <f t="shared" si="49"/>
        <v>0</v>
      </c>
      <c r="U41" s="437"/>
      <c r="V41" s="438">
        <f t="shared" si="50"/>
        <v>0</v>
      </c>
      <c r="W41" s="439">
        <f t="shared" si="51"/>
        <v>0</v>
      </c>
    </row>
    <row r="42" spans="1:23" ht="13.5" customHeight="1" x14ac:dyDescent="0.15">
      <c r="A42" s="1026">
        <f t="shared" ref="A42" si="52">+A40+1</f>
        <v>18</v>
      </c>
      <c r="B42" s="1027" t="s">
        <v>278</v>
      </c>
      <c r="C42" s="1028">
        <f t="shared" ref="C42" si="53">E42+H42+E43+H43</f>
        <v>150</v>
      </c>
      <c r="D42" s="1021">
        <v>79</v>
      </c>
      <c r="E42" s="575">
        <v>75</v>
      </c>
      <c r="F42" s="436">
        <f t="shared" si="0"/>
        <v>357.14285714285717</v>
      </c>
      <c r="G42" s="576">
        <v>350</v>
      </c>
      <c r="H42" s="575">
        <v>75</v>
      </c>
      <c r="I42" s="436">
        <f t="shared" si="4"/>
        <v>206.19652471058063</v>
      </c>
      <c r="J42" s="577">
        <v>140</v>
      </c>
      <c r="K42" s="1023"/>
      <c r="L42" s="1025">
        <f t="shared" ref="L42" si="54">+N42+N43+S42+S43</f>
        <v>0</v>
      </c>
      <c r="M42" s="1296"/>
      <c r="N42" s="144"/>
      <c r="O42" s="436">
        <f t="shared" si="11"/>
        <v>0</v>
      </c>
      <c r="P42" s="437"/>
      <c r="Q42" s="438">
        <f t="shared" si="8"/>
        <v>350</v>
      </c>
      <c r="R42" s="578">
        <f t="shared" si="6"/>
        <v>0</v>
      </c>
      <c r="S42" s="144"/>
      <c r="T42" s="436">
        <f t="shared" si="49"/>
        <v>0</v>
      </c>
      <c r="U42" s="437"/>
      <c r="V42" s="438">
        <f t="shared" si="50"/>
        <v>140</v>
      </c>
      <c r="W42" s="439">
        <f t="shared" si="51"/>
        <v>0</v>
      </c>
    </row>
    <row r="43" spans="1:23" ht="13.5" customHeight="1" x14ac:dyDescent="0.15">
      <c r="A43" s="1026"/>
      <c r="B43" s="1027"/>
      <c r="C43" s="1028"/>
      <c r="D43" s="1021"/>
      <c r="E43" s="575"/>
      <c r="F43" s="436">
        <f t="shared" si="0"/>
        <v>0</v>
      </c>
      <c r="G43" s="576"/>
      <c r="H43" s="575"/>
      <c r="I43" s="436">
        <f t="shared" si="4"/>
        <v>0</v>
      </c>
      <c r="J43" s="577"/>
      <c r="K43" s="1023"/>
      <c r="L43" s="1025"/>
      <c r="M43" s="1296"/>
      <c r="N43" s="144"/>
      <c r="O43" s="436">
        <f t="shared" si="11"/>
        <v>0</v>
      </c>
      <c r="P43" s="437"/>
      <c r="Q43" s="438">
        <f t="shared" si="8"/>
        <v>0</v>
      </c>
      <c r="R43" s="578">
        <f t="shared" si="6"/>
        <v>0</v>
      </c>
      <c r="S43" s="144"/>
      <c r="T43" s="436">
        <f t="shared" si="49"/>
        <v>0</v>
      </c>
      <c r="U43" s="437"/>
      <c r="V43" s="438">
        <f t="shared" si="50"/>
        <v>0</v>
      </c>
      <c r="W43" s="439">
        <f t="shared" si="51"/>
        <v>0</v>
      </c>
    </row>
    <row r="44" spans="1:23" ht="13.5" customHeight="1" x14ac:dyDescent="0.15">
      <c r="A44" s="1026">
        <f t="shared" ref="A44" si="55">+A42+1</f>
        <v>19</v>
      </c>
      <c r="B44" s="1027" t="s">
        <v>279</v>
      </c>
      <c r="C44" s="1028">
        <f t="shared" ref="C44" si="56">E44+H44+E45+H45</f>
        <v>125</v>
      </c>
      <c r="D44" s="1021">
        <v>72</v>
      </c>
      <c r="E44" s="575">
        <v>50</v>
      </c>
      <c r="F44" s="436">
        <f t="shared" si="0"/>
        <v>238.09523809523807</v>
      </c>
      <c r="G44" s="576">
        <v>205</v>
      </c>
      <c r="H44" s="575">
        <v>75</v>
      </c>
      <c r="I44" s="436">
        <f t="shared" si="4"/>
        <v>206.19652471058063</v>
      </c>
      <c r="J44" s="577">
        <v>130</v>
      </c>
      <c r="K44" s="1023"/>
      <c r="L44" s="1025">
        <f t="shared" ref="L44" si="57">+N44+N45+S44+S45</f>
        <v>0</v>
      </c>
      <c r="M44" s="1296"/>
      <c r="N44" s="144"/>
      <c r="O44" s="436">
        <f t="shared" si="11"/>
        <v>0</v>
      </c>
      <c r="P44" s="437"/>
      <c r="Q44" s="438">
        <f t="shared" si="8"/>
        <v>205</v>
      </c>
      <c r="R44" s="578">
        <f t="shared" si="6"/>
        <v>0</v>
      </c>
      <c r="S44" s="144"/>
      <c r="T44" s="436">
        <f>+S44/210/SQRT(3)*1000</f>
        <v>0</v>
      </c>
      <c r="U44" s="437"/>
      <c r="V44" s="438">
        <f>+J44+U44</f>
        <v>130</v>
      </c>
      <c r="W44" s="439">
        <f>IF(T44=0,0,+V44/T44*100)</f>
        <v>0</v>
      </c>
    </row>
    <row r="45" spans="1:23" ht="13.5" customHeight="1" x14ac:dyDescent="0.15">
      <c r="A45" s="1026"/>
      <c r="B45" s="1027"/>
      <c r="C45" s="1028"/>
      <c r="D45" s="1021"/>
      <c r="E45" s="575"/>
      <c r="F45" s="436">
        <f t="shared" si="0"/>
        <v>0</v>
      </c>
      <c r="G45" s="576"/>
      <c r="H45" s="575"/>
      <c r="I45" s="436">
        <f t="shared" si="4"/>
        <v>0</v>
      </c>
      <c r="J45" s="577"/>
      <c r="K45" s="1023"/>
      <c r="L45" s="1025"/>
      <c r="M45" s="1296"/>
      <c r="N45" s="144"/>
      <c r="O45" s="436">
        <f t="shared" si="11"/>
        <v>0</v>
      </c>
      <c r="P45" s="437"/>
      <c r="Q45" s="438">
        <f t="shared" si="8"/>
        <v>0</v>
      </c>
      <c r="R45" s="578">
        <f t="shared" si="6"/>
        <v>0</v>
      </c>
      <c r="S45" s="144"/>
      <c r="T45" s="436">
        <f>+S45/210/SQRT(3)*1000</f>
        <v>0</v>
      </c>
      <c r="U45" s="437"/>
      <c r="V45" s="438">
        <f>+J45+U45</f>
        <v>0</v>
      </c>
      <c r="W45" s="439">
        <f>IF(T45=0,0,+V45/T45*100)</f>
        <v>0</v>
      </c>
    </row>
    <row r="46" spans="1:23" ht="13.5" customHeight="1" x14ac:dyDescent="0.15">
      <c r="A46" s="1026">
        <f t="shared" ref="A46:A52" si="58">+A44+1</f>
        <v>20</v>
      </c>
      <c r="B46" s="1027" t="s">
        <v>280</v>
      </c>
      <c r="C46" s="1028">
        <f t="shared" ref="C46" si="59">E46+H46+E47+H47</f>
        <v>150</v>
      </c>
      <c r="D46" s="1021">
        <v>86</v>
      </c>
      <c r="E46" s="575">
        <v>75</v>
      </c>
      <c r="F46" s="436">
        <f t="shared" si="0"/>
        <v>357.14285714285717</v>
      </c>
      <c r="G46" s="576">
        <v>245.3</v>
      </c>
      <c r="H46" s="575">
        <v>75</v>
      </c>
      <c r="I46" s="436">
        <f t="shared" si="4"/>
        <v>206.19652471058063</v>
      </c>
      <c r="J46" s="577">
        <v>110.1</v>
      </c>
      <c r="K46" s="1023"/>
      <c r="L46" s="1025">
        <f t="shared" ref="L46" si="60">+N46+N47+S46+S47</f>
        <v>0</v>
      </c>
      <c r="M46" s="1296"/>
      <c r="N46" s="144"/>
      <c r="O46" s="436">
        <f t="shared" si="11"/>
        <v>0</v>
      </c>
      <c r="P46" s="437"/>
      <c r="Q46" s="438">
        <f t="shared" si="8"/>
        <v>245.3</v>
      </c>
      <c r="R46" s="578">
        <f t="shared" si="6"/>
        <v>0</v>
      </c>
      <c r="S46" s="144"/>
      <c r="T46" s="436">
        <f>+S46/210/SQRT(3)*1000</f>
        <v>0</v>
      </c>
      <c r="U46" s="437"/>
      <c r="V46" s="438">
        <f>+J46+U46</f>
        <v>110.1</v>
      </c>
      <c r="W46" s="439">
        <f>IF(T46=0,0,+V46/T46*100)</f>
        <v>0</v>
      </c>
    </row>
    <row r="47" spans="1:23" ht="13.5" customHeight="1" x14ac:dyDescent="0.15">
      <c r="A47" s="1026"/>
      <c r="B47" s="1027"/>
      <c r="C47" s="1028"/>
      <c r="D47" s="1021"/>
      <c r="E47" s="575"/>
      <c r="F47" s="436">
        <f t="shared" si="0"/>
        <v>0</v>
      </c>
      <c r="G47" s="576"/>
      <c r="H47" s="575"/>
      <c r="I47" s="436">
        <f t="shared" si="4"/>
        <v>0</v>
      </c>
      <c r="J47" s="577"/>
      <c r="K47" s="1023"/>
      <c r="L47" s="1025"/>
      <c r="M47" s="1296"/>
      <c r="N47" s="144"/>
      <c r="O47" s="436">
        <f t="shared" si="11"/>
        <v>0</v>
      </c>
      <c r="P47" s="437"/>
      <c r="Q47" s="438">
        <f t="shared" si="8"/>
        <v>0</v>
      </c>
      <c r="R47" s="578">
        <f t="shared" si="6"/>
        <v>0</v>
      </c>
      <c r="S47" s="144"/>
      <c r="T47" s="436">
        <f>+S47/210/SQRT(3)*1000</f>
        <v>0</v>
      </c>
      <c r="U47" s="437"/>
      <c r="V47" s="438">
        <f>+J47+U47</f>
        <v>0</v>
      </c>
      <c r="W47" s="439">
        <f>IF(T47=0,0,+V47/T47*100)</f>
        <v>0</v>
      </c>
    </row>
    <row r="48" spans="1:23" ht="13.5" customHeight="1" x14ac:dyDescent="0.15">
      <c r="A48" s="1026">
        <f t="shared" si="58"/>
        <v>21</v>
      </c>
      <c r="B48" s="1027" t="s">
        <v>281</v>
      </c>
      <c r="C48" s="1028">
        <f t="shared" ref="C48" si="61">E48+H48+E49+H49</f>
        <v>205</v>
      </c>
      <c r="D48" s="1021">
        <v>96</v>
      </c>
      <c r="E48" s="575">
        <v>75</v>
      </c>
      <c r="F48" s="436">
        <f t="shared" si="0"/>
        <v>357.14285714285717</v>
      </c>
      <c r="G48" s="576">
        <v>210</v>
      </c>
      <c r="H48" s="575">
        <v>100</v>
      </c>
      <c r="I48" s="436">
        <f t="shared" si="4"/>
        <v>274.92869961410747</v>
      </c>
      <c r="J48" s="577">
        <v>135</v>
      </c>
      <c r="K48" s="1023"/>
      <c r="L48" s="1025">
        <f t="shared" ref="L48" si="62">+N48+N49+S48+S49</f>
        <v>0</v>
      </c>
      <c r="M48" s="1296"/>
      <c r="N48" s="144"/>
      <c r="O48" s="436">
        <f t="shared" si="11"/>
        <v>0</v>
      </c>
      <c r="P48" s="437"/>
      <c r="Q48" s="438">
        <f t="shared" si="8"/>
        <v>210</v>
      </c>
      <c r="R48" s="578">
        <f t="shared" si="6"/>
        <v>0</v>
      </c>
      <c r="S48" s="144"/>
      <c r="T48" s="436">
        <f t="shared" ref="T48:T51" si="63">+S48/210/SQRT(3)*1000</f>
        <v>0</v>
      </c>
      <c r="U48" s="437"/>
      <c r="V48" s="438">
        <f t="shared" ref="V48:V51" si="64">+J48+U48</f>
        <v>135</v>
      </c>
      <c r="W48" s="439">
        <f t="shared" ref="W48:W51" si="65">IF(T48=0,0,+V48/T48*100)</f>
        <v>0</v>
      </c>
    </row>
    <row r="49" spans="1:23" ht="13.5" customHeight="1" x14ac:dyDescent="0.15">
      <c r="A49" s="1026"/>
      <c r="B49" s="1027"/>
      <c r="C49" s="1028"/>
      <c r="D49" s="1021"/>
      <c r="E49" s="575">
        <v>30</v>
      </c>
      <c r="F49" s="436">
        <f t="shared" si="0"/>
        <v>142.85714285714286</v>
      </c>
      <c r="G49" s="576">
        <v>110</v>
      </c>
      <c r="H49" s="575"/>
      <c r="I49" s="436">
        <f t="shared" si="4"/>
        <v>0</v>
      </c>
      <c r="J49" s="577"/>
      <c r="K49" s="1023"/>
      <c r="L49" s="1025"/>
      <c r="M49" s="1296"/>
      <c r="N49" s="144"/>
      <c r="O49" s="436">
        <f t="shared" si="11"/>
        <v>0</v>
      </c>
      <c r="P49" s="437"/>
      <c r="Q49" s="438">
        <f t="shared" si="8"/>
        <v>110</v>
      </c>
      <c r="R49" s="578">
        <f t="shared" si="6"/>
        <v>0</v>
      </c>
      <c r="S49" s="144"/>
      <c r="T49" s="436">
        <f t="shared" si="63"/>
        <v>0</v>
      </c>
      <c r="U49" s="437"/>
      <c r="V49" s="438">
        <f t="shared" si="64"/>
        <v>0</v>
      </c>
      <c r="W49" s="439">
        <f t="shared" si="65"/>
        <v>0</v>
      </c>
    </row>
    <row r="50" spans="1:23" ht="13.5" customHeight="1" x14ac:dyDescent="0.15">
      <c r="A50" s="1026">
        <f t="shared" si="58"/>
        <v>22</v>
      </c>
      <c r="B50" s="1027" t="s">
        <v>282</v>
      </c>
      <c r="C50" s="1028">
        <f t="shared" ref="C50" si="66">E50+H50+E51+H51</f>
        <v>150</v>
      </c>
      <c r="D50" s="1021">
        <v>77</v>
      </c>
      <c r="E50" s="575">
        <v>75</v>
      </c>
      <c r="F50" s="436">
        <f t="shared" si="0"/>
        <v>357.14285714285717</v>
      </c>
      <c r="G50" s="576">
        <v>234.1</v>
      </c>
      <c r="H50" s="575">
        <v>75</v>
      </c>
      <c r="I50" s="436">
        <f t="shared" si="4"/>
        <v>206.19652471058063</v>
      </c>
      <c r="J50" s="577">
        <v>133.6</v>
      </c>
      <c r="K50" s="1023"/>
      <c r="L50" s="1025">
        <f t="shared" ref="L50" si="67">+N50+N51+S50+S51</f>
        <v>0</v>
      </c>
      <c r="M50" s="1296"/>
      <c r="N50" s="144"/>
      <c r="O50" s="436">
        <f t="shared" si="11"/>
        <v>0</v>
      </c>
      <c r="P50" s="437"/>
      <c r="Q50" s="438">
        <f t="shared" si="8"/>
        <v>234.1</v>
      </c>
      <c r="R50" s="578">
        <f t="shared" si="6"/>
        <v>0</v>
      </c>
      <c r="S50" s="144"/>
      <c r="T50" s="436">
        <f t="shared" si="63"/>
        <v>0</v>
      </c>
      <c r="U50" s="437"/>
      <c r="V50" s="438">
        <f t="shared" si="64"/>
        <v>133.6</v>
      </c>
      <c r="W50" s="439">
        <f t="shared" si="65"/>
        <v>0</v>
      </c>
    </row>
    <row r="51" spans="1:23" ht="13.5" customHeight="1" x14ac:dyDescent="0.15">
      <c r="A51" s="1026"/>
      <c r="B51" s="1027"/>
      <c r="C51" s="1028"/>
      <c r="D51" s="1021"/>
      <c r="E51" s="575"/>
      <c r="F51" s="436">
        <f t="shared" si="0"/>
        <v>0</v>
      </c>
      <c r="G51" s="576"/>
      <c r="H51" s="575"/>
      <c r="I51" s="436">
        <f t="shared" si="4"/>
        <v>0</v>
      </c>
      <c r="J51" s="577"/>
      <c r="K51" s="1023"/>
      <c r="L51" s="1025"/>
      <c r="M51" s="1296"/>
      <c r="N51" s="144"/>
      <c r="O51" s="436">
        <f t="shared" si="11"/>
        <v>0</v>
      </c>
      <c r="P51" s="437"/>
      <c r="Q51" s="438">
        <f t="shared" si="8"/>
        <v>0</v>
      </c>
      <c r="R51" s="578">
        <f t="shared" si="6"/>
        <v>0</v>
      </c>
      <c r="S51" s="144"/>
      <c r="T51" s="436">
        <f t="shared" si="63"/>
        <v>0</v>
      </c>
      <c r="U51" s="437"/>
      <c r="V51" s="438">
        <f t="shared" si="64"/>
        <v>0</v>
      </c>
      <c r="W51" s="439">
        <f t="shared" si="65"/>
        <v>0</v>
      </c>
    </row>
    <row r="52" spans="1:23" ht="13.5" customHeight="1" x14ac:dyDescent="0.15">
      <c r="A52" s="1026">
        <f t="shared" si="58"/>
        <v>23</v>
      </c>
      <c r="B52" s="1027" t="s">
        <v>283</v>
      </c>
      <c r="C52" s="1028">
        <f t="shared" ref="C52" si="68">E52+H52+E53+H53</f>
        <v>250</v>
      </c>
      <c r="D52" s="1021">
        <v>125</v>
      </c>
      <c r="E52" s="575">
        <v>100</v>
      </c>
      <c r="F52" s="436">
        <f t="shared" si="0"/>
        <v>476.19047619047615</v>
      </c>
      <c r="G52" s="576">
        <v>352</v>
      </c>
      <c r="H52" s="575">
        <v>150</v>
      </c>
      <c r="I52" s="436">
        <f t="shared" si="4"/>
        <v>412.39304942116127</v>
      </c>
      <c r="J52" s="577">
        <v>205</v>
      </c>
      <c r="K52" s="1023"/>
      <c r="L52" s="1025">
        <f t="shared" ref="L52" si="69">+N52+N53+S52+S53</f>
        <v>0</v>
      </c>
      <c r="M52" s="1296"/>
      <c r="N52" s="144"/>
      <c r="O52" s="436">
        <f t="shared" si="11"/>
        <v>0</v>
      </c>
      <c r="P52" s="437"/>
      <c r="Q52" s="438">
        <f t="shared" si="8"/>
        <v>352</v>
      </c>
      <c r="R52" s="578">
        <f t="shared" si="6"/>
        <v>0</v>
      </c>
      <c r="S52" s="144"/>
      <c r="T52" s="436">
        <f>+S52/210/SQRT(3)*1000</f>
        <v>0</v>
      </c>
      <c r="U52" s="437"/>
      <c r="V52" s="438">
        <f>+J52+U52</f>
        <v>205</v>
      </c>
      <c r="W52" s="439">
        <f>IF(T52=0,0,+V52/T52*100)</f>
        <v>0</v>
      </c>
    </row>
    <row r="53" spans="1:23" ht="13.5" customHeight="1" x14ac:dyDescent="0.15">
      <c r="A53" s="1026"/>
      <c r="B53" s="1027"/>
      <c r="C53" s="1028"/>
      <c r="D53" s="1021"/>
      <c r="E53" s="575"/>
      <c r="F53" s="436">
        <f t="shared" si="0"/>
        <v>0</v>
      </c>
      <c r="G53" s="576"/>
      <c r="H53" s="575"/>
      <c r="I53" s="436">
        <f t="shared" si="4"/>
        <v>0</v>
      </c>
      <c r="J53" s="577"/>
      <c r="K53" s="1023"/>
      <c r="L53" s="1025"/>
      <c r="M53" s="1296"/>
      <c r="N53" s="144"/>
      <c r="O53" s="436">
        <f t="shared" si="11"/>
        <v>0</v>
      </c>
      <c r="P53" s="437"/>
      <c r="Q53" s="438">
        <f t="shared" si="8"/>
        <v>0</v>
      </c>
      <c r="R53" s="578">
        <f t="shared" si="6"/>
        <v>0</v>
      </c>
      <c r="S53" s="144"/>
      <c r="T53" s="436">
        <f>+S53/210/SQRT(3)*1000</f>
        <v>0</v>
      </c>
      <c r="U53" s="437"/>
      <c r="V53" s="438">
        <f>+J53+U53</f>
        <v>0</v>
      </c>
      <c r="W53" s="439">
        <f>IF(T53=0,0,+V53/T53*100)</f>
        <v>0</v>
      </c>
    </row>
    <row r="54" spans="1:23" ht="13.5" customHeight="1" x14ac:dyDescent="0.15">
      <c r="A54" s="1026">
        <f t="shared" ref="A54" si="70">+A52+1</f>
        <v>24</v>
      </c>
      <c r="B54" s="1027" t="s">
        <v>284</v>
      </c>
      <c r="C54" s="1028">
        <f t="shared" ref="C54" si="71">E54+H54+E55+H55</f>
        <v>105</v>
      </c>
      <c r="D54" s="1021">
        <v>81</v>
      </c>
      <c r="E54" s="575">
        <v>75</v>
      </c>
      <c r="F54" s="436">
        <f t="shared" si="0"/>
        <v>357.14285714285717</v>
      </c>
      <c r="G54" s="576">
        <v>480</v>
      </c>
      <c r="H54" s="575">
        <v>30</v>
      </c>
      <c r="I54" s="436">
        <f t="shared" si="4"/>
        <v>82.478609884232256</v>
      </c>
      <c r="J54" s="577">
        <v>110</v>
      </c>
      <c r="K54" s="1023"/>
      <c r="L54" s="1025">
        <f t="shared" ref="L54" si="72">+N54+N55+S54+S55</f>
        <v>0</v>
      </c>
      <c r="M54" s="1296"/>
      <c r="N54" s="144"/>
      <c r="O54" s="436">
        <f t="shared" si="11"/>
        <v>0</v>
      </c>
      <c r="P54" s="437"/>
      <c r="Q54" s="438">
        <f t="shared" si="8"/>
        <v>480</v>
      </c>
      <c r="R54" s="578">
        <f t="shared" si="6"/>
        <v>0</v>
      </c>
      <c r="S54" s="144"/>
      <c r="T54" s="436">
        <f>+S54/210/SQRT(3)*1000</f>
        <v>0</v>
      </c>
      <c r="U54" s="437"/>
      <c r="V54" s="438">
        <f>+J54+U54</f>
        <v>110</v>
      </c>
      <c r="W54" s="439">
        <f>IF(T54=0,0,+V54/T54*100)</f>
        <v>0</v>
      </c>
    </row>
    <row r="55" spans="1:23" ht="13.5" customHeight="1" x14ac:dyDescent="0.15">
      <c r="A55" s="1026"/>
      <c r="B55" s="1027"/>
      <c r="C55" s="1028"/>
      <c r="D55" s="1021"/>
      <c r="E55" s="575"/>
      <c r="F55" s="436">
        <f t="shared" si="0"/>
        <v>0</v>
      </c>
      <c r="G55" s="576"/>
      <c r="H55" s="575"/>
      <c r="I55" s="436">
        <f t="shared" si="4"/>
        <v>0</v>
      </c>
      <c r="J55" s="577"/>
      <c r="K55" s="1023"/>
      <c r="L55" s="1025"/>
      <c r="M55" s="1296"/>
      <c r="N55" s="144"/>
      <c r="O55" s="436">
        <f t="shared" si="11"/>
        <v>0</v>
      </c>
      <c r="P55" s="437"/>
      <c r="Q55" s="438">
        <f t="shared" si="8"/>
        <v>0</v>
      </c>
      <c r="R55" s="578">
        <f t="shared" si="6"/>
        <v>0</v>
      </c>
      <c r="S55" s="144"/>
      <c r="T55" s="436">
        <f>+S55/210/SQRT(3)*1000</f>
        <v>0</v>
      </c>
      <c r="U55" s="437"/>
      <c r="V55" s="438">
        <f>+J55+U55</f>
        <v>0</v>
      </c>
      <c r="W55" s="439">
        <f>IF(T55=0,0,+V55/T55*100)</f>
        <v>0</v>
      </c>
    </row>
    <row r="56" spans="1:23" ht="13.5" customHeight="1" x14ac:dyDescent="0.15">
      <c r="A56" s="1026">
        <f t="shared" ref="A56" si="73">+A54+1</f>
        <v>25</v>
      </c>
      <c r="B56" s="1027" t="s">
        <v>285</v>
      </c>
      <c r="C56" s="1028">
        <f t="shared" ref="C56" si="74">E56+H56+E57+H57</f>
        <v>125</v>
      </c>
      <c r="D56" s="1021">
        <v>67</v>
      </c>
      <c r="E56" s="575">
        <v>75</v>
      </c>
      <c r="F56" s="436">
        <f t="shared" si="0"/>
        <v>357.14285714285717</v>
      </c>
      <c r="G56" s="576">
        <v>278</v>
      </c>
      <c r="H56" s="575">
        <v>50</v>
      </c>
      <c r="I56" s="436">
        <f t="shared" si="4"/>
        <v>137.46434980705374</v>
      </c>
      <c r="J56" s="577">
        <v>78</v>
      </c>
      <c r="K56" s="1023"/>
      <c r="L56" s="1025">
        <f t="shared" ref="L56" si="75">+N56+N57+S56+S57</f>
        <v>0</v>
      </c>
      <c r="M56" s="1296"/>
      <c r="N56" s="144"/>
      <c r="O56" s="436">
        <f t="shared" si="11"/>
        <v>0</v>
      </c>
      <c r="P56" s="437"/>
      <c r="Q56" s="438">
        <f t="shared" si="8"/>
        <v>278</v>
      </c>
      <c r="R56" s="578">
        <f t="shared" si="6"/>
        <v>0</v>
      </c>
      <c r="S56" s="144"/>
      <c r="T56" s="436">
        <f t="shared" ref="T56:T59" si="76">+S56/210/SQRT(3)*1000</f>
        <v>0</v>
      </c>
      <c r="U56" s="437"/>
      <c r="V56" s="438">
        <f t="shared" ref="V56:V59" si="77">+J56+U56</f>
        <v>78</v>
      </c>
      <c r="W56" s="439">
        <f t="shared" ref="W56:W59" si="78">IF(T56=0,0,+V56/T56*100)</f>
        <v>0</v>
      </c>
    </row>
    <row r="57" spans="1:23" ht="13.5" customHeight="1" x14ac:dyDescent="0.15">
      <c r="A57" s="1026"/>
      <c r="B57" s="1027"/>
      <c r="C57" s="1028"/>
      <c r="D57" s="1021"/>
      <c r="E57" s="575"/>
      <c r="F57" s="436">
        <f t="shared" si="0"/>
        <v>0</v>
      </c>
      <c r="G57" s="576"/>
      <c r="H57" s="575"/>
      <c r="I57" s="436">
        <f t="shared" si="4"/>
        <v>0</v>
      </c>
      <c r="J57" s="577"/>
      <c r="K57" s="1023"/>
      <c r="L57" s="1025"/>
      <c r="M57" s="1296"/>
      <c r="N57" s="144"/>
      <c r="O57" s="436">
        <f t="shared" si="11"/>
        <v>0</v>
      </c>
      <c r="P57" s="437"/>
      <c r="Q57" s="438">
        <f t="shared" si="8"/>
        <v>0</v>
      </c>
      <c r="R57" s="578">
        <f t="shared" si="6"/>
        <v>0</v>
      </c>
      <c r="S57" s="144"/>
      <c r="T57" s="436">
        <f t="shared" si="76"/>
        <v>0</v>
      </c>
      <c r="U57" s="437"/>
      <c r="V57" s="438">
        <f t="shared" si="77"/>
        <v>0</v>
      </c>
      <c r="W57" s="439">
        <f t="shared" si="78"/>
        <v>0</v>
      </c>
    </row>
    <row r="58" spans="1:23" ht="13.5" customHeight="1" x14ac:dyDescent="0.15">
      <c r="A58" s="1026">
        <f t="shared" ref="A58" si="79">+A56+1</f>
        <v>26</v>
      </c>
      <c r="B58" s="1027" t="s">
        <v>286</v>
      </c>
      <c r="C58" s="1028">
        <f t="shared" ref="C58" si="80">E58+H58+E59+H59</f>
        <v>200</v>
      </c>
      <c r="D58" s="1021">
        <v>69</v>
      </c>
      <c r="E58" s="575">
        <v>100</v>
      </c>
      <c r="F58" s="436">
        <f t="shared" si="0"/>
        <v>476.19047619047615</v>
      </c>
      <c r="G58" s="576">
        <v>515</v>
      </c>
      <c r="H58" s="575">
        <v>100</v>
      </c>
      <c r="I58" s="436">
        <f t="shared" si="4"/>
        <v>274.92869961410747</v>
      </c>
      <c r="J58" s="577">
        <v>199</v>
      </c>
      <c r="K58" s="1023"/>
      <c r="L58" s="1025">
        <f t="shared" ref="L58" si="81">+N58+N59+S58+S59</f>
        <v>0</v>
      </c>
      <c r="M58" s="1296"/>
      <c r="N58" s="144"/>
      <c r="O58" s="436">
        <f t="shared" si="11"/>
        <v>0</v>
      </c>
      <c r="P58" s="437"/>
      <c r="Q58" s="438">
        <f t="shared" si="8"/>
        <v>515</v>
      </c>
      <c r="R58" s="578">
        <f t="shared" si="6"/>
        <v>0</v>
      </c>
      <c r="S58" s="144"/>
      <c r="T58" s="436">
        <f t="shared" si="76"/>
        <v>0</v>
      </c>
      <c r="U58" s="437"/>
      <c r="V58" s="438">
        <f t="shared" si="77"/>
        <v>199</v>
      </c>
      <c r="W58" s="439">
        <f t="shared" si="78"/>
        <v>0</v>
      </c>
    </row>
    <row r="59" spans="1:23" ht="13.5" customHeight="1" x14ac:dyDescent="0.15">
      <c r="A59" s="1026"/>
      <c r="B59" s="1027"/>
      <c r="C59" s="1028"/>
      <c r="D59" s="1021"/>
      <c r="E59" s="575"/>
      <c r="F59" s="436">
        <f t="shared" si="0"/>
        <v>0</v>
      </c>
      <c r="G59" s="576"/>
      <c r="H59" s="575"/>
      <c r="I59" s="436">
        <f t="shared" si="4"/>
        <v>0</v>
      </c>
      <c r="J59" s="577"/>
      <c r="K59" s="1023"/>
      <c r="L59" s="1025"/>
      <c r="M59" s="1296"/>
      <c r="N59" s="144"/>
      <c r="O59" s="436">
        <f t="shared" si="11"/>
        <v>0</v>
      </c>
      <c r="P59" s="437"/>
      <c r="Q59" s="438">
        <f t="shared" si="8"/>
        <v>0</v>
      </c>
      <c r="R59" s="578">
        <f t="shared" si="6"/>
        <v>0</v>
      </c>
      <c r="S59" s="144"/>
      <c r="T59" s="436">
        <f t="shared" si="76"/>
        <v>0</v>
      </c>
      <c r="U59" s="437"/>
      <c r="V59" s="438">
        <f t="shared" si="77"/>
        <v>0</v>
      </c>
      <c r="W59" s="439">
        <f t="shared" si="78"/>
        <v>0</v>
      </c>
    </row>
    <row r="60" spans="1:23" ht="13.5" customHeight="1" x14ac:dyDescent="0.15">
      <c r="A60" s="1026">
        <f t="shared" ref="A60" si="82">+A58+1</f>
        <v>27</v>
      </c>
      <c r="B60" s="1027" t="s">
        <v>287</v>
      </c>
      <c r="C60" s="1028">
        <f t="shared" ref="C60" si="83">E60+H60+E61+H61</f>
        <v>175</v>
      </c>
      <c r="D60" s="1021">
        <v>73</v>
      </c>
      <c r="E60" s="575">
        <v>50</v>
      </c>
      <c r="F60" s="436">
        <f t="shared" si="0"/>
        <v>238.09523809523807</v>
      </c>
      <c r="G60" s="576">
        <v>154</v>
      </c>
      <c r="H60" s="575">
        <v>75</v>
      </c>
      <c r="I60" s="436">
        <f t="shared" si="4"/>
        <v>206.19652471058063</v>
      </c>
      <c r="J60" s="577">
        <v>140</v>
      </c>
      <c r="K60" s="1023"/>
      <c r="L60" s="1025">
        <f t="shared" ref="L60" si="84">+N60+N61+S60+S61</f>
        <v>0</v>
      </c>
      <c r="M60" s="1296"/>
      <c r="N60" s="144"/>
      <c r="O60" s="436">
        <f t="shared" si="11"/>
        <v>0</v>
      </c>
      <c r="P60" s="437"/>
      <c r="Q60" s="438">
        <f t="shared" si="8"/>
        <v>154</v>
      </c>
      <c r="R60" s="578">
        <f t="shared" si="6"/>
        <v>0</v>
      </c>
      <c r="S60" s="144"/>
      <c r="T60" s="436">
        <f>+S60/210/SQRT(3)*1000</f>
        <v>0</v>
      </c>
      <c r="U60" s="437"/>
      <c r="V60" s="438">
        <f>+J60+U60</f>
        <v>140</v>
      </c>
      <c r="W60" s="439">
        <f>IF(T60=0,0,+V60/T60*100)</f>
        <v>0</v>
      </c>
    </row>
    <row r="61" spans="1:23" ht="13.5" customHeight="1" x14ac:dyDescent="0.15">
      <c r="A61" s="1026"/>
      <c r="B61" s="1027"/>
      <c r="C61" s="1028"/>
      <c r="D61" s="1021"/>
      <c r="E61" s="575">
        <v>50</v>
      </c>
      <c r="F61" s="436">
        <f t="shared" si="0"/>
        <v>238.09523809523807</v>
      </c>
      <c r="G61" s="576">
        <v>133</v>
      </c>
      <c r="H61" s="575"/>
      <c r="I61" s="436">
        <f t="shared" si="4"/>
        <v>0</v>
      </c>
      <c r="J61" s="577"/>
      <c r="K61" s="1023"/>
      <c r="L61" s="1025"/>
      <c r="M61" s="1296"/>
      <c r="N61" s="144"/>
      <c r="O61" s="436">
        <f t="shared" si="11"/>
        <v>0</v>
      </c>
      <c r="P61" s="437"/>
      <c r="Q61" s="438">
        <f t="shared" si="8"/>
        <v>133</v>
      </c>
      <c r="R61" s="578">
        <f t="shared" si="6"/>
        <v>0</v>
      </c>
      <c r="S61" s="144"/>
      <c r="T61" s="436">
        <f>+S61/210/SQRT(3)*1000</f>
        <v>0</v>
      </c>
      <c r="U61" s="437"/>
      <c r="V61" s="438">
        <f>+J61+U61</f>
        <v>0</v>
      </c>
      <c r="W61" s="439">
        <f>IF(T61=0,0,+V61/T61*100)</f>
        <v>0</v>
      </c>
    </row>
    <row r="62" spans="1:23" ht="13.5" customHeight="1" x14ac:dyDescent="0.15">
      <c r="A62" s="1026">
        <f t="shared" ref="A62:A68" si="85">+A60+1</f>
        <v>28</v>
      </c>
      <c r="B62" s="1027" t="s">
        <v>288</v>
      </c>
      <c r="C62" s="1028">
        <f t="shared" ref="C62" si="86">E62+H62+E63+H63</f>
        <v>125</v>
      </c>
      <c r="D62" s="1021">
        <v>54</v>
      </c>
      <c r="E62" s="575">
        <v>50</v>
      </c>
      <c r="F62" s="436">
        <f t="shared" si="0"/>
        <v>238.09523809523807</v>
      </c>
      <c r="G62" s="576">
        <v>260</v>
      </c>
      <c r="H62" s="575">
        <v>75</v>
      </c>
      <c r="I62" s="436">
        <f t="shared" si="4"/>
        <v>206.19652471058063</v>
      </c>
      <c r="J62" s="577">
        <v>140</v>
      </c>
      <c r="K62" s="1023"/>
      <c r="L62" s="1025">
        <f t="shared" ref="L62" si="87">+N62+N63+S62+S63</f>
        <v>0</v>
      </c>
      <c r="M62" s="1296"/>
      <c r="N62" s="144"/>
      <c r="O62" s="436">
        <f t="shared" si="11"/>
        <v>0</v>
      </c>
      <c r="P62" s="437"/>
      <c r="Q62" s="438">
        <f t="shared" si="8"/>
        <v>260</v>
      </c>
      <c r="R62" s="578">
        <f t="shared" si="6"/>
        <v>0</v>
      </c>
      <c r="S62" s="144"/>
      <c r="T62" s="436">
        <f>+S62/210/SQRT(3)*1000</f>
        <v>0</v>
      </c>
      <c r="U62" s="437"/>
      <c r="V62" s="438">
        <f>+J62+U62</f>
        <v>140</v>
      </c>
      <c r="W62" s="439">
        <f>IF(T62=0,0,+V62/T62*100)</f>
        <v>0</v>
      </c>
    </row>
    <row r="63" spans="1:23" ht="13.5" customHeight="1" x14ac:dyDescent="0.15">
      <c r="A63" s="1026"/>
      <c r="B63" s="1027"/>
      <c r="C63" s="1028"/>
      <c r="D63" s="1021"/>
      <c r="E63" s="575"/>
      <c r="F63" s="436">
        <f t="shared" si="0"/>
        <v>0</v>
      </c>
      <c r="G63" s="576"/>
      <c r="H63" s="575"/>
      <c r="I63" s="436">
        <f t="shared" si="4"/>
        <v>0</v>
      </c>
      <c r="J63" s="577"/>
      <c r="K63" s="1023"/>
      <c r="L63" s="1025"/>
      <c r="M63" s="1296"/>
      <c r="N63" s="144"/>
      <c r="O63" s="436">
        <f t="shared" si="11"/>
        <v>0</v>
      </c>
      <c r="P63" s="437"/>
      <c r="Q63" s="438">
        <f t="shared" si="8"/>
        <v>0</v>
      </c>
      <c r="R63" s="578">
        <f t="shared" si="6"/>
        <v>0</v>
      </c>
      <c r="S63" s="144"/>
      <c r="T63" s="436">
        <f>+S63/210/SQRT(3)*1000</f>
        <v>0</v>
      </c>
      <c r="U63" s="437"/>
      <c r="V63" s="438">
        <f>+J63+U63</f>
        <v>0</v>
      </c>
      <c r="W63" s="439">
        <f>IF(T63=0,0,+V63/T63*100)</f>
        <v>0</v>
      </c>
    </row>
    <row r="64" spans="1:23" ht="13.5" customHeight="1" x14ac:dyDescent="0.15">
      <c r="A64" s="1026">
        <f t="shared" si="85"/>
        <v>29</v>
      </c>
      <c r="B64" s="1027" t="s">
        <v>289</v>
      </c>
      <c r="C64" s="1028">
        <f t="shared" ref="C64" si="88">E64+H64+E65+H65</f>
        <v>175</v>
      </c>
      <c r="D64" s="1021">
        <v>79</v>
      </c>
      <c r="E64" s="575">
        <v>100</v>
      </c>
      <c r="F64" s="436">
        <f t="shared" si="0"/>
        <v>476.19047619047615</v>
      </c>
      <c r="G64" s="576">
        <v>260</v>
      </c>
      <c r="H64" s="575">
        <v>75</v>
      </c>
      <c r="I64" s="436">
        <f t="shared" si="4"/>
        <v>206.19652471058063</v>
      </c>
      <c r="J64" s="577">
        <v>125</v>
      </c>
      <c r="K64" s="1023"/>
      <c r="L64" s="1025">
        <f t="shared" ref="L64" si="89">+N64+N65+S64+S65</f>
        <v>0</v>
      </c>
      <c r="M64" s="1296"/>
      <c r="N64" s="144"/>
      <c r="O64" s="436">
        <f t="shared" si="11"/>
        <v>0</v>
      </c>
      <c r="P64" s="437"/>
      <c r="Q64" s="438">
        <f t="shared" si="8"/>
        <v>260</v>
      </c>
      <c r="R64" s="578">
        <f t="shared" si="6"/>
        <v>0</v>
      </c>
      <c r="S64" s="144"/>
      <c r="T64" s="436">
        <f t="shared" ref="T64:T67" si="90">+S64/210/SQRT(3)*1000</f>
        <v>0</v>
      </c>
      <c r="U64" s="437"/>
      <c r="V64" s="438">
        <f t="shared" ref="V64:V67" si="91">+J64+U64</f>
        <v>125</v>
      </c>
      <c r="W64" s="439">
        <f t="shared" ref="W64:W67" si="92">IF(T64=0,0,+V64/T64*100)</f>
        <v>0</v>
      </c>
    </row>
    <row r="65" spans="1:23" ht="13.5" customHeight="1" x14ac:dyDescent="0.15">
      <c r="A65" s="1026"/>
      <c r="B65" s="1027"/>
      <c r="C65" s="1028"/>
      <c r="D65" s="1021"/>
      <c r="E65" s="575"/>
      <c r="F65" s="436">
        <f t="shared" si="0"/>
        <v>0</v>
      </c>
      <c r="G65" s="576"/>
      <c r="H65" s="575"/>
      <c r="I65" s="436">
        <f t="shared" si="4"/>
        <v>0</v>
      </c>
      <c r="J65" s="577"/>
      <c r="K65" s="1023"/>
      <c r="L65" s="1025"/>
      <c r="M65" s="1296"/>
      <c r="N65" s="144"/>
      <c r="O65" s="436">
        <f t="shared" si="11"/>
        <v>0</v>
      </c>
      <c r="P65" s="437"/>
      <c r="Q65" s="438">
        <f t="shared" si="8"/>
        <v>0</v>
      </c>
      <c r="R65" s="578">
        <f t="shared" si="6"/>
        <v>0</v>
      </c>
      <c r="S65" s="144"/>
      <c r="T65" s="436">
        <f t="shared" si="90"/>
        <v>0</v>
      </c>
      <c r="U65" s="437"/>
      <c r="V65" s="438">
        <f t="shared" si="91"/>
        <v>0</v>
      </c>
      <c r="W65" s="439">
        <f t="shared" si="92"/>
        <v>0</v>
      </c>
    </row>
    <row r="66" spans="1:23" ht="13.5" customHeight="1" x14ac:dyDescent="0.15">
      <c r="A66" s="1026">
        <f t="shared" si="85"/>
        <v>30</v>
      </c>
      <c r="B66" s="1027" t="s">
        <v>290</v>
      </c>
      <c r="C66" s="1028">
        <f t="shared" ref="C66" si="93">E66+H66+E67+H67</f>
        <v>125</v>
      </c>
      <c r="D66" s="1021">
        <v>59</v>
      </c>
      <c r="E66" s="575">
        <v>75</v>
      </c>
      <c r="F66" s="436">
        <f t="shared" si="0"/>
        <v>357.14285714285717</v>
      </c>
      <c r="G66" s="576">
        <v>366</v>
      </c>
      <c r="H66" s="575">
        <v>50</v>
      </c>
      <c r="I66" s="436">
        <f t="shared" si="4"/>
        <v>137.46434980705374</v>
      </c>
      <c r="J66" s="577">
        <v>97</v>
      </c>
      <c r="K66" s="1023"/>
      <c r="L66" s="1025">
        <f t="shared" ref="L66" si="94">+N66+N67+S66+S67</f>
        <v>0</v>
      </c>
      <c r="M66" s="1296"/>
      <c r="N66" s="144"/>
      <c r="O66" s="436">
        <f t="shared" si="11"/>
        <v>0</v>
      </c>
      <c r="P66" s="437"/>
      <c r="Q66" s="438">
        <f t="shared" si="8"/>
        <v>366</v>
      </c>
      <c r="R66" s="578">
        <f t="shared" si="6"/>
        <v>0</v>
      </c>
      <c r="S66" s="144"/>
      <c r="T66" s="436">
        <f t="shared" si="90"/>
        <v>0</v>
      </c>
      <c r="U66" s="437"/>
      <c r="V66" s="438">
        <f t="shared" si="91"/>
        <v>97</v>
      </c>
      <c r="W66" s="439">
        <f t="shared" si="92"/>
        <v>0</v>
      </c>
    </row>
    <row r="67" spans="1:23" ht="13.5" customHeight="1" x14ac:dyDescent="0.15">
      <c r="A67" s="1026"/>
      <c r="B67" s="1027"/>
      <c r="C67" s="1028"/>
      <c r="D67" s="1021"/>
      <c r="E67" s="575"/>
      <c r="F67" s="436">
        <f t="shared" si="0"/>
        <v>0</v>
      </c>
      <c r="G67" s="576"/>
      <c r="H67" s="575"/>
      <c r="I67" s="436">
        <f t="shared" si="4"/>
        <v>0</v>
      </c>
      <c r="J67" s="577"/>
      <c r="K67" s="1023"/>
      <c r="L67" s="1025"/>
      <c r="M67" s="1296"/>
      <c r="N67" s="144"/>
      <c r="O67" s="436">
        <f t="shared" si="11"/>
        <v>0</v>
      </c>
      <c r="P67" s="437"/>
      <c r="Q67" s="438">
        <f t="shared" si="8"/>
        <v>0</v>
      </c>
      <c r="R67" s="578">
        <f t="shared" si="6"/>
        <v>0</v>
      </c>
      <c r="S67" s="144"/>
      <c r="T67" s="436">
        <f t="shared" si="90"/>
        <v>0</v>
      </c>
      <c r="U67" s="437"/>
      <c r="V67" s="438">
        <f t="shared" si="91"/>
        <v>0</v>
      </c>
      <c r="W67" s="439">
        <f t="shared" si="92"/>
        <v>0</v>
      </c>
    </row>
    <row r="68" spans="1:23" ht="13.5" customHeight="1" x14ac:dyDescent="0.15">
      <c r="A68" s="1026">
        <f t="shared" si="85"/>
        <v>31</v>
      </c>
      <c r="B68" s="1027" t="s">
        <v>291</v>
      </c>
      <c r="C68" s="1028">
        <f t="shared" ref="C68" si="95">E68+H68+E69+H69</f>
        <v>175</v>
      </c>
      <c r="D68" s="1021">
        <v>113</v>
      </c>
      <c r="E68" s="575">
        <v>100</v>
      </c>
      <c r="F68" s="436">
        <f t="shared" si="0"/>
        <v>476.19047619047615</v>
      </c>
      <c r="G68" s="576">
        <v>379</v>
      </c>
      <c r="H68" s="575">
        <v>75</v>
      </c>
      <c r="I68" s="436">
        <f t="shared" si="4"/>
        <v>206.19652471058063</v>
      </c>
      <c r="J68" s="577">
        <v>145</v>
      </c>
      <c r="K68" s="1023"/>
      <c r="L68" s="1025">
        <f t="shared" ref="L68" si="96">+N68+N69+S68+S69</f>
        <v>0</v>
      </c>
      <c r="M68" s="1296"/>
      <c r="N68" s="144"/>
      <c r="O68" s="436">
        <f t="shared" si="11"/>
        <v>0</v>
      </c>
      <c r="P68" s="437"/>
      <c r="Q68" s="438">
        <f t="shared" si="8"/>
        <v>379</v>
      </c>
      <c r="R68" s="578">
        <f t="shared" si="6"/>
        <v>0</v>
      </c>
      <c r="S68" s="144"/>
      <c r="T68" s="436">
        <f>+S68/210/SQRT(3)*1000</f>
        <v>0</v>
      </c>
      <c r="U68" s="437"/>
      <c r="V68" s="438">
        <f>+J68+U68</f>
        <v>145</v>
      </c>
      <c r="W68" s="439">
        <f>IF(T68=0,0,+V68/T68*100)</f>
        <v>0</v>
      </c>
    </row>
    <row r="69" spans="1:23" ht="13.5" customHeight="1" x14ac:dyDescent="0.15">
      <c r="A69" s="1026"/>
      <c r="B69" s="1027"/>
      <c r="C69" s="1028"/>
      <c r="D69" s="1021"/>
      <c r="E69" s="575"/>
      <c r="F69" s="436">
        <f t="shared" si="0"/>
        <v>0</v>
      </c>
      <c r="G69" s="576"/>
      <c r="H69" s="575"/>
      <c r="I69" s="436">
        <f t="shared" si="4"/>
        <v>0</v>
      </c>
      <c r="J69" s="577"/>
      <c r="K69" s="1023"/>
      <c r="L69" s="1025"/>
      <c r="M69" s="1296"/>
      <c r="N69" s="144"/>
      <c r="O69" s="436">
        <f t="shared" si="11"/>
        <v>0</v>
      </c>
      <c r="P69" s="437"/>
      <c r="Q69" s="438">
        <f t="shared" si="8"/>
        <v>0</v>
      </c>
      <c r="R69" s="578">
        <f t="shared" si="6"/>
        <v>0</v>
      </c>
      <c r="S69" s="144"/>
      <c r="T69" s="436">
        <f>+S69/210/SQRT(3)*1000</f>
        <v>0</v>
      </c>
      <c r="U69" s="437"/>
      <c r="V69" s="438">
        <f>+J69+U69</f>
        <v>0</v>
      </c>
      <c r="W69" s="439">
        <f>IF(T69=0,0,+V69/T69*100)</f>
        <v>0</v>
      </c>
    </row>
    <row r="70" spans="1:23" ht="13.5" customHeight="1" x14ac:dyDescent="0.15">
      <c r="A70" s="1026">
        <f t="shared" ref="A70" si="97">+A68+1</f>
        <v>32</v>
      </c>
      <c r="B70" s="1027" t="s">
        <v>292</v>
      </c>
      <c r="C70" s="1028">
        <f t="shared" ref="C70" si="98">E70+H70+E71+H71</f>
        <v>350</v>
      </c>
      <c r="D70" s="1021">
        <v>159</v>
      </c>
      <c r="E70" s="575">
        <v>100</v>
      </c>
      <c r="F70" s="436">
        <f t="shared" si="0"/>
        <v>476.19047619047615</v>
      </c>
      <c r="G70" s="576">
        <v>289</v>
      </c>
      <c r="H70" s="575">
        <v>150</v>
      </c>
      <c r="I70" s="436">
        <f t="shared" si="4"/>
        <v>412.39304942116127</v>
      </c>
      <c r="J70" s="577">
        <v>365</v>
      </c>
      <c r="K70" s="1023"/>
      <c r="L70" s="1025">
        <f t="shared" ref="L70" si="99">+N70+N71+S70+S71</f>
        <v>0</v>
      </c>
      <c r="M70" s="1296"/>
      <c r="N70" s="144"/>
      <c r="O70" s="436">
        <f t="shared" si="11"/>
        <v>0</v>
      </c>
      <c r="P70" s="437"/>
      <c r="Q70" s="438">
        <f t="shared" si="8"/>
        <v>289</v>
      </c>
      <c r="R70" s="578">
        <f t="shared" si="6"/>
        <v>0</v>
      </c>
      <c r="S70" s="144"/>
      <c r="T70" s="436">
        <f>+S70/210/SQRT(3)*1000</f>
        <v>0</v>
      </c>
      <c r="U70" s="437"/>
      <c r="V70" s="438">
        <f>+J70+U70</f>
        <v>365</v>
      </c>
      <c r="W70" s="439">
        <f>IF(T70=0,0,+V70/T70*100)</f>
        <v>0</v>
      </c>
    </row>
    <row r="71" spans="1:23" ht="13.5" customHeight="1" x14ac:dyDescent="0.15">
      <c r="A71" s="1026"/>
      <c r="B71" s="1027"/>
      <c r="C71" s="1028"/>
      <c r="D71" s="1021"/>
      <c r="E71" s="575">
        <v>100</v>
      </c>
      <c r="F71" s="436">
        <f t="shared" si="0"/>
        <v>476.19047619047615</v>
      </c>
      <c r="G71" s="576">
        <v>217</v>
      </c>
      <c r="H71" s="575"/>
      <c r="I71" s="436">
        <f t="shared" si="4"/>
        <v>0</v>
      </c>
      <c r="J71" s="577"/>
      <c r="K71" s="1023"/>
      <c r="L71" s="1025"/>
      <c r="M71" s="1296"/>
      <c r="N71" s="144"/>
      <c r="O71" s="436">
        <f t="shared" si="11"/>
        <v>0</v>
      </c>
      <c r="P71" s="437"/>
      <c r="Q71" s="438">
        <f t="shared" si="8"/>
        <v>217</v>
      </c>
      <c r="R71" s="578">
        <f t="shared" si="6"/>
        <v>0</v>
      </c>
      <c r="S71" s="144"/>
      <c r="T71" s="436">
        <f>+S71/210/SQRT(3)*1000</f>
        <v>0</v>
      </c>
      <c r="U71" s="437"/>
      <c r="V71" s="438">
        <f>+J71+U71</f>
        <v>0</v>
      </c>
      <c r="W71" s="439">
        <f>IF(T71=0,0,+V71/T71*100)</f>
        <v>0</v>
      </c>
    </row>
    <row r="72" spans="1:23" ht="13.5" customHeight="1" x14ac:dyDescent="0.15">
      <c r="A72" s="1026">
        <f t="shared" ref="A72" si="100">+A70+1</f>
        <v>33</v>
      </c>
      <c r="B72" s="1027" t="s">
        <v>293</v>
      </c>
      <c r="C72" s="1028">
        <f t="shared" ref="C72" si="101">E72+H72+E73+H73</f>
        <v>125</v>
      </c>
      <c r="D72" s="1021">
        <v>66</v>
      </c>
      <c r="E72" s="575">
        <v>75</v>
      </c>
      <c r="F72" s="436">
        <f t="shared" ref="F72:F135" si="102">E72/210*1000</f>
        <v>357.14285714285717</v>
      </c>
      <c r="G72" s="576">
        <v>239</v>
      </c>
      <c r="H72" s="575">
        <v>50</v>
      </c>
      <c r="I72" s="436">
        <f t="shared" si="4"/>
        <v>137.46434980705374</v>
      </c>
      <c r="J72" s="577">
        <v>142</v>
      </c>
      <c r="K72" s="1023"/>
      <c r="L72" s="1025">
        <f t="shared" ref="L72" si="103">+N72+N73+S72+S73</f>
        <v>0</v>
      </c>
      <c r="M72" s="1296"/>
      <c r="N72" s="144"/>
      <c r="O72" s="436">
        <f t="shared" si="11"/>
        <v>0</v>
      </c>
      <c r="P72" s="437"/>
      <c r="Q72" s="438">
        <f t="shared" si="8"/>
        <v>239</v>
      </c>
      <c r="R72" s="578">
        <f t="shared" si="6"/>
        <v>0</v>
      </c>
      <c r="S72" s="144"/>
      <c r="T72" s="436">
        <f t="shared" ref="T72:T75" si="104">+S72/210/SQRT(3)*1000</f>
        <v>0</v>
      </c>
      <c r="U72" s="437"/>
      <c r="V72" s="438">
        <f t="shared" ref="V72:V75" si="105">+J72+U72</f>
        <v>142</v>
      </c>
      <c r="W72" s="439">
        <f t="shared" ref="W72:W75" si="106">IF(T72=0,0,+V72/T72*100)</f>
        <v>0</v>
      </c>
    </row>
    <row r="73" spans="1:23" ht="13.5" customHeight="1" x14ac:dyDescent="0.15">
      <c r="A73" s="1026"/>
      <c r="B73" s="1027"/>
      <c r="C73" s="1028"/>
      <c r="D73" s="1021"/>
      <c r="E73" s="575"/>
      <c r="F73" s="436">
        <f t="shared" si="102"/>
        <v>0</v>
      </c>
      <c r="G73" s="576"/>
      <c r="H73" s="575"/>
      <c r="I73" s="436">
        <f t="shared" ref="I73:I136" si="107">H73/210/SQRT(3)*1000</f>
        <v>0</v>
      </c>
      <c r="J73" s="577"/>
      <c r="K73" s="1023"/>
      <c r="L73" s="1025"/>
      <c r="M73" s="1296"/>
      <c r="N73" s="144"/>
      <c r="O73" s="436">
        <f t="shared" si="11"/>
        <v>0</v>
      </c>
      <c r="P73" s="437"/>
      <c r="Q73" s="438">
        <f t="shared" si="8"/>
        <v>0</v>
      </c>
      <c r="R73" s="578">
        <f t="shared" si="6"/>
        <v>0</v>
      </c>
      <c r="S73" s="144"/>
      <c r="T73" s="436">
        <f t="shared" si="104"/>
        <v>0</v>
      </c>
      <c r="U73" s="437"/>
      <c r="V73" s="438">
        <f t="shared" si="105"/>
        <v>0</v>
      </c>
      <c r="W73" s="439">
        <f t="shared" si="106"/>
        <v>0</v>
      </c>
    </row>
    <row r="74" spans="1:23" ht="13.5" customHeight="1" x14ac:dyDescent="0.15">
      <c r="A74" s="1026">
        <f t="shared" ref="A74" si="108">+A72+1</f>
        <v>34</v>
      </c>
      <c r="B74" s="1027" t="s">
        <v>294</v>
      </c>
      <c r="C74" s="1028">
        <f t="shared" ref="C74" si="109">E74+H74+E75+H75</f>
        <v>150</v>
      </c>
      <c r="D74" s="1021">
        <v>90</v>
      </c>
      <c r="E74" s="575">
        <v>75</v>
      </c>
      <c r="F74" s="436">
        <f t="shared" si="102"/>
        <v>357.14285714285717</v>
      </c>
      <c r="G74" s="576">
        <v>320</v>
      </c>
      <c r="H74" s="575">
        <v>75</v>
      </c>
      <c r="I74" s="436">
        <f t="shared" si="107"/>
        <v>206.19652471058063</v>
      </c>
      <c r="J74" s="577">
        <v>135</v>
      </c>
      <c r="K74" s="1023"/>
      <c r="L74" s="1025">
        <f t="shared" ref="L74" si="110">+N74+N75+S74+S75</f>
        <v>0</v>
      </c>
      <c r="M74" s="1296"/>
      <c r="N74" s="144"/>
      <c r="O74" s="436">
        <f t="shared" si="11"/>
        <v>0</v>
      </c>
      <c r="P74" s="437"/>
      <c r="Q74" s="438">
        <f t="shared" si="8"/>
        <v>320</v>
      </c>
      <c r="R74" s="578">
        <f t="shared" si="6"/>
        <v>0</v>
      </c>
      <c r="S74" s="144"/>
      <c r="T74" s="436">
        <f t="shared" si="104"/>
        <v>0</v>
      </c>
      <c r="U74" s="437"/>
      <c r="V74" s="438">
        <f t="shared" si="105"/>
        <v>135</v>
      </c>
      <c r="W74" s="439">
        <f t="shared" si="106"/>
        <v>0</v>
      </c>
    </row>
    <row r="75" spans="1:23" ht="13.5" customHeight="1" x14ac:dyDescent="0.15">
      <c r="A75" s="1026"/>
      <c r="B75" s="1027"/>
      <c r="C75" s="1028"/>
      <c r="D75" s="1021"/>
      <c r="E75" s="575"/>
      <c r="F75" s="436">
        <f t="shared" si="102"/>
        <v>0</v>
      </c>
      <c r="G75" s="576"/>
      <c r="H75" s="575"/>
      <c r="I75" s="436">
        <f t="shared" si="107"/>
        <v>0</v>
      </c>
      <c r="J75" s="577"/>
      <c r="K75" s="1023"/>
      <c r="L75" s="1025"/>
      <c r="M75" s="1296"/>
      <c r="N75" s="144"/>
      <c r="O75" s="436">
        <f t="shared" si="11"/>
        <v>0</v>
      </c>
      <c r="P75" s="437"/>
      <c r="Q75" s="438">
        <f t="shared" si="8"/>
        <v>0</v>
      </c>
      <c r="R75" s="578">
        <f t="shared" ref="R75:R138" si="111">IF(O75=0,0,+Q75/O75*100)</f>
        <v>0</v>
      </c>
      <c r="S75" s="144"/>
      <c r="T75" s="436">
        <f t="shared" si="104"/>
        <v>0</v>
      </c>
      <c r="U75" s="437"/>
      <c r="V75" s="438">
        <f t="shared" si="105"/>
        <v>0</v>
      </c>
      <c r="W75" s="439">
        <f t="shared" si="106"/>
        <v>0</v>
      </c>
    </row>
    <row r="76" spans="1:23" ht="13.5" customHeight="1" x14ac:dyDescent="0.15">
      <c r="A76" s="1026">
        <f t="shared" ref="A76" si="112">+A74+1</f>
        <v>35</v>
      </c>
      <c r="B76" s="1027" t="s">
        <v>295</v>
      </c>
      <c r="C76" s="1028">
        <f t="shared" ref="C76" si="113">E76+H76+E77+H77</f>
        <v>150</v>
      </c>
      <c r="D76" s="1021">
        <v>72</v>
      </c>
      <c r="E76" s="575">
        <v>75</v>
      </c>
      <c r="F76" s="436">
        <f t="shared" si="102"/>
        <v>357.14285714285717</v>
      </c>
      <c r="G76" s="576">
        <v>206</v>
      </c>
      <c r="H76" s="575">
        <v>75</v>
      </c>
      <c r="I76" s="436">
        <f t="shared" si="107"/>
        <v>206.19652471058063</v>
      </c>
      <c r="J76" s="577">
        <v>132</v>
      </c>
      <c r="K76" s="1023"/>
      <c r="L76" s="1025">
        <f t="shared" ref="L76" si="114">+N76+N77+S76+S77</f>
        <v>0</v>
      </c>
      <c r="M76" s="1296"/>
      <c r="N76" s="144"/>
      <c r="O76" s="436">
        <f t="shared" si="11"/>
        <v>0</v>
      </c>
      <c r="P76" s="437"/>
      <c r="Q76" s="438">
        <f t="shared" si="8"/>
        <v>206</v>
      </c>
      <c r="R76" s="578">
        <f t="shared" si="111"/>
        <v>0</v>
      </c>
      <c r="S76" s="144"/>
      <c r="T76" s="436">
        <f>+S76/210/SQRT(3)*1000</f>
        <v>0</v>
      </c>
      <c r="U76" s="437"/>
      <c r="V76" s="438">
        <f>+J76+U76</f>
        <v>132</v>
      </c>
      <c r="W76" s="439">
        <f>IF(T76=0,0,+V76/T76*100)</f>
        <v>0</v>
      </c>
    </row>
    <row r="77" spans="1:23" ht="13.5" customHeight="1" x14ac:dyDescent="0.15">
      <c r="A77" s="1026"/>
      <c r="B77" s="1027"/>
      <c r="C77" s="1028"/>
      <c r="D77" s="1021"/>
      <c r="E77" s="575"/>
      <c r="F77" s="436">
        <f t="shared" si="102"/>
        <v>0</v>
      </c>
      <c r="G77" s="576"/>
      <c r="H77" s="575"/>
      <c r="I77" s="436">
        <f t="shared" si="107"/>
        <v>0</v>
      </c>
      <c r="J77" s="577"/>
      <c r="K77" s="1023"/>
      <c r="L77" s="1025"/>
      <c r="M77" s="1296"/>
      <c r="N77" s="144"/>
      <c r="O77" s="436">
        <f t="shared" si="11"/>
        <v>0</v>
      </c>
      <c r="P77" s="437"/>
      <c r="Q77" s="438">
        <f t="shared" ref="Q77:Q140" si="115">+G77+P77</f>
        <v>0</v>
      </c>
      <c r="R77" s="578">
        <f t="shared" si="111"/>
        <v>0</v>
      </c>
      <c r="S77" s="144"/>
      <c r="T77" s="436">
        <f>+S77/210/SQRT(3)*1000</f>
        <v>0</v>
      </c>
      <c r="U77" s="437"/>
      <c r="V77" s="438">
        <f>+J77+U77</f>
        <v>0</v>
      </c>
      <c r="W77" s="439">
        <f>IF(T77=0,0,+V77/T77*100)</f>
        <v>0</v>
      </c>
    </row>
    <row r="78" spans="1:23" ht="13.5" customHeight="1" x14ac:dyDescent="0.15">
      <c r="A78" s="1026">
        <f t="shared" ref="A78:A84" si="116">+A76+1</f>
        <v>36</v>
      </c>
      <c r="B78" s="1027" t="s">
        <v>296</v>
      </c>
      <c r="C78" s="1028">
        <f t="shared" ref="C78" si="117">E78+H78+E79+H79</f>
        <v>150</v>
      </c>
      <c r="D78" s="1021">
        <v>68</v>
      </c>
      <c r="E78" s="575">
        <v>75</v>
      </c>
      <c r="F78" s="436">
        <f t="shared" si="102"/>
        <v>357.14285714285717</v>
      </c>
      <c r="G78" s="576">
        <v>257</v>
      </c>
      <c r="H78" s="575">
        <v>75</v>
      </c>
      <c r="I78" s="436">
        <f t="shared" si="107"/>
        <v>206.19652471058063</v>
      </c>
      <c r="J78" s="577">
        <v>246</v>
      </c>
      <c r="K78" s="1023"/>
      <c r="L78" s="1025">
        <f t="shared" ref="L78" si="118">+N78+N79+S78+S79</f>
        <v>0</v>
      </c>
      <c r="M78" s="1296"/>
      <c r="N78" s="144"/>
      <c r="O78" s="436">
        <f t="shared" ref="O78:O141" si="119">+N78/210*1000</f>
        <v>0</v>
      </c>
      <c r="P78" s="437"/>
      <c r="Q78" s="438">
        <f t="shared" si="115"/>
        <v>257</v>
      </c>
      <c r="R78" s="578">
        <f t="shared" si="111"/>
        <v>0</v>
      </c>
      <c r="S78" s="144"/>
      <c r="T78" s="436">
        <f>+S78/210/SQRT(3)*1000</f>
        <v>0</v>
      </c>
      <c r="U78" s="437"/>
      <c r="V78" s="438">
        <f>+J78+U78</f>
        <v>246</v>
      </c>
      <c r="W78" s="439">
        <f>IF(T78=0,0,+V78/T78*100)</f>
        <v>0</v>
      </c>
    </row>
    <row r="79" spans="1:23" ht="13.5" customHeight="1" x14ac:dyDescent="0.15">
      <c r="A79" s="1026"/>
      <c r="B79" s="1027"/>
      <c r="C79" s="1028"/>
      <c r="D79" s="1021"/>
      <c r="E79" s="575"/>
      <c r="F79" s="436">
        <f t="shared" si="102"/>
        <v>0</v>
      </c>
      <c r="G79" s="576"/>
      <c r="H79" s="575"/>
      <c r="I79" s="436">
        <f t="shared" si="107"/>
        <v>0</v>
      </c>
      <c r="J79" s="577"/>
      <c r="K79" s="1023"/>
      <c r="L79" s="1025"/>
      <c r="M79" s="1296"/>
      <c r="N79" s="144"/>
      <c r="O79" s="436">
        <f t="shared" si="119"/>
        <v>0</v>
      </c>
      <c r="P79" s="437"/>
      <c r="Q79" s="438">
        <f t="shared" si="115"/>
        <v>0</v>
      </c>
      <c r="R79" s="578">
        <f t="shared" si="111"/>
        <v>0</v>
      </c>
      <c r="S79" s="144"/>
      <c r="T79" s="436">
        <f>+S79/210/SQRT(3)*1000</f>
        <v>0</v>
      </c>
      <c r="U79" s="437"/>
      <c r="V79" s="438">
        <f>+J79+U79</f>
        <v>0</v>
      </c>
      <c r="W79" s="439">
        <f>IF(T79=0,0,+V79/T79*100)</f>
        <v>0</v>
      </c>
    </row>
    <row r="80" spans="1:23" ht="13.5" customHeight="1" x14ac:dyDescent="0.15">
      <c r="A80" s="1026">
        <f t="shared" si="116"/>
        <v>37</v>
      </c>
      <c r="B80" s="1027" t="s">
        <v>297</v>
      </c>
      <c r="C80" s="1028">
        <f t="shared" ref="C80" si="120">E80+H80+E81+H81</f>
        <v>200</v>
      </c>
      <c r="D80" s="1021">
        <v>70</v>
      </c>
      <c r="E80" s="575">
        <v>100</v>
      </c>
      <c r="F80" s="436">
        <f t="shared" si="102"/>
        <v>476.19047619047615</v>
      </c>
      <c r="G80" s="576">
        <v>270</v>
      </c>
      <c r="H80" s="575">
        <v>100</v>
      </c>
      <c r="I80" s="436">
        <f t="shared" si="107"/>
        <v>274.92869961410747</v>
      </c>
      <c r="J80" s="577">
        <v>119</v>
      </c>
      <c r="K80" s="1023"/>
      <c r="L80" s="1025">
        <f t="shared" ref="L80" si="121">+N80+N81+S80+S81</f>
        <v>0</v>
      </c>
      <c r="M80" s="1296"/>
      <c r="N80" s="144"/>
      <c r="O80" s="436">
        <f t="shared" si="119"/>
        <v>0</v>
      </c>
      <c r="P80" s="437"/>
      <c r="Q80" s="438">
        <f t="shared" si="115"/>
        <v>270</v>
      </c>
      <c r="R80" s="578">
        <f t="shared" si="111"/>
        <v>0</v>
      </c>
      <c r="S80" s="144"/>
      <c r="T80" s="436">
        <f t="shared" ref="T80:T83" si="122">+S80/210/SQRT(3)*1000</f>
        <v>0</v>
      </c>
      <c r="U80" s="437"/>
      <c r="V80" s="438">
        <f t="shared" ref="V80:V83" si="123">+J80+U80</f>
        <v>119</v>
      </c>
      <c r="W80" s="439">
        <f t="shared" ref="W80:W83" si="124">IF(T80=0,0,+V80/T80*100)</f>
        <v>0</v>
      </c>
    </row>
    <row r="81" spans="1:23" ht="13.5" customHeight="1" x14ac:dyDescent="0.15">
      <c r="A81" s="1026"/>
      <c r="B81" s="1027"/>
      <c r="C81" s="1028"/>
      <c r="D81" s="1021"/>
      <c r="E81" s="575"/>
      <c r="F81" s="436">
        <f t="shared" si="102"/>
        <v>0</v>
      </c>
      <c r="G81" s="576"/>
      <c r="H81" s="575"/>
      <c r="I81" s="436">
        <f t="shared" si="107"/>
        <v>0</v>
      </c>
      <c r="J81" s="577"/>
      <c r="K81" s="1023"/>
      <c r="L81" s="1025"/>
      <c r="M81" s="1296"/>
      <c r="N81" s="144"/>
      <c r="O81" s="436">
        <f t="shared" si="119"/>
        <v>0</v>
      </c>
      <c r="P81" s="437"/>
      <c r="Q81" s="438">
        <f t="shared" si="115"/>
        <v>0</v>
      </c>
      <c r="R81" s="578">
        <f t="shared" si="111"/>
        <v>0</v>
      </c>
      <c r="S81" s="144"/>
      <c r="T81" s="436">
        <f t="shared" si="122"/>
        <v>0</v>
      </c>
      <c r="U81" s="437"/>
      <c r="V81" s="438">
        <f t="shared" si="123"/>
        <v>0</v>
      </c>
      <c r="W81" s="439">
        <f t="shared" si="124"/>
        <v>0</v>
      </c>
    </row>
    <row r="82" spans="1:23" ht="13.5" customHeight="1" x14ac:dyDescent="0.15">
      <c r="A82" s="1026">
        <f t="shared" si="116"/>
        <v>38</v>
      </c>
      <c r="B82" s="1027" t="s">
        <v>298</v>
      </c>
      <c r="C82" s="1028">
        <f t="shared" ref="C82" si="125">E82+H82+E83+H83</f>
        <v>125</v>
      </c>
      <c r="D82" s="1021">
        <v>63</v>
      </c>
      <c r="E82" s="575">
        <v>75</v>
      </c>
      <c r="F82" s="436">
        <f t="shared" si="102"/>
        <v>357.14285714285717</v>
      </c>
      <c r="G82" s="576">
        <v>216</v>
      </c>
      <c r="H82" s="575">
        <v>50</v>
      </c>
      <c r="I82" s="436">
        <f t="shared" si="107"/>
        <v>137.46434980705374</v>
      </c>
      <c r="J82" s="577">
        <v>163</v>
      </c>
      <c r="K82" s="1023"/>
      <c r="L82" s="1025">
        <f t="shared" ref="L82" si="126">+N82+N83+S82+S83</f>
        <v>0</v>
      </c>
      <c r="M82" s="1296"/>
      <c r="N82" s="144"/>
      <c r="O82" s="436">
        <f t="shared" si="119"/>
        <v>0</v>
      </c>
      <c r="P82" s="437"/>
      <c r="Q82" s="438">
        <f t="shared" si="115"/>
        <v>216</v>
      </c>
      <c r="R82" s="578">
        <f t="shared" si="111"/>
        <v>0</v>
      </c>
      <c r="S82" s="144"/>
      <c r="T82" s="436">
        <f t="shared" si="122"/>
        <v>0</v>
      </c>
      <c r="U82" s="437"/>
      <c r="V82" s="438">
        <f t="shared" si="123"/>
        <v>163</v>
      </c>
      <c r="W82" s="439">
        <f t="shared" si="124"/>
        <v>0</v>
      </c>
    </row>
    <row r="83" spans="1:23" ht="13.5" customHeight="1" x14ac:dyDescent="0.15">
      <c r="A83" s="1026"/>
      <c r="B83" s="1027"/>
      <c r="C83" s="1028"/>
      <c r="D83" s="1021"/>
      <c r="E83" s="575"/>
      <c r="F83" s="436">
        <f t="shared" si="102"/>
        <v>0</v>
      </c>
      <c r="G83" s="576"/>
      <c r="H83" s="575"/>
      <c r="I83" s="436">
        <f t="shared" si="107"/>
        <v>0</v>
      </c>
      <c r="J83" s="577"/>
      <c r="K83" s="1023"/>
      <c r="L83" s="1025"/>
      <c r="M83" s="1296"/>
      <c r="N83" s="144"/>
      <c r="O83" s="436">
        <f t="shared" si="119"/>
        <v>0</v>
      </c>
      <c r="P83" s="437"/>
      <c r="Q83" s="438">
        <f t="shared" si="115"/>
        <v>0</v>
      </c>
      <c r="R83" s="578">
        <f t="shared" si="111"/>
        <v>0</v>
      </c>
      <c r="S83" s="144"/>
      <c r="T83" s="436">
        <f t="shared" si="122"/>
        <v>0</v>
      </c>
      <c r="U83" s="437"/>
      <c r="V83" s="438">
        <f t="shared" si="123"/>
        <v>0</v>
      </c>
      <c r="W83" s="439">
        <f t="shared" si="124"/>
        <v>0</v>
      </c>
    </row>
    <row r="84" spans="1:23" ht="13.5" customHeight="1" x14ac:dyDescent="0.15">
      <c r="A84" s="1026">
        <f t="shared" si="116"/>
        <v>39</v>
      </c>
      <c r="B84" s="1027" t="s">
        <v>299</v>
      </c>
      <c r="C84" s="1028">
        <f t="shared" ref="C84" si="127">E84+H84+E85+H85</f>
        <v>150</v>
      </c>
      <c r="D84" s="1021">
        <v>123</v>
      </c>
      <c r="E84" s="575">
        <v>75</v>
      </c>
      <c r="F84" s="436">
        <f t="shared" si="102"/>
        <v>357.14285714285717</v>
      </c>
      <c r="G84" s="576">
        <v>350</v>
      </c>
      <c r="H84" s="575">
        <v>75</v>
      </c>
      <c r="I84" s="436">
        <f t="shared" si="107"/>
        <v>206.19652471058063</v>
      </c>
      <c r="J84" s="577">
        <v>95</v>
      </c>
      <c r="K84" s="1023"/>
      <c r="L84" s="1025">
        <f t="shared" ref="L84" si="128">+N84+N85+S84+S85</f>
        <v>0</v>
      </c>
      <c r="M84" s="1296"/>
      <c r="N84" s="144"/>
      <c r="O84" s="436">
        <f t="shared" si="119"/>
        <v>0</v>
      </c>
      <c r="P84" s="437"/>
      <c r="Q84" s="438">
        <f t="shared" si="115"/>
        <v>350</v>
      </c>
      <c r="R84" s="578">
        <f t="shared" si="111"/>
        <v>0</v>
      </c>
      <c r="S84" s="144"/>
      <c r="T84" s="436">
        <f>+S84/210/SQRT(3)*1000</f>
        <v>0</v>
      </c>
      <c r="U84" s="437"/>
      <c r="V84" s="438">
        <f>+J84+U84</f>
        <v>95</v>
      </c>
      <c r="W84" s="439">
        <f>IF(T84=0,0,+V84/T84*100)</f>
        <v>0</v>
      </c>
    </row>
    <row r="85" spans="1:23" ht="13.5" customHeight="1" x14ac:dyDescent="0.15">
      <c r="A85" s="1026"/>
      <c r="B85" s="1027"/>
      <c r="C85" s="1028"/>
      <c r="D85" s="1021"/>
      <c r="E85" s="575"/>
      <c r="F85" s="436">
        <f t="shared" si="102"/>
        <v>0</v>
      </c>
      <c r="G85" s="576"/>
      <c r="H85" s="575"/>
      <c r="I85" s="436">
        <f t="shared" si="107"/>
        <v>0</v>
      </c>
      <c r="J85" s="577"/>
      <c r="K85" s="1023"/>
      <c r="L85" s="1025"/>
      <c r="M85" s="1296"/>
      <c r="N85" s="144"/>
      <c r="O85" s="436">
        <f t="shared" si="119"/>
        <v>0</v>
      </c>
      <c r="P85" s="437"/>
      <c r="Q85" s="438">
        <f t="shared" si="115"/>
        <v>0</v>
      </c>
      <c r="R85" s="578">
        <f t="shared" si="111"/>
        <v>0</v>
      </c>
      <c r="S85" s="144"/>
      <c r="T85" s="436">
        <f>+S85/210/SQRT(3)*1000</f>
        <v>0</v>
      </c>
      <c r="U85" s="437"/>
      <c r="V85" s="438">
        <f>+J85+U85</f>
        <v>0</v>
      </c>
      <c r="W85" s="439">
        <f>IF(T85=0,0,+V85/T85*100)</f>
        <v>0</v>
      </c>
    </row>
    <row r="86" spans="1:23" ht="13.5" customHeight="1" x14ac:dyDescent="0.15">
      <c r="A86" s="1026">
        <f t="shared" ref="A86" si="129">+A84+1</f>
        <v>40</v>
      </c>
      <c r="B86" s="1027" t="s">
        <v>300</v>
      </c>
      <c r="C86" s="1028">
        <f t="shared" ref="C86" si="130">E86+H86+E87+H87</f>
        <v>110</v>
      </c>
      <c r="D86" s="1021">
        <v>76</v>
      </c>
      <c r="E86" s="575">
        <v>60</v>
      </c>
      <c r="F86" s="436">
        <f t="shared" si="102"/>
        <v>285.71428571428572</v>
      </c>
      <c r="G86" s="576">
        <v>214</v>
      </c>
      <c r="H86" s="575">
        <v>50</v>
      </c>
      <c r="I86" s="436">
        <f t="shared" si="107"/>
        <v>137.46434980705374</v>
      </c>
      <c r="J86" s="577">
        <v>155</v>
      </c>
      <c r="K86" s="1023"/>
      <c r="L86" s="1025">
        <f t="shared" ref="L86" si="131">+N86+N87+S86+S87</f>
        <v>0</v>
      </c>
      <c r="M86" s="1296"/>
      <c r="N86" s="144"/>
      <c r="O86" s="436">
        <f t="shared" si="119"/>
        <v>0</v>
      </c>
      <c r="P86" s="437"/>
      <c r="Q86" s="438">
        <f t="shared" si="115"/>
        <v>214</v>
      </c>
      <c r="R86" s="578">
        <f t="shared" si="111"/>
        <v>0</v>
      </c>
      <c r="S86" s="144"/>
      <c r="T86" s="436">
        <f>+S86/210/SQRT(3)*1000</f>
        <v>0</v>
      </c>
      <c r="U86" s="437"/>
      <c r="V86" s="438">
        <f>+J86+U86</f>
        <v>155</v>
      </c>
      <c r="W86" s="439">
        <f>IF(T86=0,0,+V86/T86*100)</f>
        <v>0</v>
      </c>
    </row>
    <row r="87" spans="1:23" ht="13.5" customHeight="1" x14ac:dyDescent="0.15">
      <c r="A87" s="1026"/>
      <c r="B87" s="1027"/>
      <c r="C87" s="1028"/>
      <c r="D87" s="1021"/>
      <c r="E87" s="575"/>
      <c r="F87" s="436">
        <f t="shared" si="102"/>
        <v>0</v>
      </c>
      <c r="G87" s="576"/>
      <c r="H87" s="575"/>
      <c r="I87" s="436">
        <f t="shared" si="107"/>
        <v>0</v>
      </c>
      <c r="J87" s="577"/>
      <c r="K87" s="1023"/>
      <c r="L87" s="1025"/>
      <c r="M87" s="1296"/>
      <c r="N87" s="144"/>
      <c r="O87" s="436">
        <f t="shared" si="119"/>
        <v>0</v>
      </c>
      <c r="P87" s="437"/>
      <c r="Q87" s="438">
        <f t="shared" si="115"/>
        <v>0</v>
      </c>
      <c r="R87" s="578">
        <f t="shared" si="111"/>
        <v>0</v>
      </c>
      <c r="S87" s="144"/>
      <c r="T87" s="436">
        <f>+S87/210/SQRT(3)*1000</f>
        <v>0</v>
      </c>
      <c r="U87" s="437"/>
      <c r="V87" s="438">
        <f>+J87+U87</f>
        <v>0</v>
      </c>
      <c r="W87" s="439">
        <f>IF(T87=0,0,+V87/T87*100)</f>
        <v>0</v>
      </c>
    </row>
    <row r="88" spans="1:23" ht="13.5" customHeight="1" x14ac:dyDescent="0.15">
      <c r="A88" s="1026">
        <f t="shared" ref="A88" si="132">+A86+1</f>
        <v>41</v>
      </c>
      <c r="B88" s="1027" t="s">
        <v>301</v>
      </c>
      <c r="C88" s="1028">
        <f t="shared" ref="C88" si="133">E88+H88+E89+H89</f>
        <v>125</v>
      </c>
      <c r="D88" s="1021">
        <v>50</v>
      </c>
      <c r="E88" s="575">
        <v>75</v>
      </c>
      <c r="F88" s="436">
        <f t="shared" si="102"/>
        <v>357.14285714285717</v>
      </c>
      <c r="G88" s="576">
        <v>266</v>
      </c>
      <c r="H88" s="575">
        <v>50</v>
      </c>
      <c r="I88" s="436">
        <f t="shared" si="107"/>
        <v>137.46434980705374</v>
      </c>
      <c r="J88" s="577">
        <v>128</v>
      </c>
      <c r="K88" s="1023"/>
      <c r="L88" s="1025">
        <f t="shared" ref="L88" si="134">+N88+N89+S88+S89</f>
        <v>0</v>
      </c>
      <c r="M88" s="1296"/>
      <c r="N88" s="144"/>
      <c r="O88" s="436">
        <f t="shared" si="119"/>
        <v>0</v>
      </c>
      <c r="P88" s="437"/>
      <c r="Q88" s="438">
        <f t="shared" si="115"/>
        <v>266</v>
      </c>
      <c r="R88" s="578">
        <f t="shared" si="111"/>
        <v>0</v>
      </c>
      <c r="S88" s="144"/>
      <c r="T88" s="436">
        <f t="shared" ref="T88:T91" si="135">+S88/210/SQRT(3)*1000</f>
        <v>0</v>
      </c>
      <c r="U88" s="437"/>
      <c r="V88" s="438">
        <f t="shared" ref="V88:V91" si="136">+J88+U88</f>
        <v>128</v>
      </c>
      <c r="W88" s="439">
        <f t="shared" ref="W88:W91" si="137">IF(T88=0,0,+V88/T88*100)</f>
        <v>0</v>
      </c>
    </row>
    <row r="89" spans="1:23" ht="13.5" customHeight="1" x14ac:dyDescent="0.15">
      <c r="A89" s="1026"/>
      <c r="B89" s="1027"/>
      <c r="C89" s="1028"/>
      <c r="D89" s="1021"/>
      <c r="E89" s="575"/>
      <c r="F89" s="436">
        <f t="shared" si="102"/>
        <v>0</v>
      </c>
      <c r="G89" s="576"/>
      <c r="H89" s="575"/>
      <c r="I89" s="436">
        <f t="shared" si="107"/>
        <v>0</v>
      </c>
      <c r="J89" s="577"/>
      <c r="K89" s="1023"/>
      <c r="L89" s="1025"/>
      <c r="M89" s="1296"/>
      <c r="N89" s="144"/>
      <c r="O89" s="436">
        <f t="shared" si="119"/>
        <v>0</v>
      </c>
      <c r="P89" s="437"/>
      <c r="Q89" s="438">
        <f t="shared" si="115"/>
        <v>0</v>
      </c>
      <c r="R89" s="578">
        <f t="shared" si="111"/>
        <v>0</v>
      </c>
      <c r="S89" s="144"/>
      <c r="T89" s="436">
        <f t="shared" si="135"/>
        <v>0</v>
      </c>
      <c r="U89" s="437"/>
      <c r="V89" s="438">
        <f t="shared" si="136"/>
        <v>0</v>
      </c>
      <c r="W89" s="439">
        <f t="shared" si="137"/>
        <v>0</v>
      </c>
    </row>
    <row r="90" spans="1:23" ht="13.5" customHeight="1" x14ac:dyDescent="0.15">
      <c r="A90" s="1026">
        <f t="shared" ref="A90" si="138">+A88+1</f>
        <v>42</v>
      </c>
      <c r="B90" s="1027" t="s">
        <v>304</v>
      </c>
      <c r="C90" s="1028">
        <f t="shared" ref="C90" si="139">E90+H90+E91+H91</f>
        <v>150</v>
      </c>
      <c r="D90" s="1021">
        <v>72</v>
      </c>
      <c r="E90" s="575">
        <v>75</v>
      </c>
      <c r="F90" s="436">
        <f t="shared" si="102"/>
        <v>357.14285714285717</v>
      </c>
      <c r="G90" s="576">
        <v>440</v>
      </c>
      <c r="H90" s="575">
        <v>75</v>
      </c>
      <c r="I90" s="436">
        <f t="shared" si="107"/>
        <v>206.19652471058063</v>
      </c>
      <c r="J90" s="577">
        <v>129</v>
      </c>
      <c r="K90" s="1023"/>
      <c r="L90" s="1025">
        <f t="shared" ref="L90" si="140">+N90+N91+S90+S91</f>
        <v>0</v>
      </c>
      <c r="M90" s="1296"/>
      <c r="N90" s="144"/>
      <c r="O90" s="436">
        <f t="shared" si="119"/>
        <v>0</v>
      </c>
      <c r="P90" s="437"/>
      <c r="Q90" s="438">
        <f t="shared" si="115"/>
        <v>440</v>
      </c>
      <c r="R90" s="578">
        <f t="shared" si="111"/>
        <v>0</v>
      </c>
      <c r="S90" s="144"/>
      <c r="T90" s="436">
        <f t="shared" si="135"/>
        <v>0</v>
      </c>
      <c r="U90" s="437"/>
      <c r="V90" s="438">
        <f t="shared" si="136"/>
        <v>129</v>
      </c>
      <c r="W90" s="439">
        <f t="shared" si="137"/>
        <v>0</v>
      </c>
    </row>
    <row r="91" spans="1:23" ht="13.5" customHeight="1" x14ac:dyDescent="0.15">
      <c r="A91" s="1026"/>
      <c r="B91" s="1027"/>
      <c r="C91" s="1028"/>
      <c r="D91" s="1021"/>
      <c r="E91" s="575"/>
      <c r="F91" s="436">
        <f t="shared" si="102"/>
        <v>0</v>
      </c>
      <c r="G91" s="576"/>
      <c r="H91" s="575"/>
      <c r="I91" s="436">
        <f t="shared" si="107"/>
        <v>0</v>
      </c>
      <c r="J91" s="577"/>
      <c r="K91" s="1023"/>
      <c r="L91" s="1025"/>
      <c r="M91" s="1296"/>
      <c r="N91" s="144"/>
      <c r="O91" s="436">
        <f t="shared" si="119"/>
        <v>0</v>
      </c>
      <c r="P91" s="437"/>
      <c r="Q91" s="438">
        <f t="shared" si="115"/>
        <v>0</v>
      </c>
      <c r="R91" s="578">
        <f t="shared" si="111"/>
        <v>0</v>
      </c>
      <c r="S91" s="144"/>
      <c r="T91" s="436">
        <f t="shared" si="135"/>
        <v>0</v>
      </c>
      <c r="U91" s="437"/>
      <c r="V91" s="438">
        <f t="shared" si="136"/>
        <v>0</v>
      </c>
      <c r="W91" s="439">
        <f t="shared" si="137"/>
        <v>0</v>
      </c>
    </row>
    <row r="92" spans="1:23" ht="13.5" customHeight="1" x14ac:dyDescent="0.15">
      <c r="A92" s="1026">
        <f t="shared" ref="A92" si="141">+A90+1</f>
        <v>43</v>
      </c>
      <c r="B92" s="1027" t="s">
        <v>302</v>
      </c>
      <c r="C92" s="1028">
        <f t="shared" ref="C92" si="142">E92+H92+E93+H93</f>
        <v>130</v>
      </c>
      <c r="D92" s="1021">
        <v>55</v>
      </c>
      <c r="E92" s="575">
        <v>50</v>
      </c>
      <c r="F92" s="436">
        <f t="shared" si="102"/>
        <v>238.09523809523807</v>
      </c>
      <c r="G92" s="576">
        <v>294</v>
      </c>
      <c r="H92" s="575">
        <v>50</v>
      </c>
      <c r="I92" s="436">
        <f t="shared" si="107"/>
        <v>137.46434980705374</v>
      </c>
      <c r="J92" s="577">
        <v>145</v>
      </c>
      <c r="K92" s="1023"/>
      <c r="L92" s="1025">
        <f t="shared" ref="L92" si="143">+N92+N93+S92+S93</f>
        <v>0</v>
      </c>
      <c r="M92" s="1296"/>
      <c r="N92" s="144"/>
      <c r="O92" s="436">
        <f t="shared" si="119"/>
        <v>0</v>
      </c>
      <c r="P92" s="437"/>
      <c r="Q92" s="438">
        <f t="shared" si="115"/>
        <v>294</v>
      </c>
      <c r="R92" s="578">
        <f t="shared" si="111"/>
        <v>0</v>
      </c>
      <c r="S92" s="144"/>
      <c r="T92" s="436">
        <f t="shared" ref="T92:T97" si="144">+S92/210/SQRT(3)*1000</f>
        <v>0</v>
      </c>
      <c r="U92" s="437"/>
      <c r="V92" s="438">
        <f t="shared" ref="V92:V97" si="145">+J92+U92</f>
        <v>145</v>
      </c>
      <c r="W92" s="439">
        <f t="shared" ref="W92:W97" si="146">IF(T92=0,0,+V92/T92*100)</f>
        <v>0</v>
      </c>
    </row>
    <row r="93" spans="1:23" ht="13.5" customHeight="1" x14ac:dyDescent="0.15">
      <c r="A93" s="1026"/>
      <c r="B93" s="1027"/>
      <c r="C93" s="1028"/>
      <c r="D93" s="1021"/>
      <c r="E93" s="575">
        <v>30</v>
      </c>
      <c r="F93" s="436">
        <f t="shared" si="102"/>
        <v>142.85714285714286</v>
      </c>
      <c r="G93" s="576">
        <v>220</v>
      </c>
      <c r="H93" s="575"/>
      <c r="I93" s="436">
        <f t="shared" si="107"/>
        <v>0</v>
      </c>
      <c r="J93" s="577"/>
      <c r="K93" s="1023"/>
      <c r="L93" s="1025"/>
      <c r="M93" s="1296"/>
      <c r="N93" s="144"/>
      <c r="O93" s="436">
        <f t="shared" si="119"/>
        <v>0</v>
      </c>
      <c r="P93" s="437"/>
      <c r="Q93" s="438">
        <f t="shared" si="115"/>
        <v>220</v>
      </c>
      <c r="R93" s="578">
        <f t="shared" si="111"/>
        <v>0</v>
      </c>
      <c r="S93" s="144"/>
      <c r="T93" s="436">
        <f t="shared" si="144"/>
        <v>0</v>
      </c>
      <c r="U93" s="437"/>
      <c r="V93" s="438">
        <f t="shared" si="145"/>
        <v>0</v>
      </c>
      <c r="W93" s="439">
        <f t="shared" si="146"/>
        <v>0</v>
      </c>
    </row>
    <row r="94" spans="1:23" ht="13.5" customHeight="1" x14ac:dyDescent="0.15">
      <c r="A94" s="1026">
        <f t="shared" ref="A94" si="147">+A92+1</f>
        <v>44</v>
      </c>
      <c r="B94" s="1027" t="s">
        <v>303</v>
      </c>
      <c r="C94" s="1028">
        <f t="shared" ref="C94" si="148">E94+H94+E95+H95</f>
        <v>150</v>
      </c>
      <c r="D94" s="1021">
        <v>65</v>
      </c>
      <c r="E94" s="575">
        <v>75</v>
      </c>
      <c r="F94" s="436">
        <f t="shared" si="102"/>
        <v>357.14285714285717</v>
      </c>
      <c r="G94" s="576">
        <v>580</v>
      </c>
      <c r="H94" s="575">
        <v>75</v>
      </c>
      <c r="I94" s="436">
        <f t="shared" si="107"/>
        <v>206.19652471058063</v>
      </c>
      <c r="J94" s="577">
        <v>255</v>
      </c>
      <c r="K94" s="1023"/>
      <c r="L94" s="1025">
        <f t="shared" ref="L94" si="149">+N94+N95+S94+S95</f>
        <v>0</v>
      </c>
      <c r="M94" s="1296"/>
      <c r="N94" s="144"/>
      <c r="O94" s="436">
        <f t="shared" si="119"/>
        <v>0</v>
      </c>
      <c r="P94" s="437"/>
      <c r="Q94" s="438">
        <f t="shared" si="115"/>
        <v>580</v>
      </c>
      <c r="R94" s="578">
        <f t="shared" si="111"/>
        <v>0</v>
      </c>
      <c r="S94" s="144"/>
      <c r="T94" s="436">
        <f t="shared" si="144"/>
        <v>0</v>
      </c>
      <c r="U94" s="437"/>
      <c r="V94" s="438">
        <f t="shared" si="145"/>
        <v>255</v>
      </c>
      <c r="W94" s="439">
        <f t="shared" si="146"/>
        <v>0</v>
      </c>
    </row>
    <row r="95" spans="1:23" ht="13.5" customHeight="1" x14ac:dyDescent="0.15">
      <c r="A95" s="1026"/>
      <c r="B95" s="1027"/>
      <c r="C95" s="1028"/>
      <c r="D95" s="1021"/>
      <c r="E95" s="575"/>
      <c r="F95" s="436">
        <f t="shared" si="102"/>
        <v>0</v>
      </c>
      <c r="G95" s="576"/>
      <c r="H95" s="575"/>
      <c r="I95" s="436">
        <f t="shared" si="107"/>
        <v>0</v>
      </c>
      <c r="J95" s="577"/>
      <c r="K95" s="1023"/>
      <c r="L95" s="1025"/>
      <c r="M95" s="1296"/>
      <c r="N95" s="144"/>
      <c r="O95" s="436">
        <f t="shared" si="119"/>
        <v>0</v>
      </c>
      <c r="P95" s="437"/>
      <c r="Q95" s="438">
        <f t="shared" si="115"/>
        <v>0</v>
      </c>
      <c r="R95" s="578">
        <f t="shared" si="111"/>
        <v>0</v>
      </c>
      <c r="S95" s="144"/>
      <c r="T95" s="436">
        <f t="shared" si="144"/>
        <v>0</v>
      </c>
      <c r="U95" s="437"/>
      <c r="V95" s="438">
        <f t="shared" si="145"/>
        <v>0</v>
      </c>
      <c r="W95" s="439">
        <f t="shared" si="146"/>
        <v>0</v>
      </c>
    </row>
    <row r="96" spans="1:23" ht="13.5" customHeight="1" x14ac:dyDescent="0.15">
      <c r="A96" s="1026">
        <f t="shared" ref="A96" si="150">+A94+1</f>
        <v>45</v>
      </c>
      <c r="B96" s="1027" t="s">
        <v>305</v>
      </c>
      <c r="C96" s="1028">
        <f t="shared" ref="C96" si="151">E96+H96+E97+H97</f>
        <v>125</v>
      </c>
      <c r="D96" s="1021">
        <v>49</v>
      </c>
      <c r="E96" s="575">
        <v>75</v>
      </c>
      <c r="F96" s="436">
        <f t="shared" si="102"/>
        <v>357.14285714285717</v>
      </c>
      <c r="G96" s="576">
        <v>476</v>
      </c>
      <c r="H96" s="575">
        <v>50</v>
      </c>
      <c r="I96" s="436">
        <f t="shared" si="107"/>
        <v>137.46434980705374</v>
      </c>
      <c r="J96" s="577">
        <v>168</v>
      </c>
      <c r="K96" s="1023"/>
      <c r="L96" s="1025">
        <f t="shared" ref="L96" si="152">+N96+N97+S96+S97</f>
        <v>0</v>
      </c>
      <c r="M96" s="1296"/>
      <c r="N96" s="144"/>
      <c r="O96" s="436">
        <f t="shared" si="119"/>
        <v>0</v>
      </c>
      <c r="P96" s="437"/>
      <c r="Q96" s="438">
        <f t="shared" si="115"/>
        <v>476</v>
      </c>
      <c r="R96" s="578">
        <f t="shared" si="111"/>
        <v>0</v>
      </c>
      <c r="S96" s="144"/>
      <c r="T96" s="436">
        <f t="shared" si="144"/>
        <v>0</v>
      </c>
      <c r="U96" s="437"/>
      <c r="V96" s="438">
        <f t="shared" si="145"/>
        <v>168</v>
      </c>
      <c r="W96" s="439">
        <f t="shared" si="146"/>
        <v>0</v>
      </c>
    </row>
    <row r="97" spans="1:23" ht="13.5" customHeight="1" x14ac:dyDescent="0.15">
      <c r="A97" s="1026"/>
      <c r="B97" s="1027"/>
      <c r="C97" s="1028"/>
      <c r="D97" s="1021"/>
      <c r="E97" s="575"/>
      <c r="F97" s="436">
        <f t="shared" si="102"/>
        <v>0</v>
      </c>
      <c r="G97" s="576"/>
      <c r="H97" s="575"/>
      <c r="I97" s="436">
        <f t="shared" si="107"/>
        <v>0</v>
      </c>
      <c r="J97" s="577"/>
      <c r="K97" s="1023"/>
      <c r="L97" s="1025"/>
      <c r="M97" s="1296"/>
      <c r="N97" s="144"/>
      <c r="O97" s="436">
        <f t="shared" si="119"/>
        <v>0</v>
      </c>
      <c r="P97" s="437"/>
      <c r="Q97" s="438">
        <f t="shared" si="115"/>
        <v>0</v>
      </c>
      <c r="R97" s="578">
        <f t="shared" si="111"/>
        <v>0</v>
      </c>
      <c r="S97" s="144"/>
      <c r="T97" s="436">
        <f t="shared" si="144"/>
        <v>0</v>
      </c>
      <c r="U97" s="437"/>
      <c r="V97" s="438">
        <f t="shared" si="145"/>
        <v>0</v>
      </c>
      <c r="W97" s="439">
        <f t="shared" si="146"/>
        <v>0</v>
      </c>
    </row>
    <row r="98" spans="1:23" ht="13.5" customHeight="1" x14ac:dyDescent="0.15">
      <c r="A98" s="1026">
        <f t="shared" ref="A98" si="153">+A96+1</f>
        <v>46</v>
      </c>
      <c r="B98" s="1027" t="s">
        <v>306</v>
      </c>
      <c r="C98" s="1028">
        <f t="shared" ref="C98" si="154">E98+H98+E99+H99</f>
        <v>200</v>
      </c>
      <c r="D98" s="1021">
        <v>74</v>
      </c>
      <c r="E98" s="575">
        <v>100</v>
      </c>
      <c r="F98" s="436">
        <f t="shared" si="102"/>
        <v>476.19047619047615</v>
      </c>
      <c r="G98" s="576">
        <v>340</v>
      </c>
      <c r="H98" s="575">
        <v>100</v>
      </c>
      <c r="I98" s="436">
        <f t="shared" si="107"/>
        <v>274.92869961410747</v>
      </c>
      <c r="J98" s="577">
        <v>303</v>
      </c>
      <c r="K98" s="1023"/>
      <c r="L98" s="1025">
        <f t="shared" ref="L98" si="155">+N98+N99+S98+S99</f>
        <v>0</v>
      </c>
      <c r="M98" s="1296"/>
      <c r="N98" s="144"/>
      <c r="O98" s="436">
        <f t="shared" si="119"/>
        <v>0</v>
      </c>
      <c r="P98" s="437"/>
      <c r="Q98" s="438">
        <f t="shared" si="115"/>
        <v>340</v>
      </c>
      <c r="R98" s="578">
        <f t="shared" si="111"/>
        <v>0</v>
      </c>
      <c r="S98" s="144"/>
      <c r="T98" s="436">
        <f t="shared" ref="T98:T101" si="156">+S98/210/SQRT(3)*1000</f>
        <v>0</v>
      </c>
      <c r="U98" s="437"/>
      <c r="V98" s="438">
        <f t="shared" ref="V98:V101" si="157">+J98+U98</f>
        <v>303</v>
      </c>
      <c r="W98" s="439">
        <f t="shared" ref="W98:W101" si="158">IF(T98=0,0,+V98/T98*100)</f>
        <v>0</v>
      </c>
    </row>
    <row r="99" spans="1:23" ht="13.5" customHeight="1" x14ac:dyDescent="0.15">
      <c r="A99" s="1026"/>
      <c r="B99" s="1027"/>
      <c r="C99" s="1028"/>
      <c r="D99" s="1021"/>
      <c r="E99" s="575"/>
      <c r="F99" s="436">
        <f t="shared" si="102"/>
        <v>0</v>
      </c>
      <c r="G99" s="576"/>
      <c r="H99" s="575"/>
      <c r="I99" s="436">
        <f t="shared" si="107"/>
        <v>0</v>
      </c>
      <c r="J99" s="577"/>
      <c r="K99" s="1023"/>
      <c r="L99" s="1025"/>
      <c r="M99" s="1296"/>
      <c r="N99" s="144"/>
      <c r="O99" s="436">
        <f t="shared" si="119"/>
        <v>0</v>
      </c>
      <c r="P99" s="437"/>
      <c r="Q99" s="438">
        <f t="shared" si="115"/>
        <v>0</v>
      </c>
      <c r="R99" s="578">
        <f t="shared" si="111"/>
        <v>0</v>
      </c>
      <c r="S99" s="144"/>
      <c r="T99" s="436">
        <f t="shared" si="156"/>
        <v>0</v>
      </c>
      <c r="U99" s="437"/>
      <c r="V99" s="438">
        <f t="shared" si="157"/>
        <v>0</v>
      </c>
      <c r="W99" s="439">
        <f t="shared" si="158"/>
        <v>0</v>
      </c>
    </row>
    <row r="100" spans="1:23" ht="13.5" customHeight="1" x14ac:dyDescent="0.15">
      <c r="A100" s="1026">
        <f t="shared" ref="A100" si="159">+A98+1</f>
        <v>47</v>
      </c>
      <c r="B100" s="1027" t="s">
        <v>307</v>
      </c>
      <c r="C100" s="1028">
        <f t="shared" ref="C100" si="160">E100+H100+E101+H101</f>
        <v>125</v>
      </c>
      <c r="D100" s="1021">
        <v>44</v>
      </c>
      <c r="E100" s="575">
        <v>75</v>
      </c>
      <c r="F100" s="436">
        <f t="shared" si="102"/>
        <v>357.14285714285717</v>
      </c>
      <c r="G100" s="576">
        <v>280</v>
      </c>
      <c r="H100" s="575">
        <v>50</v>
      </c>
      <c r="I100" s="436">
        <f t="shared" si="107"/>
        <v>137.46434980705374</v>
      </c>
      <c r="J100" s="577">
        <v>110</v>
      </c>
      <c r="K100" s="1023"/>
      <c r="L100" s="1025">
        <f t="shared" ref="L100" si="161">+N100+N101+S100+S101</f>
        <v>0</v>
      </c>
      <c r="M100" s="1296"/>
      <c r="N100" s="144"/>
      <c r="O100" s="436">
        <f t="shared" si="119"/>
        <v>0</v>
      </c>
      <c r="P100" s="437"/>
      <c r="Q100" s="438">
        <f t="shared" si="115"/>
        <v>280</v>
      </c>
      <c r="R100" s="578">
        <f t="shared" si="111"/>
        <v>0</v>
      </c>
      <c r="S100" s="144"/>
      <c r="T100" s="436">
        <f t="shared" si="156"/>
        <v>0</v>
      </c>
      <c r="U100" s="437"/>
      <c r="V100" s="438">
        <f t="shared" si="157"/>
        <v>110</v>
      </c>
      <c r="W100" s="439">
        <f t="shared" si="158"/>
        <v>0</v>
      </c>
    </row>
    <row r="101" spans="1:23" ht="13.5" customHeight="1" x14ac:dyDescent="0.15">
      <c r="A101" s="1026"/>
      <c r="B101" s="1027"/>
      <c r="C101" s="1028"/>
      <c r="D101" s="1021"/>
      <c r="E101" s="575"/>
      <c r="F101" s="436">
        <f t="shared" si="102"/>
        <v>0</v>
      </c>
      <c r="G101" s="576"/>
      <c r="H101" s="575"/>
      <c r="I101" s="436">
        <f t="shared" si="107"/>
        <v>0</v>
      </c>
      <c r="J101" s="577"/>
      <c r="K101" s="1023"/>
      <c r="L101" s="1025"/>
      <c r="M101" s="1296"/>
      <c r="N101" s="144"/>
      <c r="O101" s="436">
        <f t="shared" si="119"/>
        <v>0</v>
      </c>
      <c r="P101" s="437"/>
      <c r="Q101" s="438">
        <f t="shared" si="115"/>
        <v>0</v>
      </c>
      <c r="R101" s="578">
        <f t="shared" si="111"/>
        <v>0</v>
      </c>
      <c r="S101" s="144"/>
      <c r="T101" s="436">
        <f t="shared" si="156"/>
        <v>0</v>
      </c>
      <c r="U101" s="437"/>
      <c r="V101" s="438">
        <f t="shared" si="157"/>
        <v>0</v>
      </c>
      <c r="W101" s="439">
        <f t="shared" si="158"/>
        <v>0</v>
      </c>
    </row>
    <row r="102" spans="1:23" ht="13.5" customHeight="1" x14ac:dyDescent="0.15">
      <c r="A102" s="1026">
        <f t="shared" ref="A102" si="162">+A100+1</f>
        <v>48</v>
      </c>
      <c r="B102" s="1027" t="s">
        <v>308</v>
      </c>
      <c r="C102" s="1028">
        <f t="shared" ref="C102" si="163">E102+H102+E103+H103</f>
        <v>175</v>
      </c>
      <c r="D102" s="1021">
        <v>74</v>
      </c>
      <c r="E102" s="575">
        <v>100</v>
      </c>
      <c r="F102" s="436">
        <f t="shared" si="102"/>
        <v>476.19047619047615</v>
      </c>
      <c r="G102" s="576">
        <v>260</v>
      </c>
      <c r="H102" s="575">
        <v>75</v>
      </c>
      <c r="I102" s="436">
        <f t="shared" si="107"/>
        <v>206.19652471058063</v>
      </c>
      <c r="J102" s="577">
        <v>158</v>
      </c>
      <c r="K102" s="1023"/>
      <c r="L102" s="1025">
        <f t="shared" ref="L102" si="164">+N102+N103+S102+S103</f>
        <v>0</v>
      </c>
      <c r="M102" s="1296"/>
      <c r="N102" s="144"/>
      <c r="O102" s="436">
        <f t="shared" si="119"/>
        <v>0</v>
      </c>
      <c r="P102" s="437"/>
      <c r="Q102" s="438">
        <f t="shared" si="115"/>
        <v>260</v>
      </c>
      <c r="R102" s="578">
        <f t="shared" si="111"/>
        <v>0</v>
      </c>
      <c r="S102" s="144"/>
      <c r="T102" s="436">
        <f>+S102/210/SQRT(3)*1000</f>
        <v>0</v>
      </c>
      <c r="U102" s="437"/>
      <c r="V102" s="438">
        <f>+J102+U102</f>
        <v>158</v>
      </c>
      <c r="W102" s="439">
        <f>IF(T102=0,0,+V102/T102*100)</f>
        <v>0</v>
      </c>
    </row>
    <row r="103" spans="1:23" ht="13.5" customHeight="1" x14ac:dyDescent="0.15">
      <c r="A103" s="1026"/>
      <c r="B103" s="1027"/>
      <c r="C103" s="1028"/>
      <c r="D103" s="1021"/>
      <c r="E103" s="575"/>
      <c r="F103" s="436">
        <f t="shared" si="102"/>
        <v>0</v>
      </c>
      <c r="G103" s="576"/>
      <c r="H103" s="575"/>
      <c r="I103" s="436">
        <f t="shared" si="107"/>
        <v>0</v>
      </c>
      <c r="J103" s="577"/>
      <c r="K103" s="1023"/>
      <c r="L103" s="1025"/>
      <c r="M103" s="1296"/>
      <c r="N103" s="144"/>
      <c r="O103" s="436">
        <f t="shared" si="119"/>
        <v>0</v>
      </c>
      <c r="P103" s="437"/>
      <c r="Q103" s="438">
        <f t="shared" si="115"/>
        <v>0</v>
      </c>
      <c r="R103" s="578">
        <f t="shared" si="111"/>
        <v>0</v>
      </c>
      <c r="S103" s="144"/>
      <c r="T103" s="436">
        <f>+S103/210/SQRT(3)*1000</f>
        <v>0</v>
      </c>
      <c r="U103" s="437"/>
      <c r="V103" s="438">
        <f>+J103+U103</f>
        <v>0</v>
      </c>
      <c r="W103" s="439">
        <f>IF(T103=0,0,+V103/T103*100)</f>
        <v>0</v>
      </c>
    </row>
    <row r="104" spans="1:23" ht="13.5" customHeight="1" x14ac:dyDescent="0.15">
      <c r="A104" s="1026">
        <f t="shared" ref="A104:A110" si="165">+A102+1</f>
        <v>49</v>
      </c>
      <c r="B104" s="1027" t="s">
        <v>309</v>
      </c>
      <c r="C104" s="1028">
        <f t="shared" ref="C104" si="166">E104+H104+E105+H105</f>
        <v>175</v>
      </c>
      <c r="D104" s="1021">
        <v>81</v>
      </c>
      <c r="E104" s="575">
        <v>100</v>
      </c>
      <c r="F104" s="436">
        <f t="shared" si="102"/>
        <v>476.19047619047615</v>
      </c>
      <c r="G104" s="576">
        <v>270</v>
      </c>
      <c r="H104" s="575">
        <v>75</v>
      </c>
      <c r="I104" s="436">
        <f t="shared" si="107"/>
        <v>206.19652471058063</v>
      </c>
      <c r="J104" s="577">
        <v>172</v>
      </c>
      <c r="K104" s="1023"/>
      <c r="L104" s="1025">
        <f t="shared" ref="L104" si="167">+N104+N105+S104+S105</f>
        <v>0</v>
      </c>
      <c r="M104" s="1296"/>
      <c r="N104" s="144"/>
      <c r="O104" s="436">
        <f t="shared" si="119"/>
        <v>0</v>
      </c>
      <c r="P104" s="437"/>
      <c r="Q104" s="438">
        <f t="shared" si="115"/>
        <v>270</v>
      </c>
      <c r="R104" s="578">
        <f t="shared" si="111"/>
        <v>0</v>
      </c>
      <c r="S104" s="144"/>
      <c r="T104" s="436">
        <f>+S104/210/SQRT(3)*1000</f>
        <v>0</v>
      </c>
      <c r="U104" s="437"/>
      <c r="V104" s="438">
        <f>+J104+U104</f>
        <v>172</v>
      </c>
      <c r="W104" s="439">
        <f>IF(T104=0,0,+V104/T104*100)</f>
        <v>0</v>
      </c>
    </row>
    <row r="105" spans="1:23" ht="13.5" customHeight="1" x14ac:dyDescent="0.15">
      <c r="A105" s="1026"/>
      <c r="B105" s="1027"/>
      <c r="C105" s="1028"/>
      <c r="D105" s="1021"/>
      <c r="E105" s="575"/>
      <c r="F105" s="436">
        <f t="shared" si="102"/>
        <v>0</v>
      </c>
      <c r="G105" s="576"/>
      <c r="H105" s="575"/>
      <c r="I105" s="436">
        <f t="shared" si="107"/>
        <v>0</v>
      </c>
      <c r="J105" s="577"/>
      <c r="K105" s="1023"/>
      <c r="L105" s="1025"/>
      <c r="M105" s="1296"/>
      <c r="N105" s="144"/>
      <c r="O105" s="436">
        <f t="shared" si="119"/>
        <v>0</v>
      </c>
      <c r="P105" s="437"/>
      <c r="Q105" s="438">
        <f t="shared" si="115"/>
        <v>0</v>
      </c>
      <c r="R105" s="578">
        <f t="shared" si="111"/>
        <v>0</v>
      </c>
      <c r="S105" s="144"/>
      <c r="T105" s="436">
        <f>+S105/210/SQRT(3)*1000</f>
        <v>0</v>
      </c>
      <c r="U105" s="437"/>
      <c r="V105" s="438">
        <f>+J105+U105</f>
        <v>0</v>
      </c>
      <c r="W105" s="439">
        <f>IF(T105=0,0,+V105/T105*100)</f>
        <v>0</v>
      </c>
    </row>
    <row r="106" spans="1:23" ht="13.5" customHeight="1" x14ac:dyDescent="0.15">
      <c r="A106" s="1026">
        <f t="shared" si="165"/>
        <v>50</v>
      </c>
      <c r="B106" s="1027" t="s">
        <v>310</v>
      </c>
      <c r="C106" s="1028">
        <f t="shared" ref="C106" si="168">E106+H106+E107+H107</f>
        <v>125</v>
      </c>
      <c r="D106" s="1021">
        <v>64</v>
      </c>
      <c r="E106" s="575">
        <v>50</v>
      </c>
      <c r="F106" s="436">
        <f t="shared" si="102"/>
        <v>238.09523809523807</v>
      </c>
      <c r="G106" s="576">
        <v>272</v>
      </c>
      <c r="H106" s="575">
        <v>75</v>
      </c>
      <c r="I106" s="436">
        <f t="shared" si="107"/>
        <v>206.19652471058063</v>
      </c>
      <c r="J106" s="577">
        <v>170</v>
      </c>
      <c r="K106" s="1023"/>
      <c r="L106" s="1025">
        <f t="shared" ref="L106" si="169">+N106+N107+S106+S107</f>
        <v>0</v>
      </c>
      <c r="M106" s="1296"/>
      <c r="N106" s="144"/>
      <c r="O106" s="436">
        <f t="shared" si="119"/>
        <v>0</v>
      </c>
      <c r="P106" s="437"/>
      <c r="Q106" s="438">
        <f t="shared" si="115"/>
        <v>272</v>
      </c>
      <c r="R106" s="578">
        <f t="shared" si="111"/>
        <v>0</v>
      </c>
      <c r="S106" s="144"/>
      <c r="T106" s="436">
        <f t="shared" ref="T106:T109" si="170">+S106/210/SQRT(3)*1000</f>
        <v>0</v>
      </c>
      <c r="U106" s="437"/>
      <c r="V106" s="438">
        <f t="shared" ref="V106:V109" si="171">+J106+U106</f>
        <v>170</v>
      </c>
      <c r="W106" s="439">
        <f t="shared" ref="W106:W109" si="172">IF(T106=0,0,+V106/T106*100)</f>
        <v>0</v>
      </c>
    </row>
    <row r="107" spans="1:23" ht="13.5" customHeight="1" x14ac:dyDescent="0.15">
      <c r="A107" s="1026"/>
      <c r="B107" s="1027"/>
      <c r="C107" s="1028"/>
      <c r="D107" s="1021"/>
      <c r="E107" s="575"/>
      <c r="F107" s="436">
        <f t="shared" si="102"/>
        <v>0</v>
      </c>
      <c r="G107" s="576"/>
      <c r="H107" s="575"/>
      <c r="I107" s="436">
        <f t="shared" si="107"/>
        <v>0</v>
      </c>
      <c r="J107" s="577"/>
      <c r="K107" s="1023"/>
      <c r="L107" s="1025"/>
      <c r="M107" s="1296"/>
      <c r="N107" s="144"/>
      <c r="O107" s="436">
        <f t="shared" si="119"/>
        <v>0</v>
      </c>
      <c r="P107" s="437"/>
      <c r="Q107" s="438">
        <f t="shared" si="115"/>
        <v>0</v>
      </c>
      <c r="R107" s="578">
        <f t="shared" si="111"/>
        <v>0</v>
      </c>
      <c r="S107" s="144"/>
      <c r="T107" s="436">
        <f t="shared" si="170"/>
        <v>0</v>
      </c>
      <c r="U107" s="437"/>
      <c r="V107" s="438">
        <f t="shared" si="171"/>
        <v>0</v>
      </c>
      <c r="W107" s="439">
        <f t="shared" si="172"/>
        <v>0</v>
      </c>
    </row>
    <row r="108" spans="1:23" ht="13.5" customHeight="1" x14ac:dyDescent="0.15">
      <c r="A108" s="1026">
        <f t="shared" si="165"/>
        <v>51</v>
      </c>
      <c r="B108" s="1027" t="s">
        <v>311</v>
      </c>
      <c r="C108" s="1028">
        <f t="shared" ref="C108" si="173">E108+H108+E109+H109</f>
        <v>175</v>
      </c>
      <c r="D108" s="1021">
        <v>115</v>
      </c>
      <c r="E108" s="575">
        <v>100</v>
      </c>
      <c r="F108" s="436">
        <f t="shared" si="102"/>
        <v>476.19047619047615</v>
      </c>
      <c r="G108" s="576">
        <v>340</v>
      </c>
      <c r="H108" s="575">
        <v>75</v>
      </c>
      <c r="I108" s="436">
        <f t="shared" si="107"/>
        <v>206.19652471058063</v>
      </c>
      <c r="J108" s="577">
        <v>110</v>
      </c>
      <c r="K108" s="1023"/>
      <c r="L108" s="1025">
        <f t="shared" ref="L108" si="174">+N108+N109+S108+S109</f>
        <v>0</v>
      </c>
      <c r="M108" s="1296"/>
      <c r="N108" s="144"/>
      <c r="O108" s="436">
        <f t="shared" si="119"/>
        <v>0</v>
      </c>
      <c r="P108" s="437"/>
      <c r="Q108" s="438">
        <f t="shared" si="115"/>
        <v>340</v>
      </c>
      <c r="R108" s="578">
        <f t="shared" si="111"/>
        <v>0</v>
      </c>
      <c r="S108" s="144"/>
      <c r="T108" s="436">
        <f t="shared" si="170"/>
        <v>0</v>
      </c>
      <c r="U108" s="437"/>
      <c r="V108" s="438">
        <f t="shared" si="171"/>
        <v>110</v>
      </c>
      <c r="W108" s="439">
        <f t="shared" si="172"/>
        <v>0</v>
      </c>
    </row>
    <row r="109" spans="1:23" ht="13.5" customHeight="1" x14ac:dyDescent="0.15">
      <c r="A109" s="1026"/>
      <c r="B109" s="1027"/>
      <c r="C109" s="1028"/>
      <c r="D109" s="1021"/>
      <c r="E109" s="575"/>
      <c r="F109" s="436">
        <f t="shared" si="102"/>
        <v>0</v>
      </c>
      <c r="G109" s="576"/>
      <c r="H109" s="575"/>
      <c r="I109" s="436">
        <f t="shared" si="107"/>
        <v>0</v>
      </c>
      <c r="J109" s="577"/>
      <c r="K109" s="1023"/>
      <c r="L109" s="1025"/>
      <c r="M109" s="1296"/>
      <c r="N109" s="144"/>
      <c r="O109" s="436">
        <f t="shared" si="119"/>
        <v>0</v>
      </c>
      <c r="P109" s="437"/>
      <c r="Q109" s="438">
        <f t="shared" si="115"/>
        <v>0</v>
      </c>
      <c r="R109" s="578">
        <f t="shared" si="111"/>
        <v>0</v>
      </c>
      <c r="S109" s="144"/>
      <c r="T109" s="436">
        <f t="shared" si="170"/>
        <v>0</v>
      </c>
      <c r="U109" s="437"/>
      <c r="V109" s="438">
        <f t="shared" si="171"/>
        <v>0</v>
      </c>
      <c r="W109" s="439">
        <f t="shared" si="172"/>
        <v>0</v>
      </c>
    </row>
    <row r="110" spans="1:23" ht="13.5" customHeight="1" x14ac:dyDescent="0.15">
      <c r="A110" s="1026">
        <f t="shared" si="165"/>
        <v>52</v>
      </c>
      <c r="B110" s="1027" t="s">
        <v>312</v>
      </c>
      <c r="C110" s="1028">
        <f t="shared" ref="C110" si="175">E110+H110+E111+H111</f>
        <v>125</v>
      </c>
      <c r="D110" s="1021">
        <v>71</v>
      </c>
      <c r="E110" s="575">
        <v>75</v>
      </c>
      <c r="F110" s="436">
        <f t="shared" si="102"/>
        <v>357.14285714285717</v>
      </c>
      <c r="G110" s="576">
        <v>270</v>
      </c>
      <c r="H110" s="575">
        <v>50</v>
      </c>
      <c r="I110" s="436">
        <f t="shared" si="107"/>
        <v>137.46434980705374</v>
      </c>
      <c r="J110" s="577">
        <v>135</v>
      </c>
      <c r="K110" s="1023"/>
      <c r="L110" s="1025">
        <f t="shared" ref="L110" si="176">+N110+N111+S110+S111</f>
        <v>0</v>
      </c>
      <c r="M110" s="1296"/>
      <c r="N110" s="144"/>
      <c r="O110" s="436">
        <f t="shared" si="119"/>
        <v>0</v>
      </c>
      <c r="P110" s="437"/>
      <c r="Q110" s="438">
        <f t="shared" si="115"/>
        <v>270</v>
      </c>
      <c r="R110" s="578">
        <f t="shared" si="111"/>
        <v>0</v>
      </c>
      <c r="S110" s="144"/>
      <c r="T110" s="436">
        <f>+S110/210/SQRT(3)*1000</f>
        <v>0</v>
      </c>
      <c r="U110" s="437"/>
      <c r="V110" s="438">
        <f>+J110+U110</f>
        <v>135</v>
      </c>
      <c r="W110" s="439">
        <f>IF(T110=0,0,+V110/T110*100)</f>
        <v>0</v>
      </c>
    </row>
    <row r="111" spans="1:23" ht="13.5" customHeight="1" x14ac:dyDescent="0.15">
      <c r="A111" s="1026"/>
      <c r="B111" s="1027"/>
      <c r="C111" s="1028"/>
      <c r="D111" s="1021"/>
      <c r="E111" s="575"/>
      <c r="F111" s="436">
        <f t="shared" si="102"/>
        <v>0</v>
      </c>
      <c r="G111" s="576"/>
      <c r="H111" s="575"/>
      <c r="I111" s="436">
        <f t="shared" si="107"/>
        <v>0</v>
      </c>
      <c r="J111" s="577"/>
      <c r="K111" s="1023"/>
      <c r="L111" s="1025"/>
      <c r="M111" s="1296"/>
      <c r="N111" s="144"/>
      <c r="O111" s="436">
        <f t="shared" si="119"/>
        <v>0</v>
      </c>
      <c r="P111" s="437"/>
      <c r="Q111" s="438">
        <f t="shared" si="115"/>
        <v>0</v>
      </c>
      <c r="R111" s="578">
        <f t="shared" si="111"/>
        <v>0</v>
      </c>
      <c r="S111" s="144"/>
      <c r="T111" s="436">
        <f>+S111/210/SQRT(3)*1000</f>
        <v>0</v>
      </c>
      <c r="U111" s="437"/>
      <c r="V111" s="438">
        <f>+J111+U111</f>
        <v>0</v>
      </c>
      <c r="W111" s="439">
        <f>IF(T111=0,0,+V111/T111*100)</f>
        <v>0</v>
      </c>
    </row>
    <row r="112" spans="1:23" ht="13.5" customHeight="1" x14ac:dyDescent="0.15">
      <c r="A112" s="1026">
        <f t="shared" ref="A112" si="177">+A110+1</f>
        <v>53</v>
      </c>
      <c r="B112" s="1027" t="s">
        <v>313</v>
      </c>
      <c r="C112" s="1028">
        <f t="shared" ref="C112" si="178">E112+H112+E113+H113</f>
        <v>300</v>
      </c>
      <c r="D112" s="1021">
        <v>93</v>
      </c>
      <c r="E112" s="575">
        <v>150</v>
      </c>
      <c r="F112" s="436">
        <f t="shared" si="102"/>
        <v>714.28571428571433</v>
      </c>
      <c r="G112" s="576">
        <v>210</v>
      </c>
      <c r="H112" s="575">
        <v>150</v>
      </c>
      <c r="I112" s="436">
        <f t="shared" si="107"/>
        <v>412.39304942116127</v>
      </c>
      <c r="J112" s="577">
        <v>165</v>
      </c>
      <c r="K112" s="1023"/>
      <c r="L112" s="1025">
        <f t="shared" ref="L112" si="179">+N112+N113+S112+S113</f>
        <v>0</v>
      </c>
      <c r="M112" s="1296"/>
      <c r="N112" s="144"/>
      <c r="O112" s="436">
        <f t="shared" si="119"/>
        <v>0</v>
      </c>
      <c r="P112" s="437"/>
      <c r="Q112" s="438">
        <f t="shared" si="115"/>
        <v>210</v>
      </c>
      <c r="R112" s="578">
        <f t="shared" si="111"/>
        <v>0</v>
      </c>
      <c r="S112" s="144"/>
      <c r="T112" s="436">
        <f>+S112/210/SQRT(3)*1000</f>
        <v>0</v>
      </c>
      <c r="U112" s="437"/>
      <c r="V112" s="438">
        <f>+J112+U112</f>
        <v>165</v>
      </c>
      <c r="W112" s="439">
        <f>IF(T112=0,0,+V112/T112*100)</f>
        <v>0</v>
      </c>
    </row>
    <row r="113" spans="1:23" ht="13.5" customHeight="1" x14ac:dyDescent="0.15">
      <c r="A113" s="1026"/>
      <c r="B113" s="1027"/>
      <c r="C113" s="1028"/>
      <c r="D113" s="1021"/>
      <c r="E113" s="575"/>
      <c r="F113" s="436">
        <f t="shared" si="102"/>
        <v>0</v>
      </c>
      <c r="G113" s="576"/>
      <c r="H113" s="575"/>
      <c r="I113" s="436">
        <f t="shared" si="107"/>
        <v>0</v>
      </c>
      <c r="J113" s="577"/>
      <c r="K113" s="1023"/>
      <c r="L113" s="1025"/>
      <c r="M113" s="1296"/>
      <c r="N113" s="144"/>
      <c r="O113" s="436">
        <f t="shared" si="119"/>
        <v>0</v>
      </c>
      <c r="P113" s="437"/>
      <c r="Q113" s="438">
        <f t="shared" si="115"/>
        <v>0</v>
      </c>
      <c r="R113" s="578">
        <f t="shared" si="111"/>
        <v>0</v>
      </c>
      <c r="S113" s="144"/>
      <c r="T113" s="436">
        <f>+S113/210/SQRT(3)*1000</f>
        <v>0</v>
      </c>
      <c r="U113" s="437"/>
      <c r="V113" s="438">
        <f>+J113+U113</f>
        <v>0</v>
      </c>
      <c r="W113" s="439">
        <f>IF(T113=0,0,+V113/T113*100)</f>
        <v>0</v>
      </c>
    </row>
    <row r="114" spans="1:23" ht="13.5" customHeight="1" x14ac:dyDescent="0.15">
      <c r="A114" s="1026">
        <f t="shared" ref="A114" si="180">+A112+1</f>
        <v>54</v>
      </c>
      <c r="B114" s="1027" t="s">
        <v>314</v>
      </c>
      <c r="C114" s="1028">
        <f t="shared" ref="C114" si="181">E114+H114+E115+H115</f>
        <v>150</v>
      </c>
      <c r="D114" s="1021">
        <v>77</v>
      </c>
      <c r="E114" s="575">
        <v>75</v>
      </c>
      <c r="F114" s="436">
        <f t="shared" si="102"/>
        <v>357.14285714285717</v>
      </c>
      <c r="G114" s="576">
        <v>305</v>
      </c>
      <c r="H114" s="575">
        <v>75</v>
      </c>
      <c r="I114" s="436">
        <f t="shared" si="107"/>
        <v>206.19652471058063</v>
      </c>
      <c r="J114" s="577">
        <v>173</v>
      </c>
      <c r="K114" s="1023"/>
      <c r="L114" s="1025">
        <f t="shared" ref="L114" si="182">+N114+N115+S114+S115</f>
        <v>0</v>
      </c>
      <c r="M114" s="1296"/>
      <c r="N114" s="144"/>
      <c r="O114" s="436">
        <f t="shared" si="119"/>
        <v>0</v>
      </c>
      <c r="P114" s="437"/>
      <c r="Q114" s="438">
        <f t="shared" si="115"/>
        <v>305</v>
      </c>
      <c r="R114" s="578">
        <f t="shared" si="111"/>
        <v>0</v>
      </c>
      <c r="S114" s="144"/>
      <c r="T114" s="436">
        <f t="shared" ref="T114:T117" si="183">+S114/210/SQRT(3)*1000</f>
        <v>0</v>
      </c>
      <c r="U114" s="437"/>
      <c r="V114" s="438">
        <f t="shared" ref="V114:V117" si="184">+J114+U114</f>
        <v>173</v>
      </c>
      <c r="W114" s="439">
        <f t="shared" ref="W114:W117" si="185">IF(T114=0,0,+V114/T114*100)</f>
        <v>0</v>
      </c>
    </row>
    <row r="115" spans="1:23" ht="13.5" customHeight="1" x14ac:dyDescent="0.15">
      <c r="A115" s="1026"/>
      <c r="B115" s="1027"/>
      <c r="C115" s="1028"/>
      <c r="D115" s="1021"/>
      <c r="E115" s="575"/>
      <c r="F115" s="436">
        <f t="shared" si="102"/>
        <v>0</v>
      </c>
      <c r="G115" s="576"/>
      <c r="H115" s="575"/>
      <c r="I115" s="436">
        <f t="shared" si="107"/>
        <v>0</v>
      </c>
      <c r="J115" s="577"/>
      <c r="K115" s="1023"/>
      <c r="L115" s="1025"/>
      <c r="M115" s="1296"/>
      <c r="N115" s="144"/>
      <c r="O115" s="436">
        <f t="shared" si="119"/>
        <v>0</v>
      </c>
      <c r="P115" s="437"/>
      <c r="Q115" s="438">
        <f t="shared" si="115"/>
        <v>0</v>
      </c>
      <c r="R115" s="578">
        <f t="shared" si="111"/>
        <v>0</v>
      </c>
      <c r="S115" s="144"/>
      <c r="T115" s="436">
        <f t="shared" si="183"/>
        <v>0</v>
      </c>
      <c r="U115" s="437"/>
      <c r="V115" s="438">
        <f t="shared" si="184"/>
        <v>0</v>
      </c>
      <c r="W115" s="439">
        <f t="shared" si="185"/>
        <v>0</v>
      </c>
    </row>
    <row r="116" spans="1:23" ht="13.5" customHeight="1" x14ac:dyDescent="0.15">
      <c r="A116" s="1026">
        <f t="shared" ref="A116" si="186">+A114+1</f>
        <v>55</v>
      </c>
      <c r="B116" s="1027" t="s">
        <v>315</v>
      </c>
      <c r="C116" s="1028">
        <f t="shared" ref="C116" si="187">E116+H116+E117+H117</f>
        <v>150</v>
      </c>
      <c r="D116" s="1021">
        <v>85</v>
      </c>
      <c r="E116" s="575">
        <v>75</v>
      </c>
      <c r="F116" s="436">
        <f t="shared" si="102"/>
        <v>357.14285714285717</v>
      </c>
      <c r="G116" s="576">
        <v>341</v>
      </c>
      <c r="H116" s="575">
        <v>75</v>
      </c>
      <c r="I116" s="436">
        <f t="shared" si="107"/>
        <v>206.19652471058063</v>
      </c>
      <c r="J116" s="577">
        <v>228</v>
      </c>
      <c r="K116" s="1023"/>
      <c r="L116" s="1025">
        <f t="shared" ref="L116" si="188">+N116+N117+S116+S117</f>
        <v>0</v>
      </c>
      <c r="M116" s="1296"/>
      <c r="N116" s="144"/>
      <c r="O116" s="436">
        <f t="shared" si="119"/>
        <v>0</v>
      </c>
      <c r="P116" s="437"/>
      <c r="Q116" s="438">
        <f t="shared" si="115"/>
        <v>341</v>
      </c>
      <c r="R116" s="578">
        <f t="shared" si="111"/>
        <v>0</v>
      </c>
      <c r="S116" s="144"/>
      <c r="T116" s="436">
        <f t="shared" si="183"/>
        <v>0</v>
      </c>
      <c r="U116" s="437"/>
      <c r="V116" s="438">
        <f t="shared" si="184"/>
        <v>228</v>
      </c>
      <c r="W116" s="439">
        <f t="shared" si="185"/>
        <v>0</v>
      </c>
    </row>
    <row r="117" spans="1:23" ht="13.5" customHeight="1" x14ac:dyDescent="0.15">
      <c r="A117" s="1026"/>
      <c r="B117" s="1027"/>
      <c r="C117" s="1028"/>
      <c r="D117" s="1021"/>
      <c r="E117" s="575"/>
      <c r="F117" s="436">
        <f t="shared" si="102"/>
        <v>0</v>
      </c>
      <c r="G117" s="576"/>
      <c r="H117" s="575"/>
      <c r="I117" s="436">
        <f t="shared" si="107"/>
        <v>0</v>
      </c>
      <c r="J117" s="577"/>
      <c r="K117" s="1023"/>
      <c r="L117" s="1025"/>
      <c r="M117" s="1296"/>
      <c r="N117" s="144"/>
      <c r="O117" s="436">
        <f t="shared" si="119"/>
        <v>0</v>
      </c>
      <c r="P117" s="437"/>
      <c r="Q117" s="438">
        <f t="shared" si="115"/>
        <v>0</v>
      </c>
      <c r="R117" s="578">
        <f t="shared" si="111"/>
        <v>0</v>
      </c>
      <c r="S117" s="144"/>
      <c r="T117" s="436">
        <f t="shared" si="183"/>
        <v>0</v>
      </c>
      <c r="U117" s="437"/>
      <c r="V117" s="438">
        <f t="shared" si="184"/>
        <v>0</v>
      </c>
      <c r="W117" s="439">
        <f t="shared" si="185"/>
        <v>0</v>
      </c>
    </row>
    <row r="118" spans="1:23" ht="13.5" customHeight="1" x14ac:dyDescent="0.15">
      <c r="A118" s="1026">
        <f t="shared" ref="A118" si="189">+A116+1</f>
        <v>56</v>
      </c>
      <c r="B118" s="1027" t="s">
        <v>316</v>
      </c>
      <c r="C118" s="1028">
        <f t="shared" ref="C118" si="190">E118+H118+E119+H119</f>
        <v>100</v>
      </c>
      <c r="D118" s="1021">
        <v>90</v>
      </c>
      <c r="E118" s="575">
        <v>50</v>
      </c>
      <c r="F118" s="436">
        <f t="shared" si="102"/>
        <v>238.09523809523807</v>
      </c>
      <c r="G118" s="576">
        <v>280</v>
      </c>
      <c r="H118" s="575">
        <v>50</v>
      </c>
      <c r="I118" s="436">
        <f t="shared" si="107"/>
        <v>137.46434980705374</v>
      </c>
      <c r="J118" s="577">
        <v>160</v>
      </c>
      <c r="K118" s="1023"/>
      <c r="L118" s="1025">
        <f t="shared" ref="L118" si="191">+N118+N119+S118+S119</f>
        <v>0</v>
      </c>
      <c r="M118" s="1296"/>
      <c r="N118" s="144"/>
      <c r="O118" s="436">
        <f t="shared" si="119"/>
        <v>0</v>
      </c>
      <c r="P118" s="437"/>
      <c r="Q118" s="438">
        <f t="shared" si="115"/>
        <v>280</v>
      </c>
      <c r="R118" s="578">
        <f t="shared" si="111"/>
        <v>0</v>
      </c>
      <c r="S118" s="144"/>
      <c r="T118" s="436">
        <f>+S118/210/SQRT(3)*1000</f>
        <v>0</v>
      </c>
      <c r="U118" s="437"/>
      <c r="V118" s="438">
        <f>+J118+U118</f>
        <v>160</v>
      </c>
      <c r="W118" s="439">
        <f>IF(T118=0,0,+V118/T118*100)</f>
        <v>0</v>
      </c>
    </row>
    <row r="119" spans="1:23" ht="13.5" customHeight="1" x14ac:dyDescent="0.15">
      <c r="A119" s="1026"/>
      <c r="B119" s="1027"/>
      <c r="C119" s="1028"/>
      <c r="D119" s="1021"/>
      <c r="E119" s="575"/>
      <c r="F119" s="436">
        <f t="shared" si="102"/>
        <v>0</v>
      </c>
      <c r="G119" s="576"/>
      <c r="H119" s="575"/>
      <c r="I119" s="436">
        <f t="shared" si="107"/>
        <v>0</v>
      </c>
      <c r="J119" s="577"/>
      <c r="K119" s="1023"/>
      <c r="L119" s="1025"/>
      <c r="M119" s="1296"/>
      <c r="N119" s="144"/>
      <c r="O119" s="436">
        <f t="shared" si="119"/>
        <v>0</v>
      </c>
      <c r="P119" s="437"/>
      <c r="Q119" s="438">
        <f t="shared" si="115"/>
        <v>0</v>
      </c>
      <c r="R119" s="578">
        <f t="shared" si="111"/>
        <v>0</v>
      </c>
      <c r="S119" s="144"/>
      <c r="T119" s="436">
        <f>+S119/210/SQRT(3)*1000</f>
        <v>0</v>
      </c>
      <c r="U119" s="437"/>
      <c r="V119" s="438">
        <f>+J119+U119</f>
        <v>0</v>
      </c>
      <c r="W119" s="439">
        <f>IF(T119=0,0,+V119/T119*100)</f>
        <v>0</v>
      </c>
    </row>
    <row r="120" spans="1:23" ht="13.5" customHeight="1" x14ac:dyDescent="0.15">
      <c r="A120" s="1026">
        <f t="shared" ref="A120:A126" si="192">+A118+1</f>
        <v>57</v>
      </c>
      <c r="B120" s="1027" t="s">
        <v>317</v>
      </c>
      <c r="C120" s="1028">
        <f t="shared" ref="C120" si="193">E120+H120+E121+H121</f>
        <v>175</v>
      </c>
      <c r="D120" s="1021">
        <v>96</v>
      </c>
      <c r="E120" s="575">
        <v>100</v>
      </c>
      <c r="F120" s="436">
        <f t="shared" si="102"/>
        <v>476.19047619047615</v>
      </c>
      <c r="G120" s="576">
        <v>334</v>
      </c>
      <c r="H120" s="575">
        <v>75</v>
      </c>
      <c r="I120" s="436">
        <f t="shared" si="107"/>
        <v>206.19652471058063</v>
      </c>
      <c r="J120" s="577">
        <v>249</v>
      </c>
      <c r="K120" s="1023"/>
      <c r="L120" s="1025">
        <f t="shared" ref="L120" si="194">+N120+N121+S120+S121</f>
        <v>0</v>
      </c>
      <c r="M120" s="1296"/>
      <c r="N120" s="144"/>
      <c r="O120" s="436">
        <f t="shared" si="119"/>
        <v>0</v>
      </c>
      <c r="P120" s="437"/>
      <c r="Q120" s="438">
        <f t="shared" si="115"/>
        <v>334</v>
      </c>
      <c r="R120" s="578">
        <f t="shared" si="111"/>
        <v>0</v>
      </c>
      <c r="S120" s="144"/>
      <c r="T120" s="436">
        <f>+S120/210/SQRT(3)*1000</f>
        <v>0</v>
      </c>
      <c r="U120" s="437"/>
      <c r="V120" s="438">
        <f>+J120+U120</f>
        <v>249</v>
      </c>
      <c r="W120" s="439">
        <f>IF(T120=0,0,+V120/T120*100)</f>
        <v>0</v>
      </c>
    </row>
    <row r="121" spans="1:23" ht="13.5" customHeight="1" x14ac:dyDescent="0.15">
      <c r="A121" s="1026"/>
      <c r="B121" s="1027"/>
      <c r="C121" s="1028"/>
      <c r="D121" s="1021"/>
      <c r="E121" s="575"/>
      <c r="F121" s="436">
        <f t="shared" si="102"/>
        <v>0</v>
      </c>
      <c r="G121" s="576"/>
      <c r="H121" s="575"/>
      <c r="I121" s="436">
        <f t="shared" si="107"/>
        <v>0</v>
      </c>
      <c r="J121" s="577"/>
      <c r="K121" s="1023"/>
      <c r="L121" s="1025"/>
      <c r="M121" s="1296"/>
      <c r="N121" s="144"/>
      <c r="O121" s="436">
        <f t="shared" si="119"/>
        <v>0</v>
      </c>
      <c r="P121" s="437"/>
      <c r="Q121" s="438">
        <f t="shared" si="115"/>
        <v>0</v>
      </c>
      <c r="R121" s="578">
        <f t="shared" si="111"/>
        <v>0</v>
      </c>
      <c r="S121" s="144"/>
      <c r="T121" s="436">
        <f>+S121/210/SQRT(3)*1000</f>
        <v>0</v>
      </c>
      <c r="U121" s="437"/>
      <c r="V121" s="438">
        <f>+J121+U121</f>
        <v>0</v>
      </c>
      <c r="W121" s="439">
        <f>IF(T121=0,0,+V121/T121*100)</f>
        <v>0</v>
      </c>
    </row>
    <row r="122" spans="1:23" ht="13.5" customHeight="1" x14ac:dyDescent="0.15">
      <c r="A122" s="1026">
        <f t="shared" si="192"/>
        <v>58</v>
      </c>
      <c r="B122" s="1027" t="s">
        <v>318</v>
      </c>
      <c r="C122" s="1028">
        <f t="shared" ref="C122" si="195">E122+H122+E123+H123</f>
        <v>250</v>
      </c>
      <c r="D122" s="1021">
        <v>108</v>
      </c>
      <c r="E122" s="575">
        <v>100</v>
      </c>
      <c r="F122" s="436">
        <f t="shared" si="102"/>
        <v>476.19047619047615</v>
      </c>
      <c r="G122" s="576">
        <v>437</v>
      </c>
      <c r="H122" s="575">
        <v>150</v>
      </c>
      <c r="I122" s="436">
        <f t="shared" si="107"/>
        <v>412.39304942116127</v>
      </c>
      <c r="J122" s="577">
        <v>344</v>
      </c>
      <c r="K122" s="1023"/>
      <c r="L122" s="1025">
        <f t="shared" ref="L122" si="196">+N122+N123+S122+S123</f>
        <v>0</v>
      </c>
      <c r="M122" s="1296"/>
      <c r="N122" s="144"/>
      <c r="O122" s="436">
        <f t="shared" si="119"/>
        <v>0</v>
      </c>
      <c r="P122" s="437"/>
      <c r="Q122" s="438">
        <f t="shared" si="115"/>
        <v>437</v>
      </c>
      <c r="R122" s="578">
        <f t="shared" si="111"/>
        <v>0</v>
      </c>
      <c r="S122" s="144"/>
      <c r="T122" s="436">
        <f t="shared" ref="T122:T125" si="197">+S122/210/SQRT(3)*1000</f>
        <v>0</v>
      </c>
      <c r="U122" s="437"/>
      <c r="V122" s="438">
        <f t="shared" ref="V122:V125" si="198">+J122+U122</f>
        <v>344</v>
      </c>
      <c r="W122" s="439">
        <f t="shared" ref="W122:W125" si="199">IF(T122=0,0,+V122/T122*100)</f>
        <v>0</v>
      </c>
    </row>
    <row r="123" spans="1:23" ht="13.5" customHeight="1" x14ac:dyDescent="0.15">
      <c r="A123" s="1026"/>
      <c r="B123" s="1027"/>
      <c r="C123" s="1028"/>
      <c r="D123" s="1021"/>
      <c r="E123" s="575"/>
      <c r="F123" s="436">
        <f t="shared" si="102"/>
        <v>0</v>
      </c>
      <c r="G123" s="576"/>
      <c r="H123" s="575"/>
      <c r="I123" s="436">
        <f t="shared" si="107"/>
        <v>0</v>
      </c>
      <c r="J123" s="577"/>
      <c r="K123" s="1023"/>
      <c r="L123" s="1025"/>
      <c r="M123" s="1296"/>
      <c r="N123" s="144"/>
      <c r="O123" s="436">
        <f t="shared" si="119"/>
        <v>0</v>
      </c>
      <c r="P123" s="437"/>
      <c r="Q123" s="438">
        <f t="shared" si="115"/>
        <v>0</v>
      </c>
      <c r="R123" s="578">
        <f t="shared" si="111"/>
        <v>0</v>
      </c>
      <c r="S123" s="144"/>
      <c r="T123" s="436">
        <f t="shared" si="197"/>
        <v>0</v>
      </c>
      <c r="U123" s="437"/>
      <c r="V123" s="438">
        <f t="shared" si="198"/>
        <v>0</v>
      </c>
      <c r="W123" s="439">
        <f t="shared" si="199"/>
        <v>0</v>
      </c>
    </row>
    <row r="124" spans="1:23" ht="13.5" customHeight="1" x14ac:dyDescent="0.15">
      <c r="A124" s="1026">
        <f t="shared" si="192"/>
        <v>59</v>
      </c>
      <c r="B124" s="1027" t="s">
        <v>319</v>
      </c>
      <c r="C124" s="1028">
        <f t="shared" ref="C124" si="200">E124+H124+E125+H125</f>
        <v>300</v>
      </c>
      <c r="D124" s="1021">
        <v>98</v>
      </c>
      <c r="E124" s="575">
        <v>100</v>
      </c>
      <c r="F124" s="436">
        <f t="shared" si="102"/>
        <v>476.19047619047615</v>
      </c>
      <c r="G124" s="576">
        <v>315</v>
      </c>
      <c r="H124" s="575">
        <v>200</v>
      </c>
      <c r="I124" s="436">
        <f t="shared" si="107"/>
        <v>549.85739922821494</v>
      </c>
      <c r="J124" s="577">
        <v>319</v>
      </c>
      <c r="K124" s="1023"/>
      <c r="L124" s="1025">
        <f t="shared" ref="L124" si="201">+N124+N125+S124+S125</f>
        <v>0</v>
      </c>
      <c r="M124" s="1296"/>
      <c r="N124" s="144"/>
      <c r="O124" s="436">
        <f t="shared" si="119"/>
        <v>0</v>
      </c>
      <c r="P124" s="437"/>
      <c r="Q124" s="438">
        <f t="shared" si="115"/>
        <v>315</v>
      </c>
      <c r="R124" s="578">
        <f t="shared" si="111"/>
        <v>0</v>
      </c>
      <c r="S124" s="144"/>
      <c r="T124" s="436">
        <f t="shared" si="197"/>
        <v>0</v>
      </c>
      <c r="U124" s="437"/>
      <c r="V124" s="438">
        <f t="shared" si="198"/>
        <v>319</v>
      </c>
      <c r="W124" s="439">
        <f t="shared" si="199"/>
        <v>0</v>
      </c>
    </row>
    <row r="125" spans="1:23" ht="13.5" customHeight="1" x14ac:dyDescent="0.15">
      <c r="A125" s="1026"/>
      <c r="B125" s="1027"/>
      <c r="C125" s="1028"/>
      <c r="D125" s="1021"/>
      <c r="E125" s="575"/>
      <c r="F125" s="436">
        <f t="shared" si="102"/>
        <v>0</v>
      </c>
      <c r="G125" s="576"/>
      <c r="H125" s="575"/>
      <c r="I125" s="436">
        <f t="shared" si="107"/>
        <v>0</v>
      </c>
      <c r="J125" s="577"/>
      <c r="K125" s="1023"/>
      <c r="L125" s="1025"/>
      <c r="M125" s="1296"/>
      <c r="N125" s="144"/>
      <c r="O125" s="436">
        <f t="shared" si="119"/>
        <v>0</v>
      </c>
      <c r="P125" s="437"/>
      <c r="Q125" s="438">
        <f t="shared" si="115"/>
        <v>0</v>
      </c>
      <c r="R125" s="578">
        <f t="shared" si="111"/>
        <v>0</v>
      </c>
      <c r="S125" s="144"/>
      <c r="T125" s="436">
        <f t="shared" si="197"/>
        <v>0</v>
      </c>
      <c r="U125" s="437"/>
      <c r="V125" s="438">
        <f t="shared" si="198"/>
        <v>0</v>
      </c>
      <c r="W125" s="439">
        <f t="shared" si="199"/>
        <v>0</v>
      </c>
    </row>
    <row r="126" spans="1:23" ht="13.5" customHeight="1" x14ac:dyDescent="0.15">
      <c r="A126" s="1026">
        <f t="shared" si="192"/>
        <v>60</v>
      </c>
      <c r="B126" s="1027" t="s">
        <v>320</v>
      </c>
      <c r="C126" s="1028">
        <f t="shared" ref="C126" si="202">E126+H126+E127+H127</f>
        <v>125</v>
      </c>
      <c r="D126" s="1021">
        <v>69</v>
      </c>
      <c r="E126" s="575">
        <v>50</v>
      </c>
      <c r="F126" s="436">
        <f t="shared" si="102"/>
        <v>238.09523809523807</v>
      </c>
      <c r="G126" s="576">
        <v>380</v>
      </c>
      <c r="H126" s="575">
        <v>75</v>
      </c>
      <c r="I126" s="436">
        <f t="shared" si="107"/>
        <v>206.19652471058063</v>
      </c>
      <c r="J126" s="577">
        <v>180</v>
      </c>
      <c r="K126" s="1023"/>
      <c r="L126" s="1025">
        <f t="shared" ref="L126" si="203">+N126+N127+S126+S127</f>
        <v>0</v>
      </c>
      <c r="M126" s="1296"/>
      <c r="N126" s="144"/>
      <c r="O126" s="436">
        <f t="shared" si="119"/>
        <v>0</v>
      </c>
      <c r="P126" s="437"/>
      <c r="Q126" s="438">
        <f t="shared" si="115"/>
        <v>380</v>
      </c>
      <c r="R126" s="578">
        <f t="shared" si="111"/>
        <v>0</v>
      </c>
      <c r="S126" s="144"/>
      <c r="T126" s="436">
        <f>+S126/210/SQRT(3)*1000</f>
        <v>0</v>
      </c>
      <c r="U126" s="437"/>
      <c r="V126" s="438">
        <f>+J126+U126</f>
        <v>180</v>
      </c>
      <c r="W126" s="439">
        <f>IF(T126=0,0,+V126/T126*100)</f>
        <v>0</v>
      </c>
    </row>
    <row r="127" spans="1:23" ht="13.5" customHeight="1" x14ac:dyDescent="0.15">
      <c r="A127" s="1026"/>
      <c r="B127" s="1027"/>
      <c r="C127" s="1028"/>
      <c r="D127" s="1021"/>
      <c r="E127" s="575"/>
      <c r="F127" s="436">
        <f t="shared" si="102"/>
        <v>0</v>
      </c>
      <c r="G127" s="576"/>
      <c r="H127" s="575"/>
      <c r="I127" s="436">
        <f t="shared" si="107"/>
        <v>0</v>
      </c>
      <c r="J127" s="577"/>
      <c r="K127" s="1023"/>
      <c r="L127" s="1025"/>
      <c r="M127" s="1296"/>
      <c r="N127" s="144"/>
      <c r="O127" s="436">
        <f t="shared" si="119"/>
        <v>0</v>
      </c>
      <c r="P127" s="437"/>
      <c r="Q127" s="438">
        <f t="shared" si="115"/>
        <v>0</v>
      </c>
      <c r="R127" s="578">
        <f t="shared" si="111"/>
        <v>0</v>
      </c>
      <c r="S127" s="144"/>
      <c r="T127" s="436">
        <f>+S127/210/SQRT(3)*1000</f>
        <v>0</v>
      </c>
      <c r="U127" s="437"/>
      <c r="V127" s="438">
        <f>+J127+U127</f>
        <v>0</v>
      </c>
      <c r="W127" s="439">
        <f>IF(T127=0,0,+V127/T127*100)</f>
        <v>0</v>
      </c>
    </row>
    <row r="128" spans="1:23" ht="13.5" customHeight="1" x14ac:dyDescent="0.15">
      <c r="A128" s="1026">
        <f t="shared" ref="A128" si="204">+A126+1</f>
        <v>61</v>
      </c>
      <c r="B128" s="1027" t="s">
        <v>321</v>
      </c>
      <c r="C128" s="1028">
        <f t="shared" ref="C128" si="205">E128+H128+E129+H129</f>
        <v>150</v>
      </c>
      <c r="D128" s="1021">
        <v>81</v>
      </c>
      <c r="E128" s="575">
        <v>75</v>
      </c>
      <c r="F128" s="436">
        <f t="shared" si="102"/>
        <v>357.14285714285717</v>
      </c>
      <c r="G128" s="576">
        <v>260</v>
      </c>
      <c r="H128" s="575">
        <v>75</v>
      </c>
      <c r="I128" s="436">
        <f t="shared" si="107"/>
        <v>206.19652471058063</v>
      </c>
      <c r="J128" s="577">
        <v>160</v>
      </c>
      <c r="K128" s="1023"/>
      <c r="L128" s="1025">
        <f t="shared" ref="L128" si="206">+N128+N129+S128+S129</f>
        <v>0</v>
      </c>
      <c r="M128" s="1296"/>
      <c r="N128" s="144"/>
      <c r="O128" s="436">
        <f t="shared" si="119"/>
        <v>0</v>
      </c>
      <c r="P128" s="437"/>
      <c r="Q128" s="438">
        <f t="shared" si="115"/>
        <v>260</v>
      </c>
      <c r="R128" s="578">
        <f t="shared" si="111"/>
        <v>0</v>
      </c>
      <c r="S128" s="144"/>
      <c r="T128" s="436">
        <f>+S128/210/SQRT(3)*1000</f>
        <v>0</v>
      </c>
      <c r="U128" s="437"/>
      <c r="V128" s="438">
        <f>+J128+U128</f>
        <v>160</v>
      </c>
      <c r="W128" s="439">
        <f>IF(T128=0,0,+V128/T128*100)</f>
        <v>0</v>
      </c>
    </row>
    <row r="129" spans="1:23" ht="13.5" customHeight="1" x14ac:dyDescent="0.15">
      <c r="A129" s="1026"/>
      <c r="B129" s="1027"/>
      <c r="C129" s="1028"/>
      <c r="D129" s="1021"/>
      <c r="E129" s="575"/>
      <c r="F129" s="436">
        <f t="shared" si="102"/>
        <v>0</v>
      </c>
      <c r="G129" s="576"/>
      <c r="H129" s="575"/>
      <c r="I129" s="436">
        <f t="shared" si="107"/>
        <v>0</v>
      </c>
      <c r="J129" s="577"/>
      <c r="K129" s="1023"/>
      <c r="L129" s="1025"/>
      <c r="M129" s="1296"/>
      <c r="N129" s="144"/>
      <c r="O129" s="436">
        <f t="shared" si="119"/>
        <v>0</v>
      </c>
      <c r="P129" s="437"/>
      <c r="Q129" s="438">
        <f t="shared" si="115"/>
        <v>0</v>
      </c>
      <c r="R129" s="578">
        <f t="shared" si="111"/>
        <v>0</v>
      </c>
      <c r="S129" s="144"/>
      <c r="T129" s="436">
        <f>+S129/210/SQRT(3)*1000</f>
        <v>0</v>
      </c>
      <c r="U129" s="437"/>
      <c r="V129" s="438">
        <f>+J129+U129</f>
        <v>0</v>
      </c>
      <c r="W129" s="439">
        <f>IF(T129=0,0,+V129/T129*100)</f>
        <v>0</v>
      </c>
    </row>
    <row r="130" spans="1:23" ht="13.5" customHeight="1" x14ac:dyDescent="0.15">
      <c r="A130" s="1026">
        <f t="shared" ref="A130" si="207">+A128+1</f>
        <v>62</v>
      </c>
      <c r="B130" s="1027" t="s">
        <v>322</v>
      </c>
      <c r="C130" s="1028">
        <f t="shared" ref="C130" si="208">E130+H130+E131+H131</f>
        <v>150</v>
      </c>
      <c r="D130" s="1021">
        <v>70</v>
      </c>
      <c r="E130" s="575">
        <v>75</v>
      </c>
      <c r="F130" s="436">
        <f t="shared" si="102"/>
        <v>357.14285714285717</v>
      </c>
      <c r="G130" s="576">
        <v>260</v>
      </c>
      <c r="H130" s="575">
        <v>75</v>
      </c>
      <c r="I130" s="436">
        <f t="shared" si="107"/>
        <v>206.19652471058063</v>
      </c>
      <c r="J130" s="577">
        <v>170</v>
      </c>
      <c r="K130" s="1023"/>
      <c r="L130" s="1025">
        <f t="shared" ref="L130" si="209">+N130+N131+S130+S131</f>
        <v>0</v>
      </c>
      <c r="M130" s="1296"/>
      <c r="N130" s="144"/>
      <c r="O130" s="436">
        <f t="shared" si="119"/>
        <v>0</v>
      </c>
      <c r="P130" s="437"/>
      <c r="Q130" s="438">
        <f t="shared" si="115"/>
        <v>260</v>
      </c>
      <c r="R130" s="578">
        <f t="shared" si="111"/>
        <v>0</v>
      </c>
      <c r="S130" s="144"/>
      <c r="T130" s="436">
        <f t="shared" ref="T130:T133" si="210">+S130/210/SQRT(3)*1000</f>
        <v>0</v>
      </c>
      <c r="U130" s="437"/>
      <c r="V130" s="438">
        <f t="shared" ref="V130:V133" si="211">+J130+U130</f>
        <v>170</v>
      </c>
      <c r="W130" s="439">
        <f t="shared" ref="W130:W133" si="212">IF(T130=0,0,+V130/T130*100)</f>
        <v>0</v>
      </c>
    </row>
    <row r="131" spans="1:23" ht="13.5" customHeight="1" x14ac:dyDescent="0.15">
      <c r="A131" s="1026"/>
      <c r="B131" s="1027"/>
      <c r="C131" s="1028"/>
      <c r="D131" s="1021"/>
      <c r="E131" s="575"/>
      <c r="F131" s="436">
        <f t="shared" si="102"/>
        <v>0</v>
      </c>
      <c r="G131" s="576"/>
      <c r="H131" s="575"/>
      <c r="I131" s="436">
        <f t="shared" si="107"/>
        <v>0</v>
      </c>
      <c r="J131" s="577"/>
      <c r="K131" s="1023"/>
      <c r="L131" s="1025"/>
      <c r="M131" s="1296"/>
      <c r="N131" s="144"/>
      <c r="O131" s="436">
        <f t="shared" si="119"/>
        <v>0</v>
      </c>
      <c r="P131" s="437"/>
      <c r="Q131" s="438">
        <f t="shared" si="115"/>
        <v>0</v>
      </c>
      <c r="R131" s="578">
        <f t="shared" si="111"/>
        <v>0</v>
      </c>
      <c r="S131" s="144"/>
      <c r="T131" s="436">
        <f t="shared" si="210"/>
        <v>0</v>
      </c>
      <c r="U131" s="437"/>
      <c r="V131" s="438">
        <f t="shared" si="211"/>
        <v>0</v>
      </c>
      <c r="W131" s="439">
        <f t="shared" si="212"/>
        <v>0</v>
      </c>
    </row>
    <row r="132" spans="1:23" ht="13.5" customHeight="1" x14ac:dyDescent="0.15">
      <c r="A132" s="1026">
        <f t="shared" ref="A132" si="213">+A130+1</f>
        <v>63</v>
      </c>
      <c r="B132" s="1027" t="s">
        <v>323</v>
      </c>
      <c r="C132" s="1028">
        <f t="shared" ref="C132" si="214">E132+H132+E133+H133</f>
        <v>150</v>
      </c>
      <c r="D132" s="1021">
        <v>53</v>
      </c>
      <c r="E132" s="575">
        <v>75</v>
      </c>
      <c r="F132" s="436">
        <f t="shared" si="102"/>
        <v>357.14285714285717</v>
      </c>
      <c r="G132" s="576">
        <v>340</v>
      </c>
      <c r="H132" s="575">
        <v>75</v>
      </c>
      <c r="I132" s="436">
        <f t="shared" si="107"/>
        <v>206.19652471058063</v>
      </c>
      <c r="J132" s="577">
        <v>140</v>
      </c>
      <c r="K132" s="1023"/>
      <c r="L132" s="1025">
        <f t="shared" ref="L132" si="215">+N132+N133+S132+S133</f>
        <v>0</v>
      </c>
      <c r="M132" s="1296"/>
      <c r="N132" s="144"/>
      <c r="O132" s="436">
        <f t="shared" si="119"/>
        <v>0</v>
      </c>
      <c r="P132" s="437"/>
      <c r="Q132" s="438">
        <f t="shared" si="115"/>
        <v>340</v>
      </c>
      <c r="R132" s="578">
        <f t="shared" si="111"/>
        <v>0</v>
      </c>
      <c r="S132" s="144"/>
      <c r="T132" s="436">
        <f t="shared" si="210"/>
        <v>0</v>
      </c>
      <c r="U132" s="437"/>
      <c r="V132" s="438">
        <f t="shared" si="211"/>
        <v>140</v>
      </c>
      <c r="W132" s="439">
        <f t="shared" si="212"/>
        <v>0</v>
      </c>
    </row>
    <row r="133" spans="1:23" ht="13.5" customHeight="1" x14ac:dyDescent="0.15">
      <c r="A133" s="1026"/>
      <c r="B133" s="1027"/>
      <c r="C133" s="1028"/>
      <c r="D133" s="1021"/>
      <c r="E133" s="575"/>
      <c r="F133" s="436">
        <f t="shared" si="102"/>
        <v>0</v>
      </c>
      <c r="G133" s="576"/>
      <c r="H133" s="575"/>
      <c r="I133" s="436">
        <f t="shared" si="107"/>
        <v>0</v>
      </c>
      <c r="J133" s="577"/>
      <c r="K133" s="1023"/>
      <c r="L133" s="1025"/>
      <c r="M133" s="1296"/>
      <c r="N133" s="144"/>
      <c r="O133" s="436">
        <f t="shared" si="119"/>
        <v>0</v>
      </c>
      <c r="P133" s="437"/>
      <c r="Q133" s="438">
        <f t="shared" si="115"/>
        <v>0</v>
      </c>
      <c r="R133" s="578">
        <f t="shared" si="111"/>
        <v>0</v>
      </c>
      <c r="S133" s="144"/>
      <c r="T133" s="436">
        <f t="shared" si="210"/>
        <v>0</v>
      </c>
      <c r="U133" s="437"/>
      <c r="V133" s="438">
        <f t="shared" si="211"/>
        <v>0</v>
      </c>
      <c r="W133" s="439">
        <f t="shared" si="212"/>
        <v>0</v>
      </c>
    </row>
    <row r="134" spans="1:23" ht="13.5" customHeight="1" x14ac:dyDescent="0.15">
      <c r="A134" s="1026">
        <f t="shared" ref="A134" si="216">+A132+1</f>
        <v>64</v>
      </c>
      <c r="B134" s="1027" t="s">
        <v>324</v>
      </c>
      <c r="C134" s="1028">
        <f t="shared" ref="C134" si="217">E134+H134+E135+H135</f>
        <v>150</v>
      </c>
      <c r="D134" s="1021">
        <v>61</v>
      </c>
      <c r="E134" s="575">
        <v>75</v>
      </c>
      <c r="F134" s="436">
        <f t="shared" si="102"/>
        <v>357.14285714285717</v>
      </c>
      <c r="G134" s="576">
        <v>226</v>
      </c>
      <c r="H134" s="575">
        <v>75</v>
      </c>
      <c r="I134" s="436">
        <f t="shared" si="107"/>
        <v>206.19652471058063</v>
      </c>
      <c r="J134" s="577">
        <v>376</v>
      </c>
      <c r="K134" s="1023"/>
      <c r="L134" s="1025">
        <f t="shared" ref="L134" si="218">+N134+N135+S134+S135</f>
        <v>0</v>
      </c>
      <c r="M134" s="1296"/>
      <c r="N134" s="144"/>
      <c r="O134" s="436">
        <f t="shared" si="119"/>
        <v>0</v>
      </c>
      <c r="P134" s="437"/>
      <c r="Q134" s="438">
        <f t="shared" si="115"/>
        <v>226</v>
      </c>
      <c r="R134" s="578">
        <f t="shared" si="111"/>
        <v>0</v>
      </c>
      <c r="S134" s="144"/>
      <c r="T134" s="436">
        <f>+S134/210/SQRT(3)*1000</f>
        <v>0</v>
      </c>
      <c r="U134" s="437"/>
      <c r="V134" s="438">
        <f>+J134+U134</f>
        <v>376</v>
      </c>
      <c r="W134" s="439">
        <f>IF(T134=0,0,+V134/T134*100)</f>
        <v>0</v>
      </c>
    </row>
    <row r="135" spans="1:23" ht="13.5" customHeight="1" x14ac:dyDescent="0.15">
      <c r="A135" s="1026"/>
      <c r="B135" s="1027"/>
      <c r="C135" s="1028"/>
      <c r="D135" s="1021"/>
      <c r="E135" s="575"/>
      <c r="F135" s="436">
        <f t="shared" si="102"/>
        <v>0</v>
      </c>
      <c r="G135" s="576"/>
      <c r="H135" s="575"/>
      <c r="I135" s="436">
        <f t="shared" si="107"/>
        <v>0</v>
      </c>
      <c r="J135" s="577"/>
      <c r="K135" s="1023"/>
      <c r="L135" s="1025"/>
      <c r="M135" s="1296"/>
      <c r="N135" s="144"/>
      <c r="O135" s="436">
        <f t="shared" si="119"/>
        <v>0</v>
      </c>
      <c r="P135" s="437"/>
      <c r="Q135" s="438">
        <f t="shared" si="115"/>
        <v>0</v>
      </c>
      <c r="R135" s="578">
        <f t="shared" si="111"/>
        <v>0</v>
      </c>
      <c r="S135" s="144"/>
      <c r="T135" s="436">
        <f>+S135/210/SQRT(3)*1000</f>
        <v>0</v>
      </c>
      <c r="U135" s="437"/>
      <c r="V135" s="438">
        <f>+J135+U135</f>
        <v>0</v>
      </c>
      <c r="W135" s="439">
        <f>IF(T135=0,0,+V135/T135*100)</f>
        <v>0</v>
      </c>
    </row>
    <row r="136" spans="1:23" ht="13.5" customHeight="1" x14ac:dyDescent="0.15">
      <c r="A136" s="1026">
        <f t="shared" ref="A136:A142" si="219">+A134+1</f>
        <v>65</v>
      </c>
      <c r="B136" s="1027" t="s">
        <v>325</v>
      </c>
      <c r="C136" s="1028">
        <f t="shared" ref="C136" si="220">E136+H136+E137+H137</f>
        <v>200</v>
      </c>
      <c r="D136" s="1021">
        <v>68</v>
      </c>
      <c r="E136" s="575">
        <v>100</v>
      </c>
      <c r="F136" s="436">
        <f t="shared" ref="F136:F147" si="221">E136/210*1000</f>
        <v>476.19047619047615</v>
      </c>
      <c r="G136" s="576">
        <v>219</v>
      </c>
      <c r="H136" s="575">
        <v>100</v>
      </c>
      <c r="I136" s="436">
        <f t="shared" si="107"/>
        <v>274.92869961410747</v>
      </c>
      <c r="J136" s="577">
        <v>163</v>
      </c>
      <c r="K136" s="1023"/>
      <c r="L136" s="1025">
        <f t="shared" ref="L136" si="222">+N136+N137+S136+S137</f>
        <v>0</v>
      </c>
      <c r="M136" s="1296"/>
      <c r="N136" s="144"/>
      <c r="O136" s="436">
        <f t="shared" si="119"/>
        <v>0</v>
      </c>
      <c r="P136" s="437"/>
      <c r="Q136" s="438">
        <f t="shared" si="115"/>
        <v>219</v>
      </c>
      <c r="R136" s="578">
        <f t="shared" si="111"/>
        <v>0</v>
      </c>
      <c r="S136" s="144"/>
      <c r="T136" s="436">
        <f>+S136/210/SQRT(3)*1000</f>
        <v>0</v>
      </c>
      <c r="U136" s="437"/>
      <c r="V136" s="438">
        <f>+J136+U136</f>
        <v>163</v>
      </c>
      <c r="W136" s="439">
        <f>IF(T136=0,0,+V136/T136*100)</f>
        <v>0</v>
      </c>
    </row>
    <row r="137" spans="1:23" ht="13.5" customHeight="1" x14ac:dyDescent="0.15">
      <c r="A137" s="1026"/>
      <c r="B137" s="1027"/>
      <c r="C137" s="1028"/>
      <c r="D137" s="1021"/>
      <c r="E137" s="575"/>
      <c r="F137" s="436">
        <f t="shared" si="221"/>
        <v>0</v>
      </c>
      <c r="G137" s="576"/>
      <c r="H137" s="575"/>
      <c r="I137" s="436">
        <f t="shared" ref="I137:I148" si="223">H137/210/SQRT(3)*1000</f>
        <v>0</v>
      </c>
      <c r="J137" s="577"/>
      <c r="K137" s="1023"/>
      <c r="L137" s="1025"/>
      <c r="M137" s="1296"/>
      <c r="N137" s="144"/>
      <c r="O137" s="436">
        <f t="shared" si="119"/>
        <v>0</v>
      </c>
      <c r="P137" s="437"/>
      <c r="Q137" s="438">
        <f t="shared" si="115"/>
        <v>0</v>
      </c>
      <c r="R137" s="578">
        <f t="shared" si="111"/>
        <v>0</v>
      </c>
      <c r="S137" s="144"/>
      <c r="T137" s="436">
        <f>+S137/210/SQRT(3)*1000</f>
        <v>0</v>
      </c>
      <c r="U137" s="437"/>
      <c r="V137" s="438">
        <f>+J137+U137</f>
        <v>0</v>
      </c>
      <c r="W137" s="439">
        <f>IF(T137=0,0,+V137/T137*100)</f>
        <v>0</v>
      </c>
    </row>
    <row r="138" spans="1:23" ht="13.5" customHeight="1" x14ac:dyDescent="0.15">
      <c r="A138" s="1026">
        <f t="shared" si="219"/>
        <v>66</v>
      </c>
      <c r="B138" s="1027" t="s">
        <v>326</v>
      </c>
      <c r="C138" s="1028">
        <f t="shared" ref="C138" si="224">E138+H138+E139+H139</f>
        <v>150</v>
      </c>
      <c r="D138" s="1021">
        <v>132</v>
      </c>
      <c r="E138" s="575">
        <v>75</v>
      </c>
      <c r="F138" s="436">
        <f t="shared" si="221"/>
        <v>357.14285714285717</v>
      </c>
      <c r="G138" s="576">
        <v>480</v>
      </c>
      <c r="H138" s="575">
        <v>75</v>
      </c>
      <c r="I138" s="436">
        <f t="shared" si="223"/>
        <v>206.19652471058063</v>
      </c>
      <c r="J138" s="577">
        <v>170</v>
      </c>
      <c r="K138" s="1023"/>
      <c r="L138" s="1025">
        <f t="shared" ref="L138" si="225">+N138+N139+S138+S139</f>
        <v>0</v>
      </c>
      <c r="M138" s="1296"/>
      <c r="N138" s="144"/>
      <c r="O138" s="436">
        <f t="shared" si="119"/>
        <v>0</v>
      </c>
      <c r="P138" s="437"/>
      <c r="Q138" s="438">
        <f t="shared" si="115"/>
        <v>480</v>
      </c>
      <c r="R138" s="578">
        <f t="shared" si="111"/>
        <v>0</v>
      </c>
      <c r="S138" s="144"/>
      <c r="T138" s="436">
        <f t="shared" ref="T138:T141" si="226">+S138/210/SQRT(3)*1000</f>
        <v>0</v>
      </c>
      <c r="U138" s="437"/>
      <c r="V138" s="438">
        <f t="shared" ref="V138:V141" si="227">+J138+U138</f>
        <v>170</v>
      </c>
      <c r="W138" s="439">
        <f t="shared" ref="W138:W141" si="228">IF(T138=0,0,+V138/T138*100)</f>
        <v>0</v>
      </c>
    </row>
    <row r="139" spans="1:23" ht="13.5" customHeight="1" x14ac:dyDescent="0.15">
      <c r="A139" s="1026"/>
      <c r="B139" s="1027"/>
      <c r="C139" s="1028"/>
      <c r="D139" s="1021"/>
      <c r="E139" s="575"/>
      <c r="F139" s="436">
        <f t="shared" si="221"/>
        <v>0</v>
      </c>
      <c r="G139" s="576"/>
      <c r="H139" s="575"/>
      <c r="I139" s="436">
        <f t="shared" si="223"/>
        <v>0</v>
      </c>
      <c r="J139" s="577"/>
      <c r="K139" s="1023"/>
      <c r="L139" s="1025"/>
      <c r="M139" s="1296"/>
      <c r="N139" s="144"/>
      <c r="O139" s="436">
        <f t="shared" si="119"/>
        <v>0</v>
      </c>
      <c r="P139" s="437"/>
      <c r="Q139" s="438">
        <f t="shared" si="115"/>
        <v>0</v>
      </c>
      <c r="R139" s="578">
        <f t="shared" ref="R139:R148" si="229">IF(O139=0,0,+Q139/O139*100)</f>
        <v>0</v>
      </c>
      <c r="S139" s="144"/>
      <c r="T139" s="436">
        <f t="shared" si="226"/>
        <v>0</v>
      </c>
      <c r="U139" s="437"/>
      <c r="V139" s="438">
        <f t="shared" si="227"/>
        <v>0</v>
      </c>
      <c r="W139" s="439">
        <f t="shared" si="228"/>
        <v>0</v>
      </c>
    </row>
    <row r="140" spans="1:23" ht="13.5" customHeight="1" x14ac:dyDescent="0.15">
      <c r="A140" s="1026">
        <f t="shared" si="219"/>
        <v>67</v>
      </c>
      <c r="B140" s="1027" t="s">
        <v>327</v>
      </c>
      <c r="C140" s="1028">
        <f t="shared" ref="C140" si="230">E140+H140+E141+H141</f>
        <v>300</v>
      </c>
      <c r="D140" s="1021">
        <v>157</v>
      </c>
      <c r="E140" s="575">
        <v>75</v>
      </c>
      <c r="F140" s="436">
        <f t="shared" si="221"/>
        <v>357.14285714285717</v>
      </c>
      <c r="G140" s="576">
        <v>185</v>
      </c>
      <c r="H140" s="575">
        <v>150</v>
      </c>
      <c r="I140" s="436">
        <f t="shared" si="223"/>
        <v>412.39304942116127</v>
      </c>
      <c r="J140" s="577">
        <v>238</v>
      </c>
      <c r="K140" s="1023"/>
      <c r="L140" s="1025">
        <f t="shared" ref="L140" si="231">+N140+N141+S140+S141</f>
        <v>0</v>
      </c>
      <c r="M140" s="1296"/>
      <c r="N140" s="144"/>
      <c r="O140" s="436">
        <f t="shared" si="119"/>
        <v>0</v>
      </c>
      <c r="P140" s="437"/>
      <c r="Q140" s="438">
        <f t="shared" si="115"/>
        <v>185</v>
      </c>
      <c r="R140" s="578">
        <f t="shared" si="229"/>
        <v>0</v>
      </c>
      <c r="S140" s="144"/>
      <c r="T140" s="436">
        <f t="shared" si="226"/>
        <v>0</v>
      </c>
      <c r="U140" s="437"/>
      <c r="V140" s="438">
        <f t="shared" si="227"/>
        <v>238</v>
      </c>
      <c r="W140" s="439">
        <f t="shared" si="228"/>
        <v>0</v>
      </c>
    </row>
    <row r="141" spans="1:23" ht="13.5" customHeight="1" x14ac:dyDescent="0.15">
      <c r="A141" s="1026"/>
      <c r="B141" s="1027"/>
      <c r="C141" s="1028"/>
      <c r="D141" s="1021"/>
      <c r="E141" s="575">
        <v>75</v>
      </c>
      <c r="F141" s="436">
        <f t="shared" si="221"/>
        <v>357.14285714285717</v>
      </c>
      <c r="G141" s="576">
        <v>212</v>
      </c>
      <c r="H141" s="575"/>
      <c r="I141" s="436">
        <f t="shared" si="223"/>
        <v>0</v>
      </c>
      <c r="J141" s="577"/>
      <c r="K141" s="1023"/>
      <c r="L141" s="1025"/>
      <c r="M141" s="1296"/>
      <c r="N141" s="144"/>
      <c r="O141" s="436">
        <f t="shared" si="119"/>
        <v>0</v>
      </c>
      <c r="P141" s="437"/>
      <c r="Q141" s="438">
        <f t="shared" ref="Q141:Q148" si="232">+G141+P141</f>
        <v>212</v>
      </c>
      <c r="R141" s="578">
        <f t="shared" si="229"/>
        <v>0</v>
      </c>
      <c r="S141" s="144"/>
      <c r="T141" s="436">
        <f t="shared" si="226"/>
        <v>0</v>
      </c>
      <c r="U141" s="437"/>
      <c r="V141" s="438">
        <f t="shared" si="227"/>
        <v>0</v>
      </c>
      <c r="W141" s="439">
        <f t="shared" si="228"/>
        <v>0</v>
      </c>
    </row>
    <row r="142" spans="1:23" ht="13.5" customHeight="1" x14ac:dyDescent="0.15">
      <c r="A142" s="1026">
        <f t="shared" si="219"/>
        <v>68</v>
      </c>
      <c r="B142" s="1027" t="s">
        <v>328</v>
      </c>
      <c r="C142" s="1028">
        <f t="shared" ref="C142" si="233">E142+H142+E143+H143</f>
        <v>150</v>
      </c>
      <c r="D142" s="1021">
        <v>76</v>
      </c>
      <c r="E142" s="575">
        <v>50</v>
      </c>
      <c r="F142" s="436">
        <f t="shared" si="221"/>
        <v>238.09523809523807</v>
      </c>
      <c r="G142" s="576">
        <v>282</v>
      </c>
      <c r="H142" s="575">
        <v>100</v>
      </c>
      <c r="I142" s="436">
        <f t="shared" si="223"/>
        <v>274.92869961410747</v>
      </c>
      <c r="J142" s="577">
        <v>212</v>
      </c>
      <c r="K142" s="1023"/>
      <c r="L142" s="1025">
        <f t="shared" ref="L142" si="234">+N142+N143+S142+S143</f>
        <v>0</v>
      </c>
      <c r="M142" s="1296"/>
      <c r="N142" s="144"/>
      <c r="O142" s="436">
        <f t="shared" ref="O142:O148" si="235">+N142/210*1000</f>
        <v>0</v>
      </c>
      <c r="P142" s="437"/>
      <c r="Q142" s="438">
        <f t="shared" si="232"/>
        <v>282</v>
      </c>
      <c r="R142" s="578">
        <f t="shared" si="229"/>
        <v>0</v>
      </c>
      <c r="S142" s="144"/>
      <c r="T142" s="436">
        <f>+S142/210/SQRT(3)*1000</f>
        <v>0</v>
      </c>
      <c r="U142" s="437"/>
      <c r="V142" s="438">
        <f>+J142+U142</f>
        <v>212</v>
      </c>
      <c r="W142" s="439">
        <f>IF(T142=0,0,+V142/T142*100)</f>
        <v>0</v>
      </c>
    </row>
    <row r="143" spans="1:23" ht="13.5" customHeight="1" x14ac:dyDescent="0.15">
      <c r="A143" s="1026"/>
      <c r="B143" s="1027"/>
      <c r="C143" s="1028"/>
      <c r="D143" s="1021"/>
      <c r="E143" s="575"/>
      <c r="F143" s="436">
        <f t="shared" si="221"/>
        <v>0</v>
      </c>
      <c r="G143" s="576"/>
      <c r="H143" s="575"/>
      <c r="I143" s="436">
        <f t="shared" si="223"/>
        <v>0</v>
      </c>
      <c r="J143" s="577"/>
      <c r="K143" s="1023"/>
      <c r="L143" s="1025"/>
      <c r="M143" s="1296"/>
      <c r="N143" s="144"/>
      <c r="O143" s="436">
        <f t="shared" si="235"/>
        <v>0</v>
      </c>
      <c r="P143" s="437"/>
      <c r="Q143" s="438">
        <f t="shared" si="232"/>
        <v>0</v>
      </c>
      <c r="R143" s="578">
        <f t="shared" si="229"/>
        <v>0</v>
      </c>
      <c r="S143" s="144"/>
      <c r="T143" s="436">
        <f>+S143/210/SQRT(3)*1000</f>
        <v>0</v>
      </c>
      <c r="U143" s="437"/>
      <c r="V143" s="438">
        <f>+J143+U143</f>
        <v>0</v>
      </c>
      <c r="W143" s="439">
        <f>IF(T143=0,0,+V143/T143*100)</f>
        <v>0</v>
      </c>
    </row>
    <row r="144" spans="1:23" ht="13.5" customHeight="1" x14ac:dyDescent="0.15">
      <c r="A144" s="1026">
        <f t="shared" ref="A144" si="236">+A142+1</f>
        <v>69</v>
      </c>
      <c r="B144" s="1027" t="s">
        <v>329</v>
      </c>
      <c r="C144" s="1028">
        <f t="shared" ref="C144" si="237">E144+H144+E145+H145</f>
        <v>100</v>
      </c>
      <c r="D144" s="1021">
        <v>94</v>
      </c>
      <c r="E144" s="575">
        <v>50</v>
      </c>
      <c r="F144" s="436">
        <f t="shared" si="221"/>
        <v>238.09523809523807</v>
      </c>
      <c r="G144" s="576">
        <v>260</v>
      </c>
      <c r="H144" s="575">
        <v>50</v>
      </c>
      <c r="I144" s="436">
        <f t="shared" si="223"/>
        <v>137.46434980705374</v>
      </c>
      <c r="J144" s="577">
        <v>111</v>
      </c>
      <c r="K144" s="1023"/>
      <c r="L144" s="1025">
        <f t="shared" ref="L144" si="238">+N144+N145+S144+S145</f>
        <v>0</v>
      </c>
      <c r="M144" s="1296"/>
      <c r="N144" s="144"/>
      <c r="O144" s="436">
        <f t="shared" si="235"/>
        <v>0</v>
      </c>
      <c r="P144" s="437"/>
      <c r="Q144" s="438">
        <f t="shared" si="232"/>
        <v>260</v>
      </c>
      <c r="R144" s="578">
        <f t="shared" si="229"/>
        <v>0</v>
      </c>
      <c r="S144" s="144"/>
      <c r="T144" s="436">
        <f>+S144/210/SQRT(3)*1000</f>
        <v>0</v>
      </c>
      <c r="U144" s="437"/>
      <c r="V144" s="438">
        <f>+J144+U144</f>
        <v>111</v>
      </c>
      <c r="W144" s="439">
        <f>IF(T144=0,0,+V144/T144*100)</f>
        <v>0</v>
      </c>
    </row>
    <row r="145" spans="1:23" ht="13.5" customHeight="1" x14ac:dyDescent="0.15">
      <c r="A145" s="1026"/>
      <c r="B145" s="1027"/>
      <c r="C145" s="1028"/>
      <c r="D145" s="1021"/>
      <c r="E145" s="575"/>
      <c r="F145" s="436">
        <f t="shared" si="221"/>
        <v>0</v>
      </c>
      <c r="G145" s="576"/>
      <c r="H145" s="575"/>
      <c r="I145" s="436">
        <f t="shared" si="223"/>
        <v>0</v>
      </c>
      <c r="J145" s="577"/>
      <c r="K145" s="1023"/>
      <c r="L145" s="1025"/>
      <c r="M145" s="1296"/>
      <c r="N145" s="144"/>
      <c r="O145" s="436">
        <f t="shared" si="235"/>
        <v>0</v>
      </c>
      <c r="P145" s="437"/>
      <c r="Q145" s="438">
        <f t="shared" si="232"/>
        <v>0</v>
      </c>
      <c r="R145" s="578">
        <f t="shared" si="229"/>
        <v>0</v>
      </c>
      <c r="S145" s="144"/>
      <c r="T145" s="436">
        <f>+S145/210/SQRT(3)*1000</f>
        <v>0</v>
      </c>
      <c r="U145" s="437"/>
      <c r="V145" s="438">
        <f>+J145+U145</f>
        <v>0</v>
      </c>
      <c r="W145" s="439">
        <f>IF(T145=0,0,+V145/T145*100)</f>
        <v>0</v>
      </c>
    </row>
    <row r="146" spans="1:23" ht="13.5" customHeight="1" x14ac:dyDescent="0.15">
      <c r="A146" s="1026">
        <f>+A144+1</f>
        <v>70</v>
      </c>
      <c r="B146" s="1027" t="s">
        <v>330</v>
      </c>
      <c r="C146" s="1028">
        <f t="shared" ref="C146" si="239">E146+H146+E147+H147</f>
        <v>175</v>
      </c>
      <c r="D146" s="1021">
        <v>79</v>
      </c>
      <c r="E146" s="575">
        <v>100</v>
      </c>
      <c r="F146" s="436">
        <f t="shared" si="221"/>
        <v>476.19047619047615</v>
      </c>
      <c r="G146" s="576">
        <v>380</v>
      </c>
      <c r="H146" s="575">
        <v>75</v>
      </c>
      <c r="I146" s="436">
        <f t="shared" si="223"/>
        <v>206.19652471058063</v>
      </c>
      <c r="J146" s="577">
        <v>134</v>
      </c>
      <c r="K146" s="1023"/>
      <c r="L146" s="1025">
        <f t="shared" ref="L146" si="240">+N146+N147+S146+S147</f>
        <v>0</v>
      </c>
      <c r="M146" s="1296"/>
      <c r="N146" s="144"/>
      <c r="O146" s="436">
        <f t="shared" si="235"/>
        <v>0</v>
      </c>
      <c r="P146" s="437"/>
      <c r="Q146" s="438">
        <f t="shared" si="232"/>
        <v>380</v>
      </c>
      <c r="R146" s="578">
        <f t="shared" si="229"/>
        <v>0</v>
      </c>
      <c r="S146" s="144"/>
      <c r="T146" s="436">
        <f t="shared" ref="T146:T147" si="241">+S146/210/SQRT(3)*1000</f>
        <v>0</v>
      </c>
      <c r="U146" s="437"/>
      <c r="V146" s="438">
        <f t="shared" ref="V146:V147" si="242">+J146+U146</f>
        <v>134</v>
      </c>
      <c r="W146" s="439">
        <f t="shared" ref="W146:W147" si="243">IF(T146=0,0,+V146/T146*100)</f>
        <v>0</v>
      </c>
    </row>
    <row r="147" spans="1:23" ht="13.5" customHeight="1" x14ac:dyDescent="0.15">
      <c r="A147" s="1026"/>
      <c r="B147" s="1027"/>
      <c r="C147" s="1028"/>
      <c r="D147" s="1021"/>
      <c r="E147" s="575"/>
      <c r="F147" s="436">
        <f t="shared" si="221"/>
        <v>0</v>
      </c>
      <c r="G147" s="576"/>
      <c r="H147" s="575"/>
      <c r="I147" s="436">
        <f t="shared" si="223"/>
        <v>0</v>
      </c>
      <c r="J147" s="577"/>
      <c r="K147" s="1023"/>
      <c r="L147" s="1025"/>
      <c r="M147" s="1296"/>
      <c r="N147" s="144"/>
      <c r="O147" s="436">
        <f t="shared" si="235"/>
        <v>0</v>
      </c>
      <c r="P147" s="437"/>
      <c r="Q147" s="438">
        <f t="shared" si="232"/>
        <v>0</v>
      </c>
      <c r="R147" s="578">
        <f t="shared" si="229"/>
        <v>0</v>
      </c>
      <c r="S147" s="144"/>
      <c r="T147" s="436">
        <f t="shared" si="241"/>
        <v>0</v>
      </c>
      <c r="U147" s="437"/>
      <c r="V147" s="438">
        <f t="shared" si="242"/>
        <v>0</v>
      </c>
      <c r="W147" s="439">
        <f t="shared" si="243"/>
        <v>0</v>
      </c>
    </row>
    <row r="148" spans="1:23" ht="13.5" customHeight="1" x14ac:dyDescent="0.15">
      <c r="A148" s="1026">
        <f>+A146+1</f>
        <v>71</v>
      </c>
      <c r="B148" s="1027" t="s">
        <v>331</v>
      </c>
      <c r="C148" s="1028">
        <f t="shared" ref="C148" si="244">E148+H148+E149+H149</f>
        <v>125</v>
      </c>
      <c r="D148" s="1021">
        <v>50</v>
      </c>
      <c r="E148" s="575">
        <v>50</v>
      </c>
      <c r="F148" s="436">
        <f>E148/210*1000</f>
        <v>238.09523809523807</v>
      </c>
      <c r="G148" s="576">
        <v>217</v>
      </c>
      <c r="H148" s="575">
        <v>75</v>
      </c>
      <c r="I148" s="436">
        <f t="shared" si="223"/>
        <v>206.19652471058063</v>
      </c>
      <c r="J148" s="577">
        <v>135</v>
      </c>
      <c r="K148" s="1023"/>
      <c r="L148" s="1025">
        <f>+N148+N149+S148+S149</f>
        <v>0</v>
      </c>
      <c r="M148" s="1296"/>
      <c r="N148" s="144"/>
      <c r="O148" s="436">
        <f t="shared" si="235"/>
        <v>0</v>
      </c>
      <c r="P148" s="437"/>
      <c r="Q148" s="438">
        <f t="shared" si="232"/>
        <v>217</v>
      </c>
      <c r="R148" s="578">
        <f t="shared" si="229"/>
        <v>0</v>
      </c>
      <c r="S148" s="144"/>
      <c r="T148" s="436">
        <f>+S148/210/SQRT(3)*1000</f>
        <v>0</v>
      </c>
      <c r="U148" s="437"/>
      <c r="V148" s="438">
        <f>+J148+U148</f>
        <v>135</v>
      </c>
      <c r="W148" s="439">
        <f>IF(T148=0,0,+V148/T148*100)</f>
        <v>0</v>
      </c>
    </row>
    <row r="149" spans="1:23" ht="13.5" customHeight="1" x14ac:dyDescent="0.15">
      <c r="A149" s="1026"/>
      <c r="B149" s="1027"/>
      <c r="C149" s="1028"/>
      <c r="D149" s="1021"/>
      <c r="E149" s="575"/>
      <c r="F149" s="436">
        <f t="shared" ref="F149" si="245">E149/210*1000</f>
        <v>0</v>
      </c>
      <c r="G149" s="576"/>
      <c r="H149" s="575"/>
      <c r="I149" s="436">
        <f>H149/210/SQRT(3)*1000</f>
        <v>0</v>
      </c>
      <c r="J149" s="577"/>
      <c r="K149" s="1023"/>
      <c r="L149" s="1025"/>
      <c r="M149" s="1296"/>
      <c r="N149" s="144"/>
      <c r="O149" s="436">
        <f>+N149/210*1000</f>
        <v>0</v>
      </c>
      <c r="P149" s="437"/>
      <c r="Q149" s="438">
        <f>+G149+P149</f>
        <v>0</v>
      </c>
      <c r="R149" s="578">
        <f>IF(O149=0,0,+Q149/O149*100)</f>
        <v>0</v>
      </c>
      <c r="S149" s="144"/>
      <c r="T149" s="436">
        <f>+S149/210/SQRT(3)*1000</f>
        <v>0</v>
      </c>
      <c r="U149" s="437"/>
      <c r="V149" s="438">
        <f>+J149+U149</f>
        <v>0</v>
      </c>
      <c r="W149" s="439">
        <f>IF(T149=0,0,+V149/T149*100)</f>
        <v>0</v>
      </c>
    </row>
    <row r="150" spans="1:23" ht="13.5" customHeight="1" x14ac:dyDescent="0.15">
      <c r="V150" s="137"/>
      <c r="W150" s="137"/>
    </row>
  </sheetData>
  <mergeCells count="512">
    <mergeCell ref="B8:B9"/>
    <mergeCell ref="B10:B11"/>
    <mergeCell ref="B12:B13"/>
    <mergeCell ref="B14:B15"/>
    <mergeCell ref="B20:B21"/>
    <mergeCell ref="B22:B23"/>
    <mergeCell ref="B16:B17"/>
    <mergeCell ref="B18:B19"/>
    <mergeCell ref="A8:A9"/>
    <mergeCell ref="A10:A11"/>
    <mergeCell ref="A12:A13"/>
    <mergeCell ref="A14:A15"/>
    <mergeCell ref="A16:A17"/>
    <mergeCell ref="A4:A7"/>
    <mergeCell ref="K5:K7"/>
    <mergeCell ref="B4:B7"/>
    <mergeCell ref="H6:J6"/>
    <mergeCell ref="C5:C6"/>
    <mergeCell ref="D5:D6"/>
    <mergeCell ref="C4:J4"/>
    <mergeCell ref="K4:W4"/>
    <mergeCell ref="N6:R6"/>
    <mergeCell ref="S6:W6"/>
    <mergeCell ref="E5:J5"/>
    <mergeCell ref="L5:L6"/>
    <mergeCell ref="M5:M6"/>
    <mergeCell ref="E6:G6"/>
    <mergeCell ref="A148:A149"/>
    <mergeCell ref="A32:A33"/>
    <mergeCell ref="A34:A35"/>
    <mergeCell ref="A36:A37"/>
    <mergeCell ref="A46:A47"/>
    <mergeCell ref="A24:A25"/>
    <mergeCell ref="A26:A27"/>
    <mergeCell ref="A28:A29"/>
    <mergeCell ref="A52:A53"/>
    <mergeCell ref="A38:A39"/>
    <mergeCell ref="A40:A41"/>
    <mergeCell ref="A58:A59"/>
    <mergeCell ref="A62:A63"/>
    <mergeCell ref="A66:A67"/>
    <mergeCell ref="A70:A71"/>
    <mergeCell ref="A74:A75"/>
    <mergeCell ref="A78:A79"/>
    <mergeCell ref="A96:A97"/>
    <mergeCell ref="A100:A101"/>
    <mergeCell ref="A30:A31"/>
    <mergeCell ref="C20:C21"/>
    <mergeCell ref="C12:C13"/>
    <mergeCell ref="C14:C15"/>
    <mergeCell ref="C16:C17"/>
    <mergeCell ref="C30:C31"/>
    <mergeCell ref="C32:C33"/>
    <mergeCell ref="A18:A19"/>
    <mergeCell ref="A20:A21"/>
    <mergeCell ref="A22:A23"/>
    <mergeCell ref="B148:B149"/>
    <mergeCell ref="B32:B33"/>
    <mergeCell ref="B34:B35"/>
    <mergeCell ref="B36:B37"/>
    <mergeCell ref="B46:B47"/>
    <mergeCell ref="B24:B25"/>
    <mergeCell ref="B26:B27"/>
    <mergeCell ref="B28:B29"/>
    <mergeCell ref="B30:B31"/>
    <mergeCell ref="B52:B53"/>
    <mergeCell ref="B38:B39"/>
    <mergeCell ref="B40:B41"/>
    <mergeCell ref="B58:B59"/>
    <mergeCell ref="B62:B63"/>
    <mergeCell ref="B66:B67"/>
    <mergeCell ref="B70:B71"/>
    <mergeCell ref="B74:B75"/>
    <mergeCell ref="B78:B79"/>
    <mergeCell ref="B96:B97"/>
    <mergeCell ref="B100:B101"/>
    <mergeCell ref="D8:D9"/>
    <mergeCell ref="D10:D11"/>
    <mergeCell ref="D12:D13"/>
    <mergeCell ref="D14:D15"/>
    <mergeCell ref="L22:L23"/>
    <mergeCell ref="M22:M23"/>
    <mergeCell ref="C46:C47"/>
    <mergeCell ref="C148:C149"/>
    <mergeCell ref="D46:D47"/>
    <mergeCell ref="D148:D149"/>
    <mergeCell ref="D26:D27"/>
    <mergeCell ref="D28:D29"/>
    <mergeCell ref="M32:M33"/>
    <mergeCell ref="L26:L27"/>
    <mergeCell ref="C34:C35"/>
    <mergeCell ref="C36:C37"/>
    <mergeCell ref="C22:C23"/>
    <mergeCell ref="C24:C25"/>
    <mergeCell ref="C26:C27"/>
    <mergeCell ref="C28:C29"/>
    <mergeCell ref="D34:D35"/>
    <mergeCell ref="C8:C9"/>
    <mergeCell ref="C10:C11"/>
    <mergeCell ref="C18:C19"/>
    <mergeCell ref="K8:K9"/>
    <mergeCell ref="K10:K11"/>
    <mergeCell ref="L12:L13"/>
    <mergeCell ref="M12:M13"/>
    <mergeCell ref="K12:K13"/>
    <mergeCell ref="K14:K15"/>
    <mergeCell ref="M28:M29"/>
    <mergeCell ref="L30:L31"/>
    <mergeCell ref="D36:D37"/>
    <mergeCell ref="D16:D17"/>
    <mergeCell ref="D18:D19"/>
    <mergeCell ref="D20:D21"/>
    <mergeCell ref="D22:D23"/>
    <mergeCell ref="D24:D25"/>
    <mergeCell ref="D30:D31"/>
    <mergeCell ref="D32:D33"/>
    <mergeCell ref="L16:L17"/>
    <mergeCell ref="L18:L19"/>
    <mergeCell ref="L28:L29"/>
    <mergeCell ref="K22:K23"/>
    <mergeCell ref="K24:K25"/>
    <mergeCell ref="K16:K17"/>
    <mergeCell ref="K18:K19"/>
    <mergeCell ref="K20:K21"/>
    <mergeCell ref="M36:M37"/>
    <mergeCell ref="L46:L47"/>
    <mergeCell ref="M46:M47"/>
    <mergeCell ref="N5:W5"/>
    <mergeCell ref="L8:L9"/>
    <mergeCell ref="M8:M9"/>
    <mergeCell ref="L10:L11"/>
    <mergeCell ref="M10:M11"/>
    <mergeCell ref="L14:L15"/>
    <mergeCell ref="L20:L21"/>
    <mergeCell ref="M20:M21"/>
    <mergeCell ref="M16:M17"/>
    <mergeCell ref="M18:M19"/>
    <mergeCell ref="L24:L25"/>
    <mergeCell ref="M24:M25"/>
    <mergeCell ref="M14:M15"/>
    <mergeCell ref="L36:L37"/>
    <mergeCell ref="L148:L149"/>
    <mergeCell ref="M148:M149"/>
    <mergeCell ref="K26:K27"/>
    <mergeCell ref="K28:K29"/>
    <mergeCell ref="K148:K149"/>
    <mergeCell ref="K30:K31"/>
    <mergeCell ref="K32:K33"/>
    <mergeCell ref="K34:K35"/>
    <mergeCell ref="K36:K37"/>
    <mergeCell ref="K46:K47"/>
    <mergeCell ref="M30:M31"/>
    <mergeCell ref="L34:L35"/>
    <mergeCell ref="M34:M35"/>
    <mergeCell ref="L32:L33"/>
    <mergeCell ref="M26:M27"/>
    <mergeCell ref="K42:K43"/>
    <mergeCell ref="L42:L43"/>
    <mergeCell ref="M42:M43"/>
    <mergeCell ref="M56:M57"/>
    <mergeCell ref="M60:M61"/>
    <mergeCell ref="M64:M65"/>
    <mergeCell ref="M68:M69"/>
    <mergeCell ref="M72:M73"/>
    <mergeCell ref="M76:M77"/>
    <mergeCell ref="C38:C39"/>
    <mergeCell ref="D38:D39"/>
    <mergeCell ref="K38:K39"/>
    <mergeCell ref="L38:L39"/>
    <mergeCell ref="M38:M39"/>
    <mergeCell ref="L48:L49"/>
    <mergeCell ref="M48:M49"/>
    <mergeCell ref="A50:A51"/>
    <mergeCell ref="B50:B51"/>
    <mergeCell ref="C50:C51"/>
    <mergeCell ref="D50:D51"/>
    <mergeCell ref="K50:K51"/>
    <mergeCell ref="L50:L51"/>
    <mergeCell ref="M50:M51"/>
    <mergeCell ref="A48:A49"/>
    <mergeCell ref="B48:B49"/>
    <mergeCell ref="C48:C49"/>
    <mergeCell ref="D48:D49"/>
    <mergeCell ref="K48:K49"/>
    <mergeCell ref="M40:M41"/>
    <mergeCell ref="A42:A43"/>
    <mergeCell ref="B42:B43"/>
    <mergeCell ref="C42:C43"/>
    <mergeCell ref="D42:D43"/>
    <mergeCell ref="C40:C41"/>
    <mergeCell ref="D40:D41"/>
    <mergeCell ref="K40:K41"/>
    <mergeCell ref="L40:L41"/>
    <mergeCell ref="M44:M45"/>
    <mergeCell ref="A54:A55"/>
    <mergeCell ref="B54:B55"/>
    <mergeCell ref="C54:C55"/>
    <mergeCell ref="D54:D55"/>
    <mergeCell ref="K54:K55"/>
    <mergeCell ref="L54:L55"/>
    <mergeCell ref="M54:M55"/>
    <mergeCell ref="A44:A45"/>
    <mergeCell ref="B44:B45"/>
    <mergeCell ref="C44:C45"/>
    <mergeCell ref="D44:D45"/>
    <mergeCell ref="K44:K45"/>
    <mergeCell ref="L44:L45"/>
    <mergeCell ref="C52:C53"/>
    <mergeCell ref="D52:D53"/>
    <mergeCell ref="K52:K53"/>
    <mergeCell ref="L52:L53"/>
    <mergeCell ref="M52:M53"/>
    <mergeCell ref="C58:C59"/>
    <mergeCell ref="D58:D59"/>
    <mergeCell ref="K58:K59"/>
    <mergeCell ref="L58:L59"/>
    <mergeCell ref="M58:M59"/>
    <mergeCell ref="A56:A57"/>
    <mergeCell ref="B56:B57"/>
    <mergeCell ref="C56:C57"/>
    <mergeCell ref="D56:D57"/>
    <mergeCell ref="K56:K57"/>
    <mergeCell ref="L56:L57"/>
    <mergeCell ref="C62:C63"/>
    <mergeCell ref="D62:D63"/>
    <mergeCell ref="K62:K63"/>
    <mergeCell ref="L62:L63"/>
    <mergeCell ref="M62:M63"/>
    <mergeCell ref="A60:A61"/>
    <mergeCell ref="B60:B61"/>
    <mergeCell ref="C60:C61"/>
    <mergeCell ref="D60:D61"/>
    <mergeCell ref="K60:K61"/>
    <mergeCell ref="L60:L61"/>
    <mergeCell ref="C66:C67"/>
    <mergeCell ref="D66:D67"/>
    <mergeCell ref="K66:K67"/>
    <mergeCell ref="L66:L67"/>
    <mergeCell ref="M66:M67"/>
    <mergeCell ref="A64:A65"/>
    <mergeCell ref="B64:B65"/>
    <mergeCell ref="C64:C65"/>
    <mergeCell ref="D64:D65"/>
    <mergeCell ref="K64:K65"/>
    <mergeCell ref="L64:L65"/>
    <mergeCell ref="C70:C71"/>
    <mergeCell ref="D70:D71"/>
    <mergeCell ref="K70:K71"/>
    <mergeCell ref="L70:L71"/>
    <mergeCell ref="M70:M71"/>
    <mergeCell ref="A68:A69"/>
    <mergeCell ref="B68:B69"/>
    <mergeCell ref="C68:C69"/>
    <mergeCell ref="D68:D69"/>
    <mergeCell ref="K68:K69"/>
    <mergeCell ref="L68:L69"/>
    <mergeCell ref="C74:C75"/>
    <mergeCell ref="D74:D75"/>
    <mergeCell ref="K74:K75"/>
    <mergeCell ref="L74:L75"/>
    <mergeCell ref="M74:M75"/>
    <mergeCell ref="A72:A73"/>
    <mergeCell ref="B72:B73"/>
    <mergeCell ref="C72:C73"/>
    <mergeCell ref="D72:D73"/>
    <mergeCell ref="K72:K73"/>
    <mergeCell ref="L72:L73"/>
    <mergeCell ref="C78:C79"/>
    <mergeCell ref="D78:D79"/>
    <mergeCell ref="K78:K79"/>
    <mergeCell ref="L78:L79"/>
    <mergeCell ref="M78:M79"/>
    <mergeCell ref="A76:A77"/>
    <mergeCell ref="B76:B77"/>
    <mergeCell ref="C76:C77"/>
    <mergeCell ref="D76:D77"/>
    <mergeCell ref="K76:K77"/>
    <mergeCell ref="L76:L77"/>
    <mergeCell ref="M80:M81"/>
    <mergeCell ref="A82:A83"/>
    <mergeCell ref="B82:B83"/>
    <mergeCell ref="C82:C83"/>
    <mergeCell ref="D82:D83"/>
    <mergeCell ref="K82:K83"/>
    <mergeCell ref="L82:L83"/>
    <mergeCell ref="M82:M83"/>
    <mergeCell ref="A80:A81"/>
    <mergeCell ref="B80:B81"/>
    <mergeCell ref="C80:C81"/>
    <mergeCell ref="D80:D81"/>
    <mergeCell ref="K80:K81"/>
    <mergeCell ref="L80:L81"/>
    <mergeCell ref="M84:M85"/>
    <mergeCell ref="A86:A87"/>
    <mergeCell ref="B86:B87"/>
    <mergeCell ref="C86:C87"/>
    <mergeCell ref="D86:D87"/>
    <mergeCell ref="K86:K87"/>
    <mergeCell ref="L86:L87"/>
    <mergeCell ref="M86:M87"/>
    <mergeCell ref="A84:A85"/>
    <mergeCell ref="B84:B85"/>
    <mergeCell ref="C84:C85"/>
    <mergeCell ref="D84:D85"/>
    <mergeCell ref="K84:K85"/>
    <mergeCell ref="L84:L85"/>
    <mergeCell ref="M88:M89"/>
    <mergeCell ref="A90:A91"/>
    <mergeCell ref="B90:B91"/>
    <mergeCell ref="C90:C91"/>
    <mergeCell ref="D90:D91"/>
    <mergeCell ref="K90:K91"/>
    <mergeCell ref="L90:L91"/>
    <mergeCell ref="M90:M91"/>
    <mergeCell ref="A88:A89"/>
    <mergeCell ref="B88:B89"/>
    <mergeCell ref="C88:C89"/>
    <mergeCell ref="D88:D89"/>
    <mergeCell ref="K88:K89"/>
    <mergeCell ref="L88:L89"/>
    <mergeCell ref="M92:M93"/>
    <mergeCell ref="A94:A95"/>
    <mergeCell ref="B94:B95"/>
    <mergeCell ref="C94:C95"/>
    <mergeCell ref="D94:D95"/>
    <mergeCell ref="K94:K95"/>
    <mergeCell ref="L94:L95"/>
    <mergeCell ref="M94:M95"/>
    <mergeCell ref="A92:A93"/>
    <mergeCell ref="B92:B93"/>
    <mergeCell ref="C92:C93"/>
    <mergeCell ref="D92:D93"/>
    <mergeCell ref="K92:K93"/>
    <mergeCell ref="L92:L93"/>
    <mergeCell ref="C96:C97"/>
    <mergeCell ref="D96:D97"/>
    <mergeCell ref="K96:K97"/>
    <mergeCell ref="L96:L97"/>
    <mergeCell ref="M96:M97"/>
    <mergeCell ref="A98:A99"/>
    <mergeCell ref="B98:B99"/>
    <mergeCell ref="C98:C99"/>
    <mergeCell ref="D98:D99"/>
    <mergeCell ref="K98:K99"/>
    <mergeCell ref="L98:L99"/>
    <mergeCell ref="M98:M99"/>
    <mergeCell ref="C100:C101"/>
    <mergeCell ref="D100:D101"/>
    <mergeCell ref="K100:K101"/>
    <mergeCell ref="L100:L101"/>
    <mergeCell ref="M100:M101"/>
    <mergeCell ref="A102:A103"/>
    <mergeCell ref="B102:B103"/>
    <mergeCell ref="C102:C103"/>
    <mergeCell ref="D102:D103"/>
    <mergeCell ref="K102:K103"/>
    <mergeCell ref="L102:L103"/>
    <mergeCell ref="M102:M103"/>
    <mergeCell ref="M104:M105"/>
    <mergeCell ref="A106:A107"/>
    <mergeCell ref="B106:B107"/>
    <mergeCell ref="C106:C107"/>
    <mergeCell ref="D106:D107"/>
    <mergeCell ref="K106:K107"/>
    <mergeCell ref="L106:L107"/>
    <mergeCell ref="M106:M107"/>
    <mergeCell ref="A104:A105"/>
    <mergeCell ref="B104:B105"/>
    <mergeCell ref="C104:C105"/>
    <mergeCell ref="D104:D105"/>
    <mergeCell ref="K104:K105"/>
    <mergeCell ref="L104:L105"/>
    <mergeCell ref="M108:M109"/>
    <mergeCell ref="A110:A111"/>
    <mergeCell ref="B110:B111"/>
    <mergeCell ref="C110:C111"/>
    <mergeCell ref="D110:D111"/>
    <mergeCell ref="K110:K111"/>
    <mergeCell ref="L110:L111"/>
    <mergeCell ref="M110:M111"/>
    <mergeCell ref="A108:A109"/>
    <mergeCell ref="B108:B109"/>
    <mergeCell ref="C108:C109"/>
    <mergeCell ref="D108:D109"/>
    <mergeCell ref="K108:K109"/>
    <mergeCell ref="L108:L109"/>
    <mergeCell ref="M112:M113"/>
    <mergeCell ref="A114:A115"/>
    <mergeCell ref="B114:B115"/>
    <mergeCell ref="C114:C115"/>
    <mergeCell ref="D114:D115"/>
    <mergeCell ref="K114:K115"/>
    <mergeCell ref="L114:L115"/>
    <mergeCell ref="M114:M115"/>
    <mergeCell ref="A112:A113"/>
    <mergeCell ref="B112:B113"/>
    <mergeCell ref="C112:C113"/>
    <mergeCell ref="D112:D113"/>
    <mergeCell ref="K112:K113"/>
    <mergeCell ref="L112:L113"/>
    <mergeCell ref="M116:M117"/>
    <mergeCell ref="A118:A119"/>
    <mergeCell ref="B118:B119"/>
    <mergeCell ref="C118:C119"/>
    <mergeCell ref="D118:D119"/>
    <mergeCell ref="K118:K119"/>
    <mergeCell ref="L118:L119"/>
    <mergeCell ref="M118:M119"/>
    <mergeCell ref="A116:A117"/>
    <mergeCell ref="B116:B117"/>
    <mergeCell ref="C116:C117"/>
    <mergeCell ref="D116:D117"/>
    <mergeCell ref="K116:K117"/>
    <mergeCell ref="L116:L117"/>
    <mergeCell ref="M120:M121"/>
    <mergeCell ref="A122:A123"/>
    <mergeCell ref="B122:B123"/>
    <mergeCell ref="C122:C123"/>
    <mergeCell ref="D122:D123"/>
    <mergeCell ref="K122:K123"/>
    <mergeCell ref="L122:L123"/>
    <mergeCell ref="M122:M123"/>
    <mergeCell ref="A120:A121"/>
    <mergeCell ref="B120:B121"/>
    <mergeCell ref="C120:C121"/>
    <mergeCell ref="D120:D121"/>
    <mergeCell ref="K120:K121"/>
    <mergeCell ref="L120:L121"/>
    <mergeCell ref="M124:M125"/>
    <mergeCell ref="A126:A127"/>
    <mergeCell ref="B126:B127"/>
    <mergeCell ref="C126:C127"/>
    <mergeCell ref="D126:D127"/>
    <mergeCell ref="K126:K127"/>
    <mergeCell ref="L126:L127"/>
    <mergeCell ref="M126:M127"/>
    <mergeCell ref="A124:A125"/>
    <mergeCell ref="B124:B125"/>
    <mergeCell ref="C124:C125"/>
    <mergeCell ref="D124:D125"/>
    <mergeCell ref="K124:K125"/>
    <mergeCell ref="L124:L125"/>
    <mergeCell ref="M128:M129"/>
    <mergeCell ref="A130:A131"/>
    <mergeCell ref="B130:B131"/>
    <mergeCell ref="C130:C131"/>
    <mergeCell ref="D130:D131"/>
    <mergeCell ref="K130:K131"/>
    <mergeCell ref="L130:L131"/>
    <mergeCell ref="M130:M131"/>
    <mergeCell ref="A128:A129"/>
    <mergeCell ref="B128:B129"/>
    <mergeCell ref="C128:C129"/>
    <mergeCell ref="D128:D129"/>
    <mergeCell ref="K128:K129"/>
    <mergeCell ref="L128:L129"/>
    <mergeCell ref="M132:M133"/>
    <mergeCell ref="A134:A135"/>
    <mergeCell ref="B134:B135"/>
    <mergeCell ref="C134:C135"/>
    <mergeCell ref="D134:D135"/>
    <mergeCell ref="K134:K135"/>
    <mergeCell ref="L134:L135"/>
    <mergeCell ref="M134:M135"/>
    <mergeCell ref="A132:A133"/>
    <mergeCell ref="B132:B133"/>
    <mergeCell ref="C132:C133"/>
    <mergeCell ref="D132:D133"/>
    <mergeCell ref="K132:K133"/>
    <mergeCell ref="L132:L133"/>
    <mergeCell ref="M136:M137"/>
    <mergeCell ref="A138:A139"/>
    <mergeCell ref="B138:B139"/>
    <mergeCell ref="C138:C139"/>
    <mergeCell ref="D138:D139"/>
    <mergeCell ref="K138:K139"/>
    <mergeCell ref="L138:L139"/>
    <mergeCell ref="M138:M139"/>
    <mergeCell ref="A136:A137"/>
    <mergeCell ref="B136:B137"/>
    <mergeCell ref="C136:C137"/>
    <mergeCell ref="D136:D137"/>
    <mergeCell ref="K136:K137"/>
    <mergeCell ref="L136:L137"/>
    <mergeCell ref="M140:M141"/>
    <mergeCell ref="A142:A143"/>
    <mergeCell ref="B142:B143"/>
    <mergeCell ref="C142:C143"/>
    <mergeCell ref="D142:D143"/>
    <mergeCell ref="K142:K143"/>
    <mergeCell ref="L142:L143"/>
    <mergeCell ref="M142:M143"/>
    <mergeCell ref="A140:A141"/>
    <mergeCell ref="B140:B141"/>
    <mergeCell ref="C140:C141"/>
    <mergeCell ref="D140:D141"/>
    <mergeCell ref="K140:K141"/>
    <mergeCell ref="L140:L141"/>
    <mergeCell ref="M144:M145"/>
    <mergeCell ref="A146:A147"/>
    <mergeCell ref="B146:B147"/>
    <mergeCell ref="C146:C147"/>
    <mergeCell ref="D146:D147"/>
    <mergeCell ref="K146:K147"/>
    <mergeCell ref="L146:L147"/>
    <mergeCell ref="M146:M147"/>
    <mergeCell ref="A144:A145"/>
    <mergeCell ref="B144:B145"/>
    <mergeCell ref="C144:C145"/>
    <mergeCell ref="D144:D145"/>
    <mergeCell ref="K144:K145"/>
    <mergeCell ref="L144:L145"/>
  </mergeCells>
  <phoneticPr fontId="1"/>
  <pageMargins left="0.78740157480314965" right="0.78740157480314965" top="0.51181102362204722" bottom="0.55118110236220474" header="0.51181102362204722" footer="0.43307086614173229"/>
  <pageSetup paperSize="8" scale="89" orientation="portrait" r:id="rId1"/>
  <headerFooter alignWithMargins="0">
    <oddFooter>&amp;L&amp;"ＭＳ Ｐ明朝,標準"※「計画」の変圧器容量欄は、変圧器改修を行わない場合、「現状」の容量を記入し、改修を行う場合、改修後の容量を記入して下さい。
※表中、「現状」欄の数値等は参考とし、現地の値を優先とします&amp;"ＭＳ Ｐゴシック,標準"。</oddFooter>
  </headerFooter>
  <rowBreaks count="1" manualBreakCount="1">
    <brk id="97"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1"/>
  <sheetViews>
    <sheetView view="pageBreakPreview" zoomScale="75" zoomScaleNormal="100" zoomScaleSheetLayoutView="75" workbookViewId="0">
      <selection activeCell="S10" sqref="S10"/>
    </sheetView>
  </sheetViews>
  <sheetFormatPr defaultRowHeight="13.5" customHeight="1" x14ac:dyDescent="0.15"/>
  <cols>
    <col min="1" max="1" width="5.625" style="136" bestFit="1" customWidth="1"/>
    <col min="2" max="2" width="15.25" style="136" customWidth="1"/>
    <col min="3" max="3" width="5.625" style="136" bestFit="1" customWidth="1"/>
    <col min="4" max="6" width="14.25" style="136" customWidth="1"/>
    <col min="7" max="7" width="14.25" style="135" customWidth="1"/>
    <col min="8" max="8" width="14.25" style="136" customWidth="1"/>
    <col min="9" max="12" width="14.25" style="135" customWidth="1"/>
    <col min="13" max="244" width="9" style="135"/>
    <col min="245" max="245" width="5.625" style="135" bestFit="1" customWidth="1"/>
    <col min="246" max="246" width="15.25" style="135" customWidth="1"/>
    <col min="247" max="247" width="5.625" style="135" bestFit="1" customWidth="1"/>
    <col min="248" max="248" width="9" style="135"/>
    <col min="249" max="252" width="9.625" style="135" customWidth="1"/>
    <col min="253" max="253" width="9.5" style="135" bestFit="1" customWidth="1"/>
    <col min="254" max="257" width="9.625" style="135" customWidth="1"/>
    <col min="258" max="258" width="11.125" style="135" customWidth="1"/>
    <col min="259" max="500" width="9" style="135"/>
    <col min="501" max="501" width="5.625" style="135" bestFit="1" customWidth="1"/>
    <col min="502" max="502" width="15.25" style="135" customWidth="1"/>
    <col min="503" max="503" width="5.625" style="135" bestFit="1" customWidth="1"/>
    <col min="504" max="504" width="9" style="135"/>
    <col min="505" max="508" width="9.625" style="135" customWidth="1"/>
    <col min="509" max="509" width="9.5" style="135" bestFit="1" customWidth="1"/>
    <col min="510" max="513" width="9.625" style="135" customWidth="1"/>
    <col min="514" max="514" width="11.125" style="135" customWidth="1"/>
    <col min="515" max="756" width="9" style="135"/>
    <col min="757" max="757" width="5.625" style="135" bestFit="1" customWidth="1"/>
    <col min="758" max="758" width="15.25" style="135" customWidth="1"/>
    <col min="759" max="759" width="5.625" style="135" bestFit="1" customWidth="1"/>
    <col min="760" max="760" width="9" style="135"/>
    <col min="761" max="764" width="9.625" style="135" customWidth="1"/>
    <col min="765" max="765" width="9.5" style="135" bestFit="1" customWidth="1"/>
    <col min="766" max="769" width="9.625" style="135" customWidth="1"/>
    <col min="770" max="770" width="11.125" style="135" customWidth="1"/>
    <col min="771" max="1012" width="9" style="135"/>
    <col min="1013" max="1013" width="5.625" style="135" bestFit="1" customWidth="1"/>
    <col min="1014" max="1014" width="15.25" style="135" customWidth="1"/>
    <col min="1015" max="1015" width="5.625" style="135" bestFit="1" customWidth="1"/>
    <col min="1016" max="1016" width="9" style="135"/>
    <col min="1017" max="1020" width="9.625" style="135" customWidth="1"/>
    <col min="1021" max="1021" width="9.5" style="135" bestFit="1" customWidth="1"/>
    <col min="1022" max="1025" width="9.625" style="135" customWidth="1"/>
    <col min="1026" max="1026" width="11.125" style="135" customWidth="1"/>
    <col min="1027" max="1268" width="9" style="135"/>
    <col min="1269" max="1269" width="5.625" style="135" bestFit="1" customWidth="1"/>
    <col min="1270" max="1270" width="15.25" style="135" customWidth="1"/>
    <col min="1271" max="1271" width="5.625" style="135" bestFit="1" customWidth="1"/>
    <col min="1272" max="1272" width="9" style="135"/>
    <col min="1273" max="1276" width="9.625" style="135" customWidth="1"/>
    <col min="1277" max="1277" width="9.5" style="135" bestFit="1" customWidth="1"/>
    <col min="1278" max="1281" width="9.625" style="135" customWidth="1"/>
    <col min="1282" max="1282" width="11.125" style="135" customWidth="1"/>
    <col min="1283" max="1524" width="9" style="135"/>
    <col min="1525" max="1525" width="5.625" style="135" bestFit="1" customWidth="1"/>
    <col min="1526" max="1526" width="15.25" style="135" customWidth="1"/>
    <col min="1527" max="1527" width="5.625" style="135" bestFit="1" customWidth="1"/>
    <col min="1528" max="1528" width="9" style="135"/>
    <col min="1529" max="1532" width="9.625" style="135" customWidth="1"/>
    <col min="1533" max="1533" width="9.5" style="135" bestFit="1" customWidth="1"/>
    <col min="1534" max="1537" width="9.625" style="135" customWidth="1"/>
    <col min="1538" max="1538" width="11.125" style="135" customWidth="1"/>
    <col min="1539" max="1780" width="9" style="135"/>
    <col min="1781" max="1781" width="5.625" style="135" bestFit="1" customWidth="1"/>
    <col min="1782" max="1782" width="15.25" style="135" customWidth="1"/>
    <col min="1783" max="1783" width="5.625" style="135" bestFit="1" customWidth="1"/>
    <col min="1784" max="1784" width="9" style="135"/>
    <col min="1785" max="1788" width="9.625" style="135" customWidth="1"/>
    <col min="1789" max="1789" width="9.5" style="135" bestFit="1" customWidth="1"/>
    <col min="1790" max="1793" width="9.625" style="135" customWidth="1"/>
    <col min="1794" max="1794" width="11.125" style="135" customWidth="1"/>
    <col min="1795" max="2036" width="9" style="135"/>
    <col min="2037" max="2037" width="5.625" style="135" bestFit="1" customWidth="1"/>
    <col min="2038" max="2038" width="15.25" style="135" customWidth="1"/>
    <col min="2039" max="2039" width="5.625" style="135" bestFit="1" customWidth="1"/>
    <col min="2040" max="2040" width="9" style="135"/>
    <col min="2041" max="2044" width="9.625" style="135" customWidth="1"/>
    <col min="2045" max="2045" width="9.5" style="135" bestFit="1" customWidth="1"/>
    <col min="2046" max="2049" width="9.625" style="135" customWidth="1"/>
    <col min="2050" max="2050" width="11.125" style="135" customWidth="1"/>
    <col min="2051" max="2292" width="9" style="135"/>
    <col min="2293" max="2293" width="5.625" style="135" bestFit="1" customWidth="1"/>
    <col min="2294" max="2294" width="15.25" style="135" customWidth="1"/>
    <col min="2295" max="2295" width="5.625" style="135" bestFit="1" customWidth="1"/>
    <col min="2296" max="2296" width="9" style="135"/>
    <col min="2297" max="2300" width="9.625" style="135" customWidth="1"/>
    <col min="2301" max="2301" width="9.5" style="135" bestFit="1" customWidth="1"/>
    <col min="2302" max="2305" width="9.625" style="135" customWidth="1"/>
    <col min="2306" max="2306" width="11.125" style="135" customWidth="1"/>
    <col min="2307" max="2548" width="9" style="135"/>
    <col min="2549" max="2549" width="5.625" style="135" bestFit="1" customWidth="1"/>
    <col min="2550" max="2550" width="15.25" style="135" customWidth="1"/>
    <col min="2551" max="2551" width="5.625" style="135" bestFit="1" customWidth="1"/>
    <col min="2552" max="2552" width="9" style="135"/>
    <col min="2553" max="2556" width="9.625" style="135" customWidth="1"/>
    <col min="2557" max="2557" width="9.5" style="135" bestFit="1" customWidth="1"/>
    <col min="2558" max="2561" width="9.625" style="135" customWidth="1"/>
    <col min="2562" max="2562" width="11.125" style="135" customWidth="1"/>
    <col min="2563" max="2804" width="9" style="135"/>
    <col min="2805" max="2805" width="5.625" style="135" bestFit="1" customWidth="1"/>
    <col min="2806" max="2806" width="15.25" style="135" customWidth="1"/>
    <col min="2807" max="2807" width="5.625" style="135" bestFit="1" customWidth="1"/>
    <col min="2808" max="2808" width="9" style="135"/>
    <col min="2809" max="2812" width="9.625" style="135" customWidth="1"/>
    <col min="2813" max="2813" width="9.5" style="135" bestFit="1" customWidth="1"/>
    <col min="2814" max="2817" width="9.625" style="135" customWidth="1"/>
    <col min="2818" max="2818" width="11.125" style="135" customWidth="1"/>
    <col min="2819" max="3060" width="9" style="135"/>
    <col min="3061" max="3061" width="5.625" style="135" bestFit="1" customWidth="1"/>
    <col min="3062" max="3062" width="15.25" style="135" customWidth="1"/>
    <col min="3063" max="3063" width="5.625" style="135" bestFit="1" customWidth="1"/>
    <col min="3064" max="3064" width="9" style="135"/>
    <col min="3065" max="3068" width="9.625" style="135" customWidth="1"/>
    <col min="3069" max="3069" width="9.5" style="135" bestFit="1" customWidth="1"/>
    <col min="3070" max="3073" width="9.625" style="135" customWidth="1"/>
    <col min="3074" max="3074" width="11.125" style="135" customWidth="1"/>
    <col min="3075" max="3316" width="9" style="135"/>
    <col min="3317" max="3317" width="5.625" style="135" bestFit="1" customWidth="1"/>
    <col min="3318" max="3318" width="15.25" style="135" customWidth="1"/>
    <col min="3319" max="3319" width="5.625" style="135" bestFit="1" customWidth="1"/>
    <col min="3320" max="3320" width="9" style="135"/>
    <col min="3321" max="3324" width="9.625" style="135" customWidth="1"/>
    <col min="3325" max="3325" width="9.5" style="135" bestFit="1" customWidth="1"/>
    <col min="3326" max="3329" width="9.625" style="135" customWidth="1"/>
    <col min="3330" max="3330" width="11.125" style="135" customWidth="1"/>
    <col min="3331" max="3572" width="9" style="135"/>
    <col min="3573" max="3573" width="5.625" style="135" bestFit="1" customWidth="1"/>
    <col min="3574" max="3574" width="15.25" style="135" customWidth="1"/>
    <col min="3575" max="3575" width="5.625" style="135" bestFit="1" customWidth="1"/>
    <col min="3576" max="3576" width="9" style="135"/>
    <col min="3577" max="3580" width="9.625" style="135" customWidth="1"/>
    <col min="3581" max="3581" width="9.5" style="135" bestFit="1" customWidth="1"/>
    <col min="3582" max="3585" width="9.625" style="135" customWidth="1"/>
    <col min="3586" max="3586" width="11.125" style="135" customWidth="1"/>
    <col min="3587" max="3828" width="9" style="135"/>
    <col min="3829" max="3829" width="5.625" style="135" bestFit="1" customWidth="1"/>
    <col min="3830" max="3830" width="15.25" style="135" customWidth="1"/>
    <col min="3831" max="3831" width="5.625" style="135" bestFit="1" customWidth="1"/>
    <col min="3832" max="3832" width="9" style="135"/>
    <col min="3833" max="3836" width="9.625" style="135" customWidth="1"/>
    <col min="3837" max="3837" width="9.5" style="135" bestFit="1" customWidth="1"/>
    <col min="3838" max="3841" width="9.625" style="135" customWidth="1"/>
    <col min="3842" max="3842" width="11.125" style="135" customWidth="1"/>
    <col min="3843" max="4084" width="9" style="135"/>
    <col min="4085" max="4085" width="5.625" style="135" bestFit="1" customWidth="1"/>
    <col min="4086" max="4086" width="15.25" style="135" customWidth="1"/>
    <col min="4087" max="4087" width="5.625" style="135" bestFit="1" customWidth="1"/>
    <col min="4088" max="4088" width="9" style="135"/>
    <col min="4089" max="4092" width="9.625" style="135" customWidth="1"/>
    <col min="4093" max="4093" width="9.5" style="135" bestFit="1" customWidth="1"/>
    <col min="4094" max="4097" width="9.625" style="135" customWidth="1"/>
    <col min="4098" max="4098" width="11.125" style="135" customWidth="1"/>
    <col min="4099" max="4340" width="9" style="135"/>
    <col min="4341" max="4341" width="5.625" style="135" bestFit="1" customWidth="1"/>
    <col min="4342" max="4342" width="15.25" style="135" customWidth="1"/>
    <col min="4343" max="4343" width="5.625" style="135" bestFit="1" customWidth="1"/>
    <col min="4344" max="4344" width="9" style="135"/>
    <col min="4345" max="4348" width="9.625" style="135" customWidth="1"/>
    <col min="4349" max="4349" width="9.5" style="135" bestFit="1" customWidth="1"/>
    <col min="4350" max="4353" width="9.625" style="135" customWidth="1"/>
    <col min="4354" max="4354" width="11.125" style="135" customWidth="1"/>
    <col min="4355" max="4596" width="9" style="135"/>
    <col min="4597" max="4597" width="5.625" style="135" bestFit="1" customWidth="1"/>
    <col min="4598" max="4598" width="15.25" style="135" customWidth="1"/>
    <col min="4599" max="4599" width="5.625" style="135" bestFit="1" customWidth="1"/>
    <col min="4600" max="4600" width="9" style="135"/>
    <col min="4601" max="4604" width="9.625" style="135" customWidth="1"/>
    <col min="4605" max="4605" width="9.5" style="135" bestFit="1" customWidth="1"/>
    <col min="4606" max="4609" width="9.625" style="135" customWidth="1"/>
    <col min="4610" max="4610" width="11.125" style="135" customWidth="1"/>
    <col min="4611" max="4852" width="9" style="135"/>
    <col min="4853" max="4853" width="5.625" style="135" bestFit="1" customWidth="1"/>
    <col min="4854" max="4854" width="15.25" style="135" customWidth="1"/>
    <col min="4855" max="4855" width="5.625" style="135" bestFit="1" customWidth="1"/>
    <col min="4856" max="4856" width="9" style="135"/>
    <col min="4857" max="4860" width="9.625" style="135" customWidth="1"/>
    <col min="4861" max="4861" width="9.5" style="135" bestFit="1" customWidth="1"/>
    <col min="4862" max="4865" width="9.625" style="135" customWidth="1"/>
    <col min="4866" max="4866" width="11.125" style="135" customWidth="1"/>
    <col min="4867" max="5108" width="9" style="135"/>
    <col min="5109" max="5109" width="5.625" style="135" bestFit="1" customWidth="1"/>
    <col min="5110" max="5110" width="15.25" style="135" customWidth="1"/>
    <col min="5111" max="5111" width="5.625" style="135" bestFit="1" customWidth="1"/>
    <col min="5112" max="5112" width="9" style="135"/>
    <col min="5113" max="5116" width="9.625" style="135" customWidth="1"/>
    <col min="5117" max="5117" width="9.5" style="135" bestFit="1" customWidth="1"/>
    <col min="5118" max="5121" width="9.625" style="135" customWidth="1"/>
    <col min="5122" max="5122" width="11.125" style="135" customWidth="1"/>
    <col min="5123" max="5364" width="9" style="135"/>
    <col min="5365" max="5365" width="5.625" style="135" bestFit="1" customWidth="1"/>
    <col min="5366" max="5366" width="15.25" style="135" customWidth="1"/>
    <col min="5367" max="5367" width="5.625" style="135" bestFit="1" customWidth="1"/>
    <col min="5368" max="5368" width="9" style="135"/>
    <col min="5369" max="5372" width="9.625" style="135" customWidth="1"/>
    <col min="5373" max="5373" width="9.5" style="135" bestFit="1" customWidth="1"/>
    <col min="5374" max="5377" width="9.625" style="135" customWidth="1"/>
    <col min="5378" max="5378" width="11.125" style="135" customWidth="1"/>
    <col min="5379" max="5620" width="9" style="135"/>
    <col min="5621" max="5621" width="5.625" style="135" bestFit="1" customWidth="1"/>
    <col min="5622" max="5622" width="15.25" style="135" customWidth="1"/>
    <col min="5623" max="5623" width="5.625" style="135" bestFit="1" customWidth="1"/>
    <col min="5624" max="5624" width="9" style="135"/>
    <col min="5625" max="5628" width="9.625" style="135" customWidth="1"/>
    <col min="5629" max="5629" width="9.5" style="135" bestFit="1" customWidth="1"/>
    <col min="5630" max="5633" width="9.625" style="135" customWidth="1"/>
    <col min="5634" max="5634" width="11.125" style="135" customWidth="1"/>
    <col min="5635" max="5876" width="9" style="135"/>
    <col min="5877" max="5877" width="5.625" style="135" bestFit="1" customWidth="1"/>
    <col min="5878" max="5878" width="15.25" style="135" customWidth="1"/>
    <col min="5879" max="5879" width="5.625" style="135" bestFit="1" customWidth="1"/>
    <col min="5880" max="5880" width="9" style="135"/>
    <col min="5881" max="5884" width="9.625" style="135" customWidth="1"/>
    <col min="5885" max="5885" width="9.5" style="135" bestFit="1" customWidth="1"/>
    <col min="5886" max="5889" width="9.625" style="135" customWidth="1"/>
    <col min="5890" max="5890" width="11.125" style="135" customWidth="1"/>
    <col min="5891" max="6132" width="9" style="135"/>
    <col min="6133" max="6133" width="5.625" style="135" bestFit="1" customWidth="1"/>
    <col min="6134" max="6134" width="15.25" style="135" customWidth="1"/>
    <col min="6135" max="6135" width="5.625" style="135" bestFit="1" customWidth="1"/>
    <col min="6136" max="6136" width="9" style="135"/>
    <col min="6137" max="6140" width="9.625" style="135" customWidth="1"/>
    <col min="6141" max="6141" width="9.5" style="135" bestFit="1" customWidth="1"/>
    <col min="6142" max="6145" width="9.625" style="135" customWidth="1"/>
    <col min="6146" max="6146" width="11.125" style="135" customWidth="1"/>
    <col min="6147" max="6388" width="9" style="135"/>
    <col min="6389" max="6389" width="5.625" style="135" bestFit="1" customWidth="1"/>
    <col min="6390" max="6390" width="15.25" style="135" customWidth="1"/>
    <col min="6391" max="6391" width="5.625" style="135" bestFit="1" customWidth="1"/>
    <col min="6392" max="6392" width="9" style="135"/>
    <col min="6393" max="6396" width="9.625" style="135" customWidth="1"/>
    <col min="6397" max="6397" width="9.5" style="135" bestFit="1" customWidth="1"/>
    <col min="6398" max="6401" width="9.625" style="135" customWidth="1"/>
    <col min="6402" max="6402" width="11.125" style="135" customWidth="1"/>
    <col min="6403" max="6644" width="9" style="135"/>
    <col min="6645" max="6645" width="5.625" style="135" bestFit="1" customWidth="1"/>
    <col min="6646" max="6646" width="15.25" style="135" customWidth="1"/>
    <col min="6647" max="6647" width="5.625" style="135" bestFit="1" customWidth="1"/>
    <col min="6648" max="6648" width="9" style="135"/>
    <col min="6649" max="6652" width="9.625" style="135" customWidth="1"/>
    <col min="6653" max="6653" width="9.5" style="135" bestFit="1" customWidth="1"/>
    <col min="6654" max="6657" width="9.625" style="135" customWidth="1"/>
    <col min="6658" max="6658" width="11.125" style="135" customWidth="1"/>
    <col min="6659" max="6900" width="9" style="135"/>
    <col min="6901" max="6901" width="5.625" style="135" bestFit="1" customWidth="1"/>
    <col min="6902" max="6902" width="15.25" style="135" customWidth="1"/>
    <col min="6903" max="6903" width="5.625" style="135" bestFit="1" customWidth="1"/>
    <col min="6904" max="6904" width="9" style="135"/>
    <col min="6905" max="6908" width="9.625" style="135" customWidth="1"/>
    <col min="6909" max="6909" width="9.5" style="135" bestFit="1" customWidth="1"/>
    <col min="6910" max="6913" width="9.625" style="135" customWidth="1"/>
    <col min="6914" max="6914" width="11.125" style="135" customWidth="1"/>
    <col min="6915" max="7156" width="9" style="135"/>
    <col min="7157" max="7157" width="5.625" style="135" bestFit="1" customWidth="1"/>
    <col min="7158" max="7158" width="15.25" style="135" customWidth="1"/>
    <col min="7159" max="7159" width="5.625" style="135" bestFit="1" customWidth="1"/>
    <col min="7160" max="7160" width="9" style="135"/>
    <col min="7161" max="7164" width="9.625" style="135" customWidth="1"/>
    <col min="7165" max="7165" width="9.5" style="135" bestFit="1" customWidth="1"/>
    <col min="7166" max="7169" width="9.625" style="135" customWidth="1"/>
    <col min="7170" max="7170" width="11.125" style="135" customWidth="1"/>
    <col min="7171" max="7412" width="9" style="135"/>
    <col min="7413" max="7413" width="5.625" style="135" bestFit="1" customWidth="1"/>
    <col min="7414" max="7414" width="15.25" style="135" customWidth="1"/>
    <col min="7415" max="7415" width="5.625" style="135" bestFit="1" customWidth="1"/>
    <col min="7416" max="7416" width="9" style="135"/>
    <col min="7417" max="7420" width="9.625" style="135" customWidth="1"/>
    <col min="7421" max="7421" width="9.5" style="135" bestFit="1" customWidth="1"/>
    <col min="7422" max="7425" width="9.625" style="135" customWidth="1"/>
    <col min="7426" max="7426" width="11.125" style="135" customWidth="1"/>
    <col min="7427" max="7668" width="9" style="135"/>
    <col min="7669" max="7669" width="5.625" style="135" bestFit="1" customWidth="1"/>
    <col min="7670" max="7670" width="15.25" style="135" customWidth="1"/>
    <col min="7671" max="7671" width="5.625" style="135" bestFit="1" customWidth="1"/>
    <col min="7672" max="7672" width="9" style="135"/>
    <col min="7673" max="7676" width="9.625" style="135" customWidth="1"/>
    <col min="7677" max="7677" width="9.5" style="135" bestFit="1" customWidth="1"/>
    <col min="7678" max="7681" width="9.625" style="135" customWidth="1"/>
    <col min="7682" max="7682" width="11.125" style="135" customWidth="1"/>
    <col min="7683" max="7924" width="9" style="135"/>
    <col min="7925" max="7925" width="5.625" style="135" bestFit="1" customWidth="1"/>
    <col min="7926" max="7926" width="15.25" style="135" customWidth="1"/>
    <col min="7927" max="7927" width="5.625" style="135" bestFit="1" customWidth="1"/>
    <col min="7928" max="7928" width="9" style="135"/>
    <col min="7929" max="7932" width="9.625" style="135" customWidth="1"/>
    <col min="7933" max="7933" width="9.5" style="135" bestFit="1" customWidth="1"/>
    <col min="7934" max="7937" width="9.625" style="135" customWidth="1"/>
    <col min="7938" max="7938" width="11.125" style="135" customWidth="1"/>
    <col min="7939" max="8180" width="9" style="135"/>
    <col min="8181" max="8181" width="5.625" style="135" bestFit="1" customWidth="1"/>
    <col min="8182" max="8182" width="15.25" style="135" customWidth="1"/>
    <col min="8183" max="8183" width="5.625" style="135" bestFit="1" customWidth="1"/>
    <col min="8184" max="8184" width="9" style="135"/>
    <col min="8185" max="8188" width="9.625" style="135" customWidth="1"/>
    <col min="8189" max="8189" width="9.5" style="135" bestFit="1" customWidth="1"/>
    <col min="8190" max="8193" width="9.625" style="135" customWidth="1"/>
    <col min="8194" max="8194" width="11.125" style="135" customWidth="1"/>
    <col min="8195" max="8436" width="9" style="135"/>
    <col min="8437" max="8437" width="5.625" style="135" bestFit="1" customWidth="1"/>
    <col min="8438" max="8438" width="15.25" style="135" customWidth="1"/>
    <col min="8439" max="8439" width="5.625" style="135" bestFit="1" customWidth="1"/>
    <col min="8440" max="8440" width="9" style="135"/>
    <col min="8441" max="8444" width="9.625" style="135" customWidth="1"/>
    <col min="8445" max="8445" width="9.5" style="135" bestFit="1" customWidth="1"/>
    <col min="8446" max="8449" width="9.625" style="135" customWidth="1"/>
    <col min="8450" max="8450" width="11.125" style="135" customWidth="1"/>
    <col min="8451" max="8692" width="9" style="135"/>
    <col min="8693" max="8693" width="5.625" style="135" bestFit="1" customWidth="1"/>
    <col min="8694" max="8694" width="15.25" style="135" customWidth="1"/>
    <col min="8695" max="8695" width="5.625" style="135" bestFit="1" customWidth="1"/>
    <col min="8696" max="8696" width="9" style="135"/>
    <col min="8697" max="8700" width="9.625" style="135" customWidth="1"/>
    <col min="8701" max="8701" width="9.5" style="135" bestFit="1" customWidth="1"/>
    <col min="8702" max="8705" width="9.625" style="135" customWidth="1"/>
    <col min="8706" max="8706" width="11.125" style="135" customWidth="1"/>
    <col min="8707" max="8948" width="9" style="135"/>
    <col min="8949" max="8949" width="5.625" style="135" bestFit="1" customWidth="1"/>
    <col min="8950" max="8950" width="15.25" style="135" customWidth="1"/>
    <col min="8951" max="8951" width="5.625" style="135" bestFit="1" customWidth="1"/>
    <col min="8952" max="8952" width="9" style="135"/>
    <col min="8953" max="8956" width="9.625" style="135" customWidth="1"/>
    <col min="8957" max="8957" width="9.5" style="135" bestFit="1" customWidth="1"/>
    <col min="8958" max="8961" width="9.625" style="135" customWidth="1"/>
    <col min="8962" max="8962" width="11.125" style="135" customWidth="1"/>
    <col min="8963" max="9204" width="9" style="135"/>
    <col min="9205" max="9205" width="5.625" style="135" bestFit="1" customWidth="1"/>
    <col min="9206" max="9206" width="15.25" style="135" customWidth="1"/>
    <col min="9207" max="9207" width="5.625" style="135" bestFit="1" customWidth="1"/>
    <col min="9208" max="9208" width="9" style="135"/>
    <col min="9209" max="9212" width="9.625" style="135" customWidth="1"/>
    <col min="9213" max="9213" width="9.5" style="135" bestFit="1" customWidth="1"/>
    <col min="9214" max="9217" width="9.625" style="135" customWidth="1"/>
    <col min="9218" max="9218" width="11.125" style="135" customWidth="1"/>
    <col min="9219" max="9460" width="9" style="135"/>
    <col min="9461" max="9461" width="5.625" style="135" bestFit="1" customWidth="1"/>
    <col min="9462" max="9462" width="15.25" style="135" customWidth="1"/>
    <col min="9463" max="9463" width="5.625" style="135" bestFit="1" customWidth="1"/>
    <col min="9464" max="9464" width="9" style="135"/>
    <col min="9465" max="9468" width="9.625" style="135" customWidth="1"/>
    <col min="9469" max="9469" width="9.5" style="135" bestFit="1" customWidth="1"/>
    <col min="9470" max="9473" width="9.625" style="135" customWidth="1"/>
    <col min="9474" max="9474" width="11.125" style="135" customWidth="1"/>
    <col min="9475" max="9716" width="9" style="135"/>
    <col min="9717" max="9717" width="5.625" style="135" bestFit="1" customWidth="1"/>
    <col min="9718" max="9718" width="15.25" style="135" customWidth="1"/>
    <col min="9719" max="9719" width="5.625" style="135" bestFit="1" customWidth="1"/>
    <col min="9720" max="9720" width="9" style="135"/>
    <col min="9721" max="9724" width="9.625" style="135" customWidth="1"/>
    <col min="9725" max="9725" width="9.5" style="135" bestFit="1" customWidth="1"/>
    <col min="9726" max="9729" width="9.625" style="135" customWidth="1"/>
    <col min="9730" max="9730" width="11.125" style="135" customWidth="1"/>
    <col min="9731" max="9972" width="9" style="135"/>
    <col min="9973" max="9973" width="5.625" style="135" bestFit="1" customWidth="1"/>
    <col min="9974" max="9974" width="15.25" style="135" customWidth="1"/>
    <col min="9975" max="9975" width="5.625" style="135" bestFit="1" customWidth="1"/>
    <col min="9976" max="9976" width="9" style="135"/>
    <col min="9977" max="9980" width="9.625" style="135" customWidth="1"/>
    <col min="9981" max="9981" width="9.5" style="135" bestFit="1" customWidth="1"/>
    <col min="9982" max="9985" width="9.625" style="135" customWidth="1"/>
    <col min="9986" max="9986" width="11.125" style="135" customWidth="1"/>
    <col min="9987" max="10228" width="9" style="135"/>
    <col min="10229" max="10229" width="5.625" style="135" bestFit="1" customWidth="1"/>
    <col min="10230" max="10230" width="15.25" style="135" customWidth="1"/>
    <col min="10231" max="10231" width="5.625" style="135" bestFit="1" customWidth="1"/>
    <col min="10232" max="10232" width="9" style="135"/>
    <col min="10233" max="10236" width="9.625" style="135" customWidth="1"/>
    <col min="10237" max="10237" width="9.5" style="135" bestFit="1" customWidth="1"/>
    <col min="10238" max="10241" width="9.625" style="135" customWidth="1"/>
    <col min="10242" max="10242" width="11.125" style="135" customWidth="1"/>
    <col min="10243" max="10484" width="9" style="135"/>
    <col min="10485" max="10485" width="5.625" style="135" bestFit="1" customWidth="1"/>
    <col min="10486" max="10486" width="15.25" style="135" customWidth="1"/>
    <col min="10487" max="10487" width="5.625" style="135" bestFit="1" customWidth="1"/>
    <col min="10488" max="10488" width="9" style="135"/>
    <col min="10489" max="10492" width="9.625" style="135" customWidth="1"/>
    <col min="10493" max="10493" width="9.5" style="135" bestFit="1" customWidth="1"/>
    <col min="10494" max="10497" width="9.625" style="135" customWidth="1"/>
    <col min="10498" max="10498" width="11.125" style="135" customWidth="1"/>
    <col min="10499" max="10740" width="9" style="135"/>
    <col min="10741" max="10741" width="5.625" style="135" bestFit="1" customWidth="1"/>
    <col min="10742" max="10742" width="15.25" style="135" customWidth="1"/>
    <col min="10743" max="10743" width="5.625" style="135" bestFit="1" customWidth="1"/>
    <col min="10744" max="10744" width="9" style="135"/>
    <col min="10745" max="10748" width="9.625" style="135" customWidth="1"/>
    <col min="10749" max="10749" width="9.5" style="135" bestFit="1" customWidth="1"/>
    <col min="10750" max="10753" width="9.625" style="135" customWidth="1"/>
    <col min="10754" max="10754" width="11.125" style="135" customWidth="1"/>
    <col min="10755" max="10996" width="9" style="135"/>
    <col min="10997" max="10997" width="5.625" style="135" bestFit="1" customWidth="1"/>
    <col min="10998" max="10998" width="15.25" style="135" customWidth="1"/>
    <col min="10999" max="10999" width="5.625" style="135" bestFit="1" customWidth="1"/>
    <col min="11000" max="11000" width="9" style="135"/>
    <col min="11001" max="11004" width="9.625" style="135" customWidth="1"/>
    <col min="11005" max="11005" width="9.5" style="135" bestFit="1" customWidth="1"/>
    <col min="11006" max="11009" width="9.625" style="135" customWidth="1"/>
    <col min="11010" max="11010" width="11.125" style="135" customWidth="1"/>
    <col min="11011" max="11252" width="9" style="135"/>
    <col min="11253" max="11253" width="5.625" style="135" bestFit="1" customWidth="1"/>
    <col min="11254" max="11254" width="15.25" style="135" customWidth="1"/>
    <col min="11255" max="11255" width="5.625" style="135" bestFit="1" customWidth="1"/>
    <col min="11256" max="11256" width="9" style="135"/>
    <col min="11257" max="11260" width="9.625" style="135" customWidth="1"/>
    <col min="11261" max="11261" width="9.5" style="135" bestFit="1" customWidth="1"/>
    <col min="11262" max="11265" width="9.625" style="135" customWidth="1"/>
    <col min="11266" max="11266" width="11.125" style="135" customWidth="1"/>
    <col min="11267" max="11508" width="9" style="135"/>
    <col min="11509" max="11509" width="5.625" style="135" bestFit="1" customWidth="1"/>
    <col min="11510" max="11510" width="15.25" style="135" customWidth="1"/>
    <col min="11511" max="11511" width="5.625" style="135" bestFit="1" customWidth="1"/>
    <col min="11512" max="11512" width="9" style="135"/>
    <col min="11513" max="11516" width="9.625" style="135" customWidth="1"/>
    <col min="11517" max="11517" width="9.5" style="135" bestFit="1" customWidth="1"/>
    <col min="11518" max="11521" width="9.625" style="135" customWidth="1"/>
    <col min="11522" max="11522" width="11.125" style="135" customWidth="1"/>
    <col min="11523" max="11764" width="9" style="135"/>
    <col min="11765" max="11765" width="5.625" style="135" bestFit="1" customWidth="1"/>
    <col min="11766" max="11766" width="15.25" style="135" customWidth="1"/>
    <col min="11767" max="11767" width="5.625" style="135" bestFit="1" customWidth="1"/>
    <col min="11768" max="11768" width="9" style="135"/>
    <col min="11769" max="11772" width="9.625" style="135" customWidth="1"/>
    <col min="11773" max="11773" width="9.5" style="135" bestFit="1" customWidth="1"/>
    <col min="11774" max="11777" width="9.625" style="135" customWidth="1"/>
    <col min="11778" max="11778" width="11.125" style="135" customWidth="1"/>
    <col min="11779" max="12020" width="9" style="135"/>
    <col min="12021" max="12021" width="5.625" style="135" bestFit="1" customWidth="1"/>
    <col min="12022" max="12022" width="15.25" style="135" customWidth="1"/>
    <col min="12023" max="12023" width="5.625" style="135" bestFit="1" customWidth="1"/>
    <col min="12024" max="12024" width="9" style="135"/>
    <col min="12025" max="12028" width="9.625" style="135" customWidth="1"/>
    <col min="12029" max="12029" width="9.5" style="135" bestFit="1" customWidth="1"/>
    <col min="12030" max="12033" width="9.625" style="135" customWidth="1"/>
    <col min="12034" max="12034" width="11.125" style="135" customWidth="1"/>
    <col min="12035" max="12276" width="9" style="135"/>
    <col min="12277" max="12277" width="5.625" style="135" bestFit="1" customWidth="1"/>
    <col min="12278" max="12278" width="15.25" style="135" customWidth="1"/>
    <col min="12279" max="12279" width="5.625" style="135" bestFit="1" customWidth="1"/>
    <col min="12280" max="12280" width="9" style="135"/>
    <col min="12281" max="12284" width="9.625" style="135" customWidth="1"/>
    <col min="12285" max="12285" width="9.5" style="135" bestFit="1" customWidth="1"/>
    <col min="12286" max="12289" width="9.625" style="135" customWidth="1"/>
    <col min="12290" max="12290" width="11.125" style="135" customWidth="1"/>
    <col min="12291" max="12532" width="9" style="135"/>
    <col min="12533" max="12533" width="5.625" style="135" bestFit="1" customWidth="1"/>
    <col min="12534" max="12534" width="15.25" style="135" customWidth="1"/>
    <col min="12535" max="12535" width="5.625" style="135" bestFit="1" customWidth="1"/>
    <col min="12536" max="12536" width="9" style="135"/>
    <col min="12537" max="12540" width="9.625" style="135" customWidth="1"/>
    <col min="12541" max="12541" width="9.5" style="135" bestFit="1" customWidth="1"/>
    <col min="12542" max="12545" width="9.625" style="135" customWidth="1"/>
    <col min="12546" max="12546" width="11.125" style="135" customWidth="1"/>
    <col min="12547" max="12788" width="9" style="135"/>
    <col min="12789" max="12789" width="5.625" style="135" bestFit="1" customWidth="1"/>
    <col min="12790" max="12790" width="15.25" style="135" customWidth="1"/>
    <col min="12791" max="12791" width="5.625" style="135" bestFit="1" customWidth="1"/>
    <col min="12792" max="12792" width="9" style="135"/>
    <col min="12793" max="12796" width="9.625" style="135" customWidth="1"/>
    <col min="12797" max="12797" width="9.5" style="135" bestFit="1" customWidth="1"/>
    <col min="12798" max="12801" width="9.625" style="135" customWidth="1"/>
    <col min="12802" max="12802" width="11.125" style="135" customWidth="1"/>
    <col min="12803" max="13044" width="9" style="135"/>
    <col min="13045" max="13045" width="5.625" style="135" bestFit="1" customWidth="1"/>
    <col min="13046" max="13046" width="15.25" style="135" customWidth="1"/>
    <col min="13047" max="13047" width="5.625" style="135" bestFit="1" customWidth="1"/>
    <col min="13048" max="13048" width="9" style="135"/>
    <col min="13049" max="13052" width="9.625" style="135" customWidth="1"/>
    <col min="13053" max="13053" width="9.5" style="135" bestFit="1" customWidth="1"/>
    <col min="13054" max="13057" width="9.625" style="135" customWidth="1"/>
    <col min="13058" max="13058" width="11.125" style="135" customWidth="1"/>
    <col min="13059" max="13300" width="9" style="135"/>
    <col min="13301" max="13301" width="5.625" style="135" bestFit="1" customWidth="1"/>
    <col min="13302" max="13302" width="15.25" style="135" customWidth="1"/>
    <col min="13303" max="13303" width="5.625" style="135" bestFit="1" customWidth="1"/>
    <col min="13304" max="13304" width="9" style="135"/>
    <col min="13305" max="13308" width="9.625" style="135" customWidth="1"/>
    <col min="13309" max="13309" width="9.5" style="135" bestFit="1" customWidth="1"/>
    <col min="13310" max="13313" width="9.625" style="135" customWidth="1"/>
    <col min="13314" max="13314" width="11.125" style="135" customWidth="1"/>
    <col min="13315" max="13556" width="9" style="135"/>
    <col min="13557" max="13557" width="5.625" style="135" bestFit="1" customWidth="1"/>
    <col min="13558" max="13558" width="15.25" style="135" customWidth="1"/>
    <col min="13559" max="13559" width="5.625" style="135" bestFit="1" customWidth="1"/>
    <col min="13560" max="13560" width="9" style="135"/>
    <col min="13561" max="13564" width="9.625" style="135" customWidth="1"/>
    <col min="13565" max="13565" width="9.5" style="135" bestFit="1" customWidth="1"/>
    <col min="13566" max="13569" width="9.625" style="135" customWidth="1"/>
    <col min="13570" max="13570" width="11.125" style="135" customWidth="1"/>
    <col min="13571" max="13812" width="9" style="135"/>
    <col min="13813" max="13813" width="5.625" style="135" bestFit="1" customWidth="1"/>
    <col min="13814" max="13814" width="15.25" style="135" customWidth="1"/>
    <col min="13815" max="13815" width="5.625" style="135" bestFit="1" customWidth="1"/>
    <col min="13816" max="13816" width="9" style="135"/>
    <col min="13817" max="13820" width="9.625" style="135" customWidth="1"/>
    <col min="13821" max="13821" width="9.5" style="135" bestFit="1" customWidth="1"/>
    <col min="13822" max="13825" width="9.625" style="135" customWidth="1"/>
    <col min="13826" max="13826" width="11.125" style="135" customWidth="1"/>
    <col min="13827" max="14068" width="9" style="135"/>
    <col min="14069" max="14069" width="5.625" style="135" bestFit="1" customWidth="1"/>
    <col min="14070" max="14070" width="15.25" style="135" customWidth="1"/>
    <col min="14071" max="14071" width="5.625" style="135" bestFit="1" customWidth="1"/>
    <col min="14072" max="14072" width="9" style="135"/>
    <col min="14073" max="14076" width="9.625" style="135" customWidth="1"/>
    <col min="14077" max="14077" width="9.5" style="135" bestFit="1" customWidth="1"/>
    <col min="14078" max="14081" width="9.625" style="135" customWidth="1"/>
    <col min="14082" max="14082" width="11.125" style="135" customWidth="1"/>
    <col min="14083" max="14324" width="9" style="135"/>
    <col min="14325" max="14325" width="5.625" style="135" bestFit="1" customWidth="1"/>
    <col min="14326" max="14326" width="15.25" style="135" customWidth="1"/>
    <col min="14327" max="14327" width="5.625" style="135" bestFit="1" customWidth="1"/>
    <col min="14328" max="14328" width="9" style="135"/>
    <col min="14329" max="14332" width="9.625" style="135" customWidth="1"/>
    <col min="14333" max="14333" width="9.5" style="135" bestFit="1" customWidth="1"/>
    <col min="14334" max="14337" width="9.625" style="135" customWidth="1"/>
    <col min="14338" max="14338" width="11.125" style="135" customWidth="1"/>
    <col min="14339" max="14580" width="9" style="135"/>
    <col min="14581" max="14581" width="5.625" style="135" bestFit="1" customWidth="1"/>
    <col min="14582" max="14582" width="15.25" style="135" customWidth="1"/>
    <col min="14583" max="14583" width="5.625" style="135" bestFit="1" customWidth="1"/>
    <col min="14584" max="14584" width="9" style="135"/>
    <col min="14585" max="14588" width="9.625" style="135" customWidth="1"/>
    <col min="14589" max="14589" width="9.5" style="135" bestFit="1" customWidth="1"/>
    <col min="14590" max="14593" width="9.625" style="135" customWidth="1"/>
    <col min="14594" max="14594" width="11.125" style="135" customWidth="1"/>
    <col min="14595" max="14836" width="9" style="135"/>
    <col min="14837" max="14837" width="5.625" style="135" bestFit="1" customWidth="1"/>
    <col min="14838" max="14838" width="15.25" style="135" customWidth="1"/>
    <col min="14839" max="14839" width="5.625" style="135" bestFit="1" customWidth="1"/>
    <col min="14840" max="14840" width="9" style="135"/>
    <col min="14841" max="14844" width="9.625" style="135" customWidth="1"/>
    <col min="14845" max="14845" width="9.5" style="135" bestFit="1" customWidth="1"/>
    <col min="14846" max="14849" width="9.625" style="135" customWidth="1"/>
    <col min="14850" max="14850" width="11.125" style="135" customWidth="1"/>
    <col min="14851" max="15092" width="9" style="135"/>
    <col min="15093" max="15093" width="5.625" style="135" bestFit="1" customWidth="1"/>
    <col min="15094" max="15094" width="15.25" style="135" customWidth="1"/>
    <col min="15095" max="15095" width="5.625" style="135" bestFit="1" customWidth="1"/>
    <col min="15096" max="15096" width="9" style="135"/>
    <col min="15097" max="15100" width="9.625" style="135" customWidth="1"/>
    <col min="15101" max="15101" width="9.5" style="135" bestFit="1" customWidth="1"/>
    <col min="15102" max="15105" width="9.625" style="135" customWidth="1"/>
    <col min="15106" max="15106" width="11.125" style="135" customWidth="1"/>
    <col min="15107" max="15348" width="9" style="135"/>
    <col min="15349" max="15349" width="5.625" style="135" bestFit="1" customWidth="1"/>
    <col min="15350" max="15350" width="15.25" style="135" customWidth="1"/>
    <col min="15351" max="15351" width="5.625" style="135" bestFit="1" customWidth="1"/>
    <col min="15352" max="15352" width="9" style="135"/>
    <col min="15353" max="15356" width="9.625" style="135" customWidth="1"/>
    <col min="15357" max="15357" width="9.5" style="135" bestFit="1" customWidth="1"/>
    <col min="15358" max="15361" width="9.625" style="135" customWidth="1"/>
    <col min="15362" max="15362" width="11.125" style="135" customWidth="1"/>
    <col min="15363" max="15604" width="9" style="135"/>
    <col min="15605" max="15605" width="5.625" style="135" bestFit="1" customWidth="1"/>
    <col min="15606" max="15606" width="15.25" style="135" customWidth="1"/>
    <col min="15607" max="15607" width="5.625" style="135" bestFit="1" customWidth="1"/>
    <col min="15608" max="15608" width="9" style="135"/>
    <col min="15609" max="15612" width="9.625" style="135" customWidth="1"/>
    <col min="15613" max="15613" width="9.5" style="135" bestFit="1" customWidth="1"/>
    <col min="15614" max="15617" width="9.625" style="135" customWidth="1"/>
    <col min="15618" max="15618" width="11.125" style="135" customWidth="1"/>
    <col min="15619" max="15860" width="9" style="135"/>
    <col min="15861" max="15861" width="5.625" style="135" bestFit="1" customWidth="1"/>
    <col min="15862" max="15862" width="15.25" style="135" customWidth="1"/>
    <col min="15863" max="15863" width="5.625" style="135" bestFit="1" customWidth="1"/>
    <col min="15864" max="15864" width="9" style="135"/>
    <col min="15865" max="15868" width="9.625" style="135" customWidth="1"/>
    <col min="15869" max="15869" width="9.5" style="135" bestFit="1" customWidth="1"/>
    <col min="15870" max="15873" width="9.625" style="135" customWidth="1"/>
    <col min="15874" max="15874" width="11.125" style="135" customWidth="1"/>
    <col min="15875" max="16116" width="9" style="135"/>
    <col min="16117" max="16117" width="5.625" style="135" bestFit="1" customWidth="1"/>
    <col min="16118" max="16118" width="15.25" style="135" customWidth="1"/>
    <col min="16119" max="16119" width="5.625" style="135" bestFit="1" customWidth="1"/>
    <col min="16120" max="16120" width="9" style="135"/>
    <col min="16121" max="16124" width="9.625" style="135" customWidth="1"/>
    <col min="16125" max="16125" width="9.5" style="135" bestFit="1" customWidth="1"/>
    <col min="16126" max="16129" width="9.625" style="135" customWidth="1"/>
    <col min="16130" max="16130" width="11.125" style="135" customWidth="1"/>
    <col min="16131" max="16384" width="9" style="135"/>
  </cols>
  <sheetData>
    <row r="1" spans="1:21" s="153" customFormat="1" ht="13.5" customHeight="1" x14ac:dyDescent="0.15">
      <c r="A1" s="571"/>
      <c r="B1" s="571"/>
      <c r="C1" s="571"/>
      <c r="D1" s="571"/>
      <c r="E1" s="571"/>
      <c r="F1" s="571"/>
      <c r="H1" s="571"/>
      <c r="L1" s="154" t="s">
        <v>107</v>
      </c>
    </row>
    <row r="2" spans="1:21" ht="13.5" customHeight="1" x14ac:dyDescent="0.15">
      <c r="A2" s="150" t="s">
        <v>108</v>
      </c>
    </row>
    <row r="3" spans="1:21" ht="13.5" customHeight="1" x14ac:dyDescent="0.15">
      <c r="A3" s="135"/>
    </row>
    <row r="4" spans="1:21" s="153" customFormat="1" ht="13.5" customHeight="1" x14ac:dyDescent="0.15">
      <c r="A4" s="1104" t="s">
        <v>104</v>
      </c>
      <c r="B4" s="1107" t="s">
        <v>103</v>
      </c>
      <c r="C4" s="1110" t="s">
        <v>109</v>
      </c>
      <c r="D4" s="1113" t="s">
        <v>110</v>
      </c>
      <c r="E4" s="1113"/>
      <c r="F4" s="1113"/>
      <c r="G4" s="1113"/>
      <c r="H4" s="1113" t="s">
        <v>111</v>
      </c>
      <c r="I4" s="1113"/>
      <c r="J4" s="1113"/>
      <c r="K4" s="1113"/>
      <c r="L4" s="1114"/>
      <c r="N4" s="1305" t="s">
        <v>110</v>
      </c>
      <c r="O4" s="1305"/>
      <c r="P4" s="1305"/>
      <c r="Q4" s="1305"/>
      <c r="R4" s="1305" t="s">
        <v>111</v>
      </c>
      <c r="S4" s="1305"/>
      <c r="T4" s="1305"/>
      <c r="U4" s="1305"/>
    </row>
    <row r="5" spans="1:21" s="153" customFormat="1" ht="13.5" customHeight="1" x14ac:dyDescent="0.15">
      <c r="A5" s="1105"/>
      <c r="B5" s="1108"/>
      <c r="C5" s="1111"/>
      <c r="D5" s="1306" t="s">
        <v>112</v>
      </c>
      <c r="E5" s="155" t="s">
        <v>113</v>
      </c>
      <c r="F5" s="599" t="s">
        <v>388</v>
      </c>
      <c r="G5" s="1308" t="s">
        <v>114</v>
      </c>
      <c r="H5" s="1114" t="s">
        <v>112</v>
      </c>
      <c r="I5" s="155" t="s">
        <v>113</v>
      </c>
      <c r="J5" s="599" t="s">
        <v>388</v>
      </c>
      <c r="K5" s="1104" t="s">
        <v>114</v>
      </c>
      <c r="L5" s="1102" t="s">
        <v>30</v>
      </c>
      <c r="N5" s="1305" t="s">
        <v>113</v>
      </c>
      <c r="O5" s="1305"/>
      <c r="P5" s="1305" t="s">
        <v>389</v>
      </c>
      <c r="Q5" s="1305"/>
      <c r="R5" s="1305" t="s">
        <v>113</v>
      </c>
      <c r="S5" s="1305"/>
      <c r="T5" s="1305" t="s">
        <v>389</v>
      </c>
      <c r="U5" s="1305"/>
    </row>
    <row r="6" spans="1:21" s="153" customFormat="1" ht="13.5" customHeight="1" thickBot="1" x14ac:dyDescent="0.2">
      <c r="A6" s="1106"/>
      <c r="B6" s="1109"/>
      <c r="C6" s="1112"/>
      <c r="D6" s="1307"/>
      <c r="E6" s="156" t="s">
        <v>390</v>
      </c>
      <c r="F6" s="600" t="s">
        <v>391</v>
      </c>
      <c r="G6" s="1309"/>
      <c r="H6" s="1310"/>
      <c r="I6" s="156" t="s">
        <v>390</v>
      </c>
      <c r="J6" s="600" t="s">
        <v>391</v>
      </c>
      <c r="K6" s="1311"/>
      <c r="L6" s="1103"/>
      <c r="N6" s="571" t="s">
        <v>115</v>
      </c>
      <c r="O6" s="571" t="s">
        <v>392</v>
      </c>
      <c r="P6" s="571" t="s">
        <v>115</v>
      </c>
      <c r="Q6" s="571" t="s">
        <v>392</v>
      </c>
      <c r="R6" s="571" t="s">
        <v>115</v>
      </c>
      <c r="S6" s="571" t="s">
        <v>392</v>
      </c>
      <c r="T6" s="571" t="s">
        <v>115</v>
      </c>
      <c r="U6" s="571" t="s">
        <v>392</v>
      </c>
    </row>
    <row r="7" spans="1:21" s="153" customFormat="1" ht="13.5" customHeight="1" thickTop="1" thickBot="1" x14ac:dyDescent="0.2">
      <c r="A7" s="1098">
        <v>1</v>
      </c>
      <c r="B7" s="1098" t="s">
        <v>261</v>
      </c>
      <c r="C7" s="157" t="s">
        <v>115</v>
      </c>
      <c r="D7" s="158" t="s">
        <v>117</v>
      </c>
      <c r="E7" s="440"/>
      <c r="F7" s="440"/>
      <c r="G7" s="441">
        <f>+E7+F7*12</f>
        <v>0</v>
      </c>
      <c r="H7" s="1085" t="s">
        <v>118</v>
      </c>
      <c r="I7" s="440"/>
      <c r="J7" s="160"/>
      <c r="K7" s="161">
        <f>+I7+J7*12</f>
        <v>0</v>
      </c>
      <c r="L7" s="1302">
        <f>SUM(K7:K8)</f>
        <v>0</v>
      </c>
      <c r="N7" s="153">
        <f>E7</f>
        <v>0</v>
      </c>
      <c r="P7" s="153">
        <f>F7</f>
        <v>0</v>
      </c>
      <c r="R7" s="153">
        <f>I7</f>
        <v>0</v>
      </c>
      <c r="T7" s="153">
        <f>J7</f>
        <v>0</v>
      </c>
    </row>
    <row r="8" spans="1:21" s="153" customFormat="1" ht="13.5" customHeight="1" thickTop="1" thickBot="1" x14ac:dyDescent="0.2">
      <c r="A8" s="1098"/>
      <c r="B8" s="1098"/>
      <c r="C8" s="166" t="s">
        <v>392</v>
      </c>
      <c r="D8" s="167" t="s">
        <v>119</v>
      </c>
      <c r="E8" s="444"/>
      <c r="F8" s="444"/>
      <c r="G8" s="602">
        <f>+E8+F8*12</f>
        <v>0</v>
      </c>
      <c r="H8" s="1086"/>
      <c r="I8" s="444"/>
      <c r="J8" s="168"/>
      <c r="K8" s="169">
        <f t="shared" ref="K8:K71" si="0">+I8+J8*12</f>
        <v>0</v>
      </c>
      <c r="L8" s="1303"/>
      <c r="O8" s="153">
        <f>E8</f>
        <v>0</v>
      </c>
      <c r="Q8" s="153">
        <f>F8</f>
        <v>0</v>
      </c>
      <c r="S8" s="153">
        <f>I8</f>
        <v>0</v>
      </c>
      <c r="U8" s="153">
        <f>J8</f>
        <v>0</v>
      </c>
    </row>
    <row r="9" spans="1:21" s="153" customFormat="1" ht="13.5" customHeight="1" thickTop="1" x14ac:dyDescent="0.15">
      <c r="A9" s="1089">
        <f>+A7+1</f>
        <v>2</v>
      </c>
      <c r="B9" s="1089" t="s">
        <v>262</v>
      </c>
      <c r="C9" s="157" t="s">
        <v>115</v>
      </c>
      <c r="D9" s="158" t="s">
        <v>117</v>
      </c>
      <c r="E9" s="440"/>
      <c r="F9" s="440"/>
      <c r="G9" s="441">
        <f t="shared" ref="G9:G72" si="1">+E9+F9*12</f>
        <v>0</v>
      </c>
      <c r="H9" s="1085" t="s">
        <v>118</v>
      </c>
      <c r="I9" s="440"/>
      <c r="J9" s="160"/>
      <c r="K9" s="161">
        <f t="shared" si="0"/>
        <v>0</v>
      </c>
      <c r="L9" s="1302">
        <f>SUM(K9:K10)</f>
        <v>0</v>
      </c>
      <c r="N9" s="153">
        <f>E9</f>
        <v>0</v>
      </c>
      <c r="P9" s="153">
        <f>F9</f>
        <v>0</v>
      </c>
      <c r="R9" s="153">
        <f>I9</f>
        <v>0</v>
      </c>
      <c r="T9" s="153">
        <f>J9</f>
        <v>0</v>
      </c>
    </row>
    <row r="10" spans="1:21" s="153" customFormat="1" ht="13.5" customHeight="1" thickBot="1" x14ac:dyDescent="0.2">
      <c r="A10" s="1095"/>
      <c r="B10" s="1095"/>
      <c r="C10" s="162" t="s">
        <v>392</v>
      </c>
      <c r="D10" s="163" t="s">
        <v>119</v>
      </c>
      <c r="E10" s="442"/>
      <c r="F10" s="442"/>
      <c r="G10" s="443">
        <f t="shared" si="1"/>
        <v>0</v>
      </c>
      <c r="H10" s="1096"/>
      <c r="I10" s="442"/>
      <c r="J10" s="164"/>
      <c r="K10" s="165">
        <f t="shared" si="0"/>
        <v>0</v>
      </c>
      <c r="L10" s="1304"/>
      <c r="O10" s="153">
        <f>E10</f>
        <v>0</v>
      </c>
      <c r="Q10" s="153">
        <f>F10</f>
        <v>0</v>
      </c>
      <c r="S10" s="153">
        <f>I10</f>
        <v>0</v>
      </c>
      <c r="U10" s="153">
        <f>J10</f>
        <v>0</v>
      </c>
    </row>
    <row r="11" spans="1:21" s="153" customFormat="1" ht="13.5" customHeight="1" thickTop="1" x14ac:dyDescent="0.15">
      <c r="A11" s="1089">
        <f>+A9+1</f>
        <v>3</v>
      </c>
      <c r="B11" s="1089" t="s">
        <v>263</v>
      </c>
      <c r="C11" s="157" t="s">
        <v>115</v>
      </c>
      <c r="D11" s="158" t="s">
        <v>117</v>
      </c>
      <c r="E11" s="440"/>
      <c r="F11" s="440"/>
      <c r="G11" s="441">
        <f t="shared" si="1"/>
        <v>0</v>
      </c>
      <c r="H11" s="1085" t="s">
        <v>118</v>
      </c>
      <c r="I11" s="440"/>
      <c r="J11" s="160"/>
      <c r="K11" s="161">
        <f t="shared" si="0"/>
        <v>0</v>
      </c>
      <c r="L11" s="1302">
        <f>SUM(K11:K12)</f>
        <v>0</v>
      </c>
      <c r="N11" s="153">
        <f>E11</f>
        <v>0</v>
      </c>
      <c r="P11" s="153">
        <f>F11</f>
        <v>0</v>
      </c>
      <c r="R11" s="153">
        <f>I11</f>
        <v>0</v>
      </c>
      <c r="T11" s="153">
        <f>J11</f>
        <v>0</v>
      </c>
    </row>
    <row r="12" spans="1:21" s="153" customFormat="1" ht="13.5" customHeight="1" thickBot="1" x14ac:dyDescent="0.2">
      <c r="A12" s="1095"/>
      <c r="B12" s="1095"/>
      <c r="C12" s="162" t="s">
        <v>392</v>
      </c>
      <c r="D12" s="163" t="s">
        <v>119</v>
      </c>
      <c r="E12" s="442"/>
      <c r="F12" s="442"/>
      <c r="G12" s="443">
        <f t="shared" si="1"/>
        <v>0</v>
      </c>
      <c r="H12" s="1096"/>
      <c r="I12" s="442"/>
      <c r="J12" s="164"/>
      <c r="K12" s="165">
        <f t="shared" si="0"/>
        <v>0</v>
      </c>
      <c r="L12" s="1304"/>
      <c r="O12" s="153">
        <f>E12</f>
        <v>0</v>
      </c>
      <c r="Q12" s="153">
        <f>F12</f>
        <v>0</v>
      </c>
      <c r="S12" s="153">
        <f>I12</f>
        <v>0</v>
      </c>
      <c r="U12" s="153">
        <f>J12</f>
        <v>0</v>
      </c>
    </row>
    <row r="13" spans="1:21" s="153" customFormat="1" ht="13.5" customHeight="1" thickTop="1" x14ac:dyDescent="0.15">
      <c r="A13" s="1089">
        <f>+A11+1</f>
        <v>4</v>
      </c>
      <c r="B13" s="1089" t="s">
        <v>264</v>
      </c>
      <c r="C13" s="157" t="s">
        <v>115</v>
      </c>
      <c r="D13" s="158" t="s">
        <v>117</v>
      </c>
      <c r="E13" s="440"/>
      <c r="F13" s="440"/>
      <c r="G13" s="441">
        <f t="shared" si="1"/>
        <v>0</v>
      </c>
      <c r="H13" s="1085" t="s">
        <v>118</v>
      </c>
      <c r="I13" s="440"/>
      <c r="J13" s="160"/>
      <c r="K13" s="161">
        <f t="shared" si="0"/>
        <v>0</v>
      </c>
      <c r="L13" s="1302">
        <f>SUM(K13:K14)</f>
        <v>0</v>
      </c>
      <c r="N13" s="153">
        <f>E13</f>
        <v>0</v>
      </c>
      <c r="P13" s="153">
        <f>F13</f>
        <v>0</v>
      </c>
      <c r="R13" s="153">
        <f>I13</f>
        <v>0</v>
      </c>
      <c r="T13" s="153">
        <f>J13</f>
        <v>0</v>
      </c>
    </row>
    <row r="14" spans="1:21" s="153" customFormat="1" ht="13.5" customHeight="1" thickBot="1" x14ac:dyDescent="0.2">
      <c r="A14" s="1095"/>
      <c r="B14" s="1095"/>
      <c r="C14" s="162" t="s">
        <v>392</v>
      </c>
      <c r="D14" s="163" t="s">
        <v>119</v>
      </c>
      <c r="E14" s="442"/>
      <c r="F14" s="442"/>
      <c r="G14" s="443">
        <f t="shared" si="1"/>
        <v>0</v>
      </c>
      <c r="H14" s="1096"/>
      <c r="I14" s="442"/>
      <c r="J14" s="164"/>
      <c r="K14" s="165">
        <f t="shared" si="0"/>
        <v>0</v>
      </c>
      <c r="L14" s="1304"/>
      <c r="O14" s="153">
        <f>E14</f>
        <v>0</v>
      </c>
      <c r="Q14" s="153">
        <f>F14</f>
        <v>0</v>
      </c>
      <c r="S14" s="153">
        <f>I14</f>
        <v>0</v>
      </c>
      <c r="U14" s="153">
        <f>J14</f>
        <v>0</v>
      </c>
    </row>
    <row r="15" spans="1:21" s="153" customFormat="1" ht="13.5" customHeight="1" thickTop="1" x14ac:dyDescent="0.15">
      <c r="A15" s="1089">
        <f>+A13+1</f>
        <v>5</v>
      </c>
      <c r="B15" s="1089" t="s">
        <v>265</v>
      </c>
      <c r="C15" s="157" t="s">
        <v>115</v>
      </c>
      <c r="D15" s="158" t="s">
        <v>117</v>
      </c>
      <c r="E15" s="440"/>
      <c r="F15" s="440"/>
      <c r="G15" s="441">
        <f t="shared" si="1"/>
        <v>0</v>
      </c>
      <c r="H15" s="1085" t="s">
        <v>118</v>
      </c>
      <c r="I15" s="440"/>
      <c r="J15" s="160"/>
      <c r="K15" s="161">
        <f t="shared" si="0"/>
        <v>0</v>
      </c>
      <c r="L15" s="1302">
        <f>SUM(K15:K16)</f>
        <v>0</v>
      </c>
      <c r="N15" s="153">
        <f>E15</f>
        <v>0</v>
      </c>
      <c r="P15" s="153">
        <f>F15</f>
        <v>0</v>
      </c>
      <c r="R15" s="153">
        <f>I15</f>
        <v>0</v>
      </c>
      <c r="T15" s="153">
        <f>J15</f>
        <v>0</v>
      </c>
    </row>
    <row r="16" spans="1:21" s="153" customFormat="1" ht="13.5" customHeight="1" thickBot="1" x14ac:dyDescent="0.2">
      <c r="A16" s="1095"/>
      <c r="B16" s="1095"/>
      <c r="C16" s="162" t="s">
        <v>392</v>
      </c>
      <c r="D16" s="163" t="s">
        <v>119</v>
      </c>
      <c r="E16" s="442"/>
      <c r="F16" s="442"/>
      <c r="G16" s="443">
        <f t="shared" si="1"/>
        <v>0</v>
      </c>
      <c r="H16" s="1096"/>
      <c r="I16" s="442"/>
      <c r="J16" s="164"/>
      <c r="K16" s="165">
        <f t="shared" si="0"/>
        <v>0</v>
      </c>
      <c r="L16" s="1304"/>
      <c r="O16" s="153">
        <f>E16</f>
        <v>0</v>
      </c>
      <c r="Q16" s="153">
        <f>F16</f>
        <v>0</v>
      </c>
      <c r="S16" s="153">
        <f>I16</f>
        <v>0</v>
      </c>
      <c r="U16" s="153">
        <f>J16</f>
        <v>0</v>
      </c>
    </row>
    <row r="17" spans="1:21" s="153" customFormat="1" ht="13.5" customHeight="1" thickTop="1" x14ac:dyDescent="0.15">
      <c r="A17" s="1089">
        <f>+A15+1</f>
        <v>6</v>
      </c>
      <c r="B17" s="1089" t="s">
        <v>266</v>
      </c>
      <c r="C17" s="157" t="s">
        <v>115</v>
      </c>
      <c r="D17" s="158" t="s">
        <v>117</v>
      </c>
      <c r="E17" s="440"/>
      <c r="F17" s="440"/>
      <c r="G17" s="441">
        <f t="shared" si="1"/>
        <v>0</v>
      </c>
      <c r="H17" s="1085" t="s">
        <v>118</v>
      </c>
      <c r="I17" s="440"/>
      <c r="J17" s="160"/>
      <c r="K17" s="161">
        <f t="shared" si="0"/>
        <v>0</v>
      </c>
      <c r="L17" s="1302">
        <f>SUM(K17:K18)</f>
        <v>0</v>
      </c>
      <c r="N17" s="153">
        <f>E17</f>
        <v>0</v>
      </c>
      <c r="P17" s="153">
        <f>F17</f>
        <v>0</v>
      </c>
      <c r="R17" s="153">
        <f>I17</f>
        <v>0</v>
      </c>
      <c r="T17" s="153">
        <f>J17</f>
        <v>0</v>
      </c>
    </row>
    <row r="18" spans="1:21" s="153" customFormat="1" ht="13.5" customHeight="1" thickBot="1" x14ac:dyDescent="0.2">
      <c r="A18" s="1095"/>
      <c r="B18" s="1095"/>
      <c r="C18" s="162" t="s">
        <v>392</v>
      </c>
      <c r="D18" s="163" t="s">
        <v>119</v>
      </c>
      <c r="E18" s="442"/>
      <c r="F18" s="442"/>
      <c r="G18" s="443">
        <f t="shared" si="1"/>
        <v>0</v>
      </c>
      <c r="H18" s="1096"/>
      <c r="I18" s="442"/>
      <c r="J18" s="164"/>
      <c r="K18" s="165">
        <f t="shared" si="0"/>
        <v>0</v>
      </c>
      <c r="L18" s="1304"/>
      <c r="O18" s="153">
        <f>E18</f>
        <v>0</v>
      </c>
      <c r="Q18" s="153">
        <f>F18</f>
        <v>0</v>
      </c>
      <c r="S18" s="153">
        <f>I18</f>
        <v>0</v>
      </c>
      <c r="U18" s="153">
        <f>J18</f>
        <v>0</v>
      </c>
    </row>
    <row r="19" spans="1:21" s="153" customFormat="1" ht="13.5" customHeight="1" thickTop="1" x14ac:dyDescent="0.15">
      <c r="A19" s="1089">
        <f>+A17+1</f>
        <v>7</v>
      </c>
      <c r="B19" s="1089" t="s">
        <v>267</v>
      </c>
      <c r="C19" s="157" t="s">
        <v>115</v>
      </c>
      <c r="D19" s="158" t="s">
        <v>117</v>
      </c>
      <c r="E19" s="440"/>
      <c r="F19" s="440"/>
      <c r="G19" s="441">
        <f t="shared" si="1"/>
        <v>0</v>
      </c>
      <c r="H19" s="1085" t="s">
        <v>118</v>
      </c>
      <c r="I19" s="440"/>
      <c r="J19" s="160"/>
      <c r="K19" s="161">
        <f t="shared" si="0"/>
        <v>0</v>
      </c>
      <c r="L19" s="1302">
        <f>SUM(K19:K20)</f>
        <v>0</v>
      </c>
      <c r="N19" s="153">
        <f>E19</f>
        <v>0</v>
      </c>
      <c r="P19" s="153">
        <f>F19</f>
        <v>0</v>
      </c>
      <c r="R19" s="153">
        <f>I19</f>
        <v>0</v>
      </c>
      <c r="T19" s="153">
        <f>J19</f>
        <v>0</v>
      </c>
    </row>
    <row r="20" spans="1:21" s="153" customFormat="1" ht="13.5" customHeight="1" thickBot="1" x14ac:dyDescent="0.2">
      <c r="A20" s="1095"/>
      <c r="B20" s="1095"/>
      <c r="C20" s="162" t="s">
        <v>392</v>
      </c>
      <c r="D20" s="163" t="s">
        <v>119</v>
      </c>
      <c r="E20" s="442"/>
      <c r="F20" s="442"/>
      <c r="G20" s="443">
        <f t="shared" si="1"/>
        <v>0</v>
      </c>
      <c r="H20" s="1096"/>
      <c r="I20" s="442"/>
      <c r="J20" s="164"/>
      <c r="K20" s="165">
        <f t="shared" si="0"/>
        <v>0</v>
      </c>
      <c r="L20" s="1304"/>
      <c r="O20" s="153">
        <f>E20</f>
        <v>0</v>
      </c>
      <c r="Q20" s="153">
        <f>F20</f>
        <v>0</v>
      </c>
      <c r="S20" s="153">
        <f>I20</f>
        <v>0</v>
      </c>
      <c r="U20" s="153">
        <f>J20</f>
        <v>0</v>
      </c>
    </row>
    <row r="21" spans="1:21" s="153" customFormat="1" ht="13.5" customHeight="1" thickTop="1" x14ac:dyDescent="0.15">
      <c r="A21" s="1089">
        <f>+A19+1</f>
        <v>8</v>
      </c>
      <c r="B21" s="1089" t="s">
        <v>268</v>
      </c>
      <c r="C21" s="157" t="s">
        <v>115</v>
      </c>
      <c r="D21" s="158" t="s">
        <v>117</v>
      </c>
      <c r="E21" s="440"/>
      <c r="F21" s="440"/>
      <c r="G21" s="441">
        <f t="shared" si="1"/>
        <v>0</v>
      </c>
      <c r="H21" s="1085" t="s">
        <v>118</v>
      </c>
      <c r="I21" s="440"/>
      <c r="J21" s="160"/>
      <c r="K21" s="161">
        <f t="shared" si="0"/>
        <v>0</v>
      </c>
      <c r="L21" s="1302">
        <f>SUM(K21:K22)</f>
        <v>0</v>
      </c>
      <c r="N21" s="153">
        <f>E21</f>
        <v>0</v>
      </c>
      <c r="P21" s="153">
        <f>F21</f>
        <v>0</v>
      </c>
      <c r="R21" s="153">
        <f>I21</f>
        <v>0</v>
      </c>
      <c r="T21" s="153">
        <f>J21</f>
        <v>0</v>
      </c>
    </row>
    <row r="22" spans="1:21" s="153" customFormat="1" ht="13.5" customHeight="1" thickBot="1" x14ac:dyDescent="0.2">
      <c r="A22" s="1095"/>
      <c r="B22" s="1095"/>
      <c r="C22" s="162" t="s">
        <v>392</v>
      </c>
      <c r="D22" s="163" t="s">
        <v>119</v>
      </c>
      <c r="E22" s="442"/>
      <c r="F22" s="442"/>
      <c r="G22" s="443">
        <f t="shared" si="1"/>
        <v>0</v>
      </c>
      <c r="H22" s="1096"/>
      <c r="I22" s="442"/>
      <c r="J22" s="164"/>
      <c r="K22" s="165">
        <f t="shared" si="0"/>
        <v>0</v>
      </c>
      <c r="L22" s="1304"/>
      <c r="O22" s="153">
        <f>E22</f>
        <v>0</v>
      </c>
      <c r="Q22" s="153">
        <f>F22</f>
        <v>0</v>
      </c>
      <c r="S22" s="153">
        <f>I22</f>
        <v>0</v>
      </c>
      <c r="U22" s="153">
        <f>J22</f>
        <v>0</v>
      </c>
    </row>
    <row r="23" spans="1:21" s="153" customFormat="1" ht="13.5" customHeight="1" thickTop="1" x14ac:dyDescent="0.15">
      <c r="A23" s="1089">
        <f>+A21+1</f>
        <v>9</v>
      </c>
      <c r="B23" s="1089" t="s">
        <v>269</v>
      </c>
      <c r="C23" s="157" t="s">
        <v>115</v>
      </c>
      <c r="D23" s="158" t="s">
        <v>117</v>
      </c>
      <c r="E23" s="440"/>
      <c r="F23" s="440"/>
      <c r="G23" s="441">
        <f t="shared" si="1"/>
        <v>0</v>
      </c>
      <c r="H23" s="1085" t="s">
        <v>118</v>
      </c>
      <c r="I23" s="440"/>
      <c r="J23" s="160"/>
      <c r="K23" s="161">
        <f t="shared" si="0"/>
        <v>0</v>
      </c>
      <c r="L23" s="1302">
        <f>SUM(K23:K24)</f>
        <v>0</v>
      </c>
      <c r="N23" s="153">
        <f>E23</f>
        <v>0</v>
      </c>
      <c r="P23" s="153">
        <f>F23</f>
        <v>0</v>
      </c>
      <c r="R23" s="153">
        <f>I23</f>
        <v>0</v>
      </c>
      <c r="T23" s="153">
        <f>J23</f>
        <v>0</v>
      </c>
    </row>
    <row r="24" spans="1:21" s="153" customFormat="1" ht="13.5" customHeight="1" thickBot="1" x14ac:dyDescent="0.2">
      <c r="A24" s="1095"/>
      <c r="B24" s="1095"/>
      <c r="C24" s="162" t="s">
        <v>392</v>
      </c>
      <c r="D24" s="163" t="s">
        <v>119</v>
      </c>
      <c r="E24" s="442"/>
      <c r="F24" s="442"/>
      <c r="G24" s="443">
        <f t="shared" si="1"/>
        <v>0</v>
      </c>
      <c r="H24" s="1096"/>
      <c r="I24" s="442"/>
      <c r="J24" s="164"/>
      <c r="K24" s="165">
        <f t="shared" si="0"/>
        <v>0</v>
      </c>
      <c r="L24" s="1304"/>
      <c r="O24" s="153">
        <f>E24</f>
        <v>0</v>
      </c>
      <c r="Q24" s="153">
        <f>F24</f>
        <v>0</v>
      </c>
      <c r="S24" s="153">
        <f>I24</f>
        <v>0</v>
      </c>
      <c r="U24" s="153">
        <f>J24</f>
        <v>0</v>
      </c>
    </row>
    <row r="25" spans="1:21" s="153" customFormat="1" ht="13.5" customHeight="1" thickTop="1" x14ac:dyDescent="0.15">
      <c r="A25" s="1089">
        <f>+A23+1</f>
        <v>10</v>
      </c>
      <c r="B25" s="1089" t="s">
        <v>270</v>
      </c>
      <c r="C25" s="157" t="s">
        <v>115</v>
      </c>
      <c r="D25" s="158" t="s">
        <v>117</v>
      </c>
      <c r="E25" s="440"/>
      <c r="F25" s="440"/>
      <c r="G25" s="441">
        <f t="shared" si="1"/>
        <v>0</v>
      </c>
      <c r="H25" s="1085" t="s">
        <v>118</v>
      </c>
      <c r="I25" s="440"/>
      <c r="J25" s="160"/>
      <c r="K25" s="161">
        <f t="shared" si="0"/>
        <v>0</v>
      </c>
      <c r="L25" s="1302">
        <f>SUM(K25:K26)</f>
        <v>0</v>
      </c>
      <c r="N25" s="153">
        <f>E25</f>
        <v>0</v>
      </c>
      <c r="P25" s="153">
        <f>F25</f>
        <v>0</v>
      </c>
      <c r="R25" s="153">
        <f>I25</f>
        <v>0</v>
      </c>
      <c r="T25" s="153">
        <f>J25</f>
        <v>0</v>
      </c>
    </row>
    <row r="26" spans="1:21" s="153" customFormat="1" ht="13.5" customHeight="1" thickBot="1" x14ac:dyDescent="0.2">
      <c r="A26" s="1095"/>
      <c r="B26" s="1095"/>
      <c r="C26" s="162" t="s">
        <v>392</v>
      </c>
      <c r="D26" s="163" t="s">
        <v>119</v>
      </c>
      <c r="E26" s="442"/>
      <c r="F26" s="442"/>
      <c r="G26" s="443">
        <f t="shared" si="1"/>
        <v>0</v>
      </c>
      <c r="H26" s="1096"/>
      <c r="I26" s="442"/>
      <c r="J26" s="164"/>
      <c r="K26" s="165">
        <f t="shared" si="0"/>
        <v>0</v>
      </c>
      <c r="L26" s="1304"/>
      <c r="O26" s="153">
        <f>E26</f>
        <v>0</v>
      </c>
      <c r="Q26" s="153">
        <f>F26</f>
        <v>0</v>
      </c>
      <c r="S26" s="153">
        <f>I26</f>
        <v>0</v>
      </c>
      <c r="U26" s="153">
        <f>J26</f>
        <v>0</v>
      </c>
    </row>
    <row r="27" spans="1:21" s="153" customFormat="1" ht="13.5" customHeight="1" thickTop="1" x14ac:dyDescent="0.15">
      <c r="A27" s="1089">
        <f>+A25+1</f>
        <v>11</v>
      </c>
      <c r="B27" s="1089" t="s">
        <v>271</v>
      </c>
      <c r="C27" s="157" t="s">
        <v>115</v>
      </c>
      <c r="D27" s="158" t="s">
        <v>117</v>
      </c>
      <c r="E27" s="440"/>
      <c r="F27" s="440"/>
      <c r="G27" s="441">
        <f t="shared" si="1"/>
        <v>0</v>
      </c>
      <c r="H27" s="1085" t="s">
        <v>118</v>
      </c>
      <c r="I27" s="440"/>
      <c r="J27" s="160"/>
      <c r="K27" s="161">
        <f t="shared" si="0"/>
        <v>0</v>
      </c>
      <c r="L27" s="1302">
        <f>SUM(K27:K28)</f>
        <v>0</v>
      </c>
      <c r="N27" s="153">
        <f>E27</f>
        <v>0</v>
      </c>
      <c r="P27" s="153">
        <f>F27</f>
        <v>0</v>
      </c>
      <c r="R27" s="153">
        <f>I27</f>
        <v>0</v>
      </c>
      <c r="T27" s="153">
        <f>J27</f>
        <v>0</v>
      </c>
    </row>
    <row r="28" spans="1:21" s="153" customFormat="1" ht="13.5" customHeight="1" thickBot="1" x14ac:dyDescent="0.2">
      <c r="A28" s="1095"/>
      <c r="B28" s="1095"/>
      <c r="C28" s="162" t="s">
        <v>392</v>
      </c>
      <c r="D28" s="163" t="s">
        <v>119</v>
      </c>
      <c r="E28" s="442"/>
      <c r="F28" s="442"/>
      <c r="G28" s="443">
        <f t="shared" si="1"/>
        <v>0</v>
      </c>
      <c r="H28" s="1096"/>
      <c r="I28" s="442"/>
      <c r="J28" s="164"/>
      <c r="K28" s="165">
        <f t="shared" si="0"/>
        <v>0</v>
      </c>
      <c r="L28" s="1304"/>
      <c r="O28" s="153">
        <f>E28</f>
        <v>0</v>
      </c>
      <c r="Q28" s="153">
        <f>F28</f>
        <v>0</v>
      </c>
      <c r="S28" s="153">
        <f>I28</f>
        <v>0</v>
      </c>
      <c r="U28" s="153">
        <f>J28</f>
        <v>0</v>
      </c>
    </row>
    <row r="29" spans="1:21" s="153" customFormat="1" ht="13.5" customHeight="1" thickTop="1" x14ac:dyDescent="0.15">
      <c r="A29" s="1089">
        <f>+A27+1</f>
        <v>12</v>
      </c>
      <c r="B29" s="1089" t="s">
        <v>272</v>
      </c>
      <c r="C29" s="157" t="s">
        <v>115</v>
      </c>
      <c r="D29" s="158" t="s">
        <v>117</v>
      </c>
      <c r="E29" s="440"/>
      <c r="F29" s="440"/>
      <c r="G29" s="441">
        <f t="shared" si="1"/>
        <v>0</v>
      </c>
      <c r="H29" s="1085" t="s">
        <v>118</v>
      </c>
      <c r="I29" s="440"/>
      <c r="J29" s="160"/>
      <c r="K29" s="161">
        <f t="shared" si="0"/>
        <v>0</v>
      </c>
      <c r="L29" s="1302">
        <f>SUM(K29:K30)</f>
        <v>0</v>
      </c>
      <c r="N29" s="153">
        <f>E29</f>
        <v>0</v>
      </c>
      <c r="P29" s="153">
        <f>F29</f>
        <v>0</v>
      </c>
      <c r="R29" s="153">
        <f>I29</f>
        <v>0</v>
      </c>
      <c r="T29" s="153">
        <f>J29</f>
        <v>0</v>
      </c>
    </row>
    <row r="30" spans="1:21" s="153" customFormat="1" ht="13.5" customHeight="1" thickBot="1" x14ac:dyDescent="0.2">
      <c r="A30" s="1095"/>
      <c r="B30" s="1095"/>
      <c r="C30" s="162" t="s">
        <v>392</v>
      </c>
      <c r="D30" s="163" t="s">
        <v>119</v>
      </c>
      <c r="E30" s="442"/>
      <c r="F30" s="442"/>
      <c r="G30" s="443">
        <f t="shared" si="1"/>
        <v>0</v>
      </c>
      <c r="H30" s="1096"/>
      <c r="I30" s="442"/>
      <c r="J30" s="164"/>
      <c r="K30" s="165">
        <f t="shared" si="0"/>
        <v>0</v>
      </c>
      <c r="L30" s="1304"/>
      <c r="O30" s="153">
        <f>E30</f>
        <v>0</v>
      </c>
      <c r="Q30" s="153">
        <f>F30</f>
        <v>0</v>
      </c>
      <c r="S30" s="153">
        <f>I30</f>
        <v>0</v>
      </c>
      <c r="U30" s="153">
        <f>J30</f>
        <v>0</v>
      </c>
    </row>
    <row r="31" spans="1:21" s="153" customFormat="1" ht="13.5" customHeight="1" thickTop="1" x14ac:dyDescent="0.15">
      <c r="A31" s="1089">
        <f>+A29+1</f>
        <v>13</v>
      </c>
      <c r="B31" s="1089" t="s">
        <v>273</v>
      </c>
      <c r="C31" s="157" t="s">
        <v>115</v>
      </c>
      <c r="D31" s="158" t="s">
        <v>117</v>
      </c>
      <c r="E31" s="440"/>
      <c r="F31" s="440"/>
      <c r="G31" s="441">
        <f t="shared" si="1"/>
        <v>0</v>
      </c>
      <c r="H31" s="1085" t="s">
        <v>118</v>
      </c>
      <c r="I31" s="440"/>
      <c r="J31" s="160"/>
      <c r="K31" s="161">
        <f t="shared" si="0"/>
        <v>0</v>
      </c>
      <c r="L31" s="1302">
        <f>SUM(K31:K32)</f>
        <v>0</v>
      </c>
      <c r="N31" s="153">
        <f>E31</f>
        <v>0</v>
      </c>
      <c r="P31" s="153">
        <f>F31</f>
        <v>0</v>
      </c>
      <c r="R31" s="153">
        <f>I31</f>
        <v>0</v>
      </c>
      <c r="T31" s="153">
        <f>J31</f>
        <v>0</v>
      </c>
    </row>
    <row r="32" spans="1:21" s="153" customFormat="1" ht="13.5" customHeight="1" thickBot="1" x14ac:dyDescent="0.2">
      <c r="A32" s="1095"/>
      <c r="B32" s="1095"/>
      <c r="C32" s="162" t="s">
        <v>392</v>
      </c>
      <c r="D32" s="163" t="s">
        <v>119</v>
      </c>
      <c r="E32" s="442"/>
      <c r="F32" s="442"/>
      <c r="G32" s="443">
        <f t="shared" si="1"/>
        <v>0</v>
      </c>
      <c r="H32" s="1096"/>
      <c r="I32" s="442"/>
      <c r="J32" s="164"/>
      <c r="K32" s="165">
        <f t="shared" si="0"/>
        <v>0</v>
      </c>
      <c r="L32" s="1304"/>
      <c r="O32" s="153">
        <f>E32</f>
        <v>0</v>
      </c>
      <c r="Q32" s="153">
        <f>F32</f>
        <v>0</v>
      </c>
      <c r="S32" s="153">
        <f>I32</f>
        <v>0</v>
      </c>
      <c r="U32" s="153">
        <f>J32</f>
        <v>0</v>
      </c>
    </row>
    <row r="33" spans="1:21" s="153" customFormat="1" ht="13.5" customHeight="1" thickTop="1" x14ac:dyDescent="0.15">
      <c r="A33" s="1089">
        <f>+A31+1</f>
        <v>14</v>
      </c>
      <c r="B33" s="1089" t="s">
        <v>274</v>
      </c>
      <c r="C33" s="157" t="s">
        <v>115</v>
      </c>
      <c r="D33" s="158" t="s">
        <v>117</v>
      </c>
      <c r="E33" s="440"/>
      <c r="F33" s="440"/>
      <c r="G33" s="441">
        <f t="shared" si="1"/>
        <v>0</v>
      </c>
      <c r="H33" s="1085" t="s">
        <v>118</v>
      </c>
      <c r="I33" s="440"/>
      <c r="J33" s="160"/>
      <c r="K33" s="161">
        <f t="shared" si="0"/>
        <v>0</v>
      </c>
      <c r="L33" s="1302">
        <f>SUM(K33:K34)</f>
        <v>0</v>
      </c>
      <c r="N33" s="153">
        <f>E33</f>
        <v>0</v>
      </c>
      <c r="P33" s="153">
        <f>F33</f>
        <v>0</v>
      </c>
      <c r="R33" s="153">
        <f>I33</f>
        <v>0</v>
      </c>
      <c r="T33" s="153">
        <f>J33</f>
        <v>0</v>
      </c>
    </row>
    <row r="34" spans="1:21" s="153" customFormat="1" ht="13.5" customHeight="1" thickBot="1" x14ac:dyDescent="0.2">
      <c r="A34" s="1095"/>
      <c r="B34" s="1095"/>
      <c r="C34" s="162" t="s">
        <v>392</v>
      </c>
      <c r="D34" s="163" t="s">
        <v>119</v>
      </c>
      <c r="E34" s="442"/>
      <c r="F34" s="442"/>
      <c r="G34" s="443">
        <f t="shared" si="1"/>
        <v>0</v>
      </c>
      <c r="H34" s="1096"/>
      <c r="I34" s="442"/>
      <c r="J34" s="164"/>
      <c r="K34" s="165">
        <f t="shared" si="0"/>
        <v>0</v>
      </c>
      <c r="L34" s="1304"/>
      <c r="O34" s="153">
        <f>E34</f>
        <v>0</v>
      </c>
      <c r="Q34" s="153">
        <f>F34</f>
        <v>0</v>
      </c>
      <c r="S34" s="153">
        <f>I34</f>
        <v>0</v>
      </c>
      <c r="U34" s="153">
        <f>J34</f>
        <v>0</v>
      </c>
    </row>
    <row r="35" spans="1:21" s="153" customFormat="1" ht="13.5" customHeight="1" thickTop="1" x14ac:dyDescent="0.15">
      <c r="A35" s="1089">
        <f>+A33+1</f>
        <v>15</v>
      </c>
      <c r="B35" s="1089" t="s">
        <v>393</v>
      </c>
      <c r="C35" s="157" t="s">
        <v>115</v>
      </c>
      <c r="D35" s="158" t="s">
        <v>117</v>
      </c>
      <c r="E35" s="440"/>
      <c r="F35" s="440"/>
      <c r="G35" s="441">
        <f t="shared" si="1"/>
        <v>0</v>
      </c>
      <c r="H35" s="1085" t="s">
        <v>118</v>
      </c>
      <c r="I35" s="440"/>
      <c r="J35" s="160"/>
      <c r="K35" s="161">
        <f t="shared" si="0"/>
        <v>0</v>
      </c>
      <c r="L35" s="1302">
        <f>SUM(K35:K36)</f>
        <v>0</v>
      </c>
      <c r="N35" s="153">
        <f>E35</f>
        <v>0</v>
      </c>
      <c r="P35" s="153">
        <f>F35</f>
        <v>0</v>
      </c>
      <c r="R35" s="153">
        <f>I35</f>
        <v>0</v>
      </c>
      <c r="T35" s="153">
        <f>J35</f>
        <v>0</v>
      </c>
    </row>
    <row r="36" spans="1:21" s="153" customFormat="1" ht="13.5" customHeight="1" thickBot="1" x14ac:dyDescent="0.2">
      <c r="A36" s="1095"/>
      <c r="B36" s="1095"/>
      <c r="C36" s="162" t="s">
        <v>392</v>
      </c>
      <c r="D36" s="163" t="s">
        <v>119</v>
      </c>
      <c r="E36" s="442"/>
      <c r="F36" s="442"/>
      <c r="G36" s="443">
        <f t="shared" si="1"/>
        <v>0</v>
      </c>
      <c r="H36" s="1096"/>
      <c r="I36" s="442"/>
      <c r="J36" s="164"/>
      <c r="K36" s="165">
        <f t="shared" si="0"/>
        <v>0</v>
      </c>
      <c r="L36" s="1304"/>
      <c r="O36" s="153">
        <f>E36</f>
        <v>0</v>
      </c>
      <c r="Q36" s="153">
        <f>F36</f>
        <v>0</v>
      </c>
      <c r="S36" s="153">
        <f>I36</f>
        <v>0</v>
      </c>
      <c r="U36" s="153">
        <f>J36</f>
        <v>0</v>
      </c>
    </row>
    <row r="37" spans="1:21" s="153" customFormat="1" ht="13.5" customHeight="1" thickTop="1" x14ac:dyDescent="0.15">
      <c r="A37" s="1089">
        <f>+A35+1</f>
        <v>16</v>
      </c>
      <c r="B37" s="1089" t="s">
        <v>276</v>
      </c>
      <c r="C37" s="157" t="s">
        <v>115</v>
      </c>
      <c r="D37" s="158" t="s">
        <v>117</v>
      </c>
      <c r="E37" s="440"/>
      <c r="F37" s="440"/>
      <c r="G37" s="441">
        <f t="shared" si="1"/>
        <v>0</v>
      </c>
      <c r="H37" s="1085" t="s">
        <v>118</v>
      </c>
      <c r="I37" s="440"/>
      <c r="J37" s="160"/>
      <c r="K37" s="161">
        <f t="shared" si="0"/>
        <v>0</v>
      </c>
      <c r="L37" s="1302">
        <f>SUM(K37:K38)</f>
        <v>0</v>
      </c>
      <c r="N37" s="153">
        <f>E37</f>
        <v>0</v>
      </c>
      <c r="P37" s="153">
        <f>F37</f>
        <v>0</v>
      </c>
      <c r="R37" s="153">
        <f>I37</f>
        <v>0</v>
      </c>
      <c r="T37" s="153">
        <f>J37</f>
        <v>0</v>
      </c>
    </row>
    <row r="38" spans="1:21" s="153" customFormat="1" ht="13.5" customHeight="1" thickBot="1" x14ac:dyDescent="0.2">
      <c r="A38" s="1095"/>
      <c r="B38" s="1095"/>
      <c r="C38" s="162" t="s">
        <v>392</v>
      </c>
      <c r="D38" s="163" t="s">
        <v>119</v>
      </c>
      <c r="E38" s="442"/>
      <c r="F38" s="442"/>
      <c r="G38" s="443">
        <f t="shared" si="1"/>
        <v>0</v>
      </c>
      <c r="H38" s="1096"/>
      <c r="I38" s="442"/>
      <c r="J38" s="164"/>
      <c r="K38" s="165">
        <f t="shared" si="0"/>
        <v>0</v>
      </c>
      <c r="L38" s="1304"/>
      <c r="O38" s="153">
        <f>E38</f>
        <v>0</v>
      </c>
      <c r="Q38" s="153">
        <f>F38</f>
        <v>0</v>
      </c>
      <c r="S38" s="153">
        <f>I38</f>
        <v>0</v>
      </c>
      <c r="U38" s="153">
        <f>J38</f>
        <v>0</v>
      </c>
    </row>
    <row r="39" spans="1:21" s="153" customFormat="1" ht="13.5" customHeight="1" thickTop="1" x14ac:dyDescent="0.15">
      <c r="A39" s="1089">
        <f>+A37+1</f>
        <v>17</v>
      </c>
      <c r="B39" s="1089" t="s">
        <v>277</v>
      </c>
      <c r="C39" s="157" t="s">
        <v>115</v>
      </c>
      <c r="D39" s="158" t="s">
        <v>117</v>
      </c>
      <c r="E39" s="440"/>
      <c r="F39" s="440"/>
      <c r="G39" s="441">
        <f t="shared" si="1"/>
        <v>0</v>
      </c>
      <c r="H39" s="1085" t="s">
        <v>118</v>
      </c>
      <c r="I39" s="440"/>
      <c r="J39" s="160"/>
      <c r="K39" s="161">
        <f t="shared" si="0"/>
        <v>0</v>
      </c>
      <c r="L39" s="1302">
        <f>SUM(K39:K40)</f>
        <v>0</v>
      </c>
      <c r="N39" s="153">
        <f>E39</f>
        <v>0</v>
      </c>
      <c r="P39" s="153">
        <f>F39</f>
        <v>0</v>
      </c>
      <c r="R39" s="153">
        <f>I39</f>
        <v>0</v>
      </c>
      <c r="T39" s="153">
        <f>J39</f>
        <v>0</v>
      </c>
    </row>
    <row r="40" spans="1:21" s="153" customFormat="1" ht="13.5" customHeight="1" thickBot="1" x14ac:dyDescent="0.2">
      <c r="A40" s="1095"/>
      <c r="B40" s="1095"/>
      <c r="C40" s="162" t="s">
        <v>392</v>
      </c>
      <c r="D40" s="163" t="s">
        <v>119</v>
      </c>
      <c r="E40" s="442"/>
      <c r="F40" s="442"/>
      <c r="G40" s="443">
        <f t="shared" si="1"/>
        <v>0</v>
      </c>
      <c r="H40" s="1096"/>
      <c r="I40" s="442"/>
      <c r="J40" s="164"/>
      <c r="K40" s="165">
        <f t="shared" si="0"/>
        <v>0</v>
      </c>
      <c r="L40" s="1304"/>
      <c r="O40" s="153">
        <f>E40</f>
        <v>0</v>
      </c>
      <c r="Q40" s="153">
        <f>F40</f>
        <v>0</v>
      </c>
      <c r="S40" s="153">
        <f>I40</f>
        <v>0</v>
      </c>
      <c r="U40" s="153">
        <f>J40</f>
        <v>0</v>
      </c>
    </row>
    <row r="41" spans="1:21" s="153" customFormat="1" ht="13.5" customHeight="1" thickTop="1" thickBot="1" x14ac:dyDescent="0.2">
      <c r="A41" s="1089">
        <f>+A39+1</f>
        <v>18</v>
      </c>
      <c r="B41" s="1098" t="s">
        <v>278</v>
      </c>
      <c r="C41" s="157" t="s">
        <v>115</v>
      </c>
      <c r="D41" s="158" t="s">
        <v>117</v>
      </c>
      <c r="E41" s="440"/>
      <c r="F41" s="440"/>
      <c r="G41" s="441">
        <f t="shared" si="1"/>
        <v>0</v>
      </c>
      <c r="H41" s="1085" t="s">
        <v>118</v>
      </c>
      <c r="I41" s="440"/>
      <c r="J41" s="160"/>
      <c r="K41" s="161">
        <f t="shared" si="0"/>
        <v>0</v>
      </c>
      <c r="L41" s="1302">
        <f>SUM(K41:K42)</f>
        <v>0</v>
      </c>
      <c r="N41" s="153">
        <f>E41</f>
        <v>0</v>
      </c>
      <c r="P41" s="153">
        <f>F41</f>
        <v>0</v>
      </c>
      <c r="R41" s="153">
        <f>I41</f>
        <v>0</v>
      </c>
      <c r="T41" s="153">
        <f>J41</f>
        <v>0</v>
      </c>
    </row>
    <row r="42" spans="1:21" s="153" customFormat="1" ht="13.5" customHeight="1" thickTop="1" thickBot="1" x14ac:dyDescent="0.2">
      <c r="A42" s="1095"/>
      <c r="B42" s="1098"/>
      <c r="C42" s="162" t="s">
        <v>392</v>
      </c>
      <c r="D42" s="163" t="s">
        <v>119</v>
      </c>
      <c r="E42" s="442"/>
      <c r="F42" s="442"/>
      <c r="G42" s="443">
        <f t="shared" si="1"/>
        <v>0</v>
      </c>
      <c r="H42" s="1096"/>
      <c r="I42" s="442"/>
      <c r="J42" s="164"/>
      <c r="K42" s="165">
        <f t="shared" si="0"/>
        <v>0</v>
      </c>
      <c r="L42" s="1304"/>
      <c r="O42" s="153">
        <f>E42</f>
        <v>0</v>
      </c>
      <c r="Q42" s="153">
        <f>F42</f>
        <v>0</v>
      </c>
      <c r="S42" s="153">
        <f>I42</f>
        <v>0</v>
      </c>
      <c r="U42" s="153">
        <f>J42</f>
        <v>0</v>
      </c>
    </row>
    <row r="43" spans="1:21" s="153" customFormat="1" ht="13.5" customHeight="1" thickTop="1" x14ac:dyDescent="0.15">
      <c r="A43" s="1089">
        <f>+A41+1</f>
        <v>19</v>
      </c>
      <c r="B43" s="1089" t="s">
        <v>279</v>
      </c>
      <c r="C43" s="157" t="s">
        <v>115</v>
      </c>
      <c r="D43" s="158" t="s">
        <v>117</v>
      </c>
      <c r="E43" s="440"/>
      <c r="F43" s="440"/>
      <c r="G43" s="441">
        <f t="shared" si="1"/>
        <v>0</v>
      </c>
      <c r="H43" s="1085" t="s">
        <v>118</v>
      </c>
      <c r="I43" s="440"/>
      <c r="J43" s="160"/>
      <c r="K43" s="161">
        <f t="shared" si="0"/>
        <v>0</v>
      </c>
      <c r="L43" s="1302">
        <f>SUM(K43:K44)</f>
        <v>0</v>
      </c>
      <c r="N43" s="153">
        <f>E43</f>
        <v>0</v>
      </c>
      <c r="P43" s="153">
        <f>F43</f>
        <v>0</v>
      </c>
      <c r="R43" s="153">
        <f>I43</f>
        <v>0</v>
      </c>
      <c r="T43" s="153">
        <f>J43</f>
        <v>0</v>
      </c>
    </row>
    <row r="44" spans="1:21" s="153" customFormat="1" ht="13.5" customHeight="1" thickBot="1" x14ac:dyDescent="0.2">
      <c r="A44" s="1095"/>
      <c r="B44" s="1095"/>
      <c r="C44" s="162" t="s">
        <v>392</v>
      </c>
      <c r="D44" s="163" t="s">
        <v>119</v>
      </c>
      <c r="E44" s="442"/>
      <c r="F44" s="442"/>
      <c r="G44" s="443">
        <f t="shared" si="1"/>
        <v>0</v>
      </c>
      <c r="H44" s="1096"/>
      <c r="I44" s="442"/>
      <c r="J44" s="164"/>
      <c r="K44" s="165">
        <f t="shared" si="0"/>
        <v>0</v>
      </c>
      <c r="L44" s="1304"/>
      <c r="O44" s="153">
        <f>E44</f>
        <v>0</v>
      </c>
      <c r="Q44" s="153">
        <f>F44</f>
        <v>0</v>
      </c>
      <c r="S44" s="153">
        <f>I44</f>
        <v>0</v>
      </c>
      <c r="U44" s="153">
        <f>J44</f>
        <v>0</v>
      </c>
    </row>
    <row r="45" spans="1:21" s="153" customFormat="1" ht="13.5" customHeight="1" thickTop="1" x14ac:dyDescent="0.15">
      <c r="A45" s="1089">
        <f>+A43+1</f>
        <v>20</v>
      </c>
      <c r="B45" s="1089" t="s">
        <v>280</v>
      </c>
      <c r="C45" s="157" t="s">
        <v>115</v>
      </c>
      <c r="D45" s="158" t="s">
        <v>117</v>
      </c>
      <c r="E45" s="440"/>
      <c r="F45" s="440"/>
      <c r="G45" s="441">
        <f t="shared" si="1"/>
        <v>0</v>
      </c>
      <c r="H45" s="1085" t="s">
        <v>118</v>
      </c>
      <c r="I45" s="440"/>
      <c r="J45" s="160"/>
      <c r="K45" s="161">
        <f t="shared" si="0"/>
        <v>0</v>
      </c>
      <c r="L45" s="1302">
        <f>SUM(K45:K46)</f>
        <v>0</v>
      </c>
      <c r="N45" s="153">
        <f>E45</f>
        <v>0</v>
      </c>
      <c r="P45" s="153">
        <f>F45</f>
        <v>0</v>
      </c>
      <c r="R45" s="153">
        <f>I45</f>
        <v>0</v>
      </c>
      <c r="T45" s="153">
        <f>J45</f>
        <v>0</v>
      </c>
    </row>
    <row r="46" spans="1:21" s="153" customFormat="1" ht="13.5" customHeight="1" thickBot="1" x14ac:dyDescent="0.2">
      <c r="A46" s="1095"/>
      <c r="B46" s="1095"/>
      <c r="C46" s="162" t="s">
        <v>392</v>
      </c>
      <c r="D46" s="163" t="s">
        <v>119</v>
      </c>
      <c r="E46" s="442"/>
      <c r="F46" s="442"/>
      <c r="G46" s="443">
        <f t="shared" si="1"/>
        <v>0</v>
      </c>
      <c r="H46" s="1096"/>
      <c r="I46" s="442"/>
      <c r="J46" s="164"/>
      <c r="K46" s="165">
        <f t="shared" si="0"/>
        <v>0</v>
      </c>
      <c r="L46" s="1304"/>
      <c r="O46" s="153">
        <f>E46</f>
        <v>0</v>
      </c>
      <c r="Q46" s="153">
        <f>F46</f>
        <v>0</v>
      </c>
      <c r="S46" s="153">
        <f>I46</f>
        <v>0</v>
      </c>
      <c r="U46" s="153">
        <f>J46</f>
        <v>0</v>
      </c>
    </row>
    <row r="47" spans="1:21" s="153" customFormat="1" ht="13.5" customHeight="1" thickTop="1" x14ac:dyDescent="0.15">
      <c r="A47" s="1089">
        <f>+A45+1</f>
        <v>21</v>
      </c>
      <c r="B47" s="1089" t="s">
        <v>281</v>
      </c>
      <c r="C47" s="157" t="s">
        <v>115</v>
      </c>
      <c r="D47" s="158" t="s">
        <v>117</v>
      </c>
      <c r="E47" s="440"/>
      <c r="F47" s="440"/>
      <c r="G47" s="441">
        <f t="shared" si="1"/>
        <v>0</v>
      </c>
      <c r="H47" s="1085" t="s">
        <v>118</v>
      </c>
      <c r="I47" s="440"/>
      <c r="J47" s="160"/>
      <c r="K47" s="161">
        <f t="shared" si="0"/>
        <v>0</v>
      </c>
      <c r="L47" s="1302">
        <f>SUM(K47:K48)</f>
        <v>0</v>
      </c>
      <c r="N47" s="153">
        <f>E47</f>
        <v>0</v>
      </c>
      <c r="P47" s="153">
        <f>F47</f>
        <v>0</v>
      </c>
      <c r="R47" s="153">
        <f>I47</f>
        <v>0</v>
      </c>
      <c r="T47" s="153">
        <f>J47</f>
        <v>0</v>
      </c>
    </row>
    <row r="48" spans="1:21" s="153" customFormat="1" ht="13.5" customHeight="1" thickBot="1" x14ac:dyDescent="0.2">
      <c r="A48" s="1095"/>
      <c r="B48" s="1095"/>
      <c r="C48" s="162" t="s">
        <v>392</v>
      </c>
      <c r="D48" s="163" t="s">
        <v>119</v>
      </c>
      <c r="E48" s="442"/>
      <c r="F48" s="442"/>
      <c r="G48" s="443">
        <f t="shared" si="1"/>
        <v>0</v>
      </c>
      <c r="H48" s="1096"/>
      <c r="I48" s="442"/>
      <c r="J48" s="164"/>
      <c r="K48" s="165">
        <f t="shared" si="0"/>
        <v>0</v>
      </c>
      <c r="L48" s="1304"/>
      <c r="O48" s="153">
        <f>E48</f>
        <v>0</v>
      </c>
      <c r="Q48" s="153">
        <f>F48</f>
        <v>0</v>
      </c>
      <c r="S48" s="153">
        <f>I48</f>
        <v>0</v>
      </c>
      <c r="U48" s="153">
        <f>J48</f>
        <v>0</v>
      </c>
    </row>
    <row r="49" spans="1:21" s="153" customFormat="1" ht="13.5" customHeight="1" thickTop="1" x14ac:dyDescent="0.15">
      <c r="A49" s="1089">
        <f>+A47+1</f>
        <v>22</v>
      </c>
      <c r="B49" s="1089" t="s">
        <v>282</v>
      </c>
      <c r="C49" s="157" t="s">
        <v>115</v>
      </c>
      <c r="D49" s="158" t="s">
        <v>117</v>
      </c>
      <c r="E49" s="440"/>
      <c r="F49" s="440"/>
      <c r="G49" s="441">
        <f t="shared" si="1"/>
        <v>0</v>
      </c>
      <c r="H49" s="1085" t="s">
        <v>118</v>
      </c>
      <c r="I49" s="440"/>
      <c r="J49" s="160"/>
      <c r="K49" s="161">
        <f t="shared" si="0"/>
        <v>0</v>
      </c>
      <c r="L49" s="1302">
        <f>SUM(K49:K50)</f>
        <v>0</v>
      </c>
      <c r="N49" s="153">
        <f>E49</f>
        <v>0</v>
      </c>
      <c r="P49" s="153">
        <f>F49</f>
        <v>0</v>
      </c>
      <c r="R49" s="153">
        <f>I49</f>
        <v>0</v>
      </c>
      <c r="T49" s="153">
        <f>J49</f>
        <v>0</v>
      </c>
    </row>
    <row r="50" spans="1:21" s="153" customFormat="1" ht="13.5" customHeight="1" thickBot="1" x14ac:dyDescent="0.2">
      <c r="A50" s="1095"/>
      <c r="B50" s="1095"/>
      <c r="C50" s="162" t="s">
        <v>392</v>
      </c>
      <c r="D50" s="163" t="s">
        <v>119</v>
      </c>
      <c r="E50" s="442"/>
      <c r="F50" s="442"/>
      <c r="G50" s="443">
        <f t="shared" si="1"/>
        <v>0</v>
      </c>
      <c r="H50" s="1096"/>
      <c r="I50" s="442"/>
      <c r="J50" s="164"/>
      <c r="K50" s="165">
        <f t="shared" si="0"/>
        <v>0</v>
      </c>
      <c r="L50" s="1304"/>
      <c r="O50" s="153">
        <f>E50</f>
        <v>0</v>
      </c>
      <c r="Q50" s="153">
        <f>F50</f>
        <v>0</v>
      </c>
      <c r="S50" s="153">
        <f>I50</f>
        <v>0</v>
      </c>
      <c r="U50" s="153">
        <f>J50</f>
        <v>0</v>
      </c>
    </row>
    <row r="51" spans="1:21" s="153" customFormat="1" ht="13.5" customHeight="1" thickTop="1" x14ac:dyDescent="0.15">
      <c r="A51" s="1089">
        <f>+A49+1</f>
        <v>23</v>
      </c>
      <c r="B51" s="1089" t="s">
        <v>332</v>
      </c>
      <c r="C51" s="157" t="s">
        <v>115</v>
      </c>
      <c r="D51" s="158" t="s">
        <v>117</v>
      </c>
      <c r="E51" s="440"/>
      <c r="F51" s="440"/>
      <c r="G51" s="441">
        <f t="shared" si="1"/>
        <v>0</v>
      </c>
      <c r="H51" s="1085" t="s">
        <v>118</v>
      </c>
      <c r="I51" s="440"/>
      <c r="J51" s="160"/>
      <c r="K51" s="161">
        <f t="shared" si="0"/>
        <v>0</v>
      </c>
      <c r="L51" s="1302">
        <f>SUM(K51:K52)</f>
        <v>0</v>
      </c>
      <c r="N51" s="153">
        <f>E51</f>
        <v>0</v>
      </c>
      <c r="P51" s="153">
        <f>F51</f>
        <v>0</v>
      </c>
      <c r="R51" s="153">
        <f>I51</f>
        <v>0</v>
      </c>
      <c r="T51" s="153">
        <f>J51</f>
        <v>0</v>
      </c>
    </row>
    <row r="52" spans="1:21" s="153" customFormat="1" ht="13.5" customHeight="1" thickBot="1" x14ac:dyDescent="0.2">
      <c r="A52" s="1095"/>
      <c r="B52" s="1095"/>
      <c r="C52" s="162" t="s">
        <v>392</v>
      </c>
      <c r="D52" s="163" t="s">
        <v>119</v>
      </c>
      <c r="E52" s="442"/>
      <c r="F52" s="442"/>
      <c r="G52" s="443">
        <f t="shared" si="1"/>
        <v>0</v>
      </c>
      <c r="H52" s="1096"/>
      <c r="I52" s="442"/>
      <c r="J52" s="164"/>
      <c r="K52" s="165">
        <f t="shared" si="0"/>
        <v>0</v>
      </c>
      <c r="L52" s="1304"/>
      <c r="O52" s="153">
        <f>E52</f>
        <v>0</v>
      </c>
      <c r="Q52" s="153">
        <f>F52</f>
        <v>0</v>
      </c>
      <c r="S52" s="153">
        <f>I52</f>
        <v>0</v>
      </c>
      <c r="U52" s="153">
        <f>J52</f>
        <v>0</v>
      </c>
    </row>
    <row r="53" spans="1:21" s="153" customFormat="1" ht="13.5" customHeight="1" thickTop="1" x14ac:dyDescent="0.15">
      <c r="A53" s="1089">
        <f>+A51+1</f>
        <v>24</v>
      </c>
      <c r="B53" s="1089" t="s">
        <v>284</v>
      </c>
      <c r="C53" s="157" t="s">
        <v>115</v>
      </c>
      <c r="D53" s="158" t="s">
        <v>117</v>
      </c>
      <c r="E53" s="440"/>
      <c r="F53" s="440"/>
      <c r="G53" s="441">
        <f t="shared" si="1"/>
        <v>0</v>
      </c>
      <c r="H53" s="1085" t="s">
        <v>118</v>
      </c>
      <c r="I53" s="440"/>
      <c r="J53" s="160"/>
      <c r="K53" s="161">
        <f t="shared" si="0"/>
        <v>0</v>
      </c>
      <c r="L53" s="1302">
        <f>SUM(K53:K54)</f>
        <v>0</v>
      </c>
      <c r="N53" s="153">
        <f>E53</f>
        <v>0</v>
      </c>
      <c r="P53" s="153">
        <f>F53</f>
        <v>0</v>
      </c>
      <c r="R53" s="153">
        <f>I53</f>
        <v>0</v>
      </c>
      <c r="T53" s="153">
        <f>J53</f>
        <v>0</v>
      </c>
    </row>
    <row r="54" spans="1:21" s="153" customFormat="1" ht="13.5" customHeight="1" thickBot="1" x14ac:dyDescent="0.2">
      <c r="A54" s="1095"/>
      <c r="B54" s="1095"/>
      <c r="C54" s="162" t="s">
        <v>392</v>
      </c>
      <c r="D54" s="163" t="s">
        <v>119</v>
      </c>
      <c r="E54" s="442"/>
      <c r="F54" s="442"/>
      <c r="G54" s="443">
        <f t="shared" si="1"/>
        <v>0</v>
      </c>
      <c r="H54" s="1096"/>
      <c r="I54" s="442"/>
      <c r="J54" s="164"/>
      <c r="K54" s="165">
        <f t="shared" si="0"/>
        <v>0</v>
      </c>
      <c r="L54" s="1304"/>
      <c r="O54" s="153">
        <f>E54</f>
        <v>0</v>
      </c>
      <c r="Q54" s="153">
        <f>F54</f>
        <v>0</v>
      </c>
      <c r="S54" s="153">
        <f>I54</f>
        <v>0</v>
      </c>
      <c r="U54" s="153">
        <f>J54</f>
        <v>0</v>
      </c>
    </row>
    <row r="55" spans="1:21" s="153" customFormat="1" ht="13.5" customHeight="1" thickTop="1" x14ac:dyDescent="0.15">
      <c r="A55" s="1089">
        <f>+A53+1</f>
        <v>25</v>
      </c>
      <c r="B55" s="1089" t="s">
        <v>285</v>
      </c>
      <c r="C55" s="157" t="s">
        <v>115</v>
      </c>
      <c r="D55" s="158" t="s">
        <v>117</v>
      </c>
      <c r="E55" s="440"/>
      <c r="F55" s="440"/>
      <c r="G55" s="441">
        <f t="shared" si="1"/>
        <v>0</v>
      </c>
      <c r="H55" s="1085" t="s">
        <v>118</v>
      </c>
      <c r="I55" s="440"/>
      <c r="J55" s="160"/>
      <c r="K55" s="161">
        <f t="shared" si="0"/>
        <v>0</v>
      </c>
      <c r="L55" s="1302">
        <f>SUM(K55:K56)</f>
        <v>0</v>
      </c>
      <c r="N55" s="153">
        <f>E55</f>
        <v>0</v>
      </c>
      <c r="P55" s="153">
        <f>F55</f>
        <v>0</v>
      </c>
      <c r="R55" s="153">
        <f>I55</f>
        <v>0</v>
      </c>
      <c r="T55" s="153">
        <f>J55</f>
        <v>0</v>
      </c>
    </row>
    <row r="56" spans="1:21" s="153" customFormat="1" ht="13.5" customHeight="1" thickBot="1" x14ac:dyDescent="0.2">
      <c r="A56" s="1095"/>
      <c r="B56" s="1095"/>
      <c r="C56" s="162" t="s">
        <v>392</v>
      </c>
      <c r="D56" s="163" t="s">
        <v>119</v>
      </c>
      <c r="E56" s="442"/>
      <c r="F56" s="442"/>
      <c r="G56" s="443">
        <f t="shared" si="1"/>
        <v>0</v>
      </c>
      <c r="H56" s="1096"/>
      <c r="I56" s="442"/>
      <c r="J56" s="164"/>
      <c r="K56" s="165">
        <f t="shared" si="0"/>
        <v>0</v>
      </c>
      <c r="L56" s="1304"/>
      <c r="O56" s="153">
        <f>E56</f>
        <v>0</v>
      </c>
      <c r="Q56" s="153">
        <f>F56</f>
        <v>0</v>
      </c>
      <c r="S56" s="153">
        <f>I56</f>
        <v>0</v>
      </c>
      <c r="U56" s="153">
        <f>J56</f>
        <v>0</v>
      </c>
    </row>
    <row r="57" spans="1:21" s="153" customFormat="1" ht="13.5" customHeight="1" thickTop="1" x14ac:dyDescent="0.15">
      <c r="A57" s="1089">
        <f>+A55+1</f>
        <v>26</v>
      </c>
      <c r="B57" s="1089" t="s">
        <v>286</v>
      </c>
      <c r="C57" s="157" t="s">
        <v>115</v>
      </c>
      <c r="D57" s="158" t="s">
        <v>117</v>
      </c>
      <c r="E57" s="440"/>
      <c r="F57" s="440"/>
      <c r="G57" s="441">
        <f t="shared" si="1"/>
        <v>0</v>
      </c>
      <c r="H57" s="1085" t="s">
        <v>118</v>
      </c>
      <c r="I57" s="440"/>
      <c r="J57" s="160"/>
      <c r="K57" s="161">
        <f t="shared" si="0"/>
        <v>0</v>
      </c>
      <c r="L57" s="1302">
        <f>SUM(K57:K58)</f>
        <v>0</v>
      </c>
      <c r="N57" s="153">
        <f>E57</f>
        <v>0</v>
      </c>
      <c r="P57" s="153">
        <f>F57</f>
        <v>0</v>
      </c>
      <c r="R57" s="153">
        <f>I57</f>
        <v>0</v>
      </c>
      <c r="T57" s="153">
        <f>J57</f>
        <v>0</v>
      </c>
    </row>
    <row r="58" spans="1:21" s="153" customFormat="1" ht="13.5" customHeight="1" thickBot="1" x14ac:dyDescent="0.2">
      <c r="A58" s="1095"/>
      <c r="B58" s="1095"/>
      <c r="C58" s="162" t="s">
        <v>392</v>
      </c>
      <c r="D58" s="163" t="s">
        <v>119</v>
      </c>
      <c r="E58" s="442"/>
      <c r="F58" s="442"/>
      <c r="G58" s="443">
        <f t="shared" si="1"/>
        <v>0</v>
      </c>
      <c r="H58" s="1096"/>
      <c r="I58" s="442"/>
      <c r="J58" s="164"/>
      <c r="K58" s="165">
        <f t="shared" si="0"/>
        <v>0</v>
      </c>
      <c r="L58" s="1304"/>
      <c r="O58" s="153">
        <f>E58</f>
        <v>0</v>
      </c>
      <c r="Q58" s="153">
        <f>F58</f>
        <v>0</v>
      </c>
      <c r="S58" s="153">
        <f>I58</f>
        <v>0</v>
      </c>
      <c r="U58" s="153">
        <f>J58</f>
        <v>0</v>
      </c>
    </row>
    <row r="59" spans="1:21" s="153" customFormat="1" ht="13.5" customHeight="1" thickTop="1" x14ac:dyDescent="0.15">
      <c r="A59" s="1089">
        <f>+A57+1</f>
        <v>27</v>
      </c>
      <c r="B59" s="1089" t="s">
        <v>333</v>
      </c>
      <c r="C59" s="157" t="s">
        <v>115</v>
      </c>
      <c r="D59" s="158" t="s">
        <v>117</v>
      </c>
      <c r="E59" s="440"/>
      <c r="F59" s="440"/>
      <c r="G59" s="441">
        <f t="shared" si="1"/>
        <v>0</v>
      </c>
      <c r="H59" s="1085" t="s">
        <v>118</v>
      </c>
      <c r="I59" s="440"/>
      <c r="J59" s="160"/>
      <c r="K59" s="161">
        <f t="shared" si="0"/>
        <v>0</v>
      </c>
      <c r="L59" s="1302">
        <f>SUM(K59:K60)</f>
        <v>0</v>
      </c>
      <c r="N59" s="153">
        <f>E59</f>
        <v>0</v>
      </c>
      <c r="P59" s="153">
        <f>F59</f>
        <v>0</v>
      </c>
      <c r="R59" s="153">
        <f>I59</f>
        <v>0</v>
      </c>
      <c r="T59" s="153">
        <f>J59</f>
        <v>0</v>
      </c>
    </row>
    <row r="60" spans="1:21" s="153" customFormat="1" ht="13.5" customHeight="1" thickBot="1" x14ac:dyDescent="0.2">
      <c r="A60" s="1095"/>
      <c r="B60" s="1095"/>
      <c r="C60" s="162" t="s">
        <v>392</v>
      </c>
      <c r="D60" s="163" t="s">
        <v>119</v>
      </c>
      <c r="E60" s="442"/>
      <c r="F60" s="442"/>
      <c r="G60" s="443">
        <f t="shared" si="1"/>
        <v>0</v>
      </c>
      <c r="H60" s="1096"/>
      <c r="I60" s="442"/>
      <c r="J60" s="164"/>
      <c r="K60" s="165">
        <f t="shared" si="0"/>
        <v>0</v>
      </c>
      <c r="L60" s="1304"/>
      <c r="O60" s="153">
        <f>E60</f>
        <v>0</v>
      </c>
      <c r="Q60" s="153">
        <f>F60</f>
        <v>0</v>
      </c>
      <c r="S60" s="153">
        <f>I60</f>
        <v>0</v>
      </c>
      <c r="U60" s="153">
        <f>J60</f>
        <v>0</v>
      </c>
    </row>
    <row r="61" spans="1:21" s="153" customFormat="1" ht="13.5" customHeight="1" thickTop="1" x14ac:dyDescent="0.15">
      <c r="A61" s="1089">
        <f>+A59+1</f>
        <v>28</v>
      </c>
      <c r="B61" s="1089" t="s">
        <v>288</v>
      </c>
      <c r="C61" s="157" t="s">
        <v>115</v>
      </c>
      <c r="D61" s="158" t="s">
        <v>117</v>
      </c>
      <c r="E61" s="440"/>
      <c r="F61" s="440"/>
      <c r="G61" s="441">
        <f t="shared" si="1"/>
        <v>0</v>
      </c>
      <c r="H61" s="1085" t="s">
        <v>118</v>
      </c>
      <c r="I61" s="440"/>
      <c r="J61" s="160"/>
      <c r="K61" s="161">
        <f t="shared" si="0"/>
        <v>0</v>
      </c>
      <c r="L61" s="1302">
        <f>SUM(K61:K62)</f>
        <v>0</v>
      </c>
      <c r="N61" s="153">
        <f>E61</f>
        <v>0</v>
      </c>
      <c r="P61" s="153">
        <f>F61</f>
        <v>0</v>
      </c>
      <c r="R61" s="153">
        <f>I61</f>
        <v>0</v>
      </c>
      <c r="T61" s="153">
        <f>J61</f>
        <v>0</v>
      </c>
    </row>
    <row r="62" spans="1:21" s="153" customFormat="1" ht="13.5" customHeight="1" thickBot="1" x14ac:dyDescent="0.2">
      <c r="A62" s="1095"/>
      <c r="B62" s="1095"/>
      <c r="C62" s="162" t="s">
        <v>392</v>
      </c>
      <c r="D62" s="163" t="s">
        <v>119</v>
      </c>
      <c r="E62" s="442"/>
      <c r="F62" s="442"/>
      <c r="G62" s="443">
        <f t="shared" si="1"/>
        <v>0</v>
      </c>
      <c r="H62" s="1096"/>
      <c r="I62" s="442"/>
      <c r="J62" s="164"/>
      <c r="K62" s="165">
        <f t="shared" si="0"/>
        <v>0</v>
      </c>
      <c r="L62" s="1304"/>
      <c r="O62" s="153">
        <f>E62</f>
        <v>0</v>
      </c>
      <c r="Q62" s="153">
        <f>F62</f>
        <v>0</v>
      </c>
      <c r="S62" s="153">
        <f>I62</f>
        <v>0</v>
      </c>
      <c r="U62" s="153">
        <f>J62</f>
        <v>0</v>
      </c>
    </row>
    <row r="63" spans="1:21" s="153" customFormat="1" ht="13.5" customHeight="1" thickTop="1" x14ac:dyDescent="0.15">
      <c r="A63" s="1089">
        <f>+A61+1</f>
        <v>29</v>
      </c>
      <c r="B63" s="1089" t="s">
        <v>289</v>
      </c>
      <c r="C63" s="157" t="s">
        <v>115</v>
      </c>
      <c r="D63" s="158" t="s">
        <v>117</v>
      </c>
      <c r="E63" s="440"/>
      <c r="F63" s="440"/>
      <c r="G63" s="441">
        <f t="shared" si="1"/>
        <v>0</v>
      </c>
      <c r="H63" s="1085" t="s">
        <v>118</v>
      </c>
      <c r="I63" s="440"/>
      <c r="J63" s="160"/>
      <c r="K63" s="161">
        <f t="shared" si="0"/>
        <v>0</v>
      </c>
      <c r="L63" s="1302">
        <f>SUM(K63:K64)</f>
        <v>0</v>
      </c>
      <c r="N63" s="153">
        <f>E63</f>
        <v>0</v>
      </c>
      <c r="P63" s="153">
        <f>F63</f>
        <v>0</v>
      </c>
      <c r="R63" s="153">
        <f>I63</f>
        <v>0</v>
      </c>
      <c r="T63" s="153">
        <f>J63</f>
        <v>0</v>
      </c>
    </row>
    <row r="64" spans="1:21" s="153" customFormat="1" ht="13.5" customHeight="1" thickBot="1" x14ac:dyDescent="0.2">
      <c r="A64" s="1095"/>
      <c r="B64" s="1095"/>
      <c r="C64" s="162" t="s">
        <v>392</v>
      </c>
      <c r="D64" s="163" t="s">
        <v>119</v>
      </c>
      <c r="E64" s="442"/>
      <c r="F64" s="442"/>
      <c r="G64" s="443">
        <f t="shared" si="1"/>
        <v>0</v>
      </c>
      <c r="H64" s="1096"/>
      <c r="I64" s="442"/>
      <c r="J64" s="164"/>
      <c r="K64" s="165">
        <f t="shared" si="0"/>
        <v>0</v>
      </c>
      <c r="L64" s="1304"/>
      <c r="O64" s="153">
        <f>E64</f>
        <v>0</v>
      </c>
      <c r="Q64" s="153">
        <f>F64</f>
        <v>0</v>
      </c>
      <c r="S64" s="153">
        <f>I64</f>
        <v>0</v>
      </c>
      <c r="U64" s="153">
        <f>J64</f>
        <v>0</v>
      </c>
    </row>
    <row r="65" spans="1:21" s="153" customFormat="1" ht="13.5" customHeight="1" thickTop="1" x14ac:dyDescent="0.15">
      <c r="A65" s="1089">
        <f>+A63+1</f>
        <v>30</v>
      </c>
      <c r="B65" s="1089" t="s">
        <v>394</v>
      </c>
      <c r="C65" s="157" t="s">
        <v>115</v>
      </c>
      <c r="D65" s="158" t="s">
        <v>117</v>
      </c>
      <c r="E65" s="440"/>
      <c r="F65" s="440"/>
      <c r="G65" s="441">
        <f t="shared" si="1"/>
        <v>0</v>
      </c>
      <c r="H65" s="1085" t="s">
        <v>118</v>
      </c>
      <c r="I65" s="440"/>
      <c r="J65" s="160"/>
      <c r="K65" s="161">
        <f t="shared" si="0"/>
        <v>0</v>
      </c>
      <c r="L65" s="1302">
        <f>SUM(K65:K66)</f>
        <v>0</v>
      </c>
      <c r="N65" s="153">
        <f>E65</f>
        <v>0</v>
      </c>
      <c r="P65" s="153">
        <f>F65</f>
        <v>0</v>
      </c>
      <c r="R65" s="153">
        <f>I65</f>
        <v>0</v>
      </c>
      <c r="T65" s="153">
        <f>J65</f>
        <v>0</v>
      </c>
    </row>
    <row r="66" spans="1:21" s="153" customFormat="1" ht="13.5" customHeight="1" thickBot="1" x14ac:dyDescent="0.2">
      <c r="A66" s="1095"/>
      <c r="B66" s="1095"/>
      <c r="C66" s="162" t="s">
        <v>392</v>
      </c>
      <c r="D66" s="163" t="s">
        <v>119</v>
      </c>
      <c r="E66" s="442"/>
      <c r="F66" s="442"/>
      <c r="G66" s="443">
        <f t="shared" si="1"/>
        <v>0</v>
      </c>
      <c r="H66" s="1096"/>
      <c r="I66" s="442"/>
      <c r="J66" s="164"/>
      <c r="K66" s="165">
        <f t="shared" si="0"/>
        <v>0</v>
      </c>
      <c r="L66" s="1304"/>
      <c r="O66" s="153">
        <f>E66</f>
        <v>0</v>
      </c>
      <c r="Q66" s="153">
        <f>F66</f>
        <v>0</v>
      </c>
      <c r="S66" s="153">
        <f>I66</f>
        <v>0</v>
      </c>
      <c r="U66" s="153">
        <f>J66</f>
        <v>0</v>
      </c>
    </row>
    <row r="67" spans="1:21" s="153" customFormat="1" ht="13.5" customHeight="1" thickTop="1" x14ac:dyDescent="0.15">
      <c r="A67" s="1089">
        <f>+A65+1</f>
        <v>31</v>
      </c>
      <c r="B67" s="1089" t="s">
        <v>291</v>
      </c>
      <c r="C67" s="157" t="s">
        <v>115</v>
      </c>
      <c r="D67" s="158" t="s">
        <v>117</v>
      </c>
      <c r="E67" s="440"/>
      <c r="F67" s="440"/>
      <c r="G67" s="441">
        <f t="shared" si="1"/>
        <v>0</v>
      </c>
      <c r="H67" s="1085" t="s">
        <v>118</v>
      </c>
      <c r="I67" s="440"/>
      <c r="J67" s="160"/>
      <c r="K67" s="161">
        <f t="shared" si="0"/>
        <v>0</v>
      </c>
      <c r="L67" s="1302">
        <f>SUM(K67:K68)</f>
        <v>0</v>
      </c>
      <c r="N67" s="153">
        <f>E67</f>
        <v>0</v>
      </c>
      <c r="P67" s="153">
        <f>F67</f>
        <v>0</v>
      </c>
      <c r="R67" s="153">
        <f>I67</f>
        <v>0</v>
      </c>
      <c r="T67" s="153">
        <f>J67</f>
        <v>0</v>
      </c>
    </row>
    <row r="68" spans="1:21" s="153" customFormat="1" ht="13.5" customHeight="1" thickBot="1" x14ac:dyDescent="0.2">
      <c r="A68" s="1095"/>
      <c r="B68" s="1095"/>
      <c r="C68" s="162" t="s">
        <v>392</v>
      </c>
      <c r="D68" s="163" t="s">
        <v>119</v>
      </c>
      <c r="E68" s="442"/>
      <c r="F68" s="442"/>
      <c r="G68" s="443">
        <f t="shared" si="1"/>
        <v>0</v>
      </c>
      <c r="H68" s="1096"/>
      <c r="I68" s="442"/>
      <c r="J68" s="164"/>
      <c r="K68" s="165">
        <f t="shared" si="0"/>
        <v>0</v>
      </c>
      <c r="L68" s="1304"/>
      <c r="O68" s="153">
        <f>E68</f>
        <v>0</v>
      </c>
      <c r="Q68" s="153">
        <f>F68</f>
        <v>0</v>
      </c>
      <c r="S68" s="153">
        <f>I68</f>
        <v>0</v>
      </c>
      <c r="U68" s="153">
        <f>J68</f>
        <v>0</v>
      </c>
    </row>
    <row r="69" spans="1:21" s="153" customFormat="1" ht="13.5" customHeight="1" thickTop="1" x14ac:dyDescent="0.15">
      <c r="A69" s="1089">
        <f>+A67+1</f>
        <v>32</v>
      </c>
      <c r="B69" s="1089" t="s">
        <v>395</v>
      </c>
      <c r="C69" s="157" t="s">
        <v>115</v>
      </c>
      <c r="D69" s="158" t="s">
        <v>117</v>
      </c>
      <c r="E69" s="440"/>
      <c r="F69" s="440"/>
      <c r="G69" s="441">
        <f t="shared" si="1"/>
        <v>0</v>
      </c>
      <c r="H69" s="1085" t="s">
        <v>118</v>
      </c>
      <c r="I69" s="440"/>
      <c r="J69" s="160"/>
      <c r="K69" s="161">
        <f t="shared" si="0"/>
        <v>0</v>
      </c>
      <c r="L69" s="1302">
        <f>SUM(K69:K70)</f>
        <v>0</v>
      </c>
      <c r="N69" s="153">
        <f>E69</f>
        <v>0</v>
      </c>
      <c r="P69" s="153">
        <f>F69</f>
        <v>0</v>
      </c>
      <c r="R69" s="153">
        <f>I69</f>
        <v>0</v>
      </c>
      <c r="T69" s="153">
        <f>J69</f>
        <v>0</v>
      </c>
    </row>
    <row r="70" spans="1:21" s="153" customFormat="1" ht="13.5" customHeight="1" thickBot="1" x14ac:dyDescent="0.2">
      <c r="A70" s="1095"/>
      <c r="B70" s="1095"/>
      <c r="C70" s="162" t="s">
        <v>392</v>
      </c>
      <c r="D70" s="163" t="s">
        <v>119</v>
      </c>
      <c r="E70" s="442"/>
      <c r="F70" s="442"/>
      <c r="G70" s="443">
        <f t="shared" si="1"/>
        <v>0</v>
      </c>
      <c r="H70" s="1096"/>
      <c r="I70" s="442"/>
      <c r="J70" s="164"/>
      <c r="K70" s="165">
        <f t="shared" si="0"/>
        <v>0</v>
      </c>
      <c r="L70" s="1304"/>
      <c r="O70" s="153">
        <f>E70</f>
        <v>0</v>
      </c>
      <c r="Q70" s="153">
        <f>F70</f>
        <v>0</v>
      </c>
      <c r="S70" s="153">
        <f>I70</f>
        <v>0</v>
      </c>
      <c r="U70" s="153">
        <f>J70</f>
        <v>0</v>
      </c>
    </row>
    <row r="71" spans="1:21" s="153" customFormat="1" ht="13.5" customHeight="1" thickTop="1" x14ac:dyDescent="0.15">
      <c r="A71" s="1089">
        <f>+A69+1</f>
        <v>33</v>
      </c>
      <c r="B71" s="1089" t="s">
        <v>334</v>
      </c>
      <c r="C71" s="157" t="s">
        <v>115</v>
      </c>
      <c r="D71" s="158" t="s">
        <v>117</v>
      </c>
      <c r="E71" s="440"/>
      <c r="F71" s="440"/>
      <c r="G71" s="441">
        <f t="shared" si="1"/>
        <v>0</v>
      </c>
      <c r="H71" s="1085" t="s">
        <v>118</v>
      </c>
      <c r="I71" s="440"/>
      <c r="J71" s="160"/>
      <c r="K71" s="161">
        <f t="shared" si="0"/>
        <v>0</v>
      </c>
      <c r="L71" s="1302">
        <f>SUM(K71:K72)</f>
        <v>0</v>
      </c>
      <c r="N71" s="153">
        <f>E71</f>
        <v>0</v>
      </c>
      <c r="P71" s="153">
        <f>F71</f>
        <v>0</v>
      </c>
      <c r="R71" s="153">
        <f>I71</f>
        <v>0</v>
      </c>
      <c r="T71" s="153">
        <f>J71</f>
        <v>0</v>
      </c>
    </row>
    <row r="72" spans="1:21" s="153" customFormat="1" ht="13.5" customHeight="1" thickBot="1" x14ac:dyDescent="0.2">
      <c r="A72" s="1095"/>
      <c r="B72" s="1095"/>
      <c r="C72" s="162" t="s">
        <v>392</v>
      </c>
      <c r="D72" s="163" t="s">
        <v>119</v>
      </c>
      <c r="E72" s="442"/>
      <c r="F72" s="442"/>
      <c r="G72" s="443">
        <f t="shared" si="1"/>
        <v>0</v>
      </c>
      <c r="H72" s="1096"/>
      <c r="I72" s="442"/>
      <c r="J72" s="164"/>
      <c r="K72" s="165">
        <f t="shared" ref="K72:K135" si="2">+I72+J72*12</f>
        <v>0</v>
      </c>
      <c r="L72" s="1304"/>
      <c r="O72" s="153">
        <f>E72</f>
        <v>0</v>
      </c>
      <c r="Q72" s="153">
        <f>F72</f>
        <v>0</v>
      </c>
      <c r="S72" s="153">
        <f>I72</f>
        <v>0</v>
      </c>
      <c r="U72" s="153">
        <f>J72</f>
        <v>0</v>
      </c>
    </row>
    <row r="73" spans="1:21" s="153" customFormat="1" ht="13.5" customHeight="1" thickTop="1" x14ac:dyDescent="0.15">
      <c r="A73" s="1089">
        <f>+A71+1</f>
        <v>34</v>
      </c>
      <c r="B73" s="1089" t="s">
        <v>294</v>
      </c>
      <c r="C73" s="157" t="s">
        <v>115</v>
      </c>
      <c r="D73" s="158" t="s">
        <v>117</v>
      </c>
      <c r="E73" s="440"/>
      <c r="F73" s="440"/>
      <c r="G73" s="441">
        <f t="shared" ref="G73:G136" si="3">+E73+F73*12</f>
        <v>0</v>
      </c>
      <c r="H73" s="1085" t="s">
        <v>118</v>
      </c>
      <c r="I73" s="440"/>
      <c r="J73" s="160"/>
      <c r="K73" s="161">
        <f t="shared" si="2"/>
        <v>0</v>
      </c>
      <c r="L73" s="1302">
        <f>SUM(K73:K74)</f>
        <v>0</v>
      </c>
      <c r="N73" s="153">
        <f>E73</f>
        <v>0</v>
      </c>
      <c r="P73" s="153">
        <f>F73</f>
        <v>0</v>
      </c>
      <c r="R73" s="153">
        <f>I73</f>
        <v>0</v>
      </c>
      <c r="T73" s="153">
        <f>J73</f>
        <v>0</v>
      </c>
    </row>
    <row r="74" spans="1:21" s="153" customFormat="1" ht="13.5" customHeight="1" thickBot="1" x14ac:dyDescent="0.2">
      <c r="A74" s="1095"/>
      <c r="B74" s="1095"/>
      <c r="C74" s="162" t="s">
        <v>392</v>
      </c>
      <c r="D74" s="163" t="s">
        <v>119</v>
      </c>
      <c r="E74" s="442"/>
      <c r="F74" s="442"/>
      <c r="G74" s="443">
        <f t="shared" si="3"/>
        <v>0</v>
      </c>
      <c r="H74" s="1096"/>
      <c r="I74" s="442"/>
      <c r="J74" s="164"/>
      <c r="K74" s="165">
        <f t="shared" si="2"/>
        <v>0</v>
      </c>
      <c r="L74" s="1304"/>
      <c r="O74" s="153">
        <f>E74</f>
        <v>0</v>
      </c>
      <c r="Q74" s="153">
        <f>F74</f>
        <v>0</v>
      </c>
      <c r="S74" s="153">
        <f>I74</f>
        <v>0</v>
      </c>
      <c r="U74" s="153">
        <f>J74</f>
        <v>0</v>
      </c>
    </row>
    <row r="75" spans="1:21" s="153" customFormat="1" ht="13.5" customHeight="1" thickTop="1" thickBot="1" x14ac:dyDescent="0.2">
      <c r="A75" s="1089">
        <f>+A73+1</f>
        <v>35</v>
      </c>
      <c r="B75" s="1098" t="s">
        <v>295</v>
      </c>
      <c r="C75" s="157" t="s">
        <v>115</v>
      </c>
      <c r="D75" s="158" t="s">
        <v>117</v>
      </c>
      <c r="E75" s="440"/>
      <c r="F75" s="440"/>
      <c r="G75" s="441">
        <f t="shared" si="3"/>
        <v>0</v>
      </c>
      <c r="H75" s="1085" t="s">
        <v>118</v>
      </c>
      <c r="I75" s="440"/>
      <c r="J75" s="160"/>
      <c r="K75" s="161">
        <f t="shared" si="2"/>
        <v>0</v>
      </c>
      <c r="L75" s="1302">
        <f>SUM(K75:K76)</f>
        <v>0</v>
      </c>
      <c r="N75" s="153">
        <f>E75</f>
        <v>0</v>
      </c>
      <c r="P75" s="153">
        <f>F75</f>
        <v>0</v>
      </c>
      <c r="R75" s="153">
        <f>I75</f>
        <v>0</v>
      </c>
      <c r="T75" s="153">
        <f>J75</f>
        <v>0</v>
      </c>
    </row>
    <row r="76" spans="1:21" s="153" customFormat="1" ht="13.5" customHeight="1" thickTop="1" thickBot="1" x14ac:dyDescent="0.2">
      <c r="A76" s="1095"/>
      <c r="B76" s="1098"/>
      <c r="C76" s="162" t="s">
        <v>392</v>
      </c>
      <c r="D76" s="163" t="s">
        <v>119</v>
      </c>
      <c r="E76" s="442"/>
      <c r="F76" s="442"/>
      <c r="G76" s="443">
        <f t="shared" si="3"/>
        <v>0</v>
      </c>
      <c r="H76" s="1096"/>
      <c r="I76" s="442"/>
      <c r="J76" s="164"/>
      <c r="K76" s="165">
        <f t="shared" si="2"/>
        <v>0</v>
      </c>
      <c r="L76" s="1304"/>
      <c r="O76" s="153">
        <f>E76</f>
        <v>0</v>
      </c>
      <c r="Q76" s="153">
        <f>F76</f>
        <v>0</v>
      </c>
      <c r="S76" s="153">
        <f>I76</f>
        <v>0</v>
      </c>
      <c r="U76" s="153">
        <f>J76</f>
        <v>0</v>
      </c>
    </row>
    <row r="77" spans="1:21" s="153" customFormat="1" ht="13.5" customHeight="1" thickTop="1" x14ac:dyDescent="0.15">
      <c r="A77" s="1089">
        <f>+A75+1</f>
        <v>36</v>
      </c>
      <c r="B77" s="1089" t="s">
        <v>296</v>
      </c>
      <c r="C77" s="157" t="s">
        <v>115</v>
      </c>
      <c r="D77" s="158" t="s">
        <v>117</v>
      </c>
      <c r="E77" s="440"/>
      <c r="F77" s="440"/>
      <c r="G77" s="441">
        <f t="shared" si="3"/>
        <v>0</v>
      </c>
      <c r="H77" s="1085" t="s">
        <v>118</v>
      </c>
      <c r="I77" s="440"/>
      <c r="J77" s="160"/>
      <c r="K77" s="161">
        <f t="shared" si="2"/>
        <v>0</v>
      </c>
      <c r="L77" s="1302">
        <f>SUM(K77:K78)</f>
        <v>0</v>
      </c>
      <c r="N77" s="153">
        <f>E77</f>
        <v>0</v>
      </c>
      <c r="P77" s="153">
        <f>F77</f>
        <v>0</v>
      </c>
      <c r="R77" s="153">
        <f>I77</f>
        <v>0</v>
      </c>
      <c r="T77" s="153">
        <f>J77</f>
        <v>0</v>
      </c>
    </row>
    <row r="78" spans="1:21" s="153" customFormat="1" ht="13.5" customHeight="1" thickBot="1" x14ac:dyDescent="0.2">
      <c r="A78" s="1095"/>
      <c r="B78" s="1095"/>
      <c r="C78" s="162" t="s">
        <v>392</v>
      </c>
      <c r="D78" s="163" t="s">
        <v>119</v>
      </c>
      <c r="E78" s="442"/>
      <c r="F78" s="442"/>
      <c r="G78" s="443">
        <f t="shared" si="3"/>
        <v>0</v>
      </c>
      <c r="H78" s="1096"/>
      <c r="I78" s="442"/>
      <c r="J78" s="164"/>
      <c r="K78" s="165">
        <f t="shared" si="2"/>
        <v>0</v>
      </c>
      <c r="L78" s="1304"/>
      <c r="O78" s="153">
        <f>E78</f>
        <v>0</v>
      </c>
      <c r="Q78" s="153">
        <f>F78</f>
        <v>0</v>
      </c>
      <c r="S78" s="153">
        <f>I78</f>
        <v>0</v>
      </c>
      <c r="U78" s="153">
        <f>J78</f>
        <v>0</v>
      </c>
    </row>
    <row r="79" spans="1:21" s="153" customFormat="1" ht="13.5" customHeight="1" thickTop="1" x14ac:dyDescent="0.15">
      <c r="A79" s="1089">
        <f>+A77+1</f>
        <v>37</v>
      </c>
      <c r="B79" s="1089" t="s">
        <v>297</v>
      </c>
      <c r="C79" s="157" t="s">
        <v>115</v>
      </c>
      <c r="D79" s="158" t="s">
        <v>117</v>
      </c>
      <c r="E79" s="440"/>
      <c r="F79" s="440"/>
      <c r="G79" s="441">
        <f t="shared" si="3"/>
        <v>0</v>
      </c>
      <c r="H79" s="1085" t="s">
        <v>118</v>
      </c>
      <c r="I79" s="440"/>
      <c r="J79" s="160"/>
      <c r="K79" s="161">
        <f t="shared" si="2"/>
        <v>0</v>
      </c>
      <c r="L79" s="1302">
        <f>SUM(K79:K80)</f>
        <v>0</v>
      </c>
      <c r="N79" s="153">
        <f>E79</f>
        <v>0</v>
      </c>
      <c r="P79" s="153">
        <f>F79</f>
        <v>0</v>
      </c>
      <c r="R79" s="153">
        <f>I79</f>
        <v>0</v>
      </c>
      <c r="T79" s="153">
        <f>J79</f>
        <v>0</v>
      </c>
    </row>
    <row r="80" spans="1:21" s="153" customFormat="1" ht="13.5" customHeight="1" thickBot="1" x14ac:dyDescent="0.2">
      <c r="A80" s="1095"/>
      <c r="B80" s="1095"/>
      <c r="C80" s="162" t="s">
        <v>392</v>
      </c>
      <c r="D80" s="163" t="s">
        <v>119</v>
      </c>
      <c r="E80" s="442"/>
      <c r="F80" s="442"/>
      <c r="G80" s="443">
        <f t="shared" si="3"/>
        <v>0</v>
      </c>
      <c r="H80" s="1096"/>
      <c r="I80" s="442"/>
      <c r="J80" s="164"/>
      <c r="K80" s="165">
        <f t="shared" si="2"/>
        <v>0</v>
      </c>
      <c r="L80" s="1304"/>
      <c r="O80" s="153">
        <f>E80</f>
        <v>0</v>
      </c>
      <c r="Q80" s="153">
        <f>F80</f>
        <v>0</v>
      </c>
      <c r="S80" s="153">
        <f>I80</f>
        <v>0</v>
      </c>
      <c r="U80" s="153">
        <f>J80</f>
        <v>0</v>
      </c>
    </row>
    <row r="81" spans="1:21" s="153" customFormat="1" ht="13.5" customHeight="1" thickTop="1" x14ac:dyDescent="0.15">
      <c r="A81" s="1089">
        <f>+A79+1</f>
        <v>38</v>
      </c>
      <c r="B81" s="1089" t="s">
        <v>298</v>
      </c>
      <c r="C81" s="157" t="s">
        <v>115</v>
      </c>
      <c r="D81" s="158" t="s">
        <v>117</v>
      </c>
      <c r="E81" s="440"/>
      <c r="F81" s="440"/>
      <c r="G81" s="441">
        <f t="shared" si="3"/>
        <v>0</v>
      </c>
      <c r="H81" s="1085" t="s">
        <v>118</v>
      </c>
      <c r="I81" s="440"/>
      <c r="J81" s="160"/>
      <c r="K81" s="161">
        <f t="shared" si="2"/>
        <v>0</v>
      </c>
      <c r="L81" s="1302">
        <f>SUM(K81:K82)</f>
        <v>0</v>
      </c>
      <c r="N81" s="153">
        <f>E81</f>
        <v>0</v>
      </c>
      <c r="P81" s="153">
        <f>F81</f>
        <v>0</v>
      </c>
      <c r="R81" s="153">
        <f>I81</f>
        <v>0</v>
      </c>
      <c r="T81" s="153">
        <f>J81</f>
        <v>0</v>
      </c>
    </row>
    <row r="82" spans="1:21" s="153" customFormat="1" ht="13.5" customHeight="1" thickBot="1" x14ac:dyDescent="0.2">
      <c r="A82" s="1095"/>
      <c r="B82" s="1095"/>
      <c r="C82" s="162" t="s">
        <v>392</v>
      </c>
      <c r="D82" s="163" t="s">
        <v>119</v>
      </c>
      <c r="E82" s="442"/>
      <c r="F82" s="442"/>
      <c r="G82" s="443">
        <f t="shared" si="3"/>
        <v>0</v>
      </c>
      <c r="H82" s="1096"/>
      <c r="I82" s="442"/>
      <c r="J82" s="164"/>
      <c r="K82" s="165">
        <f t="shared" si="2"/>
        <v>0</v>
      </c>
      <c r="L82" s="1304"/>
      <c r="O82" s="153">
        <f>E82</f>
        <v>0</v>
      </c>
      <c r="Q82" s="153">
        <f>F82</f>
        <v>0</v>
      </c>
      <c r="S82" s="153">
        <f>I82</f>
        <v>0</v>
      </c>
      <c r="U82" s="153">
        <f>J82</f>
        <v>0</v>
      </c>
    </row>
    <row r="83" spans="1:21" s="153" customFormat="1" ht="13.5" customHeight="1" thickTop="1" x14ac:dyDescent="0.15">
      <c r="A83" s="1089">
        <f>+A81+1</f>
        <v>39</v>
      </c>
      <c r="B83" s="1089" t="s">
        <v>299</v>
      </c>
      <c r="C83" s="157" t="s">
        <v>115</v>
      </c>
      <c r="D83" s="158" t="s">
        <v>117</v>
      </c>
      <c r="E83" s="440"/>
      <c r="F83" s="440"/>
      <c r="G83" s="441">
        <f t="shared" si="3"/>
        <v>0</v>
      </c>
      <c r="H83" s="1085" t="s">
        <v>118</v>
      </c>
      <c r="I83" s="440"/>
      <c r="J83" s="160"/>
      <c r="K83" s="161">
        <f t="shared" si="2"/>
        <v>0</v>
      </c>
      <c r="L83" s="1302">
        <f>SUM(K83:K84)</f>
        <v>0</v>
      </c>
      <c r="N83" s="153">
        <f>E83</f>
        <v>0</v>
      </c>
      <c r="P83" s="153">
        <f>F83</f>
        <v>0</v>
      </c>
      <c r="R83" s="153">
        <f>I83</f>
        <v>0</v>
      </c>
      <c r="T83" s="153">
        <f>J83</f>
        <v>0</v>
      </c>
    </row>
    <row r="84" spans="1:21" s="153" customFormat="1" ht="13.5" customHeight="1" thickBot="1" x14ac:dyDescent="0.2">
      <c r="A84" s="1095"/>
      <c r="B84" s="1095"/>
      <c r="C84" s="162" t="s">
        <v>392</v>
      </c>
      <c r="D84" s="163" t="s">
        <v>119</v>
      </c>
      <c r="E84" s="442"/>
      <c r="F84" s="442"/>
      <c r="G84" s="443">
        <f t="shared" si="3"/>
        <v>0</v>
      </c>
      <c r="H84" s="1096"/>
      <c r="I84" s="442"/>
      <c r="J84" s="164"/>
      <c r="K84" s="165">
        <f t="shared" si="2"/>
        <v>0</v>
      </c>
      <c r="L84" s="1304"/>
      <c r="O84" s="153">
        <f>E84</f>
        <v>0</v>
      </c>
      <c r="Q84" s="153">
        <f>F84</f>
        <v>0</v>
      </c>
      <c r="S84" s="153">
        <f>I84</f>
        <v>0</v>
      </c>
      <c r="U84" s="153">
        <f>J84</f>
        <v>0</v>
      </c>
    </row>
    <row r="85" spans="1:21" s="153" customFormat="1" ht="13.5" customHeight="1" thickTop="1" x14ac:dyDescent="0.15">
      <c r="A85" s="1089">
        <f>+A83+1</f>
        <v>40</v>
      </c>
      <c r="B85" s="1089" t="s">
        <v>300</v>
      </c>
      <c r="C85" s="157" t="s">
        <v>115</v>
      </c>
      <c r="D85" s="158" t="s">
        <v>117</v>
      </c>
      <c r="E85" s="440"/>
      <c r="F85" s="440"/>
      <c r="G85" s="441">
        <f t="shared" si="3"/>
        <v>0</v>
      </c>
      <c r="H85" s="1085" t="s">
        <v>118</v>
      </c>
      <c r="I85" s="440"/>
      <c r="J85" s="160"/>
      <c r="K85" s="161">
        <f t="shared" si="2"/>
        <v>0</v>
      </c>
      <c r="L85" s="1302">
        <f>SUM(K85:K86)</f>
        <v>0</v>
      </c>
      <c r="N85" s="153">
        <f>E85</f>
        <v>0</v>
      </c>
      <c r="P85" s="153">
        <f>F85</f>
        <v>0</v>
      </c>
      <c r="R85" s="153">
        <f>I85</f>
        <v>0</v>
      </c>
      <c r="T85" s="153">
        <f>J85</f>
        <v>0</v>
      </c>
    </row>
    <row r="86" spans="1:21" s="153" customFormat="1" ht="13.5" customHeight="1" thickBot="1" x14ac:dyDescent="0.2">
      <c r="A86" s="1095"/>
      <c r="B86" s="1095"/>
      <c r="C86" s="162" t="s">
        <v>392</v>
      </c>
      <c r="D86" s="163" t="s">
        <v>119</v>
      </c>
      <c r="E86" s="442"/>
      <c r="F86" s="442"/>
      <c r="G86" s="443">
        <f t="shared" si="3"/>
        <v>0</v>
      </c>
      <c r="H86" s="1096"/>
      <c r="I86" s="442"/>
      <c r="J86" s="164"/>
      <c r="K86" s="165">
        <f t="shared" si="2"/>
        <v>0</v>
      </c>
      <c r="L86" s="1304"/>
      <c r="O86" s="153">
        <f>E86</f>
        <v>0</v>
      </c>
      <c r="Q86" s="153">
        <f>F86</f>
        <v>0</v>
      </c>
      <c r="S86" s="153">
        <f>I86</f>
        <v>0</v>
      </c>
      <c r="U86" s="153">
        <f>J86</f>
        <v>0</v>
      </c>
    </row>
    <row r="87" spans="1:21" s="153" customFormat="1" ht="13.5" customHeight="1" thickTop="1" x14ac:dyDescent="0.15">
      <c r="A87" s="1089">
        <f>+A85+1</f>
        <v>41</v>
      </c>
      <c r="B87" s="1089" t="s">
        <v>335</v>
      </c>
      <c r="C87" s="157" t="s">
        <v>115</v>
      </c>
      <c r="D87" s="158" t="s">
        <v>117</v>
      </c>
      <c r="E87" s="440"/>
      <c r="F87" s="440"/>
      <c r="G87" s="441">
        <f t="shared" si="3"/>
        <v>0</v>
      </c>
      <c r="H87" s="1085" t="s">
        <v>118</v>
      </c>
      <c r="I87" s="440"/>
      <c r="J87" s="160"/>
      <c r="K87" s="161">
        <f t="shared" si="2"/>
        <v>0</v>
      </c>
      <c r="L87" s="1302">
        <f>SUM(K87:K88)</f>
        <v>0</v>
      </c>
      <c r="N87" s="153">
        <f>E87</f>
        <v>0</v>
      </c>
      <c r="P87" s="153">
        <f>F87</f>
        <v>0</v>
      </c>
      <c r="R87" s="153">
        <f>I87</f>
        <v>0</v>
      </c>
      <c r="T87" s="153">
        <f>J87</f>
        <v>0</v>
      </c>
    </row>
    <row r="88" spans="1:21" s="153" customFormat="1" ht="13.5" customHeight="1" thickBot="1" x14ac:dyDescent="0.2">
      <c r="A88" s="1095"/>
      <c r="B88" s="1095"/>
      <c r="C88" s="162" t="s">
        <v>392</v>
      </c>
      <c r="D88" s="163" t="s">
        <v>119</v>
      </c>
      <c r="E88" s="442"/>
      <c r="F88" s="442"/>
      <c r="G88" s="443">
        <f t="shared" si="3"/>
        <v>0</v>
      </c>
      <c r="H88" s="1096"/>
      <c r="I88" s="442"/>
      <c r="J88" s="164"/>
      <c r="K88" s="165">
        <f t="shared" si="2"/>
        <v>0</v>
      </c>
      <c r="L88" s="1304"/>
      <c r="O88" s="153">
        <f>E88</f>
        <v>0</v>
      </c>
      <c r="Q88" s="153">
        <f>F88</f>
        <v>0</v>
      </c>
      <c r="S88" s="153">
        <f>I88</f>
        <v>0</v>
      </c>
      <c r="U88" s="153">
        <f>J88</f>
        <v>0</v>
      </c>
    </row>
    <row r="89" spans="1:21" s="153" customFormat="1" ht="13.5" customHeight="1" thickTop="1" x14ac:dyDescent="0.15">
      <c r="A89" s="1089">
        <f>+A87+1</f>
        <v>42</v>
      </c>
      <c r="B89" s="1089" t="s">
        <v>304</v>
      </c>
      <c r="C89" s="157" t="s">
        <v>115</v>
      </c>
      <c r="D89" s="158" t="s">
        <v>117</v>
      </c>
      <c r="E89" s="440"/>
      <c r="F89" s="440"/>
      <c r="G89" s="441">
        <f t="shared" si="3"/>
        <v>0</v>
      </c>
      <c r="H89" s="1085" t="s">
        <v>118</v>
      </c>
      <c r="I89" s="440"/>
      <c r="J89" s="160"/>
      <c r="K89" s="161">
        <f t="shared" si="2"/>
        <v>0</v>
      </c>
      <c r="L89" s="1302">
        <f>SUM(K89:K90)</f>
        <v>0</v>
      </c>
      <c r="N89" s="153">
        <f>E89</f>
        <v>0</v>
      </c>
      <c r="P89" s="153">
        <f>F89</f>
        <v>0</v>
      </c>
      <c r="R89" s="153">
        <f>I89</f>
        <v>0</v>
      </c>
      <c r="T89" s="153">
        <f>J89</f>
        <v>0</v>
      </c>
    </row>
    <row r="90" spans="1:21" s="153" customFormat="1" ht="13.5" customHeight="1" thickBot="1" x14ac:dyDescent="0.2">
      <c r="A90" s="1095"/>
      <c r="B90" s="1095"/>
      <c r="C90" s="162" t="s">
        <v>392</v>
      </c>
      <c r="D90" s="163" t="s">
        <v>119</v>
      </c>
      <c r="E90" s="442"/>
      <c r="F90" s="442"/>
      <c r="G90" s="443">
        <f t="shared" si="3"/>
        <v>0</v>
      </c>
      <c r="H90" s="1096"/>
      <c r="I90" s="442"/>
      <c r="J90" s="164"/>
      <c r="K90" s="165">
        <f t="shared" si="2"/>
        <v>0</v>
      </c>
      <c r="L90" s="1304"/>
      <c r="O90" s="153">
        <f>E90</f>
        <v>0</v>
      </c>
      <c r="Q90" s="153">
        <f>F90</f>
        <v>0</v>
      </c>
      <c r="S90" s="153">
        <f>I90</f>
        <v>0</v>
      </c>
      <c r="U90" s="153">
        <f>J90</f>
        <v>0</v>
      </c>
    </row>
    <row r="91" spans="1:21" s="153" customFormat="1" ht="13.5" customHeight="1" thickTop="1" x14ac:dyDescent="0.15">
      <c r="A91" s="1089">
        <f>+A89+1</f>
        <v>43</v>
      </c>
      <c r="B91" s="1089" t="s">
        <v>336</v>
      </c>
      <c r="C91" s="157" t="s">
        <v>115</v>
      </c>
      <c r="D91" s="158" t="s">
        <v>117</v>
      </c>
      <c r="E91" s="440"/>
      <c r="F91" s="440"/>
      <c r="G91" s="441">
        <f t="shared" si="3"/>
        <v>0</v>
      </c>
      <c r="H91" s="1085" t="s">
        <v>118</v>
      </c>
      <c r="I91" s="440"/>
      <c r="J91" s="160"/>
      <c r="K91" s="161">
        <f t="shared" si="2"/>
        <v>0</v>
      </c>
      <c r="L91" s="1302">
        <f>SUM(K91:K92)</f>
        <v>0</v>
      </c>
      <c r="N91" s="153">
        <f>E91</f>
        <v>0</v>
      </c>
      <c r="P91" s="153">
        <f>F91</f>
        <v>0</v>
      </c>
      <c r="R91" s="153">
        <f>I91</f>
        <v>0</v>
      </c>
      <c r="T91" s="153">
        <f>J91</f>
        <v>0</v>
      </c>
    </row>
    <row r="92" spans="1:21" s="153" customFormat="1" ht="13.5" customHeight="1" thickBot="1" x14ac:dyDescent="0.2">
      <c r="A92" s="1095"/>
      <c r="B92" s="1095"/>
      <c r="C92" s="162" t="s">
        <v>392</v>
      </c>
      <c r="D92" s="163" t="s">
        <v>119</v>
      </c>
      <c r="E92" s="442"/>
      <c r="F92" s="442"/>
      <c r="G92" s="443">
        <f t="shared" si="3"/>
        <v>0</v>
      </c>
      <c r="H92" s="1096"/>
      <c r="I92" s="442"/>
      <c r="J92" s="164"/>
      <c r="K92" s="165">
        <f t="shared" si="2"/>
        <v>0</v>
      </c>
      <c r="L92" s="1304"/>
      <c r="O92" s="153">
        <f>E92</f>
        <v>0</v>
      </c>
      <c r="Q92" s="153">
        <f>F92</f>
        <v>0</v>
      </c>
      <c r="S92" s="153">
        <f>I92</f>
        <v>0</v>
      </c>
      <c r="U92" s="153">
        <f>J92</f>
        <v>0</v>
      </c>
    </row>
    <row r="93" spans="1:21" s="153" customFormat="1" ht="13.5" customHeight="1" thickTop="1" x14ac:dyDescent="0.15">
      <c r="A93" s="1089">
        <f>+A91+1</f>
        <v>44</v>
      </c>
      <c r="B93" s="1089" t="s">
        <v>337</v>
      </c>
      <c r="C93" s="157" t="s">
        <v>115</v>
      </c>
      <c r="D93" s="158" t="s">
        <v>117</v>
      </c>
      <c r="E93" s="440"/>
      <c r="F93" s="440"/>
      <c r="G93" s="441">
        <f t="shared" si="3"/>
        <v>0</v>
      </c>
      <c r="H93" s="1085" t="s">
        <v>118</v>
      </c>
      <c r="I93" s="440"/>
      <c r="J93" s="160"/>
      <c r="K93" s="161">
        <f t="shared" si="2"/>
        <v>0</v>
      </c>
      <c r="L93" s="1302">
        <f>SUM(K93:K94)</f>
        <v>0</v>
      </c>
      <c r="N93" s="153">
        <f>E93</f>
        <v>0</v>
      </c>
      <c r="P93" s="153">
        <f>F93</f>
        <v>0</v>
      </c>
      <c r="R93" s="153">
        <f>I93</f>
        <v>0</v>
      </c>
      <c r="T93" s="153">
        <f>J93</f>
        <v>0</v>
      </c>
    </row>
    <row r="94" spans="1:21" s="153" customFormat="1" ht="13.5" customHeight="1" thickBot="1" x14ac:dyDescent="0.2">
      <c r="A94" s="1095"/>
      <c r="B94" s="1095"/>
      <c r="C94" s="162" t="s">
        <v>392</v>
      </c>
      <c r="D94" s="163" t="s">
        <v>119</v>
      </c>
      <c r="E94" s="442"/>
      <c r="F94" s="442"/>
      <c r="G94" s="443">
        <f t="shared" si="3"/>
        <v>0</v>
      </c>
      <c r="H94" s="1096"/>
      <c r="I94" s="442"/>
      <c r="J94" s="164"/>
      <c r="K94" s="165">
        <f t="shared" si="2"/>
        <v>0</v>
      </c>
      <c r="L94" s="1304"/>
      <c r="O94" s="153">
        <f>E94</f>
        <v>0</v>
      </c>
      <c r="Q94" s="153">
        <f>F94</f>
        <v>0</v>
      </c>
      <c r="S94" s="153">
        <f>I94</f>
        <v>0</v>
      </c>
      <c r="U94" s="153">
        <f>J94</f>
        <v>0</v>
      </c>
    </row>
    <row r="95" spans="1:21" s="153" customFormat="1" ht="13.5" customHeight="1" thickTop="1" x14ac:dyDescent="0.15">
      <c r="A95" s="1089">
        <f>+A93+1</f>
        <v>45</v>
      </c>
      <c r="B95" s="1089" t="s">
        <v>305</v>
      </c>
      <c r="C95" s="157" t="s">
        <v>115</v>
      </c>
      <c r="D95" s="158" t="s">
        <v>117</v>
      </c>
      <c r="E95" s="440"/>
      <c r="F95" s="440"/>
      <c r="G95" s="441">
        <f t="shared" si="3"/>
        <v>0</v>
      </c>
      <c r="H95" s="1085" t="s">
        <v>118</v>
      </c>
      <c r="I95" s="440"/>
      <c r="J95" s="160"/>
      <c r="K95" s="161">
        <f t="shared" si="2"/>
        <v>0</v>
      </c>
      <c r="L95" s="1302">
        <f>SUM(K95:K96)</f>
        <v>0</v>
      </c>
      <c r="N95" s="153">
        <f>E95</f>
        <v>0</v>
      </c>
      <c r="P95" s="153">
        <f>F95</f>
        <v>0</v>
      </c>
      <c r="R95" s="153">
        <f>I95</f>
        <v>0</v>
      </c>
      <c r="T95" s="153">
        <f>J95</f>
        <v>0</v>
      </c>
    </row>
    <row r="96" spans="1:21" s="153" customFormat="1" ht="13.5" customHeight="1" thickBot="1" x14ac:dyDescent="0.2">
      <c r="A96" s="1095"/>
      <c r="B96" s="1095"/>
      <c r="C96" s="162" t="s">
        <v>392</v>
      </c>
      <c r="D96" s="163" t="s">
        <v>119</v>
      </c>
      <c r="E96" s="442"/>
      <c r="F96" s="442"/>
      <c r="G96" s="443">
        <f t="shared" si="3"/>
        <v>0</v>
      </c>
      <c r="H96" s="1096"/>
      <c r="I96" s="442"/>
      <c r="J96" s="164"/>
      <c r="K96" s="165">
        <f t="shared" si="2"/>
        <v>0</v>
      </c>
      <c r="L96" s="1304"/>
      <c r="O96" s="153">
        <f>E96</f>
        <v>0</v>
      </c>
      <c r="Q96" s="153">
        <f>F96</f>
        <v>0</v>
      </c>
      <c r="S96" s="153">
        <f>I96</f>
        <v>0</v>
      </c>
      <c r="U96" s="153">
        <f>J96</f>
        <v>0</v>
      </c>
    </row>
    <row r="97" spans="1:21" s="153" customFormat="1" ht="13.5" customHeight="1" thickTop="1" x14ac:dyDescent="0.15">
      <c r="A97" s="1089">
        <f>+A95+1</f>
        <v>46</v>
      </c>
      <c r="B97" s="1089" t="s">
        <v>306</v>
      </c>
      <c r="C97" s="157" t="s">
        <v>115</v>
      </c>
      <c r="D97" s="158" t="s">
        <v>117</v>
      </c>
      <c r="E97" s="440"/>
      <c r="F97" s="440"/>
      <c r="G97" s="441">
        <f t="shared" si="3"/>
        <v>0</v>
      </c>
      <c r="H97" s="1085" t="s">
        <v>118</v>
      </c>
      <c r="I97" s="440"/>
      <c r="J97" s="160"/>
      <c r="K97" s="161">
        <f t="shared" si="2"/>
        <v>0</v>
      </c>
      <c r="L97" s="1302">
        <f>SUM(K97:K98)</f>
        <v>0</v>
      </c>
      <c r="N97" s="153">
        <f>E97</f>
        <v>0</v>
      </c>
      <c r="P97" s="153">
        <f>F97</f>
        <v>0</v>
      </c>
      <c r="R97" s="153">
        <f>I97</f>
        <v>0</v>
      </c>
      <c r="T97" s="153">
        <f>J97</f>
        <v>0</v>
      </c>
    </row>
    <row r="98" spans="1:21" s="153" customFormat="1" ht="13.5" customHeight="1" thickBot="1" x14ac:dyDescent="0.2">
      <c r="A98" s="1090"/>
      <c r="B98" s="1090"/>
      <c r="C98" s="166" t="s">
        <v>392</v>
      </c>
      <c r="D98" s="167" t="s">
        <v>119</v>
      </c>
      <c r="E98" s="444"/>
      <c r="F98" s="444"/>
      <c r="G98" s="602">
        <f t="shared" si="3"/>
        <v>0</v>
      </c>
      <c r="H98" s="1086"/>
      <c r="I98" s="444"/>
      <c r="J98" s="168"/>
      <c r="K98" s="169">
        <f t="shared" si="2"/>
        <v>0</v>
      </c>
      <c r="L98" s="1303"/>
      <c r="O98" s="153">
        <f>E98</f>
        <v>0</v>
      </c>
      <c r="Q98" s="153">
        <f>F98</f>
        <v>0</v>
      </c>
      <c r="S98" s="153">
        <f>I98</f>
        <v>0</v>
      </c>
      <c r="U98" s="153">
        <f>J98</f>
        <v>0</v>
      </c>
    </row>
    <row r="99" spans="1:21" s="153" customFormat="1" ht="13.5" customHeight="1" thickTop="1" x14ac:dyDescent="0.15">
      <c r="A99" s="1089">
        <f>+A97+1</f>
        <v>47</v>
      </c>
      <c r="B99" s="1089" t="s">
        <v>307</v>
      </c>
      <c r="C99" s="157" t="s">
        <v>115</v>
      </c>
      <c r="D99" s="158" t="s">
        <v>117</v>
      </c>
      <c r="E99" s="440"/>
      <c r="F99" s="440"/>
      <c r="G99" s="441">
        <f t="shared" si="3"/>
        <v>0</v>
      </c>
      <c r="H99" s="1085" t="s">
        <v>118</v>
      </c>
      <c r="I99" s="440"/>
      <c r="J99" s="160"/>
      <c r="K99" s="161">
        <f t="shared" si="2"/>
        <v>0</v>
      </c>
      <c r="L99" s="1302">
        <f>SUM(K99:K100)</f>
        <v>0</v>
      </c>
      <c r="N99" s="153">
        <f>E99</f>
        <v>0</v>
      </c>
      <c r="P99" s="153">
        <f>F99</f>
        <v>0</v>
      </c>
      <c r="R99" s="153">
        <f>I99</f>
        <v>0</v>
      </c>
      <c r="T99" s="153">
        <f>J99</f>
        <v>0</v>
      </c>
    </row>
    <row r="100" spans="1:21" s="153" customFormat="1" ht="13.5" customHeight="1" thickBot="1" x14ac:dyDescent="0.2">
      <c r="A100" s="1090"/>
      <c r="B100" s="1090"/>
      <c r="C100" s="166" t="s">
        <v>392</v>
      </c>
      <c r="D100" s="167" t="s">
        <v>119</v>
      </c>
      <c r="E100" s="444"/>
      <c r="F100" s="444"/>
      <c r="G100" s="602">
        <f t="shared" si="3"/>
        <v>0</v>
      </c>
      <c r="H100" s="1086"/>
      <c r="I100" s="444"/>
      <c r="J100" s="168"/>
      <c r="K100" s="169">
        <f t="shared" si="2"/>
        <v>0</v>
      </c>
      <c r="L100" s="1303"/>
      <c r="O100" s="153">
        <f>E100</f>
        <v>0</v>
      </c>
      <c r="Q100" s="153">
        <f>F100</f>
        <v>0</v>
      </c>
      <c r="S100" s="153">
        <f>I100</f>
        <v>0</v>
      </c>
      <c r="U100" s="153">
        <f>J100</f>
        <v>0</v>
      </c>
    </row>
    <row r="101" spans="1:21" s="153" customFormat="1" ht="13.5" customHeight="1" thickTop="1" x14ac:dyDescent="0.15">
      <c r="A101" s="1089">
        <f>+A99+1</f>
        <v>48</v>
      </c>
      <c r="B101" s="1089" t="s">
        <v>338</v>
      </c>
      <c r="C101" s="157" t="s">
        <v>115</v>
      </c>
      <c r="D101" s="158" t="s">
        <v>117</v>
      </c>
      <c r="E101" s="440"/>
      <c r="F101" s="440"/>
      <c r="G101" s="441">
        <f t="shared" si="3"/>
        <v>0</v>
      </c>
      <c r="H101" s="1085" t="s">
        <v>118</v>
      </c>
      <c r="I101" s="440"/>
      <c r="J101" s="160"/>
      <c r="K101" s="161">
        <f t="shared" si="2"/>
        <v>0</v>
      </c>
      <c r="L101" s="1302">
        <f>SUM(K101:K102)</f>
        <v>0</v>
      </c>
      <c r="N101" s="153">
        <f>E101</f>
        <v>0</v>
      </c>
      <c r="P101" s="153">
        <f>F101</f>
        <v>0</v>
      </c>
      <c r="R101" s="153">
        <f>I101</f>
        <v>0</v>
      </c>
      <c r="T101" s="153">
        <f>J101</f>
        <v>0</v>
      </c>
    </row>
    <row r="102" spans="1:21" s="153" customFormat="1" ht="13.5" customHeight="1" thickBot="1" x14ac:dyDescent="0.2">
      <c r="A102" s="1090"/>
      <c r="B102" s="1090"/>
      <c r="C102" s="166" t="s">
        <v>392</v>
      </c>
      <c r="D102" s="167" t="s">
        <v>119</v>
      </c>
      <c r="E102" s="444"/>
      <c r="F102" s="444"/>
      <c r="G102" s="443">
        <f t="shared" si="3"/>
        <v>0</v>
      </c>
      <c r="H102" s="1086"/>
      <c r="I102" s="444"/>
      <c r="J102" s="168"/>
      <c r="K102" s="169">
        <f t="shared" si="2"/>
        <v>0</v>
      </c>
      <c r="L102" s="1303"/>
      <c r="O102" s="153">
        <f>E102</f>
        <v>0</v>
      </c>
      <c r="Q102" s="153">
        <f>F102</f>
        <v>0</v>
      </c>
      <c r="S102" s="153">
        <f>I102</f>
        <v>0</v>
      </c>
      <c r="U102" s="153">
        <f>J102</f>
        <v>0</v>
      </c>
    </row>
    <row r="103" spans="1:21" s="153" customFormat="1" ht="13.5" customHeight="1" thickTop="1" x14ac:dyDescent="0.15">
      <c r="A103" s="1089">
        <f>+A101+1</f>
        <v>49</v>
      </c>
      <c r="B103" s="1089" t="s">
        <v>309</v>
      </c>
      <c r="C103" s="157" t="s">
        <v>115</v>
      </c>
      <c r="D103" s="158" t="s">
        <v>117</v>
      </c>
      <c r="E103" s="440"/>
      <c r="F103" s="440"/>
      <c r="G103" s="441">
        <f t="shared" si="3"/>
        <v>0</v>
      </c>
      <c r="H103" s="1085" t="s">
        <v>118</v>
      </c>
      <c r="I103" s="440"/>
      <c r="J103" s="160"/>
      <c r="K103" s="161">
        <f t="shared" si="2"/>
        <v>0</v>
      </c>
      <c r="L103" s="1302">
        <f>SUM(K103:K104)</f>
        <v>0</v>
      </c>
      <c r="N103" s="153">
        <f>E103</f>
        <v>0</v>
      </c>
      <c r="P103" s="153">
        <f>F103</f>
        <v>0</v>
      </c>
      <c r="R103" s="153">
        <f>I103</f>
        <v>0</v>
      </c>
      <c r="T103" s="153">
        <f>J103</f>
        <v>0</v>
      </c>
    </row>
    <row r="104" spans="1:21" s="153" customFormat="1" ht="13.5" customHeight="1" thickBot="1" x14ac:dyDescent="0.2">
      <c r="A104" s="1095"/>
      <c r="B104" s="1095"/>
      <c r="C104" s="162" t="s">
        <v>392</v>
      </c>
      <c r="D104" s="163" t="s">
        <v>119</v>
      </c>
      <c r="E104" s="442"/>
      <c r="F104" s="442"/>
      <c r="G104" s="443">
        <f t="shared" si="3"/>
        <v>0</v>
      </c>
      <c r="H104" s="1096"/>
      <c r="I104" s="442"/>
      <c r="J104" s="164"/>
      <c r="K104" s="165">
        <f t="shared" si="2"/>
        <v>0</v>
      </c>
      <c r="L104" s="1304"/>
      <c r="O104" s="153">
        <f>E104</f>
        <v>0</v>
      </c>
      <c r="Q104" s="153">
        <f>F104</f>
        <v>0</v>
      </c>
      <c r="S104" s="153">
        <f>I104</f>
        <v>0</v>
      </c>
      <c r="U104" s="153">
        <f>J104</f>
        <v>0</v>
      </c>
    </row>
    <row r="105" spans="1:21" s="153" customFormat="1" ht="13.5" customHeight="1" thickTop="1" x14ac:dyDescent="0.15">
      <c r="A105" s="1089">
        <f>+A103+1</f>
        <v>50</v>
      </c>
      <c r="B105" s="1089" t="s">
        <v>310</v>
      </c>
      <c r="C105" s="157" t="s">
        <v>115</v>
      </c>
      <c r="D105" s="158" t="s">
        <v>117</v>
      </c>
      <c r="E105" s="440"/>
      <c r="F105" s="440"/>
      <c r="G105" s="441">
        <f t="shared" si="3"/>
        <v>0</v>
      </c>
      <c r="H105" s="1085" t="s">
        <v>118</v>
      </c>
      <c r="I105" s="440"/>
      <c r="J105" s="160"/>
      <c r="K105" s="161">
        <f t="shared" si="2"/>
        <v>0</v>
      </c>
      <c r="L105" s="1302">
        <f>SUM(K105:K106)</f>
        <v>0</v>
      </c>
      <c r="N105" s="153">
        <f>E105</f>
        <v>0</v>
      </c>
      <c r="P105" s="153">
        <f>F105</f>
        <v>0</v>
      </c>
      <c r="R105" s="153">
        <f>I105</f>
        <v>0</v>
      </c>
      <c r="T105" s="153">
        <f>J105</f>
        <v>0</v>
      </c>
    </row>
    <row r="106" spans="1:21" s="153" customFormat="1" ht="13.5" customHeight="1" thickBot="1" x14ac:dyDescent="0.2">
      <c r="A106" s="1095"/>
      <c r="B106" s="1095"/>
      <c r="C106" s="162" t="s">
        <v>392</v>
      </c>
      <c r="D106" s="163" t="s">
        <v>119</v>
      </c>
      <c r="E106" s="442"/>
      <c r="F106" s="442"/>
      <c r="G106" s="443">
        <f t="shared" si="3"/>
        <v>0</v>
      </c>
      <c r="H106" s="1096"/>
      <c r="I106" s="442"/>
      <c r="J106" s="164"/>
      <c r="K106" s="165">
        <f t="shared" si="2"/>
        <v>0</v>
      </c>
      <c r="L106" s="1304"/>
      <c r="O106" s="153">
        <f>E106</f>
        <v>0</v>
      </c>
      <c r="Q106" s="153">
        <f>F106</f>
        <v>0</v>
      </c>
      <c r="S106" s="153">
        <f>I106</f>
        <v>0</v>
      </c>
      <c r="U106" s="153">
        <f>J106</f>
        <v>0</v>
      </c>
    </row>
    <row r="107" spans="1:21" s="153" customFormat="1" ht="13.5" customHeight="1" thickTop="1" x14ac:dyDescent="0.15">
      <c r="A107" s="1089">
        <f>+A105+1</f>
        <v>51</v>
      </c>
      <c r="B107" s="1089" t="s">
        <v>311</v>
      </c>
      <c r="C107" s="157" t="s">
        <v>115</v>
      </c>
      <c r="D107" s="158" t="s">
        <v>117</v>
      </c>
      <c r="E107" s="440"/>
      <c r="F107" s="440"/>
      <c r="G107" s="441">
        <f t="shared" si="3"/>
        <v>0</v>
      </c>
      <c r="H107" s="1085" t="s">
        <v>118</v>
      </c>
      <c r="I107" s="440"/>
      <c r="J107" s="160"/>
      <c r="K107" s="161">
        <f t="shared" si="2"/>
        <v>0</v>
      </c>
      <c r="L107" s="1302">
        <f>SUM(K107:K108)</f>
        <v>0</v>
      </c>
      <c r="N107" s="153">
        <f>E107</f>
        <v>0</v>
      </c>
      <c r="P107" s="153">
        <f>F107</f>
        <v>0</v>
      </c>
      <c r="R107" s="153">
        <f>I107</f>
        <v>0</v>
      </c>
      <c r="T107" s="153">
        <f>J107</f>
        <v>0</v>
      </c>
    </row>
    <row r="108" spans="1:21" s="153" customFormat="1" ht="13.5" customHeight="1" thickBot="1" x14ac:dyDescent="0.2">
      <c r="A108" s="1095"/>
      <c r="B108" s="1095"/>
      <c r="C108" s="162" t="s">
        <v>392</v>
      </c>
      <c r="D108" s="163" t="s">
        <v>119</v>
      </c>
      <c r="E108" s="442"/>
      <c r="F108" s="442"/>
      <c r="G108" s="443">
        <f t="shared" si="3"/>
        <v>0</v>
      </c>
      <c r="H108" s="1096"/>
      <c r="I108" s="442"/>
      <c r="J108" s="164"/>
      <c r="K108" s="165">
        <f t="shared" si="2"/>
        <v>0</v>
      </c>
      <c r="L108" s="1304"/>
      <c r="O108" s="153">
        <f>E108</f>
        <v>0</v>
      </c>
      <c r="Q108" s="153">
        <f>F108</f>
        <v>0</v>
      </c>
      <c r="S108" s="153">
        <f>I108</f>
        <v>0</v>
      </c>
      <c r="U108" s="153">
        <f>J108</f>
        <v>0</v>
      </c>
    </row>
    <row r="109" spans="1:21" s="153" customFormat="1" ht="13.5" customHeight="1" thickTop="1" thickBot="1" x14ac:dyDescent="0.2">
      <c r="A109" s="1089">
        <f>+A107+1</f>
        <v>52</v>
      </c>
      <c r="B109" s="1098" t="s">
        <v>312</v>
      </c>
      <c r="C109" s="157" t="s">
        <v>115</v>
      </c>
      <c r="D109" s="158" t="s">
        <v>117</v>
      </c>
      <c r="E109" s="440"/>
      <c r="F109" s="440"/>
      <c r="G109" s="441">
        <f t="shared" si="3"/>
        <v>0</v>
      </c>
      <c r="H109" s="1085" t="s">
        <v>118</v>
      </c>
      <c r="I109" s="440"/>
      <c r="J109" s="160"/>
      <c r="K109" s="161">
        <f t="shared" si="2"/>
        <v>0</v>
      </c>
      <c r="L109" s="1302">
        <f>SUM(K109:K110)</f>
        <v>0</v>
      </c>
      <c r="N109" s="153">
        <f>E109</f>
        <v>0</v>
      </c>
      <c r="P109" s="153">
        <f>F109</f>
        <v>0</v>
      </c>
      <c r="R109" s="153">
        <f>I109</f>
        <v>0</v>
      </c>
      <c r="T109" s="153">
        <f>J109</f>
        <v>0</v>
      </c>
    </row>
    <row r="110" spans="1:21" s="153" customFormat="1" ht="13.5" customHeight="1" thickTop="1" thickBot="1" x14ac:dyDescent="0.2">
      <c r="A110" s="1095"/>
      <c r="B110" s="1098"/>
      <c r="C110" s="162" t="s">
        <v>392</v>
      </c>
      <c r="D110" s="163" t="s">
        <v>119</v>
      </c>
      <c r="E110" s="442"/>
      <c r="F110" s="442"/>
      <c r="G110" s="443">
        <f t="shared" si="3"/>
        <v>0</v>
      </c>
      <c r="H110" s="1096"/>
      <c r="I110" s="442"/>
      <c r="J110" s="164"/>
      <c r="K110" s="165">
        <f t="shared" si="2"/>
        <v>0</v>
      </c>
      <c r="L110" s="1304"/>
      <c r="O110" s="153">
        <f>E110</f>
        <v>0</v>
      </c>
      <c r="Q110" s="153">
        <f>F110</f>
        <v>0</v>
      </c>
      <c r="S110" s="153">
        <f>I110</f>
        <v>0</v>
      </c>
      <c r="U110" s="153">
        <f>J110</f>
        <v>0</v>
      </c>
    </row>
    <row r="111" spans="1:21" s="153" customFormat="1" ht="13.5" customHeight="1" thickTop="1" x14ac:dyDescent="0.15">
      <c r="A111" s="1089">
        <f>+A109+1</f>
        <v>53</v>
      </c>
      <c r="B111" s="1089" t="s">
        <v>313</v>
      </c>
      <c r="C111" s="157" t="s">
        <v>115</v>
      </c>
      <c r="D111" s="158" t="s">
        <v>117</v>
      </c>
      <c r="E111" s="440"/>
      <c r="F111" s="440"/>
      <c r="G111" s="441">
        <f t="shared" si="3"/>
        <v>0</v>
      </c>
      <c r="H111" s="1085" t="s">
        <v>118</v>
      </c>
      <c r="I111" s="440"/>
      <c r="J111" s="160"/>
      <c r="K111" s="161">
        <f t="shared" si="2"/>
        <v>0</v>
      </c>
      <c r="L111" s="1302">
        <f>SUM(K111:K112)</f>
        <v>0</v>
      </c>
      <c r="N111" s="153">
        <f>E111</f>
        <v>0</v>
      </c>
      <c r="P111" s="153">
        <f>F111</f>
        <v>0</v>
      </c>
      <c r="R111" s="153">
        <f>I111</f>
        <v>0</v>
      </c>
      <c r="T111" s="153">
        <f>J111</f>
        <v>0</v>
      </c>
    </row>
    <row r="112" spans="1:21" s="153" customFormat="1" ht="13.5" customHeight="1" thickBot="1" x14ac:dyDescent="0.2">
      <c r="A112" s="1095"/>
      <c r="B112" s="1095"/>
      <c r="C112" s="162" t="s">
        <v>392</v>
      </c>
      <c r="D112" s="163" t="s">
        <v>119</v>
      </c>
      <c r="E112" s="442"/>
      <c r="F112" s="442"/>
      <c r="G112" s="443">
        <f t="shared" si="3"/>
        <v>0</v>
      </c>
      <c r="H112" s="1096"/>
      <c r="I112" s="442"/>
      <c r="J112" s="164"/>
      <c r="K112" s="165">
        <f t="shared" si="2"/>
        <v>0</v>
      </c>
      <c r="L112" s="1304"/>
      <c r="O112" s="153">
        <f>E112</f>
        <v>0</v>
      </c>
      <c r="Q112" s="153">
        <f>F112</f>
        <v>0</v>
      </c>
      <c r="S112" s="153">
        <f>I112</f>
        <v>0</v>
      </c>
      <c r="U112" s="153">
        <f>J112</f>
        <v>0</v>
      </c>
    </row>
    <row r="113" spans="1:21" s="153" customFormat="1" ht="13.5" customHeight="1" thickTop="1" x14ac:dyDescent="0.15">
      <c r="A113" s="1089">
        <f>+A111+1</f>
        <v>54</v>
      </c>
      <c r="B113" s="1089" t="s">
        <v>314</v>
      </c>
      <c r="C113" s="157" t="s">
        <v>115</v>
      </c>
      <c r="D113" s="158" t="s">
        <v>117</v>
      </c>
      <c r="E113" s="440"/>
      <c r="F113" s="440"/>
      <c r="G113" s="441">
        <f t="shared" si="3"/>
        <v>0</v>
      </c>
      <c r="H113" s="1085" t="s">
        <v>118</v>
      </c>
      <c r="I113" s="440"/>
      <c r="J113" s="160"/>
      <c r="K113" s="161">
        <f t="shared" si="2"/>
        <v>0</v>
      </c>
      <c r="L113" s="1302">
        <f>SUM(K113:K114)</f>
        <v>0</v>
      </c>
      <c r="N113" s="153">
        <f>E113</f>
        <v>0</v>
      </c>
      <c r="P113" s="153">
        <f>F113</f>
        <v>0</v>
      </c>
      <c r="R113" s="153">
        <f>I113</f>
        <v>0</v>
      </c>
      <c r="T113" s="153">
        <f>J113</f>
        <v>0</v>
      </c>
    </row>
    <row r="114" spans="1:21" s="153" customFormat="1" ht="13.5" customHeight="1" thickBot="1" x14ac:dyDescent="0.2">
      <c r="A114" s="1095"/>
      <c r="B114" s="1095"/>
      <c r="C114" s="162" t="s">
        <v>392</v>
      </c>
      <c r="D114" s="163" t="s">
        <v>119</v>
      </c>
      <c r="E114" s="442"/>
      <c r="F114" s="442"/>
      <c r="G114" s="443">
        <f t="shared" si="3"/>
        <v>0</v>
      </c>
      <c r="H114" s="1096"/>
      <c r="I114" s="442"/>
      <c r="J114" s="164"/>
      <c r="K114" s="165">
        <f t="shared" si="2"/>
        <v>0</v>
      </c>
      <c r="L114" s="1304"/>
      <c r="O114" s="153">
        <f>E114</f>
        <v>0</v>
      </c>
      <c r="Q114" s="153">
        <f>F114</f>
        <v>0</v>
      </c>
      <c r="S114" s="153">
        <f>I114</f>
        <v>0</v>
      </c>
      <c r="U114" s="153">
        <f>J114</f>
        <v>0</v>
      </c>
    </row>
    <row r="115" spans="1:21" s="153" customFormat="1" ht="13.5" customHeight="1" thickTop="1" x14ac:dyDescent="0.15">
      <c r="A115" s="1089">
        <f>+A113+1</f>
        <v>55</v>
      </c>
      <c r="B115" s="1089" t="s">
        <v>315</v>
      </c>
      <c r="C115" s="157" t="s">
        <v>115</v>
      </c>
      <c r="D115" s="158" t="s">
        <v>117</v>
      </c>
      <c r="E115" s="440"/>
      <c r="F115" s="440"/>
      <c r="G115" s="441">
        <f t="shared" si="3"/>
        <v>0</v>
      </c>
      <c r="H115" s="1085" t="s">
        <v>118</v>
      </c>
      <c r="I115" s="440"/>
      <c r="J115" s="160"/>
      <c r="K115" s="161">
        <f t="shared" si="2"/>
        <v>0</v>
      </c>
      <c r="L115" s="1302">
        <f>SUM(K115:K116)</f>
        <v>0</v>
      </c>
      <c r="N115" s="153">
        <f>E115</f>
        <v>0</v>
      </c>
      <c r="P115" s="153">
        <f>F115</f>
        <v>0</v>
      </c>
      <c r="R115" s="153">
        <f>I115</f>
        <v>0</v>
      </c>
      <c r="T115" s="153">
        <f>J115</f>
        <v>0</v>
      </c>
    </row>
    <row r="116" spans="1:21" s="153" customFormat="1" ht="13.5" customHeight="1" thickBot="1" x14ac:dyDescent="0.2">
      <c r="A116" s="1095"/>
      <c r="B116" s="1095"/>
      <c r="C116" s="162" t="s">
        <v>392</v>
      </c>
      <c r="D116" s="163" t="s">
        <v>119</v>
      </c>
      <c r="E116" s="442"/>
      <c r="F116" s="442"/>
      <c r="G116" s="443">
        <f t="shared" si="3"/>
        <v>0</v>
      </c>
      <c r="H116" s="1096"/>
      <c r="I116" s="442"/>
      <c r="J116" s="164"/>
      <c r="K116" s="165">
        <f t="shared" si="2"/>
        <v>0</v>
      </c>
      <c r="L116" s="1304"/>
      <c r="O116" s="153">
        <f>E116</f>
        <v>0</v>
      </c>
      <c r="Q116" s="153">
        <f>F116</f>
        <v>0</v>
      </c>
      <c r="S116" s="153">
        <f>I116</f>
        <v>0</v>
      </c>
      <c r="U116" s="153">
        <f>J116</f>
        <v>0</v>
      </c>
    </row>
    <row r="117" spans="1:21" s="153" customFormat="1" ht="13.5" customHeight="1" thickTop="1" x14ac:dyDescent="0.15">
      <c r="A117" s="1089">
        <f>+A115+1</f>
        <v>56</v>
      </c>
      <c r="B117" s="1089" t="s">
        <v>316</v>
      </c>
      <c r="C117" s="157" t="s">
        <v>115</v>
      </c>
      <c r="D117" s="158" t="s">
        <v>117</v>
      </c>
      <c r="E117" s="440"/>
      <c r="F117" s="440"/>
      <c r="G117" s="441">
        <f t="shared" si="3"/>
        <v>0</v>
      </c>
      <c r="H117" s="1085" t="s">
        <v>118</v>
      </c>
      <c r="I117" s="440"/>
      <c r="J117" s="160"/>
      <c r="K117" s="161">
        <f t="shared" si="2"/>
        <v>0</v>
      </c>
      <c r="L117" s="1302">
        <f>SUM(K117:K118)</f>
        <v>0</v>
      </c>
      <c r="N117" s="153">
        <f>E117</f>
        <v>0</v>
      </c>
      <c r="P117" s="153">
        <f>F117</f>
        <v>0</v>
      </c>
      <c r="R117" s="153">
        <f>I117</f>
        <v>0</v>
      </c>
      <c r="T117" s="153">
        <f>J117</f>
        <v>0</v>
      </c>
    </row>
    <row r="118" spans="1:21" s="153" customFormat="1" ht="13.5" customHeight="1" thickBot="1" x14ac:dyDescent="0.2">
      <c r="A118" s="1095"/>
      <c r="B118" s="1095"/>
      <c r="C118" s="162" t="s">
        <v>392</v>
      </c>
      <c r="D118" s="163" t="s">
        <v>119</v>
      </c>
      <c r="E118" s="442"/>
      <c r="F118" s="442"/>
      <c r="G118" s="443">
        <f t="shared" si="3"/>
        <v>0</v>
      </c>
      <c r="H118" s="1096"/>
      <c r="I118" s="442"/>
      <c r="J118" s="164"/>
      <c r="K118" s="165">
        <f t="shared" si="2"/>
        <v>0</v>
      </c>
      <c r="L118" s="1304"/>
      <c r="O118" s="153">
        <f>E118</f>
        <v>0</v>
      </c>
      <c r="Q118" s="153">
        <f>F118</f>
        <v>0</v>
      </c>
      <c r="S118" s="153">
        <f>I118</f>
        <v>0</v>
      </c>
      <c r="U118" s="153">
        <f>J118</f>
        <v>0</v>
      </c>
    </row>
    <row r="119" spans="1:21" s="153" customFormat="1" ht="13.5" customHeight="1" thickTop="1" x14ac:dyDescent="0.15">
      <c r="A119" s="1089">
        <f>+A117+1</f>
        <v>57</v>
      </c>
      <c r="B119" s="1089" t="s">
        <v>317</v>
      </c>
      <c r="C119" s="157" t="s">
        <v>115</v>
      </c>
      <c r="D119" s="158" t="s">
        <v>117</v>
      </c>
      <c r="E119" s="440"/>
      <c r="F119" s="440"/>
      <c r="G119" s="441">
        <f t="shared" si="3"/>
        <v>0</v>
      </c>
      <c r="H119" s="1085" t="s">
        <v>118</v>
      </c>
      <c r="I119" s="440"/>
      <c r="J119" s="160"/>
      <c r="K119" s="161">
        <f t="shared" si="2"/>
        <v>0</v>
      </c>
      <c r="L119" s="1302">
        <f>SUM(K119:K120)</f>
        <v>0</v>
      </c>
      <c r="N119" s="153">
        <f>E119</f>
        <v>0</v>
      </c>
      <c r="P119" s="153">
        <f>F119</f>
        <v>0</v>
      </c>
      <c r="R119" s="153">
        <f>I119</f>
        <v>0</v>
      </c>
      <c r="T119" s="153">
        <f>J119</f>
        <v>0</v>
      </c>
    </row>
    <row r="120" spans="1:21" s="153" customFormat="1" ht="13.5" customHeight="1" thickBot="1" x14ac:dyDescent="0.2">
      <c r="A120" s="1095"/>
      <c r="B120" s="1095"/>
      <c r="C120" s="162" t="s">
        <v>392</v>
      </c>
      <c r="D120" s="163" t="s">
        <v>119</v>
      </c>
      <c r="E120" s="442"/>
      <c r="F120" s="442"/>
      <c r="G120" s="443">
        <f t="shared" si="3"/>
        <v>0</v>
      </c>
      <c r="H120" s="1096"/>
      <c r="I120" s="442"/>
      <c r="J120" s="164"/>
      <c r="K120" s="165">
        <f t="shared" si="2"/>
        <v>0</v>
      </c>
      <c r="L120" s="1304"/>
      <c r="O120" s="153">
        <f>E120</f>
        <v>0</v>
      </c>
      <c r="Q120" s="153">
        <f>F120</f>
        <v>0</v>
      </c>
      <c r="S120" s="153">
        <f>I120</f>
        <v>0</v>
      </c>
      <c r="U120" s="153">
        <f>J120</f>
        <v>0</v>
      </c>
    </row>
    <row r="121" spans="1:21" s="153" customFormat="1" ht="13.5" customHeight="1" thickTop="1" x14ac:dyDescent="0.15">
      <c r="A121" s="1089">
        <f>+A119+1</f>
        <v>58</v>
      </c>
      <c r="B121" s="1089" t="s">
        <v>318</v>
      </c>
      <c r="C121" s="157" t="s">
        <v>115</v>
      </c>
      <c r="D121" s="158" t="s">
        <v>117</v>
      </c>
      <c r="E121" s="440"/>
      <c r="F121" s="440"/>
      <c r="G121" s="441">
        <f t="shared" si="3"/>
        <v>0</v>
      </c>
      <c r="H121" s="1085" t="s">
        <v>118</v>
      </c>
      <c r="I121" s="440"/>
      <c r="J121" s="160"/>
      <c r="K121" s="161">
        <f t="shared" si="2"/>
        <v>0</v>
      </c>
      <c r="L121" s="1302">
        <f>SUM(K121:K122)</f>
        <v>0</v>
      </c>
      <c r="N121" s="153">
        <f>E121</f>
        <v>0</v>
      </c>
      <c r="P121" s="153">
        <f>F121</f>
        <v>0</v>
      </c>
      <c r="R121" s="153">
        <f>I121</f>
        <v>0</v>
      </c>
      <c r="T121" s="153">
        <f>J121</f>
        <v>0</v>
      </c>
    </row>
    <row r="122" spans="1:21" s="153" customFormat="1" ht="13.5" customHeight="1" thickBot="1" x14ac:dyDescent="0.2">
      <c r="A122" s="1095"/>
      <c r="B122" s="1095"/>
      <c r="C122" s="162" t="s">
        <v>392</v>
      </c>
      <c r="D122" s="163" t="s">
        <v>119</v>
      </c>
      <c r="E122" s="442"/>
      <c r="F122" s="442"/>
      <c r="G122" s="443">
        <f t="shared" si="3"/>
        <v>0</v>
      </c>
      <c r="H122" s="1096"/>
      <c r="I122" s="442"/>
      <c r="J122" s="164"/>
      <c r="K122" s="165">
        <f t="shared" si="2"/>
        <v>0</v>
      </c>
      <c r="L122" s="1304"/>
      <c r="O122" s="153">
        <f>E122</f>
        <v>0</v>
      </c>
      <c r="Q122" s="153">
        <f>F122</f>
        <v>0</v>
      </c>
      <c r="S122" s="153">
        <f>I122</f>
        <v>0</v>
      </c>
      <c r="U122" s="153">
        <f>J122</f>
        <v>0</v>
      </c>
    </row>
    <row r="123" spans="1:21" s="153" customFormat="1" ht="13.5" customHeight="1" thickTop="1" x14ac:dyDescent="0.15">
      <c r="A123" s="1089">
        <f>+A121+1</f>
        <v>59</v>
      </c>
      <c r="B123" s="1089" t="s">
        <v>319</v>
      </c>
      <c r="C123" s="157" t="s">
        <v>115</v>
      </c>
      <c r="D123" s="158" t="s">
        <v>117</v>
      </c>
      <c r="E123" s="440"/>
      <c r="F123" s="440"/>
      <c r="G123" s="441">
        <f t="shared" si="3"/>
        <v>0</v>
      </c>
      <c r="H123" s="1085" t="s">
        <v>118</v>
      </c>
      <c r="I123" s="440"/>
      <c r="J123" s="160"/>
      <c r="K123" s="161">
        <f t="shared" si="2"/>
        <v>0</v>
      </c>
      <c r="L123" s="1302">
        <f>SUM(K123:K124)</f>
        <v>0</v>
      </c>
      <c r="N123" s="153">
        <f>E123</f>
        <v>0</v>
      </c>
      <c r="P123" s="153">
        <f>F123</f>
        <v>0</v>
      </c>
      <c r="R123" s="153">
        <f>I123</f>
        <v>0</v>
      </c>
      <c r="T123" s="153">
        <f>J123</f>
        <v>0</v>
      </c>
    </row>
    <row r="124" spans="1:21" s="153" customFormat="1" ht="13.5" customHeight="1" thickBot="1" x14ac:dyDescent="0.2">
      <c r="A124" s="1095"/>
      <c r="B124" s="1095"/>
      <c r="C124" s="162" t="s">
        <v>392</v>
      </c>
      <c r="D124" s="163" t="s">
        <v>119</v>
      </c>
      <c r="E124" s="442"/>
      <c r="F124" s="442"/>
      <c r="G124" s="443">
        <f t="shared" si="3"/>
        <v>0</v>
      </c>
      <c r="H124" s="1096"/>
      <c r="I124" s="442"/>
      <c r="J124" s="164"/>
      <c r="K124" s="165">
        <f t="shared" si="2"/>
        <v>0</v>
      </c>
      <c r="L124" s="1304"/>
      <c r="O124" s="153">
        <f>E124</f>
        <v>0</v>
      </c>
      <c r="Q124" s="153">
        <f>F124</f>
        <v>0</v>
      </c>
      <c r="S124" s="153">
        <f>I124</f>
        <v>0</v>
      </c>
      <c r="U124" s="153">
        <f>J124</f>
        <v>0</v>
      </c>
    </row>
    <row r="125" spans="1:21" s="153" customFormat="1" ht="13.5" customHeight="1" thickTop="1" x14ac:dyDescent="0.15">
      <c r="A125" s="1089">
        <f>+A123+1</f>
        <v>60</v>
      </c>
      <c r="B125" s="1089" t="s">
        <v>320</v>
      </c>
      <c r="C125" s="157" t="s">
        <v>115</v>
      </c>
      <c r="D125" s="158" t="s">
        <v>117</v>
      </c>
      <c r="E125" s="440"/>
      <c r="F125" s="440"/>
      <c r="G125" s="441">
        <f t="shared" si="3"/>
        <v>0</v>
      </c>
      <c r="H125" s="1085" t="s">
        <v>118</v>
      </c>
      <c r="I125" s="440"/>
      <c r="J125" s="160"/>
      <c r="K125" s="161">
        <f t="shared" si="2"/>
        <v>0</v>
      </c>
      <c r="L125" s="1302">
        <f>SUM(K125:K126)</f>
        <v>0</v>
      </c>
      <c r="N125" s="153">
        <f>E125</f>
        <v>0</v>
      </c>
      <c r="P125" s="153">
        <f>F125</f>
        <v>0</v>
      </c>
      <c r="R125" s="153">
        <f>I125</f>
        <v>0</v>
      </c>
      <c r="T125" s="153">
        <f>J125</f>
        <v>0</v>
      </c>
    </row>
    <row r="126" spans="1:21" s="153" customFormat="1" ht="13.5" customHeight="1" thickBot="1" x14ac:dyDescent="0.2">
      <c r="A126" s="1095"/>
      <c r="B126" s="1095"/>
      <c r="C126" s="162" t="s">
        <v>392</v>
      </c>
      <c r="D126" s="163" t="s">
        <v>119</v>
      </c>
      <c r="E126" s="442"/>
      <c r="F126" s="442"/>
      <c r="G126" s="443">
        <f t="shared" si="3"/>
        <v>0</v>
      </c>
      <c r="H126" s="1096"/>
      <c r="I126" s="442"/>
      <c r="J126" s="164"/>
      <c r="K126" s="165">
        <f t="shared" si="2"/>
        <v>0</v>
      </c>
      <c r="L126" s="1304"/>
      <c r="O126" s="153">
        <f>E126</f>
        <v>0</v>
      </c>
      <c r="Q126" s="153">
        <f>F126</f>
        <v>0</v>
      </c>
      <c r="S126" s="153">
        <f>I126</f>
        <v>0</v>
      </c>
      <c r="U126" s="153">
        <f>J126</f>
        <v>0</v>
      </c>
    </row>
    <row r="127" spans="1:21" s="153" customFormat="1" ht="13.5" customHeight="1" thickTop="1" x14ac:dyDescent="0.15">
      <c r="A127" s="1089">
        <f>+A125+1</f>
        <v>61</v>
      </c>
      <c r="B127" s="1089" t="s">
        <v>321</v>
      </c>
      <c r="C127" s="157" t="s">
        <v>115</v>
      </c>
      <c r="D127" s="158" t="s">
        <v>117</v>
      </c>
      <c r="E127" s="440"/>
      <c r="F127" s="440"/>
      <c r="G127" s="441">
        <f t="shared" si="3"/>
        <v>0</v>
      </c>
      <c r="H127" s="1085" t="s">
        <v>118</v>
      </c>
      <c r="I127" s="440"/>
      <c r="J127" s="160"/>
      <c r="K127" s="161">
        <f t="shared" si="2"/>
        <v>0</v>
      </c>
      <c r="L127" s="1302">
        <f>SUM(K127:K128)</f>
        <v>0</v>
      </c>
      <c r="N127" s="153">
        <f>E127</f>
        <v>0</v>
      </c>
      <c r="P127" s="153">
        <f>F127</f>
        <v>0</v>
      </c>
      <c r="R127" s="153">
        <f>I127</f>
        <v>0</v>
      </c>
      <c r="T127" s="153">
        <f>J127</f>
        <v>0</v>
      </c>
    </row>
    <row r="128" spans="1:21" s="153" customFormat="1" ht="13.5" customHeight="1" thickBot="1" x14ac:dyDescent="0.2">
      <c r="A128" s="1095"/>
      <c r="B128" s="1095"/>
      <c r="C128" s="162" t="s">
        <v>392</v>
      </c>
      <c r="D128" s="163" t="s">
        <v>119</v>
      </c>
      <c r="E128" s="442"/>
      <c r="F128" s="442"/>
      <c r="G128" s="443">
        <f t="shared" si="3"/>
        <v>0</v>
      </c>
      <c r="H128" s="1096"/>
      <c r="I128" s="442"/>
      <c r="J128" s="164"/>
      <c r="K128" s="165">
        <f t="shared" si="2"/>
        <v>0</v>
      </c>
      <c r="L128" s="1304"/>
      <c r="O128" s="153">
        <f>E128</f>
        <v>0</v>
      </c>
      <c r="Q128" s="153">
        <f>F128</f>
        <v>0</v>
      </c>
      <c r="S128" s="153">
        <f>I128</f>
        <v>0</v>
      </c>
      <c r="U128" s="153">
        <f>J128</f>
        <v>0</v>
      </c>
    </row>
    <row r="129" spans="1:21" s="153" customFormat="1" ht="13.5" customHeight="1" thickTop="1" x14ac:dyDescent="0.15">
      <c r="A129" s="1089">
        <f>+A127+1</f>
        <v>62</v>
      </c>
      <c r="B129" s="1089" t="s">
        <v>322</v>
      </c>
      <c r="C129" s="157" t="s">
        <v>115</v>
      </c>
      <c r="D129" s="158" t="s">
        <v>117</v>
      </c>
      <c r="E129" s="440"/>
      <c r="F129" s="440"/>
      <c r="G129" s="441">
        <f t="shared" si="3"/>
        <v>0</v>
      </c>
      <c r="H129" s="1085" t="s">
        <v>118</v>
      </c>
      <c r="I129" s="440"/>
      <c r="J129" s="160"/>
      <c r="K129" s="161">
        <f t="shared" si="2"/>
        <v>0</v>
      </c>
      <c r="L129" s="1302">
        <f>SUM(K129:K130)</f>
        <v>0</v>
      </c>
      <c r="N129" s="153">
        <f>E129</f>
        <v>0</v>
      </c>
      <c r="P129" s="153">
        <f>F129</f>
        <v>0</v>
      </c>
      <c r="R129" s="153">
        <f>I129</f>
        <v>0</v>
      </c>
      <c r="T129" s="153">
        <f>J129</f>
        <v>0</v>
      </c>
    </row>
    <row r="130" spans="1:21" s="153" customFormat="1" ht="13.5" customHeight="1" thickBot="1" x14ac:dyDescent="0.2">
      <c r="A130" s="1095"/>
      <c r="B130" s="1095"/>
      <c r="C130" s="162" t="s">
        <v>392</v>
      </c>
      <c r="D130" s="163" t="s">
        <v>119</v>
      </c>
      <c r="E130" s="442"/>
      <c r="F130" s="442"/>
      <c r="G130" s="443">
        <f t="shared" si="3"/>
        <v>0</v>
      </c>
      <c r="H130" s="1096"/>
      <c r="I130" s="442"/>
      <c r="J130" s="164"/>
      <c r="K130" s="165">
        <f t="shared" si="2"/>
        <v>0</v>
      </c>
      <c r="L130" s="1304"/>
      <c r="O130" s="153">
        <f>E130</f>
        <v>0</v>
      </c>
      <c r="Q130" s="153">
        <f>F130</f>
        <v>0</v>
      </c>
      <c r="S130" s="153">
        <f>I130</f>
        <v>0</v>
      </c>
      <c r="U130" s="153">
        <f>J130</f>
        <v>0</v>
      </c>
    </row>
    <row r="131" spans="1:21" s="153" customFormat="1" ht="13.5" customHeight="1" thickTop="1" x14ac:dyDescent="0.15">
      <c r="A131" s="1089">
        <f>+A129+1</f>
        <v>63</v>
      </c>
      <c r="B131" s="1089" t="s">
        <v>323</v>
      </c>
      <c r="C131" s="157" t="s">
        <v>115</v>
      </c>
      <c r="D131" s="158" t="s">
        <v>117</v>
      </c>
      <c r="E131" s="440"/>
      <c r="F131" s="440"/>
      <c r="G131" s="441">
        <f t="shared" si="3"/>
        <v>0</v>
      </c>
      <c r="H131" s="1085" t="s">
        <v>118</v>
      </c>
      <c r="I131" s="440"/>
      <c r="J131" s="160"/>
      <c r="K131" s="161">
        <f t="shared" si="2"/>
        <v>0</v>
      </c>
      <c r="L131" s="1302">
        <f>SUM(K131:K132)</f>
        <v>0</v>
      </c>
      <c r="N131" s="153">
        <f>E131</f>
        <v>0</v>
      </c>
      <c r="P131" s="153">
        <f>F131</f>
        <v>0</v>
      </c>
      <c r="R131" s="153">
        <f>I131</f>
        <v>0</v>
      </c>
      <c r="T131" s="153">
        <f>J131</f>
        <v>0</v>
      </c>
    </row>
    <row r="132" spans="1:21" s="153" customFormat="1" ht="13.5" customHeight="1" thickBot="1" x14ac:dyDescent="0.2">
      <c r="A132" s="1095"/>
      <c r="B132" s="1095"/>
      <c r="C132" s="162" t="s">
        <v>392</v>
      </c>
      <c r="D132" s="163" t="s">
        <v>119</v>
      </c>
      <c r="E132" s="442"/>
      <c r="F132" s="442"/>
      <c r="G132" s="443">
        <f t="shared" si="3"/>
        <v>0</v>
      </c>
      <c r="H132" s="1096"/>
      <c r="I132" s="442"/>
      <c r="J132" s="164"/>
      <c r="K132" s="165">
        <f t="shared" si="2"/>
        <v>0</v>
      </c>
      <c r="L132" s="1304"/>
      <c r="O132" s="153">
        <f>E132</f>
        <v>0</v>
      </c>
      <c r="Q132" s="153">
        <f>F132</f>
        <v>0</v>
      </c>
      <c r="S132" s="153">
        <f>I132</f>
        <v>0</v>
      </c>
      <c r="U132" s="153">
        <f>J132</f>
        <v>0</v>
      </c>
    </row>
    <row r="133" spans="1:21" s="153" customFormat="1" ht="13.5" customHeight="1" thickTop="1" x14ac:dyDescent="0.15">
      <c r="A133" s="1089">
        <f>+A131+1</f>
        <v>64</v>
      </c>
      <c r="B133" s="1089" t="s">
        <v>324</v>
      </c>
      <c r="C133" s="157" t="s">
        <v>115</v>
      </c>
      <c r="D133" s="158" t="s">
        <v>117</v>
      </c>
      <c r="E133" s="440"/>
      <c r="F133" s="440"/>
      <c r="G133" s="441">
        <f t="shared" si="3"/>
        <v>0</v>
      </c>
      <c r="H133" s="1085" t="s">
        <v>118</v>
      </c>
      <c r="I133" s="440"/>
      <c r="J133" s="160"/>
      <c r="K133" s="161">
        <f t="shared" si="2"/>
        <v>0</v>
      </c>
      <c r="L133" s="1302">
        <f>SUM(K133:K134)</f>
        <v>0</v>
      </c>
      <c r="N133" s="153">
        <f>E133</f>
        <v>0</v>
      </c>
      <c r="P133" s="153">
        <f>F133</f>
        <v>0</v>
      </c>
      <c r="R133" s="153">
        <f>I133</f>
        <v>0</v>
      </c>
      <c r="T133" s="153">
        <f>J133</f>
        <v>0</v>
      </c>
    </row>
    <row r="134" spans="1:21" s="153" customFormat="1" ht="13.5" customHeight="1" thickBot="1" x14ac:dyDescent="0.2">
      <c r="A134" s="1095"/>
      <c r="B134" s="1095"/>
      <c r="C134" s="162" t="s">
        <v>392</v>
      </c>
      <c r="D134" s="163" t="s">
        <v>119</v>
      </c>
      <c r="E134" s="442"/>
      <c r="F134" s="442"/>
      <c r="G134" s="443">
        <f t="shared" si="3"/>
        <v>0</v>
      </c>
      <c r="H134" s="1096"/>
      <c r="I134" s="442"/>
      <c r="J134" s="164"/>
      <c r="K134" s="165">
        <f t="shared" si="2"/>
        <v>0</v>
      </c>
      <c r="L134" s="1304"/>
      <c r="O134" s="153">
        <f>E134</f>
        <v>0</v>
      </c>
      <c r="Q134" s="153">
        <f>F134</f>
        <v>0</v>
      </c>
      <c r="S134" s="153">
        <f>I134</f>
        <v>0</v>
      </c>
      <c r="U134" s="153">
        <f>J134</f>
        <v>0</v>
      </c>
    </row>
    <row r="135" spans="1:21" s="153" customFormat="1" ht="13.5" customHeight="1" thickTop="1" x14ac:dyDescent="0.15">
      <c r="A135" s="1089">
        <f>+A133+1</f>
        <v>65</v>
      </c>
      <c r="B135" s="1089" t="s">
        <v>325</v>
      </c>
      <c r="C135" s="157" t="s">
        <v>115</v>
      </c>
      <c r="D135" s="158" t="s">
        <v>117</v>
      </c>
      <c r="E135" s="440"/>
      <c r="F135" s="440"/>
      <c r="G135" s="441">
        <f t="shared" si="3"/>
        <v>0</v>
      </c>
      <c r="H135" s="1085" t="s">
        <v>118</v>
      </c>
      <c r="I135" s="440"/>
      <c r="J135" s="160"/>
      <c r="K135" s="161">
        <f t="shared" si="2"/>
        <v>0</v>
      </c>
      <c r="L135" s="1302">
        <f>SUM(K135:K136)</f>
        <v>0</v>
      </c>
      <c r="N135" s="153">
        <f>E135</f>
        <v>0</v>
      </c>
      <c r="P135" s="153">
        <f>F135</f>
        <v>0</v>
      </c>
      <c r="R135" s="153">
        <f>I135</f>
        <v>0</v>
      </c>
      <c r="T135" s="153">
        <f>J135</f>
        <v>0</v>
      </c>
    </row>
    <row r="136" spans="1:21" s="153" customFormat="1" ht="13.5" customHeight="1" thickBot="1" x14ac:dyDescent="0.2">
      <c r="A136" s="1095"/>
      <c r="B136" s="1095"/>
      <c r="C136" s="162" t="s">
        <v>392</v>
      </c>
      <c r="D136" s="163" t="s">
        <v>119</v>
      </c>
      <c r="E136" s="442"/>
      <c r="F136" s="442"/>
      <c r="G136" s="443">
        <f t="shared" si="3"/>
        <v>0</v>
      </c>
      <c r="H136" s="1096"/>
      <c r="I136" s="442"/>
      <c r="J136" s="164"/>
      <c r="K136" s="165">
        <f t="shared" ref="K136:K150" si="4">+I136+J136*12</f>
        <v>0</v>
      </c>
      <c r="L136" s="1304"/>
      <c r="O136" s="153">
        <f>E136</f>
        <v>0</v>
      </c>
      <c r="Q136" s="153">
        <f>F136</f>
        <v>0</v>
      </c>
      <c r="S136" s="153">
        <f>I136</f>
        <v>0</v>
      </c>
      <c r="U136" s="153">
        <f>J136</f>
        <v>0</v>
      </c>
    </row>
    <row r="137" spans="1:21" s="153" customFormat="1" ht="13.5" customHeight="1" thickTop="1" x14ac:dyDescent="0.15">
      <c r="A137" s="1089">
        <f>+A135+1</f>
        <v>66</v>
      </c>
      <c r="B137" s="1089" t="s">
        <v>326</v>
      </c>
      <c r="C137" s="157" t="s">
        <v>115</v>
      </c>
      <c r="D137" s="158" t="s">
        <v>117</v>
      </c>
      <c r="E137" s="440"/>
      <c r="F137" s="440"/>
      <c r="G137" s="441">
        <f t="shared" ref="G137:G150" si="5">+E137+F137*12</f>
        <v>0</v>
      </c>
      <c r="H137" s="1085" t="s">
        <v>118</v>
      </c>
      <c r="I137" s="440"/>
      <c r="J137" s="160"/>
      <c r="K137" s="161">
        <f t="shared" si="4"/>
        <v>0</v>
      </c>
      <c r="L137" s="1302">
        <f>SUM(K137:K138)</f>
        <v>0</v>
      </c>
      <c r="N137" s="153">
        <f>E137</f>
        <v>0</v>
      </c>
      <c r="P137" s="153">
        <f>F137</f>
        <v>0</v>
      </c>
      <c r="R137" s="153">
        <f>I137</f>
        <v>0</v>
      </c>
      <c r="T137" s="153">
        <f>J137</f>
        <v>0</v>
      </c>
    </row>
    <row r="138" spans="1:21" s="153" customFormat="1" ht="13.5" customHeight="1" thickBot="1" x14ac:dyDescent="0.2">
      <c r="A138" s="1095"/>
      <c r="B138" s="1095"/>
      <c r="C138" s="162" t="s">
        <v>392</v>
      </c>
      <c r="D138" s="163" t="s">
        <v>119</v>
      </c>
      <c r="E138" s="442"/>
      <c r="F138" s="442"/>
      <c r="G138" s="443">
        <f t="shared" si="5"/>
        <v>0</v>
      </c>
      <c r="H138" s="1096"/>
      <c r="I138" s="442"/>
      <c r="J138" s="164"/>
      <c r="K138" s="165">
        <f t="shared" si="4"/>
        <v>0</v>
      </c>
      <c r="L138" s="1304"/>
      <c r="O138" s="153">
        <f>E138</f>
        <v>0</v>
      </c>
      <c r="Q138" s="153">
        <f>F138</f>
        <v>0</v>
      </c>
      <c r="S138" s="153">
        <f>I138</f>
        <v>0</v>
      </c>
      <c r="U138" s="153">
        <f>J138</f>
        <v>0</v>
      </c>
    </row>
    <row r="139" spans="1:21" s="153" customFormat="1" ht="13.5" customHeight="1" thickTop="1" x14ac:dyDescent="0.15">
      <c r="A139" s="1089">
        <f>+A137+1</f>
        <v>67</v>
      </c>
      <c r="B139" s="1089" t="s">
        <v>327</v>
      </c>
      <c r="C139" s="157" t="s">
        <v>115</v>
      </c>
      <c r="D139" s="158" t="s">
        <v>117</v>
      </c>
      <c r="E139" s="440"/>
      <c r="F139" s="440"/>
      <c r="G139" s="441">
        <f t="shared" si="5"/>
        <v>0</v>
      </c>
      <c r="H139" s="1085" t="s">
        <v>118</v>
      </c>
      <c r="I139" s="440"/>
      <c r="J139" s="160"/>
      <c r="K139" s="161">
        <f t="shared" si="4"/>
        <v>0</v>
      </c>
      <c r="L139" s="1302">
        <f>SUM(K139:K140)</f>
        <v>0</v>
      </c>
      <c r="N139" s="153">
        <f>E139</f>
        <v>0</v>
      </c>
      <c r="P139" s="153">
        <f>F139</f>
        <v>0</v>
      </c>
      <c r="R139" s="153">
        <f>I139</f>
        <v>0</v>
      </c>
      <c r="T139" s="153">
        <f>J139</f>
        <v>0</v>
      </c>
    </row>
    <row r="140" spans="1:21" s="153" customFormat="1" ht="13.5" customHeight="1" thickBot="1" x14ac:dyDescent="0.2">
      <c r="A140" s="1095"/>
      <c r="B140" s="1095"/>
      <c r="C140" s="162" t="s">
        <v>392</v>
      </c>
      <c r="D140" s="163" t="s">
        <v>119</v>
      </c>
      <c r="E140" s="442"/>
      <c r="F140" s="442"/>
      <c r="G140" s="443">
        <f t="shared" si="5"/>
        <v>0</v>
      </c>
      <c r="H140" s="1096"/>
      <c r="I140" s="442"/>
      <c r="J140" s="164"/>
      <c r="K140" s="165">
        <f t="shared" si="4"/>
        <v>0</v>
      </c>
      <c r="L140" s="1304"/>
      <c r="O140" s="153">
        <f>E140</f>
        <v>0</v>
      </c>
      <c r="Q140" s="153">
        <f>F140</f>
        <v>0</v>
      </c>
      <c r="S140" s="153">
        <f>I140</f>
        <v>0</v>
      </c>
      <c r="U140" s="153">
        <f>J140</f>
        <v>0</v>
      </c>
    </row>
    <row r="141" spans="1:21" s="153" customFormat="1" ht="13.5" customHeight="1" thickTop="1" x14ac:dyDescent="0.15">
      <c r="A141" s="1089">
        <f>+A139+1</f>
        <v>68</v>
      </c>
      <c r="B141" s="1089" t="s">
        <v>328</v>
      </c>
      <c r="C141" s="157" t="s">
        <v>115</v>
      </c>
      <c r="D141" s="158" t="s">
        <v>117</v>
      </c>
      <c r="E141" s="440"/>
      <c r="F141" s="440"/>
      <c r="G141" s="441">
        <f t="shared" si="5"/>
        <v>0</v>
      </c>
      <c r="H141" s="1085" t="s">
        <v>118</v>
      </c>
      <c r="I141" s="440"/>
      <c r="J141" s="160"/>
      <c r="K141" s="161">
        <f t="shared" si="4"/>
        <v>0</v>
      </c>
      <c r="L141" s="1302">
        <f>SUM(K141:K142)</f>
        <v>0</v>
      </c>
      <c r="N141" s="153">
        <f>E141</f>
        <v>0</v>
      </c>
      <c r="P141" s="153">
        <f>F141</f>
        <v>0</v>
      </c>
      <c r="R141" s="153">
        <f>I141</f>
        <v>0</v>
      </c>
      <c r="T141" s="153">
        <f>J141</f>
        <v>0</v>
      </c>
    </row>
    <row r="142" spans="1:21" s="153" customFormat="1" ht="13.5" customHeight="1" thickBot="1" x14ac:dyDescent="0.2">
      <c r="A142" s="1095"/>
      <c r="B142" s="1095"/>
      <c r="C142" s="162" t="s">
        <v>392</v>
      </c>
      <c r="D142" s="163" t="s">
        <v>119</v>
      </c>
      <c r="E142" s="442"/>
      <c r="F142" s="442"/>
      <c r="G142" s="443">
        <f t="shared" si="5"/>
        <v>0</v>
      </c>
      <c r="H142" s="1096"/>
      <c r="I142" s="442"/>
      <c r="J142" s="164"/>
      <c r="K142" s="165">
        <f t="shared" si="4"/>
        <v>0</v>
      </c>
      <c r="L142" s="1304"/>
      <c r="O142" s="153">
        <f>E142</f>
        <v>0</v>
      </c>
      <c r="Q142" s="153">
        <f>F142</f>
        <v>0</v>
      </c>
      <c r="S142" s="153">
        <f>I142</f>
        <v>0</v>
      </c>
      <c r="U142" s="153">
        <f>J142</f>
        <v>0</v>
      </c>
    </row>
    <row r="143" spans="1:21" s="153" customFormat="1" ht="13.5" customHeight="1" thickTop="1" x14ac:dyDescent="0.15">
      <c r="A143" s="1089">
        <f>+A141+1</f>
        <v>69</v>
      </c>
      <c r="B143" s="1089" t="s">
        <v>329</v>
      </c>
      <c r="C143" s="157" t="s">
        <v>115</v>
      </c>
      <c r="D143" s="158" t="s">
        <v>117</v>
      </c>
      <c r="E143" s="440"/>
      <c r="F143" s="440"/>
      <c r="G143" s="441">
        <f t="shared" si="5"/>
        <v>0</v>
      </c>
      <c r="H143" s="1085" t="s">
        <v>118</v>
      </c>
      <c r="I143" s="440"/>
      <c r="J143" s="160"/>
      <c r="K143" s="161">
        <f t="shared" si="4"/>
        <v>0</v>
      </c>
      <c r="L143" s="1302">
        <f>SUM(K143:K144)</f>
        <v>0</v>
      </c>
      <c r="N143" s="153">
        <f>E143</f>
        <v>0</v>
      </c>
      <c r="P143" s="153">
        <f>F143</f>
        <v>0</v>
      </c>
      <c r="R143" s="153">
        <f>I143</f>
        <v>0</v>
      </c>
      <c r="T143" s="153">
        <f>J143</f>
        <v>0</v>
      </c>
    </row>
    <row r="144" spans="1:21" s="153" customFormat="1" ht="13.5" customHeight="1" thickBot="1" x14ac:dyDescent="0.2">
      <c r="A144" s="1095"/>
      <c r="B144" s="1095"/>
      <c r="C144" s="162" t="s">
        <v>392</v>
      </c>
      <c r="D144" s="163" t="s">
        <v>119</v>
      </c>
      <c r="E144" s="442"/>
      <c r="F144" s="442"/>
      <c r="G144" s="443">
        <f t="shared" si="5"/>
        <v>0</v>
      </c>
      <c r="H144" s="1096"/>
      <c r="I144" s="442"/>
      <c r="J144" s="164"/>
      <c r="K144" s="165">
        <f t="shared" si="4"/>
        <v>0</v>
      </c>
      <c r="L144" s="1304"/>
      <c r="O144" s="153">
        <f>E144</f>
        <v>0</v>
      </c>
      <c r="Q144" s="153">
        <f>F144</f>
        <v>0</v>
      </c>
      <c r="S144" s="153">
        <f>I144</f>
        <v>0</v>
      </c>
      <c r="U144" s="153">
        <f>J144</f>
        <v>0</v>
      </c>
    </row>
    <row r="145" spans="1:21" s="153" customFormat="1" ht="13.5" customHeight="1" thickTop="1" x14ac:dyDescent="0.15">
      <c r="A145" s="1089">
        <f>+A143+1</f>
        <v>70</v>
      </c>
      <c r="B145" s="1089" t="s">
        <v>330</v>
      </c>
      <c r="C145" s="157" t="s">
        <v>115</v>
      </c>
      <c r="D145" s="158" t="s">
        <v>117</v>
      </c>
      <c r="E145" s="440"/>
      <c r="F145" s="440"/>
      <c r="G145" s="441">
        <f t="shared" si="5"/>
        <v>0</v>
      </c>
      <c r="H145" s="1085" t="s">
        <v>118</v>
      </c>
      <c r="I145" s="440"/>
      <c r="J145" s="160"/>
      <c r="K145" s="161">
        <f t="shared" si="4"/>
        <v>0</v>
      </c>
      <c r="L145" s="1302">
        <f>SUM(K145:K146)</f>
        <v>0</v>
      </c>
      <c r="N145" s="153">
        <f>E145</f>
        <v>0</v>
      </c>
      <c r="P145" s="153">
        <f>F145</f>
        <v>0</v>
      </c>
      <c r="R145" s="153">
        <f>I145</f>
        <v>0</v>
      </c>
      <c r="T145" s="153">
        <f>J145</f>
        <v>0</v>
      </c>
    </row>
    <row r="146" spans="1:21" s="153" customFormat="1" ht="13.5" customHeight="1" thickBot="1" x14ac:dyDescent="0.2">
      <c r="A146" s="1090"/>
      <c r="B146" s="1090"/>
      <c r="C146" s="166" t="s">
        <v>392</v>
      </c>
      <c r="D146" s="167" t="s">
        <v>119</v>
      </c>
      <c r="E146" s="444"/>
      <c r="F146" s="444"/>
      <c r="G146" s="602">
        <f t="shared" si="5"/>
        <v>0</v>
      </c>
      <c r="H146" s="1086"/>
      <c r="I146" s="444"/>
      <c r="J146" s="168"/>
      <c r="K146" s="169">
        <f t="shared" si="4"/>
        <v>0</v>
      </c>
      <c r="L146" s="1303"/>
      <c r="O146" s="153">
        <f>E146</f>
        <v>0</v>
      </c>
      <c r="Q146" s="153">
        <f>F146</f>
        <v>0</v>
      </c>
      <c r="S146" s="153">
        <f>I146</f>
        <v>0</v>
      </c>
      <c r="U146" s="153">
        <f>J146</f>
        <v>0</v>
      </c>
    </row>
    <row r="147" spans="1:21" s="153" customFormat="1" ht="13.5" customHeight="1" thickTop="1" x14ac:dyDescent="0.15">
      <c r="A147" s="1089">
        <f>+A145+1</f>
        <v>71</v>
      </c>
      <c r="B147" s="1089" t="s">
        <v>331</v>
      </c>
      <c r="C147" s="157" t="s">
        <v>115</v>
      </c>
      <c r="D147" s="158" t="s">
        <v>117</v>
      </c>
      <c r="E147" s="440"/>
      <c r="F147" s="440"/>
      <c r="G147" s="441">
        <f t="shared" si="5"/>
        <v>0</v>
      </c>
      <c r="H147" s="1085" t="s">
        <v>118</v>
      </c>
      <c r="I147" s="440"/>
      <c r="J147" s="160"/>
      <c r="K147" s="161">
        <f t="shared" si="4"/>
        <v>0</v>
      </c>
      <c r="L147" s="1302">
        <f>SUM(K147:K148)</f>
        <v>0</v>
      </c>
      <c r="N147" s="153">
        <f>E147</f>
        <v>0</v>
      </c>
      <c r="P147" s="153">
        <f>F147</f>
        <v>0</v>
      </c>
      <c r="R147" s="153">
        <f>I147</f>
        <v>0</v>
      </c>
      <c r="T147" s="153">
        <f>J147</f>
        <v>0</v>
      </c>
    </row>
    <row r="148" spans="1:21" s="153" customFormat="1" ht="13.5" customHeight="1" thickBot="1" x14ac:dyDescent="0.2">
      <c r="A148" s="1090"/>
      <c r="B148" s="1090"/>
      <c r="C148" s="166" t="s">
        <v>392</v>
      </c>
      <c r="D148" s="167" t="s">
        <v>119</v>
      </c>
      <c r="E148" s="444"/>
      <c r="F148" s="444"/>
      <c r="G148" s="602">
        <f t="shared" si="5"/>
        <v>0</v>
      </c>
      <c r="H148" s="1086"/>
      <c r="I148" s="444"/>
      <c r="J148" s="168"/>
      <c r="K148" s="169">
        <f t="shared" si="4"/>
        <v>0</v>
      </c>
      <c r="L148" s="1303"/>
      <c r="O148" s="153">
        <f>E148</f>
        <v>0</v>
      </c>
      <c r="Q148" s="153">
        <f>F148</f>
        <v>0</v>
      </c>
      <c r="S148" s="153">
        <f>I148</f>
        <v>0</v>
      </c>
      <c r="U148" s="153">
        <f>J148</f>
        <v>0</v>
      </c>
    </row>
    <row r="149" spans="1:21" s="153" customFormat="1" ht="13.5" customHeight="1" thickTop="1" thickBot="1" x14ac:dyDescent="0.2">
      <c r="A149" s="1091" t="s">
        <v>30</v>
      </c>
      <c r="B149" s="1092"/>
      <c r="C149" s="157" t="s">
        <v>115</v>
      </c>
      <c r="D149" s="158" t="s">
        <v>117</v>
      </c>
      <c r="E149" s="159">
        <f>+N149</f>
        <v>0</v>
      </c>
      <c r="F149" s="159">
        <f>+P149</f>
        <v>0</v>
      </c>
      <c r="G149" s="441">
        <f t="shared" si="5"/>
        <v>0</v>
      </c>
      <c r="H149" s="1093" t="s">
        <v>118</v>
      </c>
      <c r="I149" s="159">
        <f>+R149</f>
        <v>0</v>
      </c>
      <c r="J149" s="159">
        <f>+T149</f>
        <v>0</v>
      </c>
      <c r="K149" s="161">
        <f t="shared" si="4"/>
        <v>0</v>
      </c>
      <c r="L149" s="1302">
        <f>SUM(K149:K150)</f>
        <v>0</v>
      </c>
      <c r="N149" s="153">
        <f>SUM(N7:N148)</f>
        <v>0</v>
      </c>
      <c r="P149" s="153">
        <f>SUM(P7:P148)</f>
        <v>0</v>
      </c>
      <c r="R149" s="153">
        <f>SUM(R7:R148)</f>
        <v>0</v>
      </c>
      <c r="T149" s="153">
        <f>SUM(T7:T148)</f>
        <v>0</v>
      </c>
    </row>
    <row r="150" spans="1:21" s="153" customFormat="1" ht="13.5" customHeight="1" thickTop="1" thickBot="1" x14ac:dyDescent="0.2">
      <c r="A150" s="1091"/>
      <c r="B150" s="1092"/>
      <c r="C150" s="166" t="s">
        <v>392</v>
      </c>
      <c r="D150" s="167" t="s">
        <v>119</v>
      </c>
      <c r="E150" s="569">
        <f>+O150</f>
        <v>0</v>
      </c>
      <c r="F150" s="569">
        <f>+Q150</f>
        <v>0</v>
      </c>
      <c r="G150" s="601">
        <f t="shared" si="5"/>
        <v>0</v>
      </c>
      <c r="H150" s="1094"/>
      <c r="I150" s="569">
        <f>+S150</f>
        <v>0</v>
      </c>
      <c r="J150" s="569">
        <f>+U150</f>
        <v>0</v>
      </c>
      <c r="K150" s="169">
        <f t="shared" si="4"/>
        <v>0</v>
      </c>
      <c r="L150" s="1303"/>
      <c r="O150" s="153">
        <f>SUM(O8:O149)</f>
        <v>0</v>
      </c>
      <c r="Q150" s="153">
        <f>SUM(Q8:Q149)</f>
        <v>0</v>
      </c>
      <c r="S150" s="153">
        <f>SUM(S8:S149)</f>
        <v>0</v>
      </c>
      <c r="U150" s="153">
        <f>SUM(U8:U149)</f>
        <v>0</v>
      </c>
    </row>
    <row r="151" spans="1:21" ht="13.5" customHeight="1" thickTop="1" x14ac:dyDescent="0.15">
      <c r="A151" s="631" t="s">
        <v>419</v>
      </c>
    </row>
  </sheetData>
  <mergeCells count="303">
    <mergeCell ref="A4:A6"/>
    <mergeCell ref="B4:B6"/>
    <mergeCell ref="C4:C6"/>
    <mergeCell ref="D4:G4"/>
    <mergeCell ref="H4:L4"/>
    <mergeCell ref="N4:Q4"/>
    <mergeCell ref="R4:U4"/>
    <mergeCell ref="D5:D6"/>
    <mergeCell ref="G5:G6"/>
    <mergeCell ref="H5:H6"/>
    <mergeCell ref="K5:K6"/>
    <mergeCell ref="L5:L6"/>
    <mergeCell ref="N5:O5"/>
    <mergeCell ref="P5:Q5"/>
    <mergeCell ref="R5:S5"/>
    <mergeCell ref="T5:U5"/>
    <mergeCell ref="A11:A12"/>
    <mergeCell ref="B11:B12"/>
    <mergeCell ref="H11:H12"/>
    <mergeCell ref="L11:L12"/>
    <mergeCell ref="A13:A14"/>
    <mergeCell ref="B13:B14"/>
    <mergeCell ref="H13:H14"/>
    <mergeCell ref="L13:L14"/>
    <mergeCell ref="A7:A8"/>
    <mergeCell ref="B7:B8"/>
    <mergeCell ref="H7:H8"/>
    <mergeCell ref="L7:L8"/>
    <mergeCell ref="A9:A10"/>
    <mergeCell ref="B9:B10"/>
    <mergeCell ref="H9:H10"/>
    <mergeCell ref="L9:L10"/>
    <mergeCell ref="A19:A20"/>
    <mergeCell ref="B19:B20"/>
    <mergeCell ref="H19:H20"/>
    <mergeCell ref="L19:L20"/>
    <mergeCell ref="A21:A22"/>
    <mergeCell ref="B21:B22"/>
    <mergeCell ref="H21:H22"/>
    <mergeCell ref="L21:L22"/>
    <mergeCell ref="A15:A16"/>
    <mergeCell ref="B15:B16"/>
    <mergeCell ref="H15:H16"/>
    <mergeCell ref="L15:L16"/>
    <mergeCell ref="A17:A18"/>
    <mergeCell ref="B17:B18"/>
    <mergeCell ref="H17:H18"/>
    <mergeCell ref="L17:L18"/>
    <mergeCell ref="A27:A28"/>
    <mergeCell ref="B27:B28"/>
    <mergeCell ref="H27:H28"/>
    <mergeCell ref="L27:L28"/>
    <mergeCell ref="A29:A30"/>
    <mergeCell ref="B29:B30"/>
    <mergeCell ref="H29:H30"/>
    <mergeCell ref="L29:L30"/>
    <mergeCell ref="A23:A24"/>
    <mergeCell ref="B23:B24"/>
    <mergeCell ref="H23:H24"/>
    <mergeCell ref="L23:L24"/>
    <mergeCell ref="A25:A26"/>
    <mergeCell ref="B25:B26"/>
    <mergeCell ref="H25:H26"/>
    <mergeCell ref="L25:L26"/>
    <mergeCell ref="A35:A36"/>
    <mergeCell ref="B35:B36"/>
    <mergeCell ref="H35:H36"/>
    <mergeCell ref="L35:L36"/>
    <mergeCell ref="A37:A38"/>
    <mergeCell ref="B37:B38"/>
    <mergeCell ref="H37:H38"/>
    <mergeCell ref="L37:L38"/>
    <mergeCell ref="A31:A32"/>
    <mergeCell ref="B31:B32"/>
    <mergeCell ref="H31:H32"/>
    <mergeCell ref="L31:L32"/>
    <mergeCell ref="A33:A34"/>
    <mergeCell ref="B33:B34"/>
    <mergeCell ref="H33:H34"/>
    <mergeCell ref="L33:L34"/>
    <mergeCell ref="A43:A44"/>
    <mergeCell ref="B43:B44"/>
    <mergeCell ref="H43:H44"/>
    <mergeCell ref="L43:L44"/>
    <mergeCell ref="A45:A46"/>
    <mergeCell ref="B45:B46"/>
    <mergeCell ref="H45:H46"/>
    <mergeCell ref="L45:L46"/>
    <mergeCell ref="A39:A40"/>
    <mergeCell ref="B39:B40"/>
    <mergeCell ref="H39:H40"/>
    <mergeCell ref="L39:L40"/>
    <mergeCell ref="A41:A42"/>
    <mergeCell ref="B41:B42"/>
    <mergeCell ref="H41:H42"/>
    <mergeCell ref="L41:L42"/>
    <mergeCell ref="A51:A52"/>
    <mergeCell ref="B51:B52"/>
    <mergeCell ref="H51:H52"/>
    <mergeCell ref="L51:L52"/>
    <mergeCell ref="A53:A54"/>
    <mergeCell ref="B53:B54"/>
    <mergeCell ref="H53:H54"/>
    <mergeCell ref="L53:L54"/>
    <mergeCell ref="A47:A48"/>
    <mergeCell ref="B47:B48"/>
    <mergeCell ref="H47:H48"/>
    <mergeCell ref="L47:L48"/>
    <mergeCell ref="A49:A50"/>
    <mergeCell ref="B49:B50"/>
    <mergeCell ref="H49:H50"/>
    <mergeCell ref="L49:L50"/>
    <mergeCell ref="A59:A60"/>
    <mergeCell ref="B59:B60"/>
    <mergeCell ref="H59:H60"/>
    <mergeCell ref="L59:L60"/>
    <mergeCell ref="A61:A62"/>
    <mergeCell ref="B61:B62"/>
    <mergeCell ref="H61:H62"/>
    <mergeCell ref="L61:L62"/>
    <mergeCell ref="A55:A56"/>
    <mergeCell ref="B55:B56"/>
    <mergeCell ref="H55:H56"/>
    <mergeCell ref="L55:L56"/>
    <mergeCell ref="A57:A58"/>
    <mergeCell ref="B57:B58"/>
    <mergeCell ref="H57:H58"/>
    <mergeCell ref="L57:L58"/>
    <mergeCell ref="A67:A68"/>
    <mergeCell ref="B67:B68"/>
    <mergeCell ref="H67:H68"/>
    <mergeCell ref="L67:L68"/>
    <mergeCell ref="A69:A70"/>
    <mergeCell ref="B69:B70"/>
    <mergeCell ref="H69:H70"/>
    <mergeCell ref="L69:L70"/>
    <mergeCell ref="A63:A64"/>
    <mergeCell ref="B63:B64"/>
    <mergeCell ref="H63:H64"/>
    <mergeCell ref="L63:L64"/>
    <mergeCell ref="A65:A66"/>
    <mergeCell ref="B65:B66"/>
    <mergeCell ref="H65:H66"/>
    <mergeCell ref="L65:L66"/>
    <mergeCell ref="A75:A76"/>
    <mergeCell ref="B75:B76"/>
    <mergeCell ref="H75:H76"/>
    <mergeCell ref="L75:L76"/>
    <mergeCell ref="A77:A78"/>
    <mergeCell ref="B77:B78"/>
    <mergeCell ref="H77:H78"/>
    <mergeCell ref="L77:L78"/>
    <mergeCell ref="A71:A72"/>
    <mergeCell ref="B71:B72"/>
    <mergeCell ref="H71:H72"/>
    <mergeCell ref="L71:L72"/>
    <mergeCell ref="A73:A74"/>
    <mergeCell ref="B73:B74"/>
    <mergeCell ref="H73:H74"/>
    <mergeCell ref="L73:L74"/>
    <mergeCell ref="A83:A84"/>
    <mergeCell ref="B83:B84"/>
    <mergeCell ref="H83:H84"/>
    <mergeCell ref="L83:L84"/>
    <mergeCell ref="A85:A86"/>
    <mergeCell ref="B85:B86"/>
    <mergeCell ref="H85:H86"/>
    <mergeCell ref="L85:L86"/>
    <mergeCell ref="A79:A80"/>
    <mergeCell ref="B79:B80"/>
    <mergeCell ref="H79:H80"/>
    <mergeCell ref="L79:L80"/>
    <mergeCell ref="A81:A82"/>
    <mergeCell ref="B81:B82"/>
    <mergeCell ref="H81:H82"/>
    <mergeCell ref="L81:L82"/>
    <mergeCell ref="A91:A92"/>
    <mergeCell ref="B91:B92"/>
    <mergeCell ref="H91:H92"/>
    <mergeCell ref="L91:L92"/>
    <mergeCell ref="A93:A94"/>
    <mergeCell ref="B93:B94"/>
    <mergeCell ref="H93:H94"/>
    <mergeCell ref="L93:L94"/>
    <mergeCell ref="A87:A88"/>
    <mergeCell ref="B87:B88"/>
    <mergeCell ref="H87:H88"/>
    <mergeCell ref="L87:L88"/>
    <mergeCell ref="A89:A90"/>
    <mergeCell ref="B89:B90"/>
    <mergeCell ref="H89:H90"/>
    <mergeCell ref="L89:L90"/>
    <mergeCell ref="A99:A100"/>
    <mergeCell ref="B99:B100"/>
    <mergeCell ref="H99:H100"/>
    <mergeCell ref="L99:L100"/>
    <mergeCell ref="A101:A102"/>
    <mergeCell ref="B101:B102"/>
    <mergeCell ref="H101:H102"/>
    <mergeCell ref="L101:L102"/>
    <mergeCell ref="A95:A96"/>
    <mergeCell ref="B95:B96"/>
    <mergeCell ref="H95:H96"/>
    <mergeCell ref="L95:L96"/>
    <mergeCell ref="A97:A98"/>
    <mergeCell ref="B97:B98"/>
    <mergeCell ref="H97:H98"/>
    <mergeCell ref="L97:L98"/>
    <mergeCell ref="A107:A108"/>
    <mergeCell ref="B107:B108"/>
    <mergeCell ref="H107:H108"/>
    <mergeCell ref="L107:L108"/>
    <mergeCell ref="A109:A110"/>
    <mergeCell ref="B109:B110"/>
    <mergeCell ref="H109:H110"/>
    <mergeCell ref="L109:L110"/>
    <mergeCell ref="A103:A104"/>
    <mergeCell ref="B103:B104"/>
    <mergeCell ref="H103:H104"/>
    <mergeCell ref="L103:L104"/>
    <mergeCell ref="A105:A106"/>
    <mergeCell ref="B105:B106"/>
    <mergeCell ref="H105:H106"/>
    <mergeCell ref="L105:L106"/>
    <mergeCell ref="A115:A116"/>
    <mergeCell ref="B115:B116"/>
    <mergeCell ref="H115:H116"/>
    <mergeCell ref="L115:L116"/>
    <mergeCell ref="A117:A118"/>
    <mergeCell ref="B117:B118"/>
    <mergeCell ref="H117:H118"/>
    <mergeCell ref="L117:L118"/>
    <mergeCell ref="A111:A112"/>
    <mergeCell ref="B111:B112"/>
    <mergeCell ref="H111:H112"/>
    <mergeCell ref="L111:L112"/>
    <mergeCell ref="A113:A114"/>
    <mergeCell ref="B113:B114"/>
    <mergeCell ref="H113:H114"/>
    <mergeCell ref="L113:L114"/>
    <mergeCell ref="A123:A124"/>
    <mergeCell ref="B123:B124"/>
    <mergeCell ref="H123:H124"/>
    <mergeCell ref="L123:L124"/>
    <mergeCell ref="A125:A126"/>
    <mergeCell ref="B125:B126"/>
    <mergeCell ref="H125:H126"/>
    <mergeCell ref="L125:L126"/>
    <mergeCell ref="A119:A120"/>
    <mergeCell ref="B119:B120"/>
    <mergeCell ref="H119:H120"/>
    <mergeCell ref="L119:L120"/>
    <mergeCell ref="A121:A122"/>
    <mergeCell ref="B121:B122"/>
    <mergeCell ref="H121:H122"/>
    <mergeCell ref="L121:L122"/>
    <mergeCell ref="A131:A132"/>
    <mergeCell ref="B131:B132"/>
    <mergeCell ref="H131:H132"/>
    <mergeCell ref="L131:L132"/>
    <mergeCell ref="A133:A134"/>
    <mergeCell ref="B133:B134"/>
    <mergeCell ref="H133:H134"/>
    <mergeCell ref="L133:L134"/>
    <mergeCell ref="A127:A128"/>
    <mergeCell ref="B127:B128"/>
    <mergeCell ref="H127:H128"/>
    <mergeCell ref="L127:L128"/>
    <mergeCell ref="A129:A130"/>
    <mergeCell ref="B129:B130"/>
    <mergeCell ref="H129:H130"/>
    <mergeCell ref="L129:L130"/>
    <mergeCell ref="A139:A140"/>
    <mergeCell ref="B139:B140"/>
    <mergeCell ref="H139:H140"/>
    <mergeCell ref="L139:L140"/>
    <mergeCell ref="A141:A142"/>
    <mergeCell ref="B141:B142"/>
    <mergeCell ref="H141:H142"/>
    <mergeCell ref="L141:L142"/>
    <mergeCell ref="A135:A136"/>
    <mergeCell ref="B135:B136"/>
    <mergeCell ref="H135:H136"/>
    <mergeCell ref="L135:L136"/>
    <mergeCell ref="A137:A138"/>
    <mergeCell ref="B137:B138"/>
    <mergeCell ref="H137:H138"/>
    <mergeCell ref="L137:L138"/>
    <mergeCell ref="A147:A148"/>
    <mergeCell ref="B147:B148"/>
    <mergeCell ref="H147:H148"/>
    <mergeCell ref="L147:L148"/>
    <mergeCell ref="A149:B150"/>
    <mergeCell ref="H149:H150"/>
    <mergeCell ref="L149:L150"/>
    <mergeCell ref="A143:A144"/>
    <mergeCell ref="B143:B144"/>
    <mergeCell ref="H143:H144"/>
    <mergeCell ref="L143:L144"/>
    <mergeCell ref="A145:A146"/>
    <mergeCell ref="B145:B146"/>
    <mergeCell ref="H145:H146"/>
    <mergeCell ref="L145:L146"/>
  </mergeCells>
  <phoneticPr fontId="1"/>
  <pageMargins left="0.82677165354330717" right="0.19685039370078741" top="0.51181102362204722" bottom="0.6692913385826772" header="0.51181102362204722" footer="0.39370078740157483"/>
  <pageSetup paperSize="8" scale="89" orientation="portrait" r:id="rId1"/>
  <headerFooter alignWithMargins="0">
    <oddFooter>&amp;L&amp;"ＭＳ Ｐ明朝,標準"※エネルギー料金の計算に当たっては、基本料金の増加分や契約体系の変更による従来使用分の料金増も計上して下さい（12か月分)。</oddFooter>
  </headerFooter>
  <rowBreaks count="1" manualBreakCount="1">
    <brk id="100"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Zeros="0" view="pageBreakPreview" topLeftCell="A7" zoomScale="85" zoomScaleNormal="100" zoomScaleSheetLayoutView="85" workbookViewId="0">
      <selection activeCell="S10" sqref="S10"/>
    </sheetView>
  </sheetViews>
  <sheetFormatPr defaultColWidth="8.875" defaultRowHeight="12.95" customHeight="1" x14ac:dyDescent="0.15"/>
  <cols>
    <col min="1" max="1" width="8.875" style="176" customWidth="1"/>
    <col min="2" max="6" width="8.875" style="172"/>
    <col min="7" max="7" width="8.875" style="172" customWidth="1"/>
    <col min="8" max="16384" width="8.875" style="172"/>
  </cols>
  <sheetData>
    <row r="1" spans="1:26" ht="15" customHeight="1" x14ac:dyDescent="0.15">
      <c r="A1" s="153" t="s">
        <v>120</v>
      </c>
      <c r="B1" s="458"/>
      <c r="C1" s="458"/>
      <c r="D1" s="458" t="s">
        <v>121</v>
      </c>
      <c r="E1" s="170" t="s">
        <v>122</v>
      </c>
      <c r="F1" s="171"/>
      <c r="H1" s="170" t="s">
        <v>123</v>
      </c>
      <c r="I1" s="173"/>
      <c r="J1" s="174"/>
      <c r="K1" s="458"/>
      <c r="L1" s="458"/>
      <c r="M1" s="458"/>
      <c r="N1" s="458"/>
      <c r="O1" s="458"/>
      <c r="P1" s="458"/>
      <c r="Q1" s="458"/>
      <c r="R1" s="458"/>
      <c r="Z1" s="175" t="s">
        <v>362</v>
      </c>
    </row>
    <row r="2" spans="1:26" ht="12.95" customHeight="1" thickBot="1" x14ac:dyDescent="0.2">
      <c r="A2" s="176" t="s">
        <v>124</v>
      </c>
      <c r="S2" s="461" t="s">
        <v>363</v>
      </c>
    </row>
    <row r="3" spans="1:26" ht="12.95" customHeight="1" x14ac:dyDescent="0.15">
      <c r="A3" s="178"/>
      <c r="B3" s="1413" t="s">
        <v>125</v>
      </c>
      <c r="C3" s="1404"/>
      <c r="D3" s="1404"/>
      <c r="E3" s="1404"/>
      <c r="F3" s="1414"/>
      <c r="G3" s="1413" t="s">
        <v>115</v>
      </c>
      <c r="H3" s="1404"/>
      <c r="I3" s="1404"/>
      <c r="J3" s="1404"/>
      <c r="K3" s="1404"/>
      <c r="L3" s="1404"/>
      <c r="M3" s="1404"/>
      <c r="N3" s="1414"/>
      <c r="O3" s="1413" t="s">
        <v>116</v>
      </c>
      <c r="P3" s="1404"/>
      <c r="Q3" s="1404"/>
      <c r="R3" s="1414"/>
      <c r="S3" s="1400" t="s">
        <v>126</v>
      </c>
      <c r="T3" s="1415"/>
      <c r="U3" s="1415"/>
      <c r="V3" s="1416"/>
    </row>
    <row r="4" spans="1:26" ht="13.5" x14ac:dyDescent="0.15">
      <c r="A4" s="179"/>
      <c r="B4" s="180" t="s">
        <v>383</v>
      </c>
      <c r="C4" s="181"/>
      <c r="D4" s="182" t="s">
        <v>127</v>
      </c>
      <c r="E4" s="182" t="s">
        <v>128</v>
      </c>
      <c r="F4" s="183" t="s">
        <v>129</v>
      </c>
      <c r="G4" s="184" t="s">
        <v>382</v>
      </c>
      <c r="H4" s="185"/>
      <c r="I4" s="1446" t="s">
        <v>130</v>
      </c>
      <c r="J4" s="1447"/>
      <c r="K4" s="1462" t="s">
        <v>384</v>
      </c>
      <c r="L4" s="1463"/>
      <c r="M4" s="1446" t="s">
        <v>131</v>
      </c>
      <c r="N4" s="1448"/>
      <c r="O4" s="1462" t="s">
        <v>132</v>
      </c>
      <c r="P4" s="1463"/>
      <c r="Q4" s="186" t="s">
        <v>133</v>
      </c>
      <c r="R4" s="187" t="s">
        <v>134</v>
      </c>
      <c r="S4" s="1443"/>
      <c r="T4" s="1444"/>
      <c r="U4" s="1444"/>
      <c r="V4" s="1445"/>
    </row>
    <row r="5" spans="1:26" ht="12.95" customHeight="1" thickBot="1" x14ac:dyDescent="0.2">
      <c r="A5" s="188"/>
      <c r="B5" s="189" t="s">
        <v>135</v>
      </c>
      <c r="C5" s="447" t="s">
        <v>136</v>
      </c>
      <c r="D5" s="190" t="s">
        <v>137</v>
      </c>
      <c r="E5" s="190" t="s">
        <v>138</v>
      </c>
      <c r="F5" s="456" t="s">
        <v>138</v>
      </c>
      <c r="G5" s="191" t="s">
        <v>135</v>
      </c>
      <c r="H5" s="190" t="s">
        <v>136</v>
      </c>
      <c r="I5" s="190" t="s">
        <v>135</v>
      </c>
      <c r="J5" s="192" t="s">
        <v>136</v>
      </c>
      <c r="K5" s="191" t="s">
        <v>135</v>
      </c>
      <c r="L5" s="190" t="s">
        <v>136</v>
      </c>
      <c r="M5" s="190" t="s">
        <v>135</v>
      </c>
      <c r="N5" s="192" t="s">
        <v>136</v>
      </c>
      <c r="O5" s="191" t="s">
        <v>135</v>
      </c>
      <c r="P5" s="564" t="s">
        <v>136</v>
      </c>
      <c r="Q5" s="190" t="s">
        <v>138</v>
      </c>
      <c r="R5" s="551" t="s">
        <v>138</v>
      </c>
      <c r="S5" s="1402"/>
      <c r="T5" s="1417"/>
      <c r="U5" s="1417"/>
      <c r="V5" s="1418"/>
    </row>
    <row r="6" spans="1:26" ht="12.95" customHeight="1" thickTop="1" x14ac:dyDescent="0.15">
      <c r="A6" s="193" t="s">
        <v>139</v>
      </c>
      <c r="B6" s="194"/>
      <c r="C6" s="455"/>
      <c r="D6" s="455"/>
      <c r="E6" s="455"/>
      <c r="F6" s="455"/>
      <c r="G6" s="194"/>
      <c r="H6" s="455"/>
      <c r="I6" s="455"/>
      <c r="J6" s="455"/>
      <c r="K6" s="553"/>
      <c r="L6" s="553"/>
      <c r="M6" s="553"/>
      <c r="N6" s="195"/>
      <c r="O6" s="194"/>
      <c r="P6" s="553"/>
      <c r="Q6" s="553"/>
      <c r="R6" s="195"/>
      <c r="S6" s="1450" t="s">
        <v>361</v>
      </c>
      <c r="T6" s="1451"/>
      <c r="U6" s="1451"/>
      <c r="V6" s="1452"/>
    </row>
    <row r="7" spans="1:26" ht="12.95" customHeight="1" x14ac:dyDescent="0.15">
      <c r="A7" s="196"/>
      <c r="B7" s="197"/>
      <c r="C7" s="198"/>
      <c r="D7" s="199"/>
      <c r="E7" s="200">
        <f>+B7*D7</f>
        <v>0</v>
      </c>
      <c r="F7" s="201">
        <f>+C7*D7</f>
        <v>0</v>
      </c>
      <c r="G7" s="457"/>
      <c r="H7" s="457"/>
      <c r="I7" s="202">
        <f>+G7*D7</f>
        <v>0</v>
      </c>
      <c r="J7" s="203">
        <f>+H7*D7</f>
        <v>0</v>
      </c>
      <c r="K7" s="204"/>
      <c r="L7" s="205"/>
      <c r="M7" s="206">
        <f>+K7*D7</f>
        <v>0</v>
      </c>
      <c r="N7" s="207">
        <f>+L7*D7</f>
        <v>0</v>
      </c>
      <c r="O7" s="197"/>
      <c r="P7" s="198"/>
      <c r="Q7" s="200">
        <f>+D7*O7</f>
        <v>0</v>
      </c>
      <c r="R7" s="208">
        <f>+P7*D7</f>
        <v>0</v>
      </c>
      <c r="S7" s="1453" t="s">
        <v>385</v>
      </c>
      <c r="T7" s="1454"/>
      <c r="U7" s="1454"/>
      <c r="V7" s="1455"/>
    </row>
    <row r="8" spans="1:26" ht="12.95" customHeight="1" x14ac:dyDescent="0.15">
      <c r="A8" s="196"/>
      <c r="B8" s="197"/>
      <c r="C8" s="198"/>
      <c r="D8" s="199"/>
      <c r="E8" s="200">
        <f>+B8*D8</f>
        <v>0</v>
      </c>
      <c r="F8" s="201">
        <f>+C8*D8</f>
        <v>0</v>
      </c>
      <c r="G8" s="457"/>
      <c r="H8" s="457"/>
      <c r="I8" s="202">
        <f>+G8*D8</f>
        <v>0</v>
      </c>
      <c r="J8" s="203">
        <f>+H8*D8</f>
        <v>0</v>
      </c>
      <c r="K8" s="204"/>
      <c r="L8" s="205"/>
      <c r="M8" s="206">
        <f>+K8*D8</f>
        <v>0</v>
      </c>
      <c r="N8" s="207">
        <f>+L8*D8</f>
        <v>0</v>
      </c>
      <c r="O8" s="197"/>
      <c r="P8" s="198"/>
      <c r="Q8" s="200">
        <f>+D8*O8</f>
        <v>0</v>
      </c>
      <c r="R8" s="208">
        <f>+P8*D8</f>
        <v>0</v>
      </c>
      <c r="S8" s="1456" t="s">
        <v>364</v>
      </c>
      <c r="T8" s="1457"/>
      <c r="U8" s="1457"/>
      <c r="V8" s="1458"/>
    </row>
    <row r="9" spans="1:26" ht="12.95" customHeight="1" x14ac:dyDescent="0.15">
      <c r="A9" s="196"/>
      <c r="B9" s="197"/>
      <c r="C9" s="198"/>
      <c r="D9" s="199"/>
      <c r="E9" s="200">
        <f>+B9*D9</f>
        <v>0</v>
      </c>
      <c r="F9" s="201">
        <f>+C9*D9</f>
        <v>0</v>
      </c>
      <c r="G9" s="457"/>
      <c r="H9" s="457"/>
      <c r="I9" s="202">
        <f>+G9*D9</f>
        <v>0</v>
      </c>
      <c r="J9" s="203">
        <f>+H9*D9</f>
        <v>0</v>
      </c>
      <c r="K9" s="204"/>
      <c r="L9" s="205"/>
      <c r="M9" s="206">
        <f>+K9*D9</f>
        <v>0</v>
      </c>
      <c r="N9" s="207">
        <f>+L9*D9</f>
        <v>0</v>
      </c>
      <c r="O9" s="197"/>
      <c r="P9" s="198"/>
      <c r="Q9" s="200">
        <f>+D9*O9</f>
        <v>0</v>
      </c>
      <c r="R9" s="208">
        <f>+P9*D9</f>
        <v>0</v>
      </c>
      <c r="S9" s="1453"/>
      <c r="T9" s="1454"/>
      <c r="U9" s="1454"/>
      <c r="V9" s="1455"/>
    </row>
    <row r="10" spans="1:26" ht="12.95" customHeight="1" x14ac:dyDescent="0.15">
      <c r="A10" s="196"/>
      <c r="B10" s="197"/>
      <c r="C10" s="198"/>
      <c r="D10" s="199"/>
      <c r="E10" s="200">
        <f>+B10*D10</f>
        <v>0</v>
      </c>
      <c r="F10" s="201">
        <f>+C10*D10</f>
        <v>0</v>
      </c>
      <c r="G10" s="457"/>
      <c r="H10" s="457"/>
      <c r="I10" s="202">
        <f>+G10*D10</f>
        <v>0</v>
      </c>
      <c r="J10" s="203">
        <f>+H10*D10</f>
        <v>0</v>
      </c>
      <c r="K10" s="204"/>
      <c r="L10" s="205"/>
      <c r="M10" s="206">
        <f>+K10*D10</f>
        <v>0</v>
      </c>
      <c r="N10" s="207">
        <f>+L10*D10</f>
        <v>0</v>
      </c>
      <c r="O10" s="197"/>
      <c r="P10" s="198"/>
      <c r="Q10" s="200">
        <f>+D10*O10</f>
        <v>0</v>
      </c>
      <c r="R10" s="208">
        <f>+P10*D10</f>
        <v>0</v>
      </c>
      <c r="S10" s="1453"/>
      <c r="T10" s="1454"/>
      <c r="U10" s="1454"/>
      <c r="V10" s="1455"/>
    </row>
    <row r="11" spans="1:26" ht="12.95" customHeight="1" thickBot="1" x14ac:dyDescent="0.2">
      <c r="A11" s="209" t="s">
        <v>140</v>
      </c>
      <c r="B11" s="210"/>
      <c r="C11" s="211"/>
      <c r="D11" s="212">
        <f>SUM(D7:D10)</f>
        <v>0</v>
      </c>
      <c r="E11" s="213">
        <f>SUM(E7:E10)</f>
        <v>0</v>
      </c>
      <c r="F11" s="214">
        <f>SUM(F7:F10)</f>
        <v>0</v>
      </c>
      <c r="G11" s="210"/>
      <c r="H11" s="211"/>
      <c r="I11" s="215">
        <f>SUM(I7:I10)</f>
        <v>0</v>
      </c>
      <c r="J11" s="216">
        <f>SUM(J7:J10)</f>
        <v>0</v>
      </c>
      <c r="K11" s="210"/>
      <c r="L11" s="217"/>
      <c r="M11" s="218">
        <f>SUM(M7:M10)</f>
        <v>0</v>
      </c>
      <c r="N11" s="219">
        <f>SUM(N7:N10)</f>
        <v>0</v>
      </c>
      <c r="O11" s="220"/>
      <c r="P11" s="221"/>
      <c r="Q11" s="213">
        <f>SUM(Q7:Q10)</f>
        <v>0</v>
      </c>
      <c r="R11" s="214">
        <f>SUM(R7:R10)</f>
        <v>0</v>
      </c>
      <c r="S11" s="1459"/>
      <c r="T11" s="1460"/>
      <c r="U11" s="1460"/>
      <c r="V11" s="1461"/>
    </row>
    <row r="12" spans="1:26" ht="12.95" customHeight="1" thickTop="1" x14ac:dyDescent="0.15">
      <c r="A12" s="222" t="s">
        <v>141</v>
      </c>
      <c r="B12" s="460"/>
      <c r="C12" s="453"/>
      <c r="D12" s="453"/>
      <c r="E12" s="453"/>
      <c r="F12" s="453"/>
      <c r="G12" s="194"/>
      <c r="H12" s="455"/>
      <c r="I12" s="455"/>
      <c r="J12" s="455"/>
      <c r="K12" s="553"/>
      <c r="L12" s="553"/>
      <c r="M12" s="223"/>
      <c r="N12" s="224"/>
      <c r="O12" s="538"/>
      <c r="P12" s="539"/>
      <c r="Q12" s="539"/>
      <c r="R12" s="225"/>
      <c r="S12" s="465" t="s">
        <v>361</v>
      </c>
      <c r="T12" s="466"/>
      <c r="U12" s="466"/>
      <c r="V12" s="467"/>
    </row>
    <row r="13" spans="1:26" ht="12.95" customHeight="1" x14ac:dyDescent="0.15">
      <c r="A13" s="196"/>
      <c r="B13" s="197"/>
      <c r="C13" s="198"/>
      <c r="D13" s="199"/>
      <c r="E13" s="200">
        <f>+B13*D13</f>
        <v>0</v>
      </c>
      <c r="F13" s="201">
        <f>+C13*D13</f>
        <v>0</v>
      </c>
      <c r="G13" s="468"/>
      <c r="H13" s="468"/>
      <c r="I13" s="202">
        <f>+D13*G13</f>
        <v>0</v>
      </c>
      <c r="J13" s="203">
        <f>+D13*H13</f>
        <v>0</v>
      </c>
      <c r="K13" s="228"/>
      <c r="L13" s="199"/>
      <c r="M13" s="202">
        <f>+K13*D13</f>
        <v>0</v>
      </c>
      <c r="N13" s="540">
        <f>+L13*D13</f>
        <v>0</v>
      </c>
      <c r="O13" s="229"/>
      <c r="P13" s="226"/>
      <c r="Q13" s="230"/>
      <c r="R13" s="231"/>
      <c r="S13" s="469"/>
      <c r="T13" s="463"/>
      <c r="U13" s="463"/>
      <c r="V13" s="464"/>
    </row>
    <row r="14" spans="1:26" ht="12.95" customHeight="1" x14ac:dyDescent="0.15">
      <c r="A14" s="196"/>
      <c r="B14" s="197"/>
      <c r="C14" s="198"/>
      <c r="D14" s="199"/>
      <c r="E14" s="200">
        <f>+B14*D14</f>
        <v>0</v>
      </c>
      <c r="F14" s="201">
        <f>+C14*D14</f>
        <v>0</v>
      </c>
      <c r="G14" s="468"/>
      <c r="H14" s="468"/>
      <c r="I14" s="202">
        <f>+D14*G14</f>
        <v>0</v>
      </c>
      <c r="J14" s="203">
        <f>+D14*H14</f>
        <v>0</v>
      </c>
      <c r="K14" s="228"/>
      <c r="L14" s="199"/>
      <c r="M14" s="202">
        <f>+K14*D14</f>
        <v>0</v>
      </c>
      <c r="N14" s="540">
        <f>+L14*D14</f>
        <v>0</v>
      </c>
      <c r="O14" s="229"/>
      <c r="P14" s="226"/>
      <c r="Q14" s="230"/>
      <c r="R14" s="231"/>
      <c r="S14" s="469"/>
      <c r="T14" s="463"/>
      <c r="U14" s="463"/>
      <c r="V14" s="464"/>
    </row>
    <row r="15" spans="1:26" ht="12.95" customHeight="1" x14ac:dyDescent="0.15">
      <c r="A15" s="196"/>
      <c r="B15" s="197"/>
      <c r="C15" s="198"/>
      <c r="D15" s="199"/>
      <c r="E15" s="200">
        <f>+B15*D15</f>
        <v>0</v>
      </c>
      <c r="F15" s="201">
        <f>+C15*D15</f>
        <v>0</v>
      </c>
      <c r="G15" s="468"/>
      <c r="H15" s="468"/>
      <c r="I15" s="202">
        <f>+D15*G15</f>
        <v>0</v>
      </c>
      <c r="J15" s="203">
        <f>+D15*H15</f>
        <v>0</v>
      </c>
      <c r="K15" s="228"/>
      <c r="L15" s="199"/>
      <c r="M15" s="202">
        <f>+K15*D15</f>
        <v>0</v>
      </c>
      <c r="N15" s="540">
        <f>+L15*D15</f>
        <v>0</v>
      </c>
      <c r="O15" s="229"/>
      <c r="P15" s="226"/>
      <c r="Q15" s="230"/>
      <c r="R15" s="231"/>
      <c r="S15" s="469"/>
      <c r="T15" s="463"/>
      <c r="U15" s="463"/>
      <c r="V15" s="464"/>
    </row>
    <row r="16" spans="1:26" ht="12.95" customHeight="1" x14ac:dyDescent="0.15">
      <c r="A16" s="196"/>
      <c r="B16" s="197"/>
      <c r="C16" s="198"/>
      <c r="D16" s="199"/>
      <c r="E16" s="200">
        <f>+B16*D16</f>
        <v>0</v>
      </c>
      <c r="F16" s="201">
        <f>+C16*D16</f>
        <v>0</v>
      </c>
      <c r="G16" s="468"/>
      <c r="H16" s="468"/>
      <c r="I16" s="202">
        <f>+D16*G16</f>
        <v>0</v>
      </c>
      <c r="J16" s="203">
        <f>+D16*H16</f>
        <v>0</v>
      </c>
      <c r="K16" s="228"/>
      <c r="L16" s="199"/>
      <c r="M16" s="202">
        <f>+K16*D16</f>
        <v>0</v>
      </c>
      <c r="N16" s="540">
        <f>+L16*D16</f>
        <v>0</v>
      </c>
      <c r="O16" s="229"/>
      <c r="P16" s="226"/>
      <c r="Q16" s="230"/>
      <c r="R16" s="231"/>
      <c r="S16" s="469"/>
      <c r="T16" s="463"/>
      <c r="U16" s="463"/>
      <c r="V16" s="464"/>
    </row>
    <row r="17" spans="1:22" ht="12.95" customHeight="1" x14ac:dyDescent="0.15">
      <c r="A17" s="196"/>
      <c r="B17" s="197"/>
      <c r="C17" s="198"/>
      <c r="D17" s="199"/>
      <c r="E17" s="200">
        <f>+B17*D17</f>
        <v>0</v>
      </c>
      <c r="F17" s="201">
        <f>+C17*D17</f>
        <v>0</v>
      </c>
      <c r="G17" s="468"/>
      <c r="H17" s="468"/>
      <c r="I17" s="202">
        <f>+D17*G17</f>
        <v>0</v>
      </c>
      <c r="J17" s="203">
        <f>+D17*H17</f>
        <v>0</v>
      </c>
      <c r="K17" s="228"/>
      <c r="L17" s="199"/>
      <c r="M17" s="202">
        <f>+K17*D17</f>
        <v>0</v>
      </c>
      <c r="N17" s="540">
        <f>+L17*D17</f>
        <v>0</v>
      </c>
      <c r="O17" s="229"/>
      <c r="P17" s="226"/>
      <c r="Q17" s="230"/>
      <c r="R17" s="231"/>
      <c r="S17" s="470"/>
      <c r="T17" s="463"/>
      <c r="U17" s="463"/>
      <c r="V17" s="464"/>
    </row>
    <row r="18" spans="1:22" ht="12.95" customHeight="1" thickBot="1" x14ac:dyDescent="0.2">
      <c r="A18" s="209" t="s">
        <v>142</v>
      </c>
      <c r="B18" s="210"/>
      <c r="C18" s="211"/>
      <c r="D18" s="212">
        <f>SUM(D13:D17)</f>
        <v>0</v>
      </c>
      <c r="E18" s="213">
        <f>SUM(E13:E17)</f>
        <v>0</v>
      </c>
      <c r="F18" s="214">
        <f>SUM(F13:F17)</f>
        <v>0</v>
      </c>
      <c r="G18" s="233"/>
      <c r="H18" s="234"/>
      <c r="I18" s="215">
        <f>SUM(I13:I17)</f>
        <v>0</v>
      </c>
      <c r="J18" s="216">
        <f>SUM(J13:J17)</f>
        <v>0</v>
      </c>
      <c r="K18" s="210"/>
      <c r="L18" s="217"/>
      <c r="M18" s="215">
        <f>SUM(M13:M17)</f>
        <v>0</v>
      </c>
      <c r="N18" s="544">
        <f>SUM(N13:N17)</f>
        <v>0</v>
      </c>
      <c r="O18" s="210"/>
      <c r="P18" s="211"/>
      <c r="Q18" s="217"/>
      <c r="R18" s="235"/>
      <c r="S18" s="471"/>
      <c r="T18" s="472"/>
      <c r="U18" s="472"/>
      <c r="V18" s="473"/>
    </row>
    <row r="19" spans="1:22" ht="14.25" thickTop="1" x14ac:dyDescent="0.15">
      <c r="A19" s="222" t="s">
        <v>143</v>
      </c>
      <c r="B19" s="1449" t="s">
        <v>144</v>
      </c>
      <c r="C19" s="1313"/>
      <c r="D19" s="236"/>
      <c r="E19" s="453"/>
      <c r="F19" s="453"/>
      <c r="G19" s="194"/>
      <c r="H19" s="455"/>
      <c r="I19" s="455"/>
      <c r="J19" s="455"/>
      <c r="K19" s="553"/>
      <c r="L19" s="553"/>
      <c r="M19" s="553"/>
      <c r="N19" s="195"/>
      <c r="O19" s="538"/>
      <c r="P19" s="539"/>
      <c r="Q19" s="539"/>
      <c r="R19" s="225"/>
      <c r="S19" s="462" t="s">
        <v>381</v>
      </c>
      <c r="T19" s="463"/>
      <c r="U19" s="463"/>
      <c r="V19" s="464"/>
    </row>
    <row r="20" spans="1:22" ht="12.95" customHeight="1" x14ac:dyDescent="0.15">
      <c r="A20" s="232"/>
      <c r="B20" s="1432"/>
      <c r="C20" s="1433"/>
      <c r="D20" s="199"/>
      <c r="E20" s="230"/>
      <c r="F20" s="237"/>
      <c r="G20" s="1434"/>
      <c r="H20" s="1435"/>
      <c r="I20" s="1436">
        <f>+D20*G20</f>
        <v>0</v>
      </c>
      <c r="J20" s="1437"/>
      <c r="K20" s="541"/>
      <c r="L20" s="542"/>
      <c r="M20" s="540">
        <f>+D20*K20</f>
        <v>0</v>
      </c>
      <c r="N20" s="543"/>
      <c r="O20" s="229"/>
      <c r="P20" s="226"/>
      <c r="Q20" s="230"/>
      <c r="R20" s="231"/>
      <c r="S20" s="470"/>
      <c r="T20" s="463"/>
      <c r="U20" s="463"/>
      <c r="V20" s="464"/>
    </row>
    <row r="21" spans="1:22" ht="12.95" customHeight="1" x14ac:dyDescent="0.15">
      <c r="A21" s="232"/>
      <c r="B21" s="1432"/>
      <c r="C21" s="1433"/>
      <c r="D21" s="199"/>
      <c r="E21" s="238"/>
      <c r="F21" s="239"/>
      <c r="G21" s="1434"/>
      <c r="H21" s="1435"/>
      <c r="I21" s="1436">
        <f>+D21*G21</f>
        <v>0</v>
      </c>
      <c r="J21" s="1437"/>
      <c r="K21" s="541"/>
      <c r="L21" s="542"/>
      <c r="M21" s="540">
        <f>+D21*K21</f>
        <v>0</v>
      </c>
      <c r="N21" s="543"/>
      <c r="O21" s="229"/>
      <c r="P21" s="226"/>
      <c r="Q21" s="230"/>
      <c r="R21" s="231"/>
      <c r="S21" s="470"/>
      <c r="T21" s="463"/>
      <c r="U21" s="463"/>
      <c r="V21" s="464"/>
    </row>
    <row r="22" spans="1:22" ht="12.95" customHeight="1" thickBot="1" x14ac:dyDescent="0.2">
      <c r="A22" s="240" t="s">
        <v>145</v>
      </c>
      <c r="B22" s="229"/>
      <c r="C22" s="226"/>
      <c r="D22" s="182">
        <f>SUM(D20:D21)</f>
        <v>0</v>
      </c>
      <c r="E22" s="241">
        <f>+SUM(E20:E20)</f>
        <v>0</v>
      </c>
      <c r="F22" s="242">
        <f>+SUM(F20:F20)</f>
        <v>0</v>
      </c>
      <c r="G22" s="243"/>
      <c r="H22" s="244"/>
      <c r="I22" s="1438">
        <f>+SUM(I20:J21)</f>
        <v>0</v>
      </c>
      <c r="J22" s="1439"/>
      <c r="K22" s="243"/>
      <c r="L22" s="227"/>
      <c r="M22" s="544">
        <f>+SUM(M20:N21)</f>
        <v>0</v>
      </c>
      <c r="N22" s="545"/>
      <c r="O22" s="245"/>
      <c r="P22" s="246"/>
      <c r="Q22" s="247"/>
      <c r="R22" s="248"/>
      <c r="S22" s="470"/>
      <c r="T22" s="463"/>
      <c r="U22" s="463"/>
      <c r="V22" s="464"/>
    </row>
    <row r="23" spans="1:22" ht="12.95" customHeight="1" thickTop="1" thickBot="1" x14ac:dyDescent="0.2">
      <c r="A23" s="249" t="s">
        <v>30</v>
      </c>
      <c r="B23" s="250"/>
      <c r="C23" s="251"/>
      <c r="D23" s="252"/>
      <c r="E23" s="252"/>
      <c r="F23" s="253"/>
      <c r="G23" s="251"/>
      <c r="H23" s="251"/>
      <c r="I23" s="254">
        <f>+I11+I18+I22</f>
        <v>0</v>
      </c>
      <c r="J23" s="255">
        <f>+J11+J18+I22</f>
        <v>0</v>
      </c>
      <c r="K23" s="250"/>
      <c r="L23" s="252"/>
      <c r="M23" s="254">
        <f>+M11+M18+M22</f>
        <v>0</v>
      </c>
      <c r="N23" s="256">
        <f>+N11+N18+M22</f>
        <v>0</v>
      </c>
      <c r="O23" s="250"/>
      <c r="P23" s="251"/>
      <c r="Q23" s="254">
        <f>+Q11</f>
        <v>0</v>
      </c>
      <c r="R23" s="255">
        <f>+R11</f>
        <v>0</v>
      </c>
      <c r="S23" s="474"/>
      <c r="T23" s="475"/>
      <c r="U23" s="475"/>
      <c r="V23" s="476"/>
    </row>
    <row r="24" spans="1:22" ht="12.75" thickTop="1" thickBot="1" x14ac:dyDescent="0.2">
      <c r="A24" s="257" t="s">
        <v>146</v>
      </c>
      <c r="B24" s="477" t="e">
        <f>+D28*1000*D43+I18</f>
        <v>#DIV/0!</v>
      </c>
      <c r="C24" s="258" t="s">
        <v>147</v>
      </c>
      <c r="D24" s="454"/>
      <c r="E24" s="259" t="s">
        <v>418</v>
      </c>
      <c r="F24" s="454"/>
      <c r="G24" s="454"/>
      <c r="H24" s="454"/>
      <c r="I24" s="454"/>
      <c r="J24" s="454"/>
      <c r="K24" s="454"/>
      <c r="L24" s="454"/>
      <c r="M24" s="454"/>
      <c r="N24" s="454"/>
      <c r="O24" s="454"/>
      <c r="P24" s="454"/>
      <c r="Q24" s="454"/>
      <c r="R24" s="260"/>
      <c r="S24" s="478"/>
      <c r="T24" s="479"/>
      <c r="U24" s="479"/>
      <c r="V24" s="480"/>
    </row>
    <row r="25" spans="1:22" ht="12.95" customHeight="1" thickBot="1" x14ac:dyDescent="0.2">
      <c r="A25" s="176" t="s">
        <v>148</v>
      </c>
    </row>
    <row r="26" spans="1:22" ht="12.95" customHeight="1" x14ac:dyDescent="0.15">
      <c r="A26" s="261"/>
      <c r="B26" s="531"/>
      <c r="C26" s="550"/>
      <c r="D26" s="1413" t="s">
        <v>149</v>
      </c>
      <c r="E26" s="1404"/>
      <c r="F26" s="1404"/>
      <c r="G26" s="1414"/>
      <c r="H26" s="1413" t="s">
        <v>150</v>
      </c>
      <c r="I26" s="1404"/>
      <c r="J26" s="1404"/>
      <c r="K26" s="1414"/>
      <c r="L26" s="1413" t="s">
        <v>151</v>
      </c>
      <c r="M26" s="1404"/>
      <c r="N26" s="1404"/>
      <c r="O26" s="1414"/>
      <c r="P26" s="1400" t="s">
        <v>30</v>
      </c>
      <c r="Q26" s="1401"/>
      <c r="R26" s="1400" t="s">
        <v>126</v>
      </c>
      <c r="S26" s="1415"/>
      <c r="T26" s="1415"/>
      <c r="U26" s="1415"/>
      <c r="V26" s="1416"/>
    </row>
    <row r="27" spans="1:22" ht="12.95" customHeight="1" thickBot="1" x14ac:dyDescent="0.2">
      <c r="A27" s="262"/>
      <c r="B27" s="536"/>
      <c r="C27" s="551"/>
      <c r="D27" s="189" t="s">
        <v>152</v>
      </c>
      <c r="E27" s="212" t="s">
        <v>153</v>
      </c>
      <c r="F27" s="212" t="s">
        <v>154</v>
      </c>
      <c r="G27" s="263" t="s">
        <v>155</v>
      </c>
      <c r="H27" s="189" t="s">
        <v>156</v>
      </c>
      <c r="I27" s="212" t="s">
        <v>157</v>
      </c>
      <c r="J27" s="212" t="s">
        <v>158</v>
      </c>
      <c r="K27" s="263" t="s">
        <v>159</v>
      </c>
      <c r="L27" s="189" t="s">
        <v>160</v>
      </c>
      <c r="M27" s="212" t="s">
        <v>161</v>
      </c>
      <c r="N27" s="212" t="s">
        <v>162</v>
      </c>
      <c r="O27" s="263" t="s">
        <v>163</v>
      </c>
      <c r="P27" s="1402"/>
      <c r="Q27" s="1403"/>
      <c r="R27" s="1402"/>
      <c r="S27" s="1417"/>
      <c r="T27" s="1417"/>
      <c r="U27" s="1417"/>
      <c r="V27" s="1418"/>
    </row>
    <row r="28" spans="1:22" ht="12.95" customHeight="1" thickTop="1" x14ac:dyDescent="0.15">
      <c r="A28" s="1419" t="s">
        <v>339</v>
      </c>
      <c r="B28" s="264" t="s">
        <v>135</v>
      </c>
      <c r="C28" s="265" t="s">
        <v>164</v>
      </c>
      <c r="D28" s="1420"/>
      <c r="E28" s="1421"/>
      <c r="F28" s="1421"/>
      <c r="G28" s="1422"/>
      <c r="H28" s="1423"/>
      <c r="I28" s="1424"/>
      <c r="J28" s="1424"/>
      <c r="K28" s="1425"/>
      <c r="L28" s="266"/>
      <c r="M28" s="267"/>
      <c r="N28" s="267"/>
      <c r="O28" s="268"/>
      <c r="P28" s="269"/>
      <c r="Q28" s="270"/>
      <c r="R28" s="1440" t="s">
        <v>366</v>
      </c>
      <c r="S28" s="1441"/>
      <c r="T28" s="1441"/>
      <c r="U28" s="1441"/>
      <c r="V28" s="1442"/>
    </row>
    <row r="29" spans="1:22" ht="12.95" customHeight="1" x14ac:dyDescent="0.15">
      <c r="A29" s="1372"/>
      <c r="B29" s="539" t="s">
        <v>136</v>
      </c>
      <c r="C29" s="271" t="s">
        <v>340</v>
      </c>
      <c r="D29" s="1426"/>
      <c r="E29" s="1427"/>
      <c r="F29" s="1427"/>
      <c r="G29" s="1428"/>
      <c r="H29" s="1429"/>
      <c r="I29" s="1430"/>
      <c r="J29" s="1430"/>
      <c r="K29" s="1431"/>
      <c r="L29" s="272"/>
      <c r="M29" s="273"/>
      <c r="N29" s="273"/>
      <c r="O29" s="274"/>
      <c r="P29" s="275"/>
      <c r="Q29" s="276"/>
      <c r="R29" s="277"/>
      <c r="S29" s="278"/>
      <c r="T29" s="278"/>
      <c r="U29" s="278"/>
      <c r="V29" s="279"/>
    </row>
    <row r="30" spans="1:22" ht="12.95" customHeight="1" x14ac:dyDescent="0.15">
      <c r="A30" s="1370" t="s">
        <v>165</v>
      </c>
      <c r="B30" s="1373" t="s">
        <v>135</v>
      </c>
      <c r="C30" s="280" t="s">
        <v>166</v>
      </c>
      <c r="D30" s="281"/>
      <c r="E30" s="282">
        <f>15*8</f>
        <v>120</v>
      </c>
      <c r="F30" s="282">
        <f>1*8</f>
        <v>8</v>
      </c>
      <c r="G30" s="283">
        <f>20*8</f>
        <v>160</v>
      </c>
      <c r="H30" s="284"/>
      <c r="I30" s="284"/>
      <c r="J30" s="284"/>
      <c r="K30" s="285"/>
      <c r="L30" s="284"/>
      <c r="M30" s="284"/>
      <c r="N30" s="284"/>
      <c r="O30" s="286"/>
      <c r="P30" s="287">
        <f>SUM(D30:O30)</f>
        <v>288</v>
      </c>
      <c r="Q30" s="1408">
        <f>+SUM(P30:P31)</f>
        <v>448</v>
      </c>
      <c r="R30" s="288"/>
      <c r="S30" s="289"/>
      <c r="T30" s="289"/>
      <c r="U30" s="289"/>
      <c r="V30" s="290"/>
    </row>
    <row r="31" spans="1:22" ht="12.95" customHeight="1" x14ac:dyDescent="0.15">
      <c r="A31" s="1371"/>
      <c r="B31" s="1374"/>
      <c r="C31" s="566" t="s">
        <v>167</v>
      </c>
      <c r="D31" s="292">
        <f>20*8</f>
        <v>160</v>
      </c>
      <c r="E31" s="293"/>
      <c r="F31" s="293"/>
      <c r="G31" s="294"/>
      <c r="H31" s="293"/>
      <c r="I31" s="293"/>
      <c r="J31" s="293"/>
      <c r="K31" s="294"/>
      <c r="L31" s="293"/>
      <c r="M31" s="293"/>
      <c r="N31" s="293"/>
      <c r="O31" s="295"/>
      <c r="P31" s="296">
        <f>SUM(D31:O31)</f>
        <v>160</v>
      </c>
      <c r="Q31" s="1409"/>
      <c r="R31" s="297"/>
      <c r="S31" s="298"/>
      <c r="T31" s="298"/>
      <c r="U31" s="298"/>
      <c r="V31" s="299"/>
    </row>
    <row r="32" spans="1:22" ht="12.95" customHeight="1" x14ac:dyDescent="0.15">
      <c r="A32" s="1372"/>
      <c r="B32" s="300" t="s">
        <v>136</v>
      </c>
      <c r="C32" s="225" t="s">
        <v>167</v>
      </c>
      <c r="D32" s="301"/>
      <c r="E32" s="302"/>
      <c r="F32" s="302"/>
      <c r="G32" s="303"/>
      <c r="H32" s="304">
        <f>15*8</f>
        <v>120</v>
      </c>
      <c r="I32" s="304">
        <f>20*8</f>
        <v>160</v>
      </c>
      <c r="J32" s="304">
        <f>20*8</f>
        <v>160</v>
      </c>
      <c r="K32" s="305">
        <f>15*8</f>
        <v>120</v>
      </c>
      <c r="L32" s="301"/>
      <c r="M32" s="302"/>
      <c r="N32" s="302"/>
      <c r="O32" s="306"/>
      <c r="P32" s="307"/>
      <c r="Q32" s="308">
        <f>+SUM(D32:O32)</f>
        <v>560</v>
      </c>
      <c r="R32" s="277"/>
      <c r="S32" s="278"/>
      <c r="T32" s="278"/>
      <c r="U32" s="278"/>
      <c r="V32" s="279"/>
    </row>
    <row r="33" spans="1:26" ht="12.95" customHeight="1" x14ac:dyDescent="0.15">
      <c r="A33" s="1410" t="s">
        <v>168</v>
      </c>
      <c r="B33" s="1411"/>
      <c r="C33" s="1412"/>
      <c r="D33" s="309">
        <v>35</v>
      </c>
      <c r="E33" s="310">
        <v>70</v>
      </c>
      <c r="F33" s="310">
        <v>80</v>
      </c>
      <c r="G33" s="311">
        <v>50</v>
      </c>
      <c r="H33" s="310">
        <v>45</v>
      </c>
      <c r="I33" s="310">
        <v>60</v>
      </c>
      <c r="J33" s="310">
        <v>60</v>
      </c>
      <c r="K33" s="312">
        <v>35</v>
      </c>
      <c r="L33" s="229"/>
      <c r="M33" s="230"/>
      <c r="N33" s="313"/>
      <c r="O33" s="314"/>
      <c r="P33" s="315"/>
      <c r="Q33" s="231"/>
      <c r="R33" s="316"/>
      <c r="S33" s="317"/>
      <c r="T33" s="317"/>
      <c r="U33" s="317"/>
      <c r="V33" s="318"/>
    </row>
    <row r="34" spans="1:26" ht="12.95" customHeight="1" x14ac:dyDescent="0.15">
      <c r="A34" s="1370" t="s">
        <v>169</v>
      </c>
      <c r="B34" s="1373" t="s">
        <v>135</v>
      </c>
      <c r="C34" s="280" t="s">
        <v>166</v>
      </c>
      <c r="D34" s="281"/>
      <c r="E34" s="319">
        <f>+E30*E33/100</f>
        <v>84</v>
      </c>
      <c r="F34" s="319">
        <f>+F30*F33/100</f>
        <v>6.4</v>
      </c>
      <c r="G34" s="448">
        <f>+G30*G33/100</f>
        <v>80</v>
      </c>
      <c r="H34" s="284"/>
      <c r="I34" s="284"/>
      <c r="J34" s="284"/>
      <c r="K34" s="285"/>
      <c r="L34" s="284"/>
      <c r="M34" s="284"/>
      <c r="N34" s="284"/>
      <c r="O34" s="286"/>
      <c r="P34" s="287">
        <f>SUM(D34:O34)</f>
        <v>170.4</v>
      </c>
      <c r="Q34" s="1408">
        <f>+SUM(P34:P35)</f>
        <v>226.4</v>
      </c>
      <c r="R34" s="288"/>
      <c r="S34" s="289"/>
      <c r="T34" s="289"/>
      <c r="U34" s="289"/>
      <c r="V34" s="290"/>
    </row>
    <row r="35" spans="1:26" ht="12.95" customHeight="1" thickBot="1" x14ac:dyDescent="0.2">
      <c r="A35" s="1371"/>
      <c r="B35" s="1374"/>
      <c r="C35" s="566" t="s">
        <v>167</v>
      </c>
      <c r="D35" s="320">
        <f>+D33*D31/100</f>
        <v>56</v>
      </c>
      <c r="E35" s="293"/>
      <c r="F35" s="293"/>
      <c r="G35" s="294"/>
      <c r="H35" s="293"/>
      <c r="I35" s="293"/>
      <c r="J35" s="293"/>
      <c r="K35" s="294"/>
      <c r="L35" s="293"/>
      <c r="M35" s="293"/>
      <c r="N35" s="293"/>
      <c r="O35" s="295"/>
      <c r="P35" s="296">
        <f>SUM(D35:O35)</f>
        <v>56</v>
      </c>
      <c r="Q35" s="1409"/>
      <c r="R35" s="297"/>
      <c r="S35" s="298"/>
      <c r="T35" s="298"/>
      <c r="U35" s="298"/>
      <c r="V35" s="299"/>
      <c r="X35" s="176" t="s">
        <v>171</v>
      </c>
    </row>
    <row r="36" spans="1:26" ht="12.95" customHeight="1" x14ac:dyDescent="0.15">
      <c r="A36" s="1372"/>
      <c r="B36" s="300" t="s">
        <v>136</v>
      </c>
      <c r="C36" s="225" t="s">
        <v>167</v>
      </c>
      <c r="D36" s="301"/>
      <c r="E36" s="302"/>
      <c r="F36" s="302"/>
      <c r="G36" s="303"/>
      <c r="H36" s="552">
        <f>+H32*H33/100</f>
        <v>54</v>
      </c>
      <c r="I36" s="552">
        <f>+I32*I33/100</f>
        <v>96</v>
      </c>
      <c r="J36" s="552">
        <f>+J32*J33/100</f>
        <v>96</v>
      </c>
      <c r="K36" s="321">
        <f>+K32*K33/100</f>
        <v>42</v>
      </c>
      <c r="L36" s="301"/>
      <c r="M36" s="302"/>
      <c r="N36" s="302"/>
      <c r="O36" s="306"/>
      <c r="P36" s="307"/>
      <c r="Q36" s="308">
        <f>+SUM(D36:O36)</f>
        <v>288</v>
      </c>
      <c r="R36" s="277"/>
      <c r="S36" s="278"/>
      <c r="T36" s="278"/>
      <c r="U36" s="278"/>
      <c r="V36" s="279"/>
      <c r="X36" s="1330" t="s">
        <v>172</v>
      </c>
      <c r="Y36" s="1404"/>
      <c r="Z36" s="1405"/>
    </row>
    <row r="37" spans="1:26" ht="12.95" customHeight="1" x14ac:dyDescent="0.15">
      <c r="A37" s="1394" t="s">
        <v>170</v>
      </c>
      <c r="B37" s="1373" t="s">
        <v>135</v>
      </c>
      <c r="C37" s="280" t="s">
        <v>166</v>
      </c>
      <c r="D37" s="481"/>
      <c r="E37" s="482">
        <f>+D28*E34</f>
        <v>0</v>
      </c>
      <c r="F37" s="482">
        <f>+D28*F34</f>
        <v>0</v>
      </c>
      <c r="G37" s="483">
        <f>+D28*G34</f>
        <v>0</v>
      </c>
      <c r="H37" s="484"/>
      <c r="I37" s="484"/>
      <c r="J37" s="484"/>
      <c r="K37" s="485"/>
      <c r="L37" s="484"/>
      <c r="M37" s="484"/>
      <c r="N37" s="484"/>
      <c r="O37" s="486"/>
      <c r="P37" s="487">
        <f>SUM(D37:O37)</f>
        <v>0</v>
      </c>
      <c r="Q37" s="1406">
        <f>+SUM(P37:P38)</f>
        <v>0</v>
      </c>
      <c r="R37" s="288"/>
      <c r="S37" s="289"/>
      <c r="T37" s="289"/>
      <c r="U37" s="289"/>
      <c r="V37" s="290"/>
      <c r="X37" s="324" t="s">
        <v>135</v>
      </c>
      <c r="Y37" s="325" t="s">
        <v>166</v>
      </c>
      <c r="Z37" s="592" t="e">
        <f>+P44+P47+P50</f>
        <v>#DIV/0!</v>
      </c>
    </row>
    <row r="38" spans="1:26" ht="12.95" customHeight="1" x14ac:dyDescent="0.15">
      <c r="A38" s="1395"/>
      <c r="B38" s="1374"/>
      <c r="C38" s="566" t="s">
        <v>167</v>
      </c>
      <c r="D38" s="488">
        <f>+D28*D35</f>
        <v>0</v>
      </c>
      <c r="E38" s="489"/>
      <c r="F38" s="489"/>
      <c r="G38" s="490"/>
      <c r="H38" s="489"/>
      <c r="I38" s="489"/>
      <c r="J38" s="489"/>
      <c r="K38" s="490"/>
      <c r="L38" s="489"/>
      <c r="M38" s="489"/>
      <c r="N38" s="489"/>
      <c r="O38" s="491"/>
      <c r="P38" s="492">
        <f>SUM(D38:O38)</f>
        <v>0</v>
      </c>
      <c r="Q38" s="1407"/>
      <c r="R38" s="297"/>
      <c r="S38" s="298"/>
      <c r="T38" s="298"/>
      <c r="U38" s="298"/>
      <c r="V38" s="299"/>
      <c r="X38" s="333"/>
      <c r="Y38" s="334" t="s">
        <v>167</v>
      </c>
      <c r="Z38" s="593" t="e">
        <f>+P45+P48+P51</f>
        <v>#DIV/0!</v>
      </c>
    </row>
    <row r="39" spans="1:26" ht="12.95" customHeight="1" x14ac:dyDescent="0.15">
      <c r="A39" s="1395"/>
      <c r="B39" s="322" t="s">
        <v>136</v>
      </c>
      <c r="C39" s="323" t="s">
        <v>167</v>
      </c>
      <c r="D39" s="493"/>
      <c r="E39" s="494"/>
      <c r="F39" s="494"/>
      <c r="G39" s="495"/>
      <c r="H39" s="496">
        <f>+H29*H36</f>
        <v>0</v>
      </c>
      <c r="I39" s="496">
        <f>+H29*I36</f>
        <v>0</v>
      </c>
      <c r="J39" s="496">
        <f>+H29*J36</f>
        <v>0</v>
      </c>
      <c r="K39" s="497">
        <f>+H29*K36</f>
        <v>0</v>
      </c>
      <c r="L39" s="498"/>
      <c r="M39" s="499"/>
      <c r="N39" s="499"/>
      <c r="O39" s="500"/>
      <c r="P39" s="501"/>
      <c r="Q39" s="502">
        <f>+SUM(D39:O39)</f>
        <v>0</v>
      </c>
      <c r="R39" s="277"/>
      <c r="S39" s="278"/>
      <c r="T39" s="278"/>
      <c r="U39" s="278"/>
      <c r="V39" s="279"/>
      <c r="X39" s="336" t="s">
        <v>136</v>
      </c>
      <c r="Y39" s="337" t="s">
        <v>167</v>
      </c>
      <c r="Z39" s="594" t="e">
        <f>+Q46+Q49+Q52</f>
        <v>#DIV/0!</v>
      </c>
    </row>
    <row r="40" spans="1:26" ht="12.95" customHeight="1" thickBot="1" x14ac:dyDescent="0.2">
      <c r="A40" s="1394" t="s">
        <v>173</v>
      </c>
      <c r="B40" s="1396" t="s">
        <v>135</v>
      </c>
      <c r="C40" s="326" t="s">
        <v>166</v>
      </c>
      <c r="D40" s="281"/>
      <c r="E40" s="282">
        <f>31*24-E30</f>
        <v>624</v>
      </c>
      <c r="F40" s="282">
        <f>31*24-F30</f>
        <v>736</v>
      </c>
      <c r="G40" s="283">
        <f>30*24-G30</f>
        <v>560</v>
      </c>
      <c r="H40" s="284"/>
      <c r="I40" s="284"/>
      <c r="J40" s="284"/>
      <c r="K40" s="285"/>
      <c r="L40" s="327"/>
      <c r="M40" s="328"/>
      <c r="N40" s="328"/>
      <c r="O40" s="329"/>
      <c r="P40" s="330">
        <f>SUM(D40:O40)</f>
        <v>1920</v>
      </c>
      <c r="Q40" s="331"/>
      <c r="R40" s="332"/>
      <c r="S40" s="289"/>
      <c r="T40" s="289"/>
      <c r="U40" s="289"/>
      <c r="V40" s="290"/>
      <c r="X40" s="597" t="s">
        <v>341</v>
      </c>
      <c r="Y40" s="212" t="s">
        <v>167</v>
      </c>
      <c r="Z40" s="598">
        <f>SUM(L45:O52)</f>
        <v>0</v>
      </c>
    </row>
    <row r="41" spans="1:26" ht="12.95" customHeight="1" thickTop="1" thickBot="1" x14ac:dyDescent="0.2">
      <c r="A41" s="1395"/>
      <c r="B41" s="1397"/>
      <c r="C41" s="566" t="s">
        <v>167</v>
      </c>
      <c r="D41" s="292">
        <f>30*24-D31</f>
        <v>560</v>
      </c>
      <c r="E41" s="293"/>
      <c r="F41" s="293"/>
      <c r="G41" s="294"/>
      <c r="H41" s="293"/>
      <c r="I41" s="293"/>
      <c r="J41" s="293"/>
      <c r="K41" s="294"/>
      <c r="L41" s="1398">
        <f>30*24</f>
        <v>720</v>
      </c>
      <c r="M41" s="1399">
        <f>31*24</f>
        <v>744</v>
      </c>
      <c r="N41" s="1399">
        <f>31*24</f>
        <v>744</v>
      </c>
      <c r="O41" s="1391">
        <f>30*24</f>
        <v>720</v>
      </c>
      <c r="P41" s="1392">
        <f>SUM(D41:O42)</f>
        <v>5832</v>
      </c>
      <c r="Q41" s="335"/>
      <c r="R41" s="297"/>
      <c r="S41" s="298"/>
      <c r="T41" s="298"/>
      <c r="U41" s="298"/>
      <c r="V41" s="299"/>
      <c r="X41" s="595" t="s">
        <v>114</v>
      </c>
      <c r="Y41" s="596"/>
      <c r="Z41" s="355" t="e">
        <f>SUM(Z37:Z40)</f>
        <v>#DIV/0!</v>
      </c>
    </row>
    <row r="42" spans="1:26" ht="12.95" customHeight="1" x14ac:dyDescent="0.15">
      <c r="A42" s="1395"/>
      <c r="B42" s="300" t="s">
        <v>136</v>
      </c>
      <c r="C42" s="225" t="s">
        <v>167</v>
      </c>
      <c r="D42" s="301"/>
      <c r="E42" s="302"/>
      <c r="F42" s="302"/>
      <c r="G42" s="303"/>
      <c r="H42" s="304">
        <f>31*24-H32</f>
        <v>624</v>
      </c>
      <c r="I42" s="304">
        <f>31*24-I32</f>
        <v>584</v>
      </c>
      <c r="J42" s="304">
        <f>28*24-J32</f>
        <v>512</v>
      </c>
      <c r="K42" s="305">
        <f>31*24-K32</f>
        <v>624</v>
      </c>
      <c r="L42" s="1378"/>
      <c r="M42" s="1380"/>
      <c r="N42" s="1380"/>
      <c r="O42" s="1382"/>
      <c r="P42" s="1393"/>
      <c r="Q42" s="338"/>
      <c r="R42" s="277"/>
      <c r="S42" s="278"/>
      <c r="T42" s="278"/>
      <c r="U42" s="278"/>
      <c r="V42" s="279"/>
    </row>
    <row r="43" spans="1:26" ht="12.95" customHeight="1" thickBot="1" x14ac:dyDescent="0.2">
      <c r="A43" s="1312" t="s">
        <v>174</v>
      </c>
      <c r="B43" s="1313"/>
      <c r="C43" s="225" t="s">
        <v>342</v>
      </c>
      <c r="D43" s="1314" t="e">
        <f>+I11/+E11</f>
        <v>#DIV/0!</v>
      </c>
      <c r="E43" s="1315"/>
      <c r="F43" s="1315"/>
      <c r="G43" s="1316"/>
      <c r="H43" s="1314" t="e">
        <f>+J11/F11</f>
        <v>#DIV/0!</v>
      </c>
      <c r="I43" s="1315"/>
      <c r="J43" s="1315"/>
      <c r="K43" s="1316"/>
      <c r="L43" s="340"/>
      <c r="M43" s="341"/>
      <c r="N43" s="342"/>
      <c r="O43" s="343"/>
      <c r="P43" s="275"/>
      <c r="Q43" s="276"/>
      <c r="R43" s="1345" t="s">
        <v>367</v>
      </c>
      <c r="S43" s="1346"/>
      <c r="T43" s="1346"/>
      <c r="U43" s="1346"/>
      <c r="V43" s="1347"/>
      <c r="X43" s="176" t="s">
        <v>177</v>
      </c>
    </row>
    <row r="44" spans="1:26" ht="12.95" customHeight="1" x14ac:dyDescent="0.15">
      <c r="A44" s="1370" t="s">
        <v>175</v>
      </c>
      <c r="B44" s="1373" t="s">
        <v>135</v>
      </c>
      <c r="C44" s="280" t="s">
        <v>166</v>
      </c>
      <c r="D44" s="503"/>
      <c r="E44" s="504" t="e">
        <f>+E37*1000*$D$43+E40*$M$11</f>
        <v>#DIV/0!</v>
      </c>
      <c r="F44" s="504" t="e">
        <f>+F37*1000*$D$43+F40*$M$11</f>
        <v>#DIV/0!</v>
      </c>
      <c r="G44" s="565" t="e">
        <f>+G37*1000*$D$43+G40*$M$11</f>
        <v>#DIV/0!</v>
      </c>
      <c r="H44" s="505"/>
      <c r="I44" s="505"/>
      <c r="J44" s="505"/>
      <c r="K44" s="506"/>
      <c r="L44" s="505"/>
      <c r="M44" s="505"/>
      <c r="N44" s="505"/>
      <c r="O44" s="507"/>
      <c r="P44" s="508" t="e">
        <f>SUM(D44:O44)</f>
        <v>#DIV/0!</v>
      </c>
      <c r="Q44" s="1383" t="e">
        <f>+SUM(P44:P45)</f>
        <v>#DIV/0!</v>
      </c>
      <c r="R44" s="351"/>
      <c r="S44" s="289"/>
      <c r="T44" s="289"/>
      <c r="U44" s="289"/>
      <c r="V44" s="290"/>
      <c r="X44" s="445" t="s">
        <v>135</v>
      </c>
      <c r="Y44" s="446"/>
      <c r="Z44" s="354" t="e">
        <f>+P54</f>
        <v>#DIV/0!</v>
      </c>
    </row>
    <row r="45" spans="1:26" ht="12.95" customHeight="1" thickBot="1" x14ac:dyDescent="0.2">
      <c r="A45" s="1371"/>
      <c r="B45" s="1374"/>
      <c r="C45" s="566" t="s">
        <v>167</v>
      </c>
      <c r="D45" s="509" t="e">
        <f>+D38*1000*$D$43+D41*$M$11</f>
        <v>#DIV/0!</v>
      </c>
      <c r="E45" s="510"/>
      <c r="F45" s="510"/>
      <c r="G45" s="511"/>
      <c r="H45" s="510"/>
      <c r="I45" s="510"/>
      <c r="J45" s="510"/>
      <c r="K45" s="511"/>
      <c r="L45" s="1385"/>
      <c r="M45" s="1387"/>
      <c r="N45" s="1387"/>
      <c r="O45" s="1389"/>
      <c r="P45" s="512" t="e">
        <f>SUM(D45:D45)</f>
        <v>#DIV/0!</v>
      </c>
      <c r="Q45" s="1384"/>
      <c r="R45" s="297"/>
      <c r="S45" s="298"/>
      <c r="T45" s="298"/>
      <c r="U45" s="298"/>
      <c r="V45" s="299"/>
      <c r="X45" s="449" t="s">
        <v>136</v>
      </c>
      <c r="Y45" s="450"/>
      <c r="Z45" s="339" t="e">
        <f>+P55</f>
        <v>#DIV/0!</v>
      </c>
    </row>
    <row r="46" spans="1:26" ht="12.95" customHeight="1" thickTop="1" thickBot="1" x14ac:dyDescent="0.2">
      <c r="A46" s="1372"/>
      <c r="B46" s="300" t="s">
        <v>136</v>
      </c>
      <c r="C46" s="225" t="s">
        <v>167</v>
      </c>
      <c r="D46" s="513"/>
      <c r="E46" s="514"/>
      <c r="F46" s="514"/>
      <c r="G46" s="515"/>
      <c r="H46" s="554" t="e">
        <f>+H39*1000*$H$43+H42*$N$11</f>
        <v>#DIV/0!</v>
      </c>
      <c r="I46" s="554" t="e">
        <f>+I39*1000*$H$43+I42*$N$11</f>
        <v>#DIV/0!</v>
      </c>
      <c r="J46" s="554" t="e">
        <f>+J39*1000*$H$43+J42*$N$11</f>
        <v>#DIV/0!</v>
      </c>
      <c r="K46" s="516" t="e">
        <f>+K39*1000*$H$43+K42*$N$11</f>
        <v>#DIV/0!</v>
      </c>
      <c r="L46" s="1386"/>
      <c r="M46" s="1388"/>
      <c r="N46" s="1388"/>
      <c r="O46" s="1390"/>
      <c r="P46" s="517"/>
      <c r="Q46" s="516" t="e">
        <f>+SUM(D46:O46)</f>
        <v>#DIV/0!</v>
      </c>
      <c r="R46" s="277"/>
      <c r="S46" s="278"/>
      <c r="T46" s="278"/>
      <c r="U46" s="278"/>
      <c r="V46" s="279"/>
      <c r="X46" s="451" t="s">
        <v>114</v>
      </c>
      <c r="Y46" s="452"/>
      <c r="Z46" s="355" t="e">
        <f>SUM(Z44:Z45)</f>
        <v>#DIV/0!</v>
      </c>
    </row>
    <row r="47" spans="1:26" ht="12.95" customHeight="1" x14ac:dyDescent="0.15">
      <c r="A47" s="1370" t="s">
        <v>176</v>
      </c>
      <c r="B47" s="1373" t="s">
        <v>135</v>
      </c>
      <c r="C47" s="280" t="s">
        <v>166</v>
      </c>
      <c r="D47" s="281"/>
      <c r="E47" s="319">
        <f>+E30*$I$18</f>
        <v>0</v>
      </c>
      <c r="F47" s="319">
        <f>+F30*$I$18</f>
        <v>0</v>
      </c>
      <c r="G47" s="448">
        <f>+G30*$I$18</f>
        <v>0</v>
      </c>
      <c r="H47" s="284"/>
      <c r="I47" s="284"/>
      <c r="J47" s="284"/>
      <c r="K47" s="285"/>
      <c r="L47" s="348"/>
      <c r="M47" s="348"/>
      <c r="N47" s="348"/>
      <c r="O47" s="349"/>
      <c r="P47" s="350">
        <f>SUM(D47:O47)</f>
        <v>0</v>
      </c>
      <c r="Q47" s="1375">
        <f>+SUM(P47:P48)</f>
        <v>0</v>
      </c>
      <c r="R47" s="288"/>
      <c r="S47" s="289"/>
      <c r="T47" s="289"/>
      <c r="U47" s="289"/>
      <c r="V47" s="290"/>
    </row>
    <row r="48" spans="1:26" ht="12.95" customHeight="1" x14ac:dyDescent="0.15">
      <c r="A48" s="1371"/>
      <c r="B48" s="1374"/>
      <c r="C48" s="566" t="s">
        <v>167</v>
      </c>
      <c r="D48" s="320">
        <f>+D31*$I$18</f>
        <v>0</v>
      </c>
      <c r="E48" s="293"/>
      <c r="F48" s="293"/>
      <c r="G48" s="294"/>
      <c r="H48" s="293"/>
      <c r="I48" s="293"/>
      <c r="J48" s="293"/>
      <c r="K48" s="294"/>
      <c r="L48" s="1377">
        <f>+L41*$M$18</f>
        <v>0</v>
      </c>
      <c r="M48" s="1379">
        <f>+M41*$M$18</f>
        <v>0</v>
      </c>
      <c r="N48" s="1379">
        <f>+N41*$M$18</f>
        <v>0</v>
      </c>
      <c r="O48" s="1381">
        <f>+O41*$M$18</f>
        <v>0</v>
      </c>
      <c r="P48" s="352">
        <f>SUM(D48:D48)</f>
        <v>0</v>
      </c>
      <c r="Q48" s="1376"/>
      <c r="R48" s="297"/>
      <c r="S48" s="298"/>
      <c r="T48" s="298"/>
      <c r="U48" s="298"/>
      <c r="V48" s="299"/>
    </row>
    <row r="49" spans="1:26" ht="12.95" customHeight="1" x14ac:dyDescent="0.15">
      <c r="A49" s="1372"/>
      <c r="B49" s="300" t="s">
        <v>136</v>
      </c>
      <c r="C49" s="225" t="s">
        <v>167</v>
      </c>
      <c r="D49" s="301"/>
      <c r="E49" s="302"/>
      <c r="F49" s="302"/>
      <c r="G49" s="303"/>
      <c r="H49" s="552">
        <f>+H32*$J$18</f>
        <v>0</v>
      </c>
      <c r="I49" s="552">
        <f>+I32*$J$18</f>
        <v>0</v>
      </c>
      <c r="J49" s="552">
        <f>+J32*$J$18</f>
        <v>0</v>
      </c>
      <c r="K49" s="321">
        <f>+K32*$J$18</f>
        <v>0</v>
      </c>
      <c r="L49" s="1378"/>
      <c r="M49" s="1380"/>
      <c r="N49" s="1380"/>
      <c r="O49" s="1382"/>
      <c r="P49" s="353"/>
      <c r="Q49" s="321">
        <f>+SUM(D49:O49)</f>
        <v>0</v>
      </c>
      <c r="R49" s="277"/>
      <c r="S49" s="278"/>
      <c r="T49" s="278"/>
      <c r="U49" s="278"/>
      <c r="V49" s="279"/>
    </row>
    <row r="50" spans="1:26" ht="12.95" customHeight="1" x14ac:dyDescent="0.15">
      <c r="A50" s="546" t="s">
        <v>178</v>
      </c>
      <c r="B50" s="548" t="s">
        <v>135</v>
      </c>
      <c r="C50" s="280" t="s">
        <v>166</v>
      </c>
      <c r="D50" s="281"/>
      <c r="E50" s="319">
        <f>+$I$22*E30+E40*$M$22</f>
        <v>0</v>
      </c>
      <c r="F50" s="319">
        <f>+$I$22*F30+F40*$M$22</f>
        <v>0</v>
      </c>
      <c r="G50" s="448">
        <f>+$I$22*G30+G40*$M$22</f>
        <v>0</v>
      </c>
      <c r="H50" s="284"/>
      <c r="I50" s="284"/>
      <c r="J50" s="284"/>
      <c r="K50" s="285"/>
      <c r="L50" s="356"/>
      <c r="M50" s="348"/>
      <c r="N50" s="348"/>
      <c r="O50" s="349"/>
      <c r="P50" s="350">
        <f>SUM(D50:O50)</f>
        <v>0</v>
      </c>
      <c r="Q50" s="555">
        <f>+SUM(P50:P51)</f>
        <v>0</v>
      </c>
      <c r="R50" s="532"/>
      <c r="S50" s="533"/>
      <c r="T50" s="533"/>
      <c r="U50" s="533"/>
      <c r="V50" s="534"/>
    </row>
    <row r="51" spans="1:26" ht="12.95" customHeight="1" x14ac:dyDescent="0.15">
      <c r="A51" s="547"/>
      <c r="B51" s="549"/>
      <c r="C51" s="566" t="s">
        <v>167</v>
      </c>
      <c r="D51" s="320">
        <f>+$I$22*D31+D41*$M$22</f>
        <v>0</v>
      </c>
      <c r="E51" s="293"/>
      <c r="F51" s="293"/>
      <c r="G51" s="294"/>
      <c r="H51" s="293"/>
      <c r="I51" s="293"/>
      <c r="J51" s="293"/>
      <c r="K51" s="294"/>
      <c r="L51" s="557">
        <f>+L41*$M$22</f>
        <v>0</v>
      </c>
      <c r="M51" s="558">
        <f>+M41*$M$22</f>
        <v>0</v>
      </c>
      <c r="N51" s="558">
        <f>+N41*$M$22</f>
        <v>0</v>
      </c>
      <c r="O51" s="559">
        <f>+O41*$M$22</f>
        <v>0</v>
      </c>
      <c r="P51" s="352">
        <f>SUM(D51:D51)</f>
        <v>0</v>
      </c>
      <c r="Q51" s="556"/>
      <c r="R51" s="532"/>
      <c r="S51" s="533"/>
      <c r="T51" s="533"/>
      <c r="U51" s="533"/>
      <c r="V51" s="534"/>
    </row>
    <row r="52" spans="1:26" ht="12.95" customHeight="1" thickBot="1" x14ac:dyDescent="0.2">
      <c r="A52" s="560"/>
      <c r="B52" s="357" t="s">
        <v>136</v>
      </c>
      <c r="C52" s="551" t="s">
        <v>167</v>
      </c>
      <c r="D52" s="358"/>
      <c r="E52" s="359"/>
      <c r="F52" s="359"/>
      <c r="G52" s="360"/>
      <c r="H52" s="562">
        <f>+$I$22*H32+H42*$M$22</f>
        <v>0</v>
      </c>
      <c r="I52" s="562">
        <f>+$I$22*I32+I42*$M$22</f>
        <v>0</v>
      </c>
      <c r="J52" s="562">
        <f>+$I$22*J32+J42*$M$22</f>
        <v>0</v>
      </c>
      <c r="K52" s="361">
        <f>+$I$22*K32+K42*$M$22</f>
        <v>0</v>
      </c>
      <c r="L52" s="561"/>
      <c r="M52" s="562"/>
      <c r="N52" s="562"/>
      <c r="O52" s="563"/>
      <c r="P52" s="353"/>
      <c r="Q52" s="321">
        <f>+SUM(D52:O52)</f>
        <v>0</v>
      </c>
      <c r="R52" s="535"/>
      <c r="S52" s="536"/>
      <c r="T52" s="536"/>
      <c r="U52" s="536"/>
      <c r="V52" s="537"/>
    </row>
    <row r="53" spans="1:26" ht="12.95" customHeight="1" thickTop="1" x14ac:dyDescent="0.15">
      <c r="A53" s="1312" t="s">
        <v>179</v>
      </c>
      <c r="B53" s="1313"/>
      <c r="C53" s="225" t="s">
        <v>343</v>
      </c>
      <c r="D53" s="1314" t="e">
        <f>+Q11/E11*860/10750</f>
        <v>#DIV/0!</v>
      </c>
      <c r="E53" s="1315"/>
      <c r="F53" s="1315"/>
      <c r="G53" s="1316"/>
      <c r="H53" s="1314" t="e">
        <f>+R11/F11*860/10750</f>
        <v>#DIV/0!</v>
      </c>
      <c r="I53" s="1315"/>
      <c r="J53" s="1315"/>
      <c r="K53" s="1316"/>
      <c r="L53" s="348"/>
      <c r="M53" s="348"/>
      <c r="N53" s="348"/>
      <c r="O53" s="349"/>
      <c r="P53" s="275"/>
      <c r="Q53" s="276"/>
      <c r="R53" s="344" t="s">
        <v>368</v>
      </c>
      <c r="S53" s="345"/>
      <c r="T53" s="346"/>
      <c r="U53" s="346"/>
      <c r="V53" s="347"/>
    </row>
    <row r="54" spans="1:26" ht="12.95" customHeight="1" x14ac:dyDescent="0.15">
      <c r="A54" s="1322" t="s">
        <v>180</v>
      </c>
      <c r="B54" s="1323"/>
      <c r="C54" s="362" t="s">
        <v>135</v>
      </c>
      <c r="D54" s="504" t="e">
        <f>+D38*1000*$D$53</f>
        <v>#DIV/0!</v>
      </c>
      <c r="E54" s="504" t="e">
        <f>+E37*1000*$D$53</f>
        <v>#DIV/0!</v>
      </c>
      <c r="F54" s="504" t="e">
        <f>+F37*1000*$D$53</f>
        <v>#DIV/0!</v>
      </c>
      <c r="G54" s="565" t="e">
        <f>+G37*1000*$D$53</f>
        <v>#DIV/0!</v>
      </c>
      <c r="H54" s="505"/>
      <c r="I54" s="505"/>
      <c r="J54" s="505"/>
      <c r="K54" s="506"/>
      <c r="L54" s="510"/>
      <c r="M54" s="510"/>
      <c r="N54" s="510"/>
      <c r="O54" s="518"/>
      <c r="P54" s="1326" t="e">
        <f>SUM(D54:O54)</f>
        <v>#DIV/0!</v>
      </c>
      <c r="Q54" s="1327"/>
      <c r="R54" s="363" t="s">
        <v>369</v>
      </c>
      <c r="S54" s="364"/>
      <c r="T54" s="365"/>
      <c r="U54" s="365"/>
      <c r="V54" s="290"/>
    </row>
    <row r="55" spans="1:26" ht="15" customHeight="1" thickBot="1" x14ac:dyDescent="0.2">
      <c r="A55" s="1324"/>
      <c r="B55" s="1325"/>
      <c r="C55" s="366" t="s">
        <v>136</v>
      </c>
      <c r="D55" s="580"/>
      <c r="E55" s="581"/>
      <c r="F55" s="581"/>
      <c r="G55" s="582"/>
      <c r="H55" s="583" t="e">
        <f>+H39*1000*$H$53</f>
        <v>#DIV/0!</v>
      </c>
      <c r="I55" s="584" t="e">
        <f>+I39*1000*$H$53</f>
        <v>#DIV/0!</v>
      </c>
      <c r="J55" s="584" t="e">
        <f>+J39*1000*$H$53</f>
        <v>#DIV/0!</v>
      </c>
      <c r="K55" s="585" t="e">
        <f>+K39*1000*$H$53</f>
        <v>#DIV/0!</v>
      </c>
      <c r="L55" s="586"/>
      <c r="M55" s="587"/>
      <c r="N55" s="587"/>
      <c r="O55" s="588"/>
      <c r="P55" s="1328" t="e">
        <f>SUM(D55:O55)</f>
        <v>#DIV/0!</v>
      </c>
      <c r="Q55" s="1329"/>
      <c r="R55" s="589"/>
      <c r="S55" s="590"/>
      <c r="T55" s="590"/>
      <c r="U55" s="590"/>
      <c r="V55" s="591"/>
    </row>
    <row r="56" spans="1:26" ht="11.25" x14ac:dyDescent="0.15">
      <c r="X56" s="176"/>
    </row>
    <row r="57" spans="1:26" ht="12.95" customHeight="1" thickBot="1" x14ac:dyDescent="0.2">
      <c r="A57" s="176" t="s">
        <v>181</v>
      </c>
      <c r="D57" s="368"/>
      <c r="H57" s="176"/>
    </row>
    <row r="58" spans="1:26" ht="13.5" customHeight="1" x14ac:dyDescent="0.15">
      <c r="A58" s="1330" t="s">
        <v>182</v>
      </c>
      <c r="B58" s="1331"/>
      <c r="C58" s="369"/>
      <c r="D58" s="370"/>
      <c r="E58" s="370"/>
      <c r="F58" s="371"/>
      <c r="H58" s="372"/>
      <c r="I58" s="372"/>
      <c r="J58" s="372"/>
      <c r="K58" s="372"/>
      <c r="L58" s="373"/>
      <c r="M58" s="373"/>
      <c r="N58" s="373"/>
      <c r="O58" s="374"/>
      <c r="P58" s="374"/>
      <c r="Q58" s="374"/>
      <c r="R58" s="374"/>
      <c r="S58" s="372"/>
      <c r="T58" s="372"/>
      <c r="U58" s="372"/>
      <c r="V58" s="372"/>
      <c r="W58" s="372"/>
    </row>
    <row r="59" spans="1:26" ht="14.25" customHeight="1" thickBot="1" x14ac:dyDescent="0.2">
      <c r="A59" s="1332" t="s">
        <v>183</v>
      </c>
      <c r="B59" s="1333"/>
      <c r="C59" s="519"/>
      <c r="D59" s="375"/>
      <c r="E59" s="375"/>
      <c r="F59" s="376"/>
      <c r="H59" s="372"/>
      <c r="I59" s="372"/>
      <c r="J59" s="377"/>
      <c r="K59" s="377"/>
      <c r="L59" s="377"/>
      <c r="M59" s="377"/>
      <c r="N59" s="377"/>
      <c r="O59" s="377"/>
      <c r="P59" s="377"/>
      <c r="Q59" s="377"/>
      <c r="R59" s="377"/>
      <c r="S59" s="377"/>
      <c r="T59" s="378"/>
      <c r="U59" s="378"/>
      <c r="V59" s="378"/>
      <c r="W59" s="378"/>
    </row>
    <row r="60" spans="1:26" s="579" customFormat="1" ht="14.25" customHeight="1" x14ac:dyDescent="0.15">
      <c r="A60" s="377"/>
      <c r="B60" s="377"/>
      <c r="C60" s="372"/>
      <c r="D60" s="377"/>
      <c r="E60" s="377"/>
      <c r="F60" s="377"/>
      <c r="H60" s="372"/>
      <c r="I60" s="372"/>
      <c r="J60" s="377"/>
      <c r="K60" s="377"/>
      <c r="L60" s="377"/>
      <c r="M60" s="377"/>
      <c r="N60" s="377"/>
      <c r="O60" s="377"/>
      <c r="P60" s="377"/>
      <c r="Q60" s="377"/>
      <c r="R60" s="377"/>
      <c r="S60" s="377"/>
      <c r="T60" s="378"/>
      <c r="U60" s="378"/>
      <c r="V60" s="378"/>
      <c r="W60" s="378"/>
    </row>
    <row r="61" spans="1:26" ht="12.95" customHeight="1" thickBot="1" x14ac:dyDescent="0.2">
      <c r="A61" s="176" t="s">
        <v>184</v>
      </c>
      <c r="C61" s="379" t="s">
        <v>365</v>
      </c>
      <c r="I61" s="380"/>
      <c r="V61" s="380"/>
    </row>
    <row r="62" spans="1:26" ht="12.95" customHeight="1" thickBot="1" x14ac:dyDescent="0.2">
      <c r="A62" s="381" t="s">
        <v>185</v>
      </c>
      <c r="B62" s="382" t="s">
        <v>186</v>
      </c>
      <c r="C62" s="382"/>
      <c r="D62" s="383"/>
      <c r="E62" s="382" t="s">
        <v>187</v>
      </c>
      <c r="F62" s="382"/>
      <c r="G62" s="382"/>
      <c r="H62" s="382"/>
      <c r="I62" s="382"/>
      <c r="J62" s="382"/>
      <c r="K62" s="382"/>
      <c r="L62" s="382"/>
      <c r="M62" s="382"/>
      <c r="N62" s="382"/>
      <c r="O62" s="382"/>
      <c r="P62" s="382"/>
      <c r="Q62" s="382"/>
      <c r="R62" s="382"/>
      <c r="S62" s="382"/>
      <c r="T62" s="383"/>
      <c r="U62" s="1360" t="s">
        <v>188</v>
      </c>
      <c r="V62" s="1363"/>
      <c r="W62" s="1360" t="s">
        <v>126</v>
      </c>
      <c r="X62" s="1361"/>
      <c r="Y62" s="1361"/>
      <c r="Z62" s="1362"/>
    </row>
    <row r="63" spans="1:26" ht="12.95" customHeight="1" thickTop="1" x14ac:dyDescent="0.15">
      <c r="A63" s="1317" t="s">
        <v>189</v>
      </c>
      <c r="B63" s="384" t="s">
        <v>190</v>
      </c>
      <c r="C63" s="264"/>
      <c r="D63" s="265"/>
      <c r="E63" s="385"/>
      <c r="F63" s="264" t="s">
        <v>344</v>
      </c>
      <c r="G63" s="520" t="e">
        <f>+B24</f>
        <v>#DIV/0!</v>
      </c>
      <c r="H63" s="386" t="s">
        <v>345</v>
      </c>
      <c r="I63" s="386">
        <v>12</v>
      </c>
      <c r="J63" s="386" t="s">
        <v>346</v>
      </c>
      <c r="K63" s="386"/>
      <c r="L63" s="264"/>
      <c r="M63" s="264"/>
      <c r="N63" s="264"/>
      <c r="O63" s="264"/>
      <c r="P63" s="264"/>
      <c r="Q63" s="264"/>
      <c r="R63" s="264"/>
      <c r="S63" s="264"/>
      <c r="T63" s="265"/>
      <c r="U63" s="1320" t="e">
        <f>+E63*G63*I63</f>
        <v>#DIV/0!</v>
      </c>
      <c r="V63" s="1321"/>
      <c r="W63" s="1348" t="s">
        <v>370</v>
      </c>
      <c r="X63" s="1349"/>
      <c r="Y63" s="1349"/>
      <c r="Z63" s="1350"/>
    </row>
    <row r="64" spans="1:26" ht="12.95" customHeight="1" x14ac:dyDescent="0.15">
      <c r="A64" s="1318"/>
      <c r="B64" s="1334" t="s">
        <v>191</v>
      </c>
      <c r="C64" s="1335" t="s">
        <v>135</v>
      </c>
      <c r="D64" s="387" t="s">
        <v>166</v>
      </c>
      <c r="E64" s="521" t="s">
        <v>347</v>
      </c>
      <c r="F64" s="522"/>
      <c r="G64" s="298" t="s">
        <v>348</v>
      </c>
      <c r="H64" s="298"/>
      <c r="I64" s="298" t="s">
        <v>348</v>
      </c>
      <c r="J64" s="298"/>
      <c r="K64" s="298" t="s">
        <v>349</v>
      </c>
      <c r="L64" s="523" t="e">
        <f>INT(+Z37)</f>
        <v>#DIV/0!</v>
      </c>
      <c r="M64" s="298" t="s">
        <v>350</v>
      </c>
      <c r="N64" s="298"/>
      <c r="O64" s="298"/>
      <c r="P64" s="298"/>
      <c r="Q64" s="298"/>
      <c r="R64" s="298"/>
      <c r="S64" s="298"/>
      <c r="T64" s="388"/>
      <c r="U64" s="1343" t="e">
        <f>+(F64+H64+J64)*L64</f>
        <v>#DIV/0!</v>
      </c>
      <c r="V64" s="1344"/>
      <c r="W64" s="1351"/>
      <c r="X64" s="1352"/>
      <c r="Y64" s="1352"/>
      <c r="Z64" s="1353"/>
    </row>
    <row r="65" spans="1:26" ht="12.95" customHeight="1" x14ac:dyDescent="0.15">
      <c r="A65" s="1318"/>
      <c r="B65" s="1334"/>
      <c r="C65" s="1335"/>
      <c r="D65" s="1336" t="s">
        <v>192</v>
      </c>
      <c r="E65" s="521" t="s">
        <v>347</v>
      </c>
      <c r="F65" s="522"/>
      <c r="G65" s="298" t="s">
        <v>348</v>
      </c>
      <c r="H65" s="298"/>
      <c r="I65" s="298" t="s">
        <v>348</v>
      </c>
      <c r="J65" s="298"/>
      <c r="K65" s="298" t="s">
        <v>349</v>
      </c>
      <c r="L65" s="523" t="e">
        <f>INT(+Z38)</f>
        <v>#DIV/0!</v>
      </c>
      <c r="M65" s="298" t="s">
        <v>350</v>
      </c>
      <c r="N65" s="298"/>
      <c r="O65" s="298"/>
      <c r="P65" s="298"/>
      <c r="Q65" s="298"/>
      <c r="R65" s="298"/>
      <c r="S65" s="298"/>
      <c r="T65" s="388"/>
      <c r="U65" s="1343" t="e">
        <f>+(F65+H65+J65)*L65</f>
        <v>#DIV/0!</v>
      </c>
      <c r="V65" s="1344"/>
      <c r="W65" s="1351"/>
      <c r="X65" s="1352"/>
      <c r="Y65" s="1352"/>
      <c r="Z65" s="1353"/>
    </row>
    <row r="66" spans="1:26" ht="12.95" customHeight="1" x14ac:dyDescent="0.15">
      <c r="A66" s="1318"/>
      <c r="B66" s="1334"/>
      <c r="C66" s="298" t="s">
        <v>136</v>
      </c>
      <c r="D66" s="1337"/>
      <c r="E66" s="521" t="s">
        <v>347</v>
      </c>
      <c r="F66" s="522"/>
      <c r="G66" s="298" t="s">
        <v>348</v>
      </c>
      <c r="H66" s="298"/>
      <c r="I66" s="298" t="s">
        <v>348</v>
      </c>
      <c r="J66" s="298"/>
      <c r="K66" s="298" t="s">
        <v>349</v>
      </c>
      <c r="L66" s="523" t="e">
        <f>INT(+Z39)</f>
        <v>#DIV/0!</v>
      </c>
      <c r="M66" s="298" t="s">
        <v>350</v>
      </c>
      <c r="N66" s="298"/>
      <c r="O66" s="298"/>
      <c r="P66" s="298"/>
      <c r="Q66" s="298"/>
      <c r="R66" s="298"/>
      <c r="S66" s="298"/>
      <c r="T66" s="388"/>
      <c r="U66" s="1343" t="e">
        <f>+(F66+H66+J66)*L66</f>
        <v>#DIV/0!</v>
      </c>
      <c r="V66" s="1344"/>
      <c r="W66" s="458"/>
      <c r="X66" s="458"/>
      <c r="Y66" s="458"/>
      <c r="Z66" s="459"/>
    </row>
    <row r="67" spans="1:26" ht="12.95" customHeight="1" x14ac:dyDescent="0.15">
      <c r="A67" s="1318"/>
      <c r="B67" s="1334"/>
      <c r="C67" s="298" t="s">
        <v>351</v>
      </c>
      <c r="D67" s="1338"/>
      <c r="E67" s="521" t="s">
        <v>347</v>
      </c>
      <c r="F67" s="522"/>
      <c r="G67" s="298" t="s">
        <v>348</v>
      </c>
      <c r="H67" s="298"/>
      <c r="I67" s="298" t="s">
        <v>348</v>
      </c>
      <c r="J67" s="298"/>
      <c r="K67" s="298" t="s">
        <v>349</v>
      </c>
      <c r="L67" s="523">
        <f>INT(+Z40)</f>
        <v>0</v>
      </c>
      <c r="M67" s="298" t="s">
        <v>350</v>
      </c>
      <c r="N67" s="524"/>
      <c r="O67" s="298"/>
      <c r="P67" s="298"/>
      <c r="Q67" s="298"/>
      <c r="R67" s="298"/>
      <c r="S67" s="298"/>
      <c r="T67" s="388"/>
      <c r="U67" s="1343">
        <f>+(F67+H67+J67)*L67</f>
        <v>0</v>
      </c>
      <c r="V67" s="1344"/>
      <c r="W67" s="458"/>
      <c r="X67" s="458"/>
      <c r="Y67" s="458"/>
      <c r="Z67" s="459"/>
    </row>
    <row r="68" spans="1:26" ht="12.95" customHeight="1" x14ac:dyDescent="0.15">
      <c r="A68" s="1318"/>
      <c r="B68" s="525"/>
      <c r="C68" s="458"/>
      <c r="D68" s="183"/>
      <c r="E68" s="526"/>
      <c r="F68" s="526" t="s">
        <v>352</v>
      </c>
      <c r="H68" s="172" t="s">
        <v>353</v>
      </c>
      <c r="J68" s="172" t="s">
        <v>354</v>
      </c>
      <c r="L68" s="458" t="s">
        <v>355</v>
      </c>
      <c r="M68" s="458"/>
      <c r="N68" s="458"/>
      <c r="O68" s="458"/>
      <c r="P68" s="458"/>
      <c r="Q68" s="458"/>
      <c r="R68" s="458"/>
      <c r="S68" s="458"/>
      <c r="T68" s="183"/>
      <c r="U68" s="527"/>
      <c r="V68" s="528"/>
      <c r="W68" s="458"/>
      <c r="X68" s="458"/>
      <c r="Y68" s="458"/>
      <c r="Z68" s="459"/>
    </row>
    <row r="69" spans="1:26" ht="12.95" customHeight="1" x14ac:dyDescent="0.15">
      <c r="A69" s="1318"/>
      <c r="B69" s="390" t="s">
        <v>193</v>
      </c>
      <c r="C69" s="391"/>
      <c r="D69" s="392"/>
      <c r="E69" s="393"/>
      <c r="F69" s="394"/>
      <c r="G69" s="394"/>
      <c r="H69" s="394"/>
      <c r="I69" s="394"/>
      <c r="J69" s="394"/>
      <c r="K69" s="394"/>
      <c r="L69" s="394"/>
      <c r="M69" s="394"/>
      <c r="N69" s="394"/>
      <c r="O69" s="394"/>
      <c r="P69" s="394"/>
      <c r="Q69" s="394"/>
      <c r="R69" s="394"/>
      <c r="S69" s="394"/>
      <c r="T69" s="392"/>
      <c r="U69" s="1356"/>
      <c r="V69" s="1357"/>
      <c r="W69" s="458"/>
      <c r="X69" s="458"/>
      <c r="Y69" s="458"/>
      <c r="Z69" s="459"/>
    </row>
    <row r="70" spans="1:26" ht="12.95" customHeight="1" thickBot="1" x14ac:dyDescent="0.2">
      <c r="A70" s="1319"/>
      <c r="B70" s="395" t="s">
        <v>194</v>
      </c>
      <c r="C70" s="396"/>
      <c r="D70" s="397"/>
      <c r="E70" s="398"/>
      <c r="F70" s="398"/>
      <c r="G70" s="398"/>
      <c r="H70" s="398"/>
      <c r="I70" s="398"/>
      <c r="J70" s="398"/>
      <c r="K70" s="398"/>
      <c r="L70" s="398"/>
      <c r="M70" s="398"/>
      <c r="N70" s="398"/>
      <c r="O70" s="398"/>
      <c r="P70" s="398"/>
      <c r="Q70" s="398"/>
      <c r="R70" s="398"/>
      <c r="S70" s="398"/>
      <c r="T70" s="399"/>
      <c r="U70" s="1358" t="e">
        <f>SUM(U63:U69)</f>
        <v>#DIV/0!</v>
      </c>
      <c r="V70" s="1359"/>
      <c r="W70" s="400"/>
      <c r="X70" s="400"/>
      <c r="Y70" s="400"/>
      <c r="Z70" s="459"/>
    </row>
    <row r="71" spans="1:26" ht="12.95" customHeight="1" thickTop="1" x14ac:dyDescent="0.15">
      <c r="A71" s="1317" t="s">
        <v>195</v>
      </c>
      <c r="B71" s="384" t="s">
        <v>190</v>
      </c>
      <c r="C71" s="264"/>
      <c r="D71" s="265"/>
      <c r="E71" s="401"/>
      <c r="F71" s="389" t="s">
        <v>356</v>
      </c>
      <c r="G71" s="402">
        <v>3</v>
      </c>
      <c r="H71" s="402" t="s">
        <v>357</v>
      </c>
      <c r="I71" s="402"/>
      <c r="J71" s="389" t="s">
        <v>356</v>
      </c>
      <c r="K71" s="402">
        <v>4</v>
      </c>
      <c r="L71" s="402" t="s">
        <v>357</v>
      </c>
      <c r="M71" s="402"/>
      <c r="N71" s="389" t="s">
        <v>356</v>
      </c>
      <c r="O71" s="402">
        <v>5</v>
      </c>
      <c r="P71" s="389" t="s">
        <v>346</v>
      </c>
      <c r="Q71" s="389"/>
      <c r="R71" s="389"/>
      <c r="S71" s="389"/>
      <c r="T71" s="291"/>
      <c r="U71" s="1320">
        <f>+E71*G71+I71*K71+M71*O71</f>
        <v>0</v>
      </c>
      <c r="V71" s="1321"/>
      <c r="W71" s="1364" t="s">
        <v>371</v>
      </c>
      <c r="X71" s="1365"/>
      <c r="Y71" s="1365"/>
      <c r="Z71" s="1366"/>
    </row>
    <row r="72" spans="1:26" ht="12.95" customHeight="1" x14ac:dyDescent="0.15">
      <c r="A72" s="1318"/>
      <c r="B72" s="1339" t="s">
        <v>191</v>
      </c>
      <c r="C72" s="1340"/>
      <c r="D72" s="403" t="s">
        <v>197</v>
      </c>
      <c r="E72" s="521"/>
      <c r="F72" s="298" t="s">
        <v>358</v>
      </c>
      <c r="G72" s="529" t="e">
        <f>+E54</f>
        <v>#DIV/0!</v>
      </c>
      <c r="H72" s="298" t="s">
        <v>359</v>
      </c>
      <c r="I72" s="298"/>
      <c r="J72" s="298" t="s">
        <v>358</v>
      </c>
      <c r="K72" s="529" t="e">
        <f>+D54+F54+G54</f>
        <v>#DIV/0!</v>
      </c>
      <c r="L72" s="298" t="s">
        <v>360</v>
      </c>
      <c r="M72" s="298"/>
      <c r="N72" s="298"/>
      <c r="O72" s="298"/>
      <c r="P72" s="298"/>
      <c r="Q72" s="298"/>
      <c r="R72" s="298"/>
      <c r="S72" s="298"/>
      <c r="T72" s="388"/>
      <c r="U72" s="1343" t="e">
        <f>+E72*G72+I72*K72</f>
        <v>#DIV/0!</v>
      </c>
      <c r="V72" s="1344"/>
      <c r="W72" s="1367"/>
      <c r="X72" s="1368"/>
      <c r="Y72" s="1368"/>
      <c r="Z72" s="1369"/>
    </row>
    <row r="73" spans="1:26" ht="12.95" customHeight="1" x14ac:dyDescent="0.15">
      <c r="A73" s="1318"/>
      <c r="B73" s="1341"/>
      <c r="C73" s="1342"/>
      <c r="D73" s="183" t="s">
        <v>196</v>
      </c>
      <c r="E73" s="530"/>
      <c r="F73" s="298" t="s">
        <v>358</v>
      </c>
      <c r="G73" s="393" t="e">
        <f>+I55+J55</f>
        <v>#DIV/0!</v>
      </c>
      <c r="H73" s="394" t="s">
        <v>359</v>
      </c>
      <c r="I73" s="394"/>
      <c r="J73" s="298" t="s">
        <v>358</v>
      </c>
      <c r="K73" s="393" t="e">
        <f>+K55</f>
        <v>#DIV/0!</v>
      </c>
      <c r="L73" s="394" t="s">
        <v>360</v>
      </c>
      <c r="M73" s="394"/>
      <c r="N73" s="394"/>
      <c r="O73" s="394"/>
      <c r="P73" s="394"/>
      <c r="Q73" s="394"/>
      <c r="R73" s="394"/>
      <c r="S73" s="394"/>
      <c r="T73" s="392"/>
      <c r="U73" s="1356" t="e">
        <f>+E73*G73+I73*K73</f>
        <v>#DIV/0!</v>
      </c>
      <c r="V73" s="1357"/>
      <c r="W73" s="458"/>
      <c r="X73" s="458"/>
      <c r="Y73" s="458"/>
      <c r="Z73" s="459"/>
    </row>
    <row r="74" spans="1:26" ht="12.95" customHeight="1" thickBot="1" x14ac:dyDescent="0.2">
      <c r="A74" s="1319"/>
      <c r="B74" s="395" t="s">
        <v>194</v>
      </c>
      <c r="C74" s="396"/>
      <c r="D74" s="397"/>
      <c r="E74" s="398"/>
      <c r="F74" s="398"/>
      <c r="G74" s="398"/>
      <c r="H74" s="398"/>
      <c r="I74" s="398"/>
      <c r="J74" s="398"/>
      <c r="K74" s="398"/>
      <c r="L74" s="398"/>
      <c r="M74" s="398"/>
      <c r="N74" s="398"/>
      <c r="O74" s="398"/>
      <c r="P74" s="398"/>
      <c r="Q74" s="398"/>
      <c r="R74" s="398"/>
      <c r="S74" s="398"/>
      <c r="T74" s="399"/>
      <c r="U74" s="1358" t="e">
        <f>SUM(U71:U73)</f>
        <v>#DIV/0!</v>
      </c>
      <c r="V74" s="1359"/>
      <c r="W74" s="400"/>
      <c r="X74" s="400"/>
      <c r="Y74" s="400"/>
      <c r="Z74" s="459"/>
    </row>
    <row r="75" spans="1:26" ht="12.95" customHeight="1" thickTop="1" thickBot="1" x14ac:dyDescent="0.2">
      <c r="B75" s="177" t="s">
        <v>417</v>
      </c>
      <c r="T75" s="404" t="s">
        <v>30</v>
      </c>
      <c r="U75" s="1354" t="e">
        <f>+U70+U74</f>
        <v>#DIV/0!</v>
      </c>
      <c r="V75" s="1355"/>
      <c r="W75" s="405"/>
      <c r="X75" s="405"/>
      <c r="Y75" s="405"/>
      <c r="Z75" s="367"/>
    </row>
    <row r="76" spans="1:26" ht="12.95" customHeight="1" x14ac:dyDescent="0.15">
      <c r="B76" s="177" t="s">
        <v>386</v>
      </c>
      <c r="L76" s="176"/>
      <c r="U76" s="177" t="s">
        <v>372</v>
      </c>
    </row>
    <row r="77" spans="1:26" ht="14.25" customHeight="1" x14ac:dyDescent="0.15">
      <c r="B77" s="177"/>
      <c r="S77" s="406"/>
    </row>
  </sheetData>
  <mergeCells count="99">
    <mergeCell ref="S3:V5"/>
    <mergeCell ref="I4:J4"/>
    <mergeCell ref="M4:N4"/>
    <mergeCell ref="B19:C19"/>
    <mergeCell ref="B20:C20"/>
    <mergeCell ref="G20:H20"/>
    <mergeCell ref="I20:J20"/>
    <mergeCell ref="S6:V6"/>
    <mergeCell ref="S7:V7"/>
    <mergeCell ref="S8:V8"/>
    <mergeCell ref="S9:V9"/>
    <mergeCell ref="S10:V10"/>
    <mergeCell ref="S11:V11"/>
    <mergeCell ref="O4:P4"/>
    <mergeCell ref="K4:L4"/>
    <mergeCell ref="G3:N3"/>
    <mergeCell ref="B3:F3"/>
    <mergeCell ref="O3:R3"/>
    <mergeCell ref="R26:V27"/>
    <mergeCell ref="A28:A29"/>
    <mergeCell ref="D28:G28"/>
    <mergeCell ref="H28:K28"/>
    <mergeCell ref="D29:G29"/>
    <mergeCell ref="H29:K29"/>
    <mergeCell ref="B21:C21"/>
    <mergeCell ref="G21:H21"/>
    <mergeCell ref="I21:J21"/>
    <mergeCell ref="I22:J22"/>
    <mergeCell ref="R28:V28"/>
    <mergeCell ref="D26:G26"/>
    <mergeCell ref="H26:K26"/>
    <mergeCell ref="L26:O26"/>
    <mergeCell ref="P26:Q27"/>
    <mergeCell ref="X36:Z36"/>
    <mergeCell ref="A37:A39"/>
    <mergeCell ref="B37:B38"/>
    <mergeCell ref="Q37:Q38"/>
    <mergeCell ref="A30:A32"/>
    <mergeCell ref="B30:B31"/>
    <mergeCell ref="Q30:Q31"/>
    <mergeCell ref="A33:C33"/>
    <mergeCell ref="A34:A36"/>
    <mergeCell ref="B34:B35"/>
    <mergeCell ref="Q34:Q35"/>
    <mergeCell ref="O41:O42"/>
    <mergeCell ref="P41:P42"/>
    <mergeCell ref="A43:B43"/>
    <mergeCell ref="D43:G43"/>
    <mergeCell ref="H43:K43"/>
    <mergeCell ref="A40:A42"/>
    <mergeCell ref="B40:B41"/>
    <mergeCell ref="L41:L42"/>
    <mergeCell ref="M41:M42"/>
    <mergeCell ref="N41:N42"/>
    <mergeCell ref="A44:A46"/>
    <mergeCell ref="B44:B45"/>
    <mergeCell ref="Q44:Q45"/>
    <mergeCell ref="L45:L46"/>
    <mergeCell ref="M45:M46"/>
    <mergeCell ref="N45:N46"/>
    <mergeCell ref="O45:O46"/>
    <mergeCell ref="A47:A49"/>
    <mergeCell ref="B47:B48"/>
    <mergeCell ref="Q47:Q48"/>
    <mergeCell ref="L48:L49"/>
    <mergeCell ref="M48:M49"/>
    <mergeCell ref="N48:N49"/>
    <mergeCell ref="O48:O49"/>
    <mergeCell ref="R43:V43"/>
    <mergeCell ref="W63:Z65"/>
    <mergeCell ref="U75:V75"/>
    <mergeCell ref="U69:V69"/>
    <mergeCell ref="U70:V70"/>
    <mergeCell ref="U63:V63"/>
    <mergeCell ref="U64:V64"/>
    <mergeCell ref="U65:V65"/>
    <mergeCell ref="U66:V66"/>
    <mergeCell ref="W62:Z62"/>
    <mergeCell ref="U67:V67"/>
    <mergeCell ref="U62:V62"/>
    <mergeCell ref="W71:Z72"/>
    <mergeCell ref="U74:V74"/>
    <mergeCell ref="U73:V73"/>
    <mergeCell ref="A53:B53"/>
    <mergeCell ref="D53:G53"/>
    <mergeCell ref="H53:K53"/>
    <mergeCell ref="A71:A74"/>
    <mergeCell ref="U71:V71"/>
    <mergeCell ref="A54:B55"/>
    <mergeCell ref="P54:Q54"/>
    <mergeCell ref="P55:Q55"/>
    <mergeCell ref="A58:B58"/>
    <mergeCell ref="A59:B59"/>
    <mergeCell ref="A63:A70"/>
    <mergeCell ref="B64:B67"/>
    <mergeCell ref="C64:C65"/>
    <mergeCell ref="D65:D67"/>
    <mergeCell ref="B72:C73"/>
    <mergeCell ref="U72:V72"/>
  </mergeCells>
  <phoneticPr fontId="1"/>
  <pageMargins left="0.78740157480314965" right="0.16" top="0.51181102362204722" bottom="0.51181102362204722" header="0.51181102362204722" footer="0.51181102362204722"/>
  <pageSetup paperSize="8" scale="86" fitToWidth="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view="pageBreakPreview" zoomScale="70" zoomScaleNormal="100" zoomScaleSheetLayoutView="70" workbookViewId="0">
      <selection activeCell="S10" sqref="S10"/>
    </sheetView>
  </sheetViews>
  <sheetFormatPr defaultColWidth="8.625" defaultRowHeight="12.95" customHeight="1" x14ac:dyDescent="0.15"/>
  <cols>
    <col min="1" max="1" width="10.625" style="152" customWidth="1"/>
    <col min="2" max="13" width="8.625" style="152" customWidth="1"/>
    <col min="14" max="14" width="69.125" style="152" customWidth="1"/>
    <col min="15" max="253" width="8.625" style="152"/>
    <col min="254" max="254" width="10.625" style="152" customWidth="1"/>
    <col min="255" max="269" width="8.625" style="152" customWidth="1"/>
    <col min="270" max="270" width="49.25" style="152" customWidth="1"/>
    <col min="271" max="509" width="8.625" style="152"/>
    <col min="510" max="510" width="10.625" style="152" customWidth="1"/>
    <col min="511" max="525" width="8.625" style="152" customWidth="1"/>
    <col min="526" max="526" width="49.25" style="152" customWidth="1"/>
    <col min="527" max="765" width="8.625" style="152"/>
    <col min="766" max="766" width="10.625" style="152" customWidth="1"/>
    <col min="767" max="781" width="8.625" style="152" customWidth="1"/>
    <col min="782" max="782" width="49.25" style="152" customWidth="1"/>
    <col min="783" max="1021" width="8.625" style="152"/>
    <col min="1022" max="1022" width="10.625" style="152" customWidth="1"/>
    <col min="1023" max="1037" width="8.625" style="152" customWidth="1"/>
    <col min="1038" max="1038" width="49.25" style="152" customWidth="1"/>
    <col min="1039" max="1277" width="8.625" style="152"/>
    <col min="1278" max="1278" width="10.625" style="152" customWidth="1"/>
    <col min="1279" max="1293" width="8.625" style="152" customWidth="1"/>
    <col min="1294" max="1294" width="49.25" style="152" customWidth="1"/>
    <col min="1295" max="1533" width="8.625" style="152"/>
    <col min="1534" max="1534" width="10.625" style="152" customWidth="1"/>
    <col min="1535" max="1549" width="8.625" style="152" customWidth="1"/>
    <col min="1550" max="1550" width="49.25" style="152" customWidth="1"/>
    <col min="1551" max="1789" width="8.625" style="152"/>
    <col min="1790" max="1790" width="10.625" style="152" customWidth="1"/>
    <col min="1791" max="1805" width="8.625" style="152" customWidth="1"/>
    <col min="1806" max="1806" width="49.25" style="152" customWidth="1"/>
    <col min="1807" max="2045" width="8.625" style="152"/>
    <col min="2046" max="2046" width="10.625" style="152" customWidth="1"/>
    <col min="2047" max="2061" width="8.625" style="152" customWidth="1"/>
    <col min="2062" max="2062" width="49.25" style="152" customWidth="1"/>
    <col min="2063" max="2301" width="8.625" style="152"/>
    <col min="2302" max="2302" width="10.625" style="152" customWidth="1"/>
    <col min="2303" max="2317" width="8.625" style="152" customWidth="1"/>
    <col min="2318" max="2318" width="49.25" style="152" customWidth="1"/>
    <col min="2319" max="2557" width="8.625" style="152"/>
    <col min="2558" max="2558" width="10.625" style="152" customWidth="1"/>
    <col min="2559" max="2573" width="8.625" style="152" customWidth="1"/>
    <col min="2574" max="2574" width="49.25" style="152" customWidth="1"/>
    <col min="2575" max="2813" width="8.625" style="152"/>
    <col min="2814" max="2814" width="10.625" style="152" customWidth="1"/>
    <col min="2815" max="2829" width="8.625" style="152" customWidth="1"/>
    <col min="2830" max="2830" width="49.25" style="152" customWidth="1"/>
    <col min="2831" max="3069" width="8.625" style="152"/>
    <col min="3070" max="3070" width="10.625" style="152" customWidth="1"/>
    <col min="3071" max="3085" width="8.625" style="152" customWidth="1"/>
    <col min="3086" max="3086" width="49.25" style="152" customWidth="1"/>
    <col min="3087" max="3325" width="8.625" style="152"/>
    <col min="3326" max="3326" width="10.625" style="152" customWidth="1"/>
    <col min="3327" max="3341" width="8.625" style="152" customWidth="1"/>
    <col min="3342" max="3342" width="49.25" style="152" customWidth="1"/>
    <col min="3343" max="3581" width="8.625" style="152"/>
    <col min="3582" max="3582" width="10.625" style="152" customWidth="1"/>
    <col min="3583" max="3597" width="8.625" style="152" customWidth="1"/>
    <col min="3598" max="3598" width="49.25" style="152" customWidth="1"/>
    <col min="3599" max="3837" width="8.625" style="152"/>
    <col min="3838" max="3838" width="10.625" style="152" customWidth="1"/>
    <col min="3839" max="3853" width="8.625" style="152" customWidth="1"/>
    <col min="3854" max="3854" width="49.25" style="152" customWidth="1"/>
    <col min="3855" max="4093" width="8.625" style="152"/>
    <col min="4094" max="4094" width="10.625" style="152" customWidth="1"/>
    <col min="4095" max="4109" width="8.625" style="152" customWidth="1"/>
    <col min="4110" max="4110" width="49.25" style="152" customWidth="1"/>
    <col min="4111" max="4349" width="8.625" style="152"/>
    <col min="4350" max="4350" width="10.625" style="152" customWidth="1"/>
    <col min="4351" max="4365" width="8.625" style="152" customWidth="1"/>
    <col min="4366" max="4366" width="49.25" style="152" customWidth="1"/>
    <col min="4367" max="4605" width="8.625" style="152"/>
    <col min="4606" max="4606" width="10.625" style="152" customWidth="1"/>
    <col min="4607" max="4621" width="8.625" style="152" customWidth="1"/>
    <col min="4622" max="4622" width="49.25" style="152" customWidth="1"/>
    <col min="4623" max="4861" width="8.625" style="152"/>
    <col min="4862" max="4862" width="10.625" style="152" customWidth="1"/>
    <col min="4863" max="4877" width="8.625" style="152" customWidth="1"/>
    <col min="4878" max="4878" width="49.25" style="152" customWidth="1"/>
    <col min="4879" max="5117" width="8.625" style="152"/>
    <col min="5118" max="5118" width="10.625" style="152" customWidth="1"/>
    <col min="5119" max="5133" width="8.625" style="152" customWidth="1"/>
    <col min="5134" max="5134" width="49.25" style="152" customWidth="1"/>
    <col min="5135" max="5373" width="8.625" style="152"/>
    <col min="5374" max="5374" width="10.625" style="152" customWidth="1"/>
    <col min="5375" max="5389" width="8.625" style="152" customWidth="1"/>
    <col min="5390" max="5390" width="49.25" style="152" customWidth="1"/>
    <col min="5391" max="5629" width="8.625" style="152"/>
    <col min="5630" max="5630" width="10.625" style="152" customWidth="1"/>
    <col min="5631" max="5645" width="8.625" style="152" customWidth="1"/>
    <col min="5646" max="5646" width="49.25" style="152" customWidth="1"/>
    <col min="5647" max="5885" width="8.625" style="152"/>
    <col min="5886" max="5886" width="10.625" style="152" customWidth="1"/>
    <col min="5887" max="5901" width="8.625" style="152" customWidth="1"/>
    <col min="5902" max="5902" width="49.25" style="152" customWidth="1"/>
    <col min="5903" max="6141" width="8.625" style="152"/>
    <col min="6142" max="6142" width="10.625" style="152" customWidth="1"/>
    <col min="6143" max="6157" width="8.625" style="152" customWidth="1"/>
    <col min="6158" max="6158" width="49.25" style="152" customWidth="1"/>
    <col min="6159" max="6397" width="8.625" style="152"/>
    <col min="6398" max="6398" width="10.625" style="152" customWidth="1"/>
    <col min="6399" max="6413" width="8.625" style="152" customWidth="1"/>
    <col min="6414" max="6414" width="49.25" style="152" customWidth="1"/>
    <col min="6415" max="6653" width="8.625" style="152"/>
    <col min="6654" max="6654" width="10.625" style="152" customWidth="1"/>
    <col min="6655" max="6669" width="8.625" style="152" customWidth="1"/>
    <col min="6670" max="6670" width="49.25" style="152" customWidth="1"/>
    <col min="6671" max="6909" width="8.625" style="152"/>
    <col min="6910" max="6910" width="10.625" style="152" customWidth="1"/>
    <col min="6911" max="6925" width="8.625" style="152" customWidth="1"/>
    <col min="6926" max="6926" width="49.25" style="152" customWidth="1"/>
    <col min="6927" max="7165" width="8.625" style="152"/>
    <col min="7166" max="7166" width="10.625" style="152" customWidth="1"/>
    <col min="7167" max="7181" width="8.625" style="152" customWidth="1"/>
    <col min="7182" max="7182" width="49.25" style="152" customWidth="1"/>
    <col min="7183" max="7421" width="8.625" style="152"/>
    <col min="7422" max="7422" width="10.625" style="152" customWidth="1"/>
    <col min="7423" max="7437" width="8.625" style="152" customWidth="1"/>
    <col min="7438" max="7438" width="49.25" style="152" customWidth="1"/>
    <col min="7439" max="7677" width="8.625" style="152"/>
    <col min="7678" max="7678" width="10.625" style="152" customWidth="1"/>
    <col min="7679" max="7693" width="8.625" style="152" customWidth="1"/>
    <col min="7694" max="7694" width="49.25" style="152" customWidth="1"/>
    <col min="7695" max="7933" width="8.625" style="152"/>
    <col min="7934" max="7934" width="10.625" style="152" customWidth="1"/>
    <col min="7935" max="7949" width="8.625" style="152" customWidth="1"/>
    <col min="7950" max="7950" width="49.25" style="152" customWidth="1"/>
    <col min="7951" max="8189" width="8.625" style="152"/>
    <col min="8190" max="8190" width="10.625" style="152" customWidth="1"/>
    <col min="8191" max="8205" width="8.625" style="152" customWidth="1"/>
    <col min="8206" max="8206" width="49.25" style="152" customWidth="1"/>
    <col min="8207" max="8445" width="8.625" style="152"/>
    <col min="8446" max="8446" width="10.625" style="152" customWidth="1"/>
    <col min="8447" max="8461" width="8.625" style="152" customWidth="1"/>
    <col min="8462" max="8462" width="49.25" style="152" customWidth="1"/>
    <col min="8463" max="8701" width="8.625" style="152"/>
    <col min="8702" max="8702" width="10.625" style="152" customWidth="1"/>
    <col min="8703" max="8717" width="8.625" style="152" customWidth="1"/>
    <col min="8718" max="8718" width="49.25" style="152" customWidth="1"/>
    <col min="8719" max="8957" width="8.625" style="152"/>
    <col min="8958" max="8958" width="10.625" style="152" customWidth="1"/>
    <col min="8959" max="8973" width="8.625" style="152" customWidth="1"/>
    <col min="8974" max="8974" width="49.25" style="152" customWidth="1"/>
    <col min="8975" max="9213" width="8.625" style="152"/>
    <col min="9214" max="9214" width="10.625" style="152" customWidth="1"/>
    <col min="9215" max="9229" width="8.625" style="152" customWidth="1"/>
    <col min="9230" max="9230" width="49.25" style="152" customWidth="1"/>
    <col min="9231" max="9469" width="8.625" style="152"/>
    <col min="9470" max="9470" width="10.625" style="152" customWidth="1"/>
    <col min="9471" max="9485" width="8.625" style="152" customWidth="1"/>
    <col min="9486" max="9486" width="49.25" style="152" customWidth="1"/>
    <col min="9487" max="9725" width="8.625" style="152"/>
    <col min="9726" max="9726" width="10.625" style="152" customWidth="1"/>
    <col min="9727" max="9741" width="8.625" style="152" customWidth="1"/>
    <col min="9742" max="9742" width="49.25" style="152" customWidth="1"/>
    <col min="9743" max="9981" width="8.625" style="152"/>
    <col min="9982" max="9982" width="10.625" style="152" customWidth="1"/>
    <col min="9983" max="9997" width="8.625" style="152" customWidth="1"/>
    <col min="9998" max="9998" width="49.25" style="152" customWidth="1"/>
    <col min="9999" max="10237" width="8.625" style="152"/>
    <col min="10238" max="10238" width="10.625" style="152" customWidth="1"/>
    <col min="10239" max="10253" width="8.625" style="152" customWidth="1"/>
    <col min="10254" max="10254" width="49.25" style="152" customWidth="1"/>
    <col min="10255" max="10493" width="8.625" style="152"/>
    <col min="10494" max="10494" width="10.625" style="152" customWidth="1"/>
    <col min="10495" max="10509" width="8.625" style="152" customWidth="1"/>
    <col min="10510" max="10510" width="49.25" style="152" customWidth="1"/>
    <col min="10511" max="10749" width="8.625" style="152"/>
    <col min="10750" max="10750" width="10.625" style="152" customWidth="1"/>
    <col min="10751" max="10765" width="8.625" style="152" customWidth="1"/>
    <col min="10766" max="10766" width="49.25" style="152" customWidth="1"/>
    <col min="10767" max="11005" width="8.625" style="152"/>
    <col min="11006" max="11006" width="10.625" style="152" customWidth="1"/>
    <col min="11007" max="11021" width="8.625" style="152" customWidth="1"/>
    <col min="11022" max="11022" width="49.25" style="152" customWidth="1"/>
    <col min="11023" max="11261" width="8.625" style="152"/>
    <col min="11262" max="11262" width="10.625" style="152" customWidth="1"/>
    <col min="11263" max="11277" width="8.625" style="152" customWidth="1"/>
    <col min="11278" max="11278" width="49.25" style="152" customWidth="1"/>
    <col min="11279" max="11517" width="8.625" style="152"/>
    <col min="11518" max="11518" width="10.625" style="152" customWidth="1"/>
    <col min="11519" max="11533" width="8.625" style="152" customWidth="1"/>
    <col min="11534" max="11534" width="49.25" style="152" customWidth="1"/>
    <col min="11535" max="11773" width="8.625" style="152"/>
    <col min="11774" max="11774" width="10.625" style="152" customWidth="1"/>
    <col min="11775" max="11789" width="8.625" style="152" customWidth="1"/>
    <col min="11790" max="11790" width="49.25" style="152" customWidth="1"/>
    <col min="11791" max="12029" width="8.625" style="152"/>
    <col min="12030" max="12030" width="10.625" style="152" customWidth="1"/>
    <col min="12031" max="12045" width="8.625" style="152" customWidth="1"/>
    <col min="12046" max="12046" width="49.25" style="152" customWidth="1"/>
    <col min="12047" max="12285" width="8.625" style="152"/>
    <col min="12286" max="12286" width="10.625" style="152" customWidth="1"/>
    <col min="12287" max="12301" width="8.625" style="152" customWidth="1"/>
    <col min="12302" max="12302" width="49.25" style="152" customWidth="1"/>
    <col min="12303" max="12541" width="8.625" style="152"/>
    <col min="12542" max="12542" width="10.625" style="152" customWidth="1"/>
    <col min="12543" max="12557" width="8.625" style="152" customWidth="1"/>
    <col min="12558" max="12558" width="49.25" style="152" customWidth="1"/>
    <col min="12559" max="12797" width="8.625" style="152"/>
    <col min="12798" max="12798" width="10.625" style="152" customWidth="1"/>
    <col min="12799" max="12813" width="8.625" style="152" customWidth="1"/>
    <col min="12814" max="12814" width="49.25" style="152" customWidth="1"/>
    <col min="12815" max="13053" width="8.625" style="152"/>
    <col min="13054" max="13054" width="10.625" style="152" customWidth="1"/>
    <col min="13055" max="13069" width="8.625" style="152" customWidth="1"/>
    <col min="13070" max="13070" width="49.25" style="152" customWidth="1"/>
    <col min="13071" max="13309" width="8.625" style="152"/>
    <col min="13310" max="13310" width="10.625" style="152" customWidth="1"/>
    <col min="13311" max="13325" width="8.625" style="152" customWidth="1"/>
    <col min="13326" max="13326" width="49.25" style="152" customWidth="1"/>
    <col min="13327" max="13565" width="8.625" style="152"/>
    <col min="13566" max="13566" width="10.625" style="152" customWidth="1"/>
    <col min="13567" max="13581" width="8.625" style="152" customWidth="1"/>
    <col min="13582" max="13582" width="49.25" style="152" customWidth="1"/>
    <col min="13583" max="13821" width="8.625" style="152"/>
    <col min="13822" max="13822" width="10.625" style="152" customWidth="1"/>
    <col min="13823" max="13837" width="8.625" style="152" customWidth="1"/>
    <col min="13838" max="13838" width="49.25" style="152" customWidth="1"/>
    <col min="13839" max="14077" width="8.625" style="152"/>
    <col min="14078" max="14078" width="10.625" style="152" customWidth="1"/>
    <col min="14079" max="14093" width="8.625" style="152" customWidth="1"/>
    <col min="14094" max="14094" width="49.25" style="152" customWidth="1"/>
    <col min="14095" max="14333" width="8.625" style="152"/>
    <col min="14334" max="14334" width="10.625" style="152" customWidth="1"/>
    <col min="14335" max="14349" width="8.625" style="152" customWidth="1"/>
    <col min="14350" max="14350" width="49.25" style="152" customWidth="1"/>
    <col min="14351" max="14589" width="8.625" style="152"/>
    <col min="14590" max="14590" width="10.625" style="152" customWidth="1"/>
    <col min="14591" max="14605" width="8.625" style="152" customWidth="1"/>
    <col min="14606" max="14606" width="49.25" style="152" customWidth="1"/>
    <col min="14607" max="14845" width="8.625" style="152"/>
    <col min="14846" max="14846" width="10.625" style="152" customWidth="1"/>
    <col min="14847" max="14861" width="8.625" style="152" customWidth="1"/>
    <col min="14862" max="14862" width="49.25" style="152" customWidth="1"/>
    <col min="14863" max="15101" width="8.625" style="152"/>
    <col min="15102" max="15102" width="10.625" style="152" customWidth="1"/>
    <col min="15103" max="15117" width="8.625" style="152" customWidth="1"/>
    <col min="15118" max="15118" width="49.25" style="152" customWidth="1"/>
    <col min="15119" max="15357" width="8.625" style="152"/>
    <col min="15358" max="15358" width="10.625" style="152" customWidth="1"/>
    <col min="15359" max="15373" width="8.625" style="152" customWidth="1"/>
    <col min="15374" max="15374" width="49.25" style="152" customWidth="1"/>
    <col min="15375" max="15613" width="8.625" style="152"/>
    <col min="15614" max="15614" width="10.625" style="152" customWidth="1"/>
    <col min="15615" max="15629" width="8.625" style="152" customWidth="1"/>
    <col min="15630" max="15630" width="49.25" style="152" customWidth="1"/>
    <col min="15631" max="15869" width="8.625" style="152"/>
    <col min="15870" max="15870" width="10.625" style="152" customWidth="1"/>
    <col min="15871" max="15885" width="8.625" style="152" customWidth="1"/>
    <col min="15886" max="15886" width="49.25" style="152" customWidth="1"/>
    <col min="15887" max="16125" width="8.625" style="152"/>
    <col min="16126" max="16126" width="10.625" style="152" customWidth="1"/>
    <col min="16127" max="16141" width="8.625" style="152" customWidth="1"/>
    <col min="16142" max="16142" width="49.25" style="152" customWidth="1"/>
    <col min="16143" max="16384" width="8.625" style="152"/>
  </cols>
  <sheetData>
    <row r="1" spans="1:14" ht="15" customHeight="1" x14ac:dyDescent="0.15">
      <c r="A1" s="407" t="s">
        <v>198</v>
      </c>
      <c r="N1" s="568" t="s">
        <v>199</v>
      </c>
    </row>
    <row r="2" spans="1:14" s="408" customFormat="1" ht="15" customHeight="1" x14ac:dyDescent="0.15">
      <c r="E2" s="409" t="s">
        <v>122</v>
      </c>
      <c r="F2" s="409"/>
      <c r="H2" s="409" t="s">
        <v>123</v>
      </c>
      <c r="I2" s="410"/>
      <c r="J2" s="570"/>
      <c r="L2" s="1286" t="s">
        <v>387</v>
      </c>
      <c r="M2" s="1287"/>
      <c r="N2" s="409"/>
    </row>
    <row r="4" spans="1:14" ht="12.95" customHeight="1" x14ac:dyDescent="0.15">
      <c r="A4" s="1288" t="s">
        <v>200</v>
      </c>
      <c r="B4" s="1254" t="s">
        <v>201</v>
      </c>
      <c r="C4" s="1291"/>
      <c r="D4" s="1291"/>
      <c r="E4" s="1291"/>
      <c r="F4" s="1291"/>
      <c r="G4" s="1292"/>
      <c r="H4" s="1194" t="s">
        <v>202</v>
      </c>
      <c r="I4" s="1195"/>
      <c r="J4" s="1195"/>
      <c r="K4" s="1195"/>
      <c r="L4" s="1195"/>
      <c r="M4" s="1294"/>
      <c r="N4" s="411" t="s">
        <v>126</v>
      </c>
    </row>
    <row r="5" spans="1:14" ht="12.95" customHeight="1" x14ac:dyDescent="0.15">
      <c r="A5" s="1289"/>
      <c r="B5" s="1210"/>
      <c r="C5" s="1211"/>
      <c r="D5" s="1211"/>
      <c r="E5" s="1211"/>
      <c r="F5" s="1211"/>
      <c r="G5" s="1293"/>
      <c r="H5" s="1194" t="s">
        <v>135</v>
      </c>
      <c r="I5" s="1195"/>
      <c r="J5" s="1295" t="s">
        <v>136</v>
      </c>
      <c r="K5" s="1195"/>
      <c r="L5" s="1295" t="s">
        <v>203</v>
      </c>
      <c r="M5" s="1294"/>
      <c r="N5" s="412"/>
    </row>
    <row r="6" spans="1:14" ht="12.95" customHeight="1" x14ac:dyDescent="0.15">
      <c r="A6" s="1289"/>
      <c r="B6" s="413" t="s">
        <v>204</v>
      </c>
      <c r="C6" s="414" t="s">
        <v>205</v>
      </c>
      <c r="D6" s="414" t="s">
        <v>206</v>
      </c>
      <c r="E6" s="415" t="s">
        <v>127</v>
      </c>
      <c r="F6" s="416" t="s">
        <v>207</v>
      </c>
      <c r="G6" s="417" t="s">
        <v>208</v>
      </c>
      <c r="H6" s="413" t="s">
        <v>115</v>
      </c>
      <c r="I6" s="412" t="s">
        <v>116</v>
      </c>
      <c r="J6" s="414" t="s">
        <v>115</v>
      </c>
      <c r="K6" s="412" t="s">
        <v>116</v>
      </c>
      <c r="L6" s="414" t="s">
        <v>115</v>
      </c>
      <c r="M6" s="414" t="s">
        <v>116</v>
      </c>
      <c r="N6" s="412"/>
    </row>
    <row r="7" spans="1:14" ht="12.95" customHeight="1" thickBot="1" x14ac:dyDescent="0.2">
      <c r="A7" s="1290"/>
      <c r="B7" s="418"/>
      <c r="C7" s="419" t="s">
        <v>138</v>
      </c>
      <c r="D7" s="419" t="s">
        <v>138</v>
      </c>
      <c r="E7" s="420" t="s">
        <v>137</v>
      </c>
      <c r="F7" s="421"/>
      <c r="G7" s="422"/>
      <c r="H7" s="418" t="s">
        <v>209</v>
      </c>
      <c r="I7" s="423" t="s">
        <v>210</v>
      </c>
      <c r="J7" s="419" t="s">
        <v>209</v>
      </c>
      <c r="K7" s="423" t="s">
        <v>210</v>
      </c>
      <c r="L7" s="419" t="s">
        <v>209</v>
      </c>
      <c r="M7" s="419" t="s">
        <v>210</v>
      </c>
      <c r="N7" s="423"/>
    </row>
    <row r="8" spans="1:14" ht="12.95" customHeight="1" thickTop="1" x14ac:dyDescent="0.15">
      <c r="A8" s="424" t="s">
        <v>211</v>
      </c>
      <c r="B8" s="425"/>
      <c r="C8" s="425"/>
      <c r="D8" s="425"/>
      <c r="E8" s="425"/>
      <c r="F8" s="425"/>
      <c r="G8" s="425"/>
      <c r="H8" s="425"/>
      <c r="I8" s="425"/>
      <c r="J8" s="425"/>
      <c r="K8" s="425"/>
      <c r="L8" s="425"/>
      <c r="M8" s="426"/>
      <c r="N8" s="426"/>
    </row>
    <row r="9" spans="1:14" ht="12.95" customHeight="1" x14ac:dyDescent="0.15">
      <c r="A9" s="427" t="s">
        <v>212</v>
      </c>
      <c r="B9" s="428"/>
      <c r="C9" s="429"/>
      <c r="D9" s="429"/>
      <c r="E9" s="430"/>
      <c r="F9" s="431"/>
      <c r="G9" s="430"/>
      <c r="H9" s="432"/>
      <c r="I9" s="429"/>
      <c r="J9" s="429"/>
      <c r="K9" s="429"/>
      <c r="L9" s="429"/>
      <c r="M9" s="429"/>
      <c r="N9" s="429"/>
    </row>
    <row r="10" spans="1:14" ht="12.95" customHeight="1" x14ac:dyDescent="0.15">
      <c r="A10" s="427" t="s">
        <v>213</v>
      </c>
      <c r="B10" s="428"/>
      <c r="C10" s="429"/>
      <c r="D10" s="429"/>
      <c r="E10" s="430"/>
      <c r="F10" s="431"/>
      <c r="G10" s="430"/>
      <c r="H10" s="432"/>
      <c r="I10" s="429"/>
      <c r="J10" s="429"/>
      <c r="K10" s="429"/>
      <c r="L10" s="429"/>
      <c r="M10" s="429"/>
      <c r="N10" s="429"/>
    </row>
    <row r="11" spans="1:14" ht="12.95" customHeight="1" x14ac:dyDescent="0.15">
      <c r="A11" s="427" t="s">
        <v>214</v>
      </c>
      <c r="B11" s="428"/>
      <c r="C11" s="429"/>
      <c r="D11" s="429"/>
      <c r="E11" s="430"/>
      <c r="F11" s="431"/>
      <c r="G11" s="430"/>
      <c r="H11" s="432"/>
      <c r="I11" s="429"/>
      <c r="J11" s="429"/>
      <c r="K11" s="429"/>
      <c r="L11" s="429"/>
      <c r="M11" s="429"/>
      <c r="N11" s="429"/>
    </row>
    <row r="12" spans="1:14" ht="12.95" customHeight="1" x14ac:dyDescent="0.15">
      <c r="A12" s="427" t="s">
        <v>215</v>
      </c>
      <c r="B12" s="428"/>
      <c r="C12" s="429"/>
      <c r="D12" s="429"/>
      <c r="E12" s="430"/>
      <c r="F12" s="431"/>
      <c r="G12" s="430"/>
      <c r="H12" s="432"/>
      <c r="I12" s="429"/>
      <c r="J12" s="429"/>
      <c r="K12" s="429"/>
      <c r="L12" s="429"/>
      <c r="M12" s="429"/>
      <c r="N12" s="429"/>
    </row>
    <row r="13" spans="1:14" ht="12.95" customHeight="1" x14ac:dyDescent="0.15">
      <c r="A13" s="427" t="s">
        <v>216</v>
      </c>
      <c r="B13" s="428"/>
      <c r="C13" s="429"/>
      <c r="D13" s="429"/>
      <c r="E13" s="430"/>
      <c r="F13" s="431"/>
      <c r="G13" s="430"/>
      <c r="H13" s="432"/>
      <c r="I13" s="429"/>
      <c r="J13" s="429"/>
      <c r="K13" s="429"/>
      <c r="L13" s="429"/>
      <c r="M13" s="429"/>
      <c r="N13" s="429"/>
    </row>
    <row r="14" spans="1:14" ht="12.95" customHeight="1" x14ac:dyDescent="0.15">
      <c r="A14" s="427" t="s">
        <v>217</v>
      </c>
      <c r="B14" s="428"/>
      <c r="C14" s="429"/>
      <c r="D14" s="429"/>
      <c r="E14" s="430"/>
      <c r="F14" s="431"/>
      <c r="G14" s="430"/>
      <c r="H14" s="432"/>
      <c r="I14" s="429"/>
      <c r="J14" s="429"/>
      <c r="K14" s="429"/>
      <c r="L14" s="429"/>
      <c r="M14" s="429"/>
      <c r="N14" s="429"/>
    </row>
    <row r="15" spans="1:14" ht="12.95" customHeight="1" x14ac:dyDescent="0.15">
      <c r="A15" s="427" t="s">
        <v>218</v>
      </c>
      <c r="B15" s="428"/>
      <c r="C15" s="429"/>
      <c r="D15" s="429"/>
      <c r="E15" s="430"/>
      <c r="F15" s="431"/>
      <c r="G15" s="430"/>
      <c r="H15" s="432"/>
      <c r="I15" s="429"/>
      <c r="J15" s="429"/>
      <c r="K15" s="429"/>
      <c r="L15" s="429"/>
      <c r="M15" s="429"/>
      <c r="N15" s="429"/>
    </row>
    <row r="16" spans="1:14" ht="12.95" customHeight="1" x14ac:dyDescent="0.15">
      <c r="A16" s="427" t="s">
        <v>219</v>
      </c>
      <c r="B16" s="428"/>
      <c r="C16" s="429"/>
      <c r="D16" s="429"/>
      <c r="E16" s="430"/>
      <c r="F16" s="431"/>
      <c r="G16" s="430"/>
      <c r="H16" s="432"/>
      <c r="I16" s="429"/>
      <c r="J16" s="429"/>
      <c r="K16" s="429"/>
      <c r="L16" s="429"/>
      <c r="M16" s="429"/>
      <c r="N16" s="429"/>
    </row>
    <row r="17" spans="1:14" ht="12.95" customHeight="1" x14ac:dyDescent="0.15">
      <c r="A17" s="427" t="s">
        <v>220</v>
      </c>
      <c r="B17" s="428"/>
      <c r="C17" s="429"/>
      <c r="D17" s="429"/>
      <c r="E17" s="430"/>
      <c r="F17" s="431"/>
      <c r="G17" s="430"/>
      <c r="H17" s="432"/>
      <c r="I17" s="429"/>
      <c r="J17" s="429"/>
      <c r="K17" s="429"/>
      <c r="L17" s="429"/>
      <c r="M17" s="429"/>
      <c r="N17" s="429"/>
    </row>
    <row r="18" spans="1:14" ht="12.95" customHeight="1" x14ac:dyDescent="0.15">
      <c r="A18" s="427" t="s">
        <v>221</v>
      </c>
      <c r="B18" s="428"/>
      <c r="C18" s="429"/>
      <c r="D18" s="429"/>
      <c r="E18" s="430"/>
      <c r="F18" s="431"/>
      <c r="G18" s="430"/>
      <c r="H18" s="432"/>
      <c r="I18" s="429"/>
      <c r="J18" s="429"/>
      <c r="K18" s="429"/>
      <c r="L18" s="429"/>
      <c r="M18" s="429"/>
      <c r="N18" s="429"/>
    </row>
    <row r="19" spans="1:14" ht="12.95" customHeight="1" x14ac:dyDescent="0.15">
      <c r="A19" s="427" t="s">
        <v>222</v>
      </c>
      <c r="B19" s="428"/>
      <c r="C19" s="429"/>
      <c r="D19" s="429"/>
      <c r="E19" s="430"/>
      <c r="F19" s="431"/>
      <c r="G19" s="430"/>
      <c r="H19" s="432"/>
      <c r="I19" s="429"/>
      <c r="J19" s="429"/>
      <c r="K19" s="429"/>
      <c r="L19" s="429"/>
      <c r="M19" s="429"/>
      <c r="N19" s="429"/>
    </row>
    <row r="20" spans="1:14" ht="12.95" customHeight="1" x14ac:dyDescent="0.15">
      <c r="A20" s="427" t="s">
        <v>223</v>
      </c>
      <c r="B20" s="428"/>
      <c r="C20" s="429"/>
      <c r="D20" s="429"/>
      <c r="E20" s="430"/>
      <c r="F20" s="431"/>
      <c r="G20" s="430"/>
      <c r="H20" s="432"/>
      <c r="I20" s="429"/>
      <c r="J20" s="429"/>
      <c r="K20" s="429"/>
      <c r="L20" s="429"/>
      <c r="M20" s="429"/>
      <c r="N20" s="429"/>
    </row>
    <row r="21" spans="1:14" ht="12.95" customHeight="1" x14ac:dyDescent="0.15">
      <c r="A21" s="427" t="s">
        <v>224</v>
      </c>
      <c r="B21" s="428"/>
      <c r="C21" s="429"/>
      <c r="D21" s="429"/>
      <c r="E21" s="430"/>
      <c r="F21" s="431"/>
      <c r="G21" s="430"/>
      <c r="H21" s="432"/>
      <c r="I21" s="429"/>
      <c r="J21" s="429"/>
      <c r="K21" s="429"/>
      <c r="L21" s="429"/>
      <c r="M21" s="429"/>
      <c r="N21" s="429"/>
    </row>
    <row r="22" spans="1:14" ht="12.95" customHeight="1" x14ac:dyDescent="0.15">
      <c r="A22" s="427" t="s">
        <v>225</v>
      </c>
      <c r="B22" s="428"/>
      <c r="C22" s="429"/>
      <c r="D22" s="429"/>
      <c r="E22" s="430"/>
      <c r="F22" s="431"/>
      <c r="G22" s="430"/>
      <c r="H22" s="432"/>
      <c r="I22" s="429"/>
      <c r="J22" s="429"/>
      <c r="K22" s="429"/>
      <c r="L22" s="429"/>
      <c r="M22" s="429"/>
      <c r="N22" s="429"/>
    </row>
    <row r="23" spans="1:14" ht="12.95" customHeight="1" x14ac:dyDescent="0.15">
      <c r="A23" s="427" t="s">
        <v>226</v>
      </c>
      <c r="B23" s="428"/>
      <c r="C23" s="429"/>
      <c r="D23" s="429"/>
      <c r="E23" s="430"/>
      <c r="F23" s="431"/>
      <c r="G23" s="430"/>
      <c r="H23" s="432"/>
      <c r="I23" s="429"/>
      <c r="J23" s="429"/>
      <c r="K23" s="429"/>
      <c r="L23" s="429"/>
      <c r="M23" s="429"/>
      <c r="N23" s="429"/>
    </row>
    <row r="24" spans="1:14" ht="12.95" customHeight="1" x14ac:dyDescent="0.15">
      <c r="A24" s="427" t="s">
        <v>227</v>
      </c>
      <c r="B24" s="428"/>
      <c r="C24" s="429"/>
      <c r="D24" s="429"/>
      <c r="E24" s="430"/>
      <c r="F24" s="431"/>
      <c r="G24" s="430"/>
      <c r="H24" s="432"/>
      <c r="I24" s="429"/>
      <c r="J24" s="429"/>
      <c r="K24" s="429"/>
      <c r="L24" s="429"/>
      <c r="M24" s="429"/>
      <c r="N24" s="429"/>
    </row>
    <row r="25" spans="1:14" ht="12.95" customHeight="1" x14ac:dyDescent="0.15">
      <c r="A25" s="427" t="s">
        <v>228</v>
      </c>
      <c r="B25" s="428"/>
      <c r="C25" s="429"/>
      <c r="D25" s="429"/>
      <c r="E25" s="430"/>
      <c r="F25" s="431"/>
      <c r="G25" s="430"/>
      <c r="H25" s="432"/>
      <c r="I25" s="429"/>
      <c r="J25" s="429"/>
      <c r="K25" s="429"/>
      <c r="L25" s="429"/>
      <c r="M25" s="429"/>
      <c r="N25" s="429"/>
    </row>
    <row r="26" spans="1:14" ht="12.95" customHeight="1" x14ac:dyDescent="0.15">
      <c r="A26" s="427" t="s">
        <v>229</v>
      </c>
      <c r="B26" s="428"/>
      <c r="C26" s="429"/>
      <c r="D26" s="429"/>
      <c r="E26" s="430"/>
      <c r="F26" s="431"/>
      <c r="G26" s="430"/>
      <c r="H26" s="432"/>
      <c r="I26" s="429"/>
      <c r="J26" s="429"/>
      <c r="K26" s="429"/>
      <c r="L26" s="429"/>
      <c r="M26" s="429"/>
      <c r="N26" s="429"/>
    </row>
    <row r="27" spans="1:14" ht="12.95" customHeight="1" x14ac:dyDescent="0.15">
      <c r="A27" s="427" t="s">
        <v>230</v>
      </c>
      <c r="B27" s="428"/>
      <c r="C27" s="429"/>
      <c r="D27" s="429"/>
      <c r="E27" s="430"/>
      <c r="F27" s="431"/>
      <c r="G27" s="430"/>
      <c r="H27" s="432"/>
      <c r="I27" s="429"/>
      <c r="J27" s="429"/>
      <c r="K27" s="429"/>
      <c r="L27" s="429"/>
      <c r="M27" s="429"/>
      <c r="N27" s="429"/>
    </row>
    <row r="28" spans="1:14" ht="12.95" customHeight="1" x14ac:dyDescent="0.15">
      <c r="A28" s="427" t="s">
        <v>231</v>
      </c>
      <c r="B28" s="428"/>
      <c r="C28" s="429"/>
      <c r="D28" s="429"/>
      <c r="E28" s="430"/>
      <c r="F28" s="431"/>
      <c r="G28" s="430"/>
      <c r="H28" s="432"/>
      <c r="I28" s="429"/>
      <c r="J28" s="429"/>
      <c r="K28" s="429"/>
      <c r="L28" s="429"/>
      <c r="M28" s="429"/>
      <c r="N28" s="429"/>
    </row>
    <row r="29" spans="1:14" ht="12.95" customHeight="1" x14ac:dyDescent="0.15">
      <c r="A29" s="427" t="s">
        <v>232</v>
      </c>
      <c r="B29" s="428"/>
      <c r="C29" s="429"/>
      <c r="D29" s="429"/>
      <c r="E29" s="430"/>
      <c r="F29" s="431"/>
      <c r="G29" s="430"/>
      <c r="H29" s="432"/>
      <c r="I29" s="429"/>
      <c r="J29" s="429"/>
      <c r="K29" s="429"/>
      <c r="L29" s="429"/>
      <c r="M29" s="429"/>
      <c r="N29" s="429"/>
    </row>
    <row r="30" spans="1:14" ht="12.95" customHeight="1" x14ac:dyDescent="0.15">
      <c r="A30" s="427" t="s">
        <v>233</v>
      </c>
      <c r="B30" s="428"/>
      <c r="C30" s="429"/>
      <c r="D30" s="429"/>
      <c r="E30" s="430"/>
      <c r="F30" s="431"/>
      <c r="G30" s="430"/>
      <c r="H30" s="432"/>
      <c r="I30" s="429"/>
      <c r="J30" s="429"/>
      <c r="K30" s="429"/>
      <c r="L30" s="429"/>
      <c r="M30" s="429"/>
      <c r="N30" s="429"/>
    </row>
    <row r="31" spans="1:14" ht="12.95" customHeight="1" x14ac:dyDescent="0.15">
      <c r="A31" s="427" t="s">
        <v>234</v>
      </c>
      <c r="B31" s="428"/>
      <c r="C31" s="429"/>
      <c r="D31" s="429"/>
      <c r="E31" s="430"/>
      <c r="F31" s="431"/>
      <c r="G31" s="430"/>
      <c r="H31" s="432"/>
      <c r="I31" s="429"/>
      <c r="J31" s="429"/>
      <c r="K31" s="429"/>
      <c r="L31" s="429"/>
      <c r="M31" s="429"/>
      <c r="N31" s="429"/>
    </row>
    <row r="32" spans="1:14" ht="12.95" customHeight="1" x14ac:dyDescent="0.15">
      <c r="A32" s="427" t="s">
        <v>235</v>
      </c>
      <c r="B32" s="428"/>
      <c r="C32" s="429"/>
      <c r="D32" s="429"/>
      <c r="E32" s="430"/>
      <c r="F32" s="431"/>
      <c r="G32" s="430"/>
      <c r="H32" s="432"/>
      <c r="I32" s="429"/>
      <c r="J32" s="429"/>
      <c r="K32" s="429"/>
      <c r="L32" s="429"/>
      <c r="M32" s="429"/>
      <c r="N32" s="429"/>
    </row>
    <row r="33" spans="1:14" ht="12.95" customHeight="1" x14ac:dyDescent="0.15">
      <c r="A33" s="427" t="s">
        <v>236</v>
      </c>
      <c r="B33" s="428"/>
      <c r="C33" s="429"/>
      <c r="D33" s="429"/>
      <c r="E33" s="430"/>
      <c r="F33" s="431"/>
      <c r="G33" s="430"/>
      <c r="H33" s="432"/>
      <c r="I33" s="429"/>
      <c r="J33" s="429"/>
      <c r="K33" s="429"/>
      <c r="L33" s="429"/>
      <c r="M33" s="429"/>
      <c r="N33" s="429"/>
    </row>
    <row r="34" spans="1:14" ht="12.95" customHeight="1" x14ac:dyDescent="0.15">
      <c r="A34" s="427" t="s">
        <v>237</v>
      </c>
      <c r="B34" s="428"/>
      <c r="C34" s="429"/>
      <c r="D34" s="429"/>
      <c r="E34" s="430"/>
      <c r="F34" s="431"/>
      <c r="G34" s="430"/>
      <c r="H34" s="432"/>
      <c r="I34" s="429"/>
      <c r="J34" s="429"/>
      <c r="K34" s="429"/>
      <c r="L34" s="429"/>
      <c r="M34" s="429"/>
      <c r="N34" s="429"/>
    </row>
    <row r="35" spans="1:14" ht="12.95" customHeight="1" x14ac:dyDescent="0.15">
      <c r="A35" s="427" t="s">
        <v>238</v>
      </c>
      <c r="B35" s="428"/>
      <c r="C35" s="429"/>
      <c r="D35" s="429"/>
      <c r="E35" s="430"/>
      <c r="F35" s="431"/>
      <c r="G35" s="430"/>
      <c r="H35" s="432"/>
      <c r="I35" s="429"/>
      <c r="J35" s="429"/>
      <c r="K35" s="429"/>
      <c r="L35" s="429"/>
      <c r="M35" s="429"/>
      <c r="N35" s="429"/>
    </row>
    <row r="36" spans="1:14" ht="12.95" customHeight="1" x14ac:dyDescent="0.15">
      <c r="A36" s="427" t="s">
        <v>239</v>
      </c>
      <c r="B36" s="428"/>
      <c r="C36" s="429"/>
      <c r="D36" s="429"/>
      <c r="E36" s="430"/>
      <c r="F36" s="431"/>
      <c r="G36" s="430"/>
      <c r="H36" s="432"/>
      <c r="I36" s="429"/>
      <c r="J36" s="429"/>
      <c r="K36" s="429"/>
      <c r="L36" s="429"/>
      <c r="M36" s="429"/>
      <c r="N36" s="429"/>
    </row>
    <row r="37" spans="1:14" ht="12.95" customHeight="1" x14ac:dyDescent="0.15">
      <c r="A37" s="427" t="s">
        <v>240</v>
      </c>
      <c r="B37" s="428"/>
      <c r="C37" s="429"/>
      <c r="D37" s="429"/>
      <c r="E37" s="430"/>
      <c r="F37" s="431"/>
      <c r="G37" s="430"/>
      <c r="H37" s="432"/>
      <c r="I37" s="429"/>
      <c r="J37" s="429"/>
      <c r="K37" s="429"/>
      <c r="L37" s="429"/>
      <c r="M37" s="429"/>
      <c r="N37" s="429"/>
    </row>
    <row r="38" spans="1:14" ht="12.95" customHeight="1" x14ac:dyDescent="0.15">
      <c r="A38" s="427" t="s">
        <v>241</v>
      </c>
      <c r="B38" s="428"/>
      <c r="C38" s="429"/>
      <c r="D38" s="429"/>
      <c r="E38" s="430"/>
      <c r="F38" s="431"/>
      <c r="G38" s="430"/>
      <c r="H38" s="432"/>
      <c r="I38" s="429"/>
      <c r="J38" s="429"/>
      <c r="K38" s="429"/>
      <c r="L38" s="429"/>
      <c r="M38" s="429"/>
      <c r="N38" s="429"/>
    </row>
    <row r="39" spans="1:14" ht="12.95" customHeight="1" x14ac:dyDescent="0.15">
      <c r="A39" s="430" t="s">
        <v>142</v>
      </c>
      <c r="B39" s="428" t="s">
        <v>242</v>
      </c>
      <c r="C39" s="429" t="s">
        <v>242</v>
      </c>
      <c r="D39" s="429" t="s">
        <v>242</v>
      </c>
      <c r="E39" s="430"/>
      <c r="F39" s="431" t="s">
        <v>242</v>
      </c>
      <c r="G39" s="430" t="s">
        <v>242</v>
      </c>
      <c r="H39" s="432"/>
      <c r="I39" s="429"/>
      <c r="J39" s="429"/>
      <c r="K39" s="429"/>
      <c r="L39" s="429"/>
      <c r="M39" s="429"/>
      <c r="N39" s="429"/>
    </row>
    <row r="40" spans="1:14" ht="12.95" customHeight="1" x14ac:dyDescent="0.15">
      <c r="A40" s="433" t="s">
        <v>243</v>
      </c>
      <c r="B40" s="431"/>
      <c r="C40" s="431"/>
      <c r="D40" s="431"/>
      <c r="E40" s="431"/>
      <c r="F40" s="431"/>
      <c r="G40" s="431"/>
      <c r="H40" s="431"/>
      <c r="I40" s="431"/>
      <c r="J40" s="431"/>
      <c r="K40" s="431"/>
      <c r="L40" s="431"/>
      <c r="M40" s="431"/>
      <c r="N40" s="434" t="s">
        <v>361</v>
      </c>
    </row>
    <row r="41" spans="1:14" ht="12.95" customHeight="1" x14ac:dyDescent="0.15">
      <c r="A41" s="430" t="s">
        <v>244</v>
      </c>
      <c r="B41" s="428"/>
      <c r="C41" s="429"/>
      <c r="D41" s="429"/>
      <c r="E41" s="430"/>
      <c r="F41" s="431"/>
      <c r="G41" s="430"/>
      <c r="H41" s="432"/>
      <c r="I41" s="429"/>
      <c r="J41" s="429"/>
      <c r="K41" s="429"/>
      <c r="L41" s="429"/>
      <c r="M41" s="429"/>
      <c r="N41" s="429"/>
    </row>
    <row r="42" spans="1:14" ht="12.95" customHeight="1" x14ac:dyDescent="0.15">
      <c r="A42" s="430" t="s">
        <v>245</v>
      </c>
      <c r="B42" s="428"/>
      <c r="C42" s="429"/>
      <c r="D42" s="429"/>
      <c r="E42" s="430"/>
      <c r="F42" s="431"/>
      <c r="G42" s="430"/>
      <c r="H42" s="432"/>
      <c r="I42" s="429"/>
      <c r="J42" s="429"/>
      <c r="K42" s="429"/>
      <c r="L42" s="429"/>
      <c r="M42" s="429"/>
      <c r="N42" s="429"/>
    </row>
    <row r="43" spans="1:14" ht="12.95" customHeight="1" x14ac:dyDescent="0.15">
      <c r="A43" s="430" t="s">
        <v>246</v>
      </c>
      <c r="B43" s="428"/>
      <c r="C43" s="429"/>
      <c r="D43" s="429"/>
      <c r="E43" s="430"/>
      <c r="F43" s="431"/>
      <c r="G43" s="430"/>
      <c r="H43" s="432"/>
      <c r="I43" s="429"/>
      <c r="J43" s="429"/>
      <c r="K43" s="429"/>
      <c r="L43" s="429"/>
      <c r="M43" s="429"/>
      <c r="N43" s="429"/>
    </row>
    <row r="44" spans="1:14" ht="12.95" customHeight="1" x14ac:dyDescent="0.15">
      <c r="A44" s="430" t="s">
        <v>247</v>
      </c>
      <c r="B44" s="428"/>
      <c r="C44" s="429"/>
      <c r="D44" s="429"/>
      <c r="E44" s="430"/>
      <c r="F44" s="431"/>
      <c r="G44" s="430"/>
      <c r="H44" s="432"/>
      <c r="I44" s="429"/>
      <c r="J44" s="429"/>
      <c r="K44" s="429"/>
      <c r="L44" s="429"/>
      <c r="M44" s="429"/>
      <c r="N44" s="429"/>
    </row>
    <row r="45" spans="1:14" ht="12.95" customHeight="1" x14ac:dyDescent="0.15">
      <c r="A45" s="430" t="s">
        <v>248</v>
      </c>
      <c r="B45" s="428"/>
      <c r="C45" s="429"/>
      <c r="D45" s="429"/>
      <c r="E45" s="430"/>
      <c r="F45" s="431"/>
      <c r="G45" s="430"/>
      <c r="H45" s="432"/>
      <c r="I45" s="429"/>
      <c r="J45" s="429"/>
      <c r="K45" s="429"/>
      <c r="L45" s="429"/>
      <c r="M45" s="429"/>
      <c r="N45" s="429"/>
    </row>
    <row r="46" spans="1:14" ht="12.95" customHeight="1" x14ac:dyDescent="0.15">
      <c r="A46" s="430" t="s">
        <v>249</v>
      </c>
      <c r="B46" s="428"/>
      <c r="C46" s="429"/>
      <c r="D46" s="429"/>
      <c r="E46" s="430"/>
      <c r="F46" s="431"/>
      <c r="G46" s="430"/>
      <c r="H46" s="432"/>
      <c r="I46" s="429"/>
      <c r="J46" s="429"/>
      <c r="K46" s="429"/>
      <c r="L46" s="429"/>
      <c r="M46" s="429"/>
      <c r="N46" s="429"/>
    </row>
    <row r="47" spans="1:14" ht="12.95" customHeight="1" x14ac:dyDescent="0.15">
      <c r="A47" s="430" t="s">
        <v>250</v>
      </c>
      <c r="B47" s="428"/>
      <c r="C47" s="429"/>
      <c r="D47" s="429"/>
      <c r="E47" s="430"/>
      <c r="F47" s="431"/>
      <c r="G47" s="430"/>
      <c r="H47" s="432"/>
      <c r="I47" s="429"/>
      <c r="J47" s="429"/>
      <c r="K47" s="429"/>
      <c r="L47" s="429"/>
      <c r="M47" s="429"/>
      <c r="N47" s="429"/>
    </row>
    <row r="48" spans="1:14" ht="12.95" customHeight="1" x14ac:dyDescent="0.15">
      <c r="A48" s="430" t="s">
        <v>251</v>
      </c>
      <c r="B48" s="428"/>
      <c r="C48" s="429"/>
      <c r="D48" s="429"/>
      <c r="E48" s="430"/>
      <c r="F48" s="431"/>
      <c r="G48" s="430"/>
      <c r="H48" s="432"/>
      <c r="I48" s="429"/>
      <c r="J48" s="429"/>
      <c r="K48" s="429"/>
      <c r="L48" s="429"/>
      <c r="M48" s="429"/>
      <c r="N48" s="429"/>
    </row>
    <row r="49" spans="1:14" ht="12.95" customHeight="1" x14ac:dyDescent="0.15">
      <c r="A49" s="430" t="s">
        <v>252</v>
      </c>
      <c r="B49" s="428"/>
      <c r="C49" s="429"/>
      <c r="D49" s="429"/>
      <c r="E49" s="430"/>
      <c r="F49" s="431"/>
      <c r="G49" s="430"/>
      <c r="H49" s="432"/>
      <c r="I49" s="429"/>
      <c r="J49" s="429"/>
      <c r="K49" s="429"/>
      <c r="L49" s="429"/>
      <c r="M49" s="429"/>
      <c r="N49" s="429"/>
    </row>
    <row r="50" spans="1:14" ht="12.95" customHeight="1" x14ac:dyDescent="0.15">
      <c r="A50" s="430" t="s">
        <v>253</v>
      </c>
      <c r="B50" s="428"/>
      <c r="C50" s="429"/>
      <c r="D50" s="429"/>
      <c r="E50" s="430"/>
      <c r="F50" s="431"/>
      <c r="G50" s="430"/>
      <c r="H50" s="432"/>
      <c r="I50" s="429"/>
      <c r="J50" s="429"/>
      <c r="K50" s="429"/>
      <c r="L50" s="429"/>
      <c r="M50" s="429"/>
      <c r="N50" s="429"/>
    </row>
    <row r="51" spans="1:14" ht="12.95" customHeight="1" x14ac:dyDescent="0.15">
      <c r="A51" s="430" t="s">
        <v>140</v>
      </c>
      <c r="B51" s="428" t="s">
        <v>242</v>
      </c>
      <c r="C51" s="429" t="s">
        <v>242</v>
      </c>
      <c r="D51" s="429" t="s">
        <v>242</v>
      </c>
      <c r="E51" s="430"/>
      <c r="F51" s="431" t="s">
        <v>242</v>
      </c>
      <c r="G51" s="430" t="s">
        <v>242</v>
      </c>
      <c r="H51" s="432"/>
      <c r="I51" s="429"/>
      <c r="J51" s="429"/>
      <c r="K51" s="429"/>
      <c r="L51" s="429"/>
      <c r="M51" s="429"/>
      <c r="N51" s="429"/>
    </row>
    <row r="52" spans="1:14" ht="12.95" customHeight="1" x14ac:dyDescent="0.15">
      <c r="A52" s="433" t="s">
        <v>254</v>
      </c>
      <c r="B52" s="431"/>
      <c r="C52" s="431"/>
      <c r="D52" s="431"/>
      <c r="E52" s="431"/>
      <c r="F52" s="431"/>
      <c r="G52" s="431"/>
      <c r="H52" s="431"/>
      <c r="I52" s="431"/>
      <c r="J52" s="431"/>
      <c r="K52" s="431"/>
      <c r="L52" s="431"/>
      <c r="M52" s="431"/>
      <c r="N52" s="434" t="s">
        <v>361</v>
      </c>
    </row>
    <row r="53" spans="1:14" ht="12.95" customHeight="1" x14ac:dyDescent="0.15">
      <c r="A53" s="430" t="s">
        <v>255</v>
      </c>
      <c r="B53" s="428"/>
      <c r="C53" s="429"/>
      <c r="D53" s="429"/>
      <c r="E53" s="430"/>
      <c r="F53" s="431"/>
      <c r="G53" s="430"/>
      <c r="H53" s="432"/>
      <c r="I53" s="429"/>
      <c r="J53" s="429"/>
      <c r="K53" s="429"/>
      <c r="L53" s="429"/>
      <c r="M53" s="429"/>
      <c r="N53" s="429"/>
    </row>
    <row r="54" spans="1:14" ht="12.95" customHeight="1" x14ac:dyDescent="0.15">
      <c r="A54" s="430" t="s">
        <v>256</v>
      </c>
      <c r="B54" s="428"/>
      <c r="C54" s="429"/>
      <c r="D54" s="429"/>
      <c r="E54" s="430"/>
      <c r="F54" s="431"/>
      <c r="G54" s="430"/>
      <c r="H54" s="432"/>
      <c r="I54" s="429"/>
      <c r="J54" s="429"/>
      <c r="K54" s="429"/>
      <c r="L54" s="429"/>
      <c r="M54" s="429"/>
      <c r="N54" s="429"/>
    </row>
    <row r="55" spans="1:14" ht="12.95" customHeight="1" x14ac:dyDescent="0.15">
      <c r="A55" s="430" t="s">
        <v>257</v>
      </c>
      <c r="B55" s="428"/>
      <c r="C55" s="429"/>
      <c r="D55" s="429"/>
      <c r="E55" s="430"/>
      <c r="F55" s="431"/>
      <c r="G55" s="430"/>
      <c r="H55" s="432"/>
      <c r="I55" s="429"/>
      <c r="J55" s="429"/>
      <c r="K55" s="429"/>
      <c r="L55" s="429"/>
      <c r="M55" s="429"/>
      <c r="N55" s="429"/>
    </row>
    <row r="56" spans="1:14" ht="12.95" customHeight="1" x14ac:dyDescent="0.15">
      <c r="A56" s="430" t="s">
        <v>258</v>
      </c>
      <c r="B56" s="428"/>
      <c r="C56" s="429"/>
      <c r="D56" s="429"/>
      <c r="E56" s="430"/>
      <c r="F56" s="431"/>
      <c r="G56" s="430"/>
      <c r="H56" s="432"/>
      <c r="I56" s="429"/>
      <c r="J56" s="429"/>
      <c r="K56" s="429"/>
      <c r="L56" s="429"/>
      <c r="M56" s="429"/>
      <c r="N56" s="429"/>
    </row>
    <row r="57" spans="1:14" ht="12.95" customHeight="1" x14ac:dyDescent="0.15">
      <c r="A57" s="430" t="s">
        <v>259</v>
      </c>
      <c r="B57" s="428"/>
      <c r="C57" s="429"/>
      <c r="D57" s="429"/>
      <c r="E57" s="430"/>
      <c r="F57" s="431"/>
      <c r="G57" s="430"/>
      <c r="H57" s="432"/>
      <c r="I57" s="429"/>
      <c r="J57" s="429"/>
      <c r="K57" s="429"/>
      <c r="L57" s="429"/>
      <c r="M57" s="429"/>
      <c r="N57" s="429"/>
    </row>
    <row r="58" spans="1:14" ht="12.95" customHeight="1" x14ac:dyDescent="0.15">
      <c r="A58" s="430" t="s">
        <v>260</v>
      </c>
      <c r="B58" s="428"/>
      <c r="C58" s="429"/>
      <c r="D58" s="429"/>
      <c r="E58" s="430"/>
      <c r="F58" s="431"/>
      <c r="G58" s="430"/>
      <c r="H58" s="432"/>
      <c r="I58" s="429"/>
      <c r="J58" s="429"/>
      <c r="K58" s="429"/>
      <c r="L58" s="429"/>
      <c r="M58" s="429"/>
      <c r="N58" s="429"/>
    </row>
    <row r="59" spans="1:14" ht="12.95" customHeight="1" x14ac:dyDescent="0.15">
      <c r="A59" s="430" t="s">
        <v>145</v>
      </c>
      <c r="B59" s="428" t="s">
        <v>242</v>
      </c>
      <c r="C59" s="429" t="s">
        <v>242</v>
      </c>
      <c r="D59" s="429" t="s">
        <v>242</v>
      </c>
      <c r="E59" s="430"/>
      <c r="F59" s="431"/>
      <c r="G59" s="430"/>
      <c r="H59" s="432"/>
      <c r="I59" s="429"/>
      <c r="J59" s="429"/>
      <c r="K59" s="429"/>
      <c r="L59" s="429"/>
      <c r="M59" s="429"/>
      <c r="N59" s="429"/>
    </row>
    <row r="60" spans="1:14" s="416" customFormat="1" ht="12.95" customHeight="1" x14ac:dyDescent="0.15">
      <c r="A60" s="435"/>
      <c r="B60" s="431"/>
      <c r="C60" s="431"/>
      <c r="D60" s="431"/>
      <c r="E60" s="431"/>
      <c r="F60" s="431"/>
      <c r="G60" s="431"/>
      <c r="H60" s="431"/>
      <c r="I60" s="431"/>
      <c r="J60" s="431"/>
      <c r="K60" s="431"/>
      <c r="L60" s="431"/>
      <c r="M60" s="431"/>
      <c r="N60" s="431"/>
    </row>
    <row r="61" spans="1:14" ht="12.95" customHeight="1" x14ac:dyDescent="0.15">
      <c r="A61" s="430" t="s">
        <v>30</v>
      </c>
      <c r="B61" s="428" t="s">
        <v>242</v>
      </c>
      <c r="C61" s="429" t="s">
        <v>242</v>
      </c>
      <c r="D61" s="429" t="s">
        <v>242</v>
      </c>
      <c r="E61" s="430" t="s">
        <v>242</v>
      </c>
      <c r="F61" s="431" t="s">
        <v>242</v>
      </c>
      <c r="G61" s="430" t="s">
        <v>242</v>
      </c>
      <c r="H61" s="432"/>
      <c r="I61" s="429"/>
      <c r="J61" s="429"/>
      <c r="K61" s="429"/>
      <c r="L61" s="429"/>
      <c r="M61" s="429"/>
      <c r="N61" s="429"/>
    </row>
  </sheetData>
  <mergeCells count="7">
    <mergeCell ref="A4:A7"/>
    <mergeCell ref="B4:G5"/>
    <mergeCell ref="L2:M2"/>
    <mergeCell ref="H5:I5"/>
    <mergeCell ref="J5:K5"/>
    <mergeCell ref="L5:M5"/>
    <mergeCell ref="H4:M4"/>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
  <sheetViews>
    <sheetView view="pageBreakPreview" zoomScaleNormal="100" zoomScaleSheetLayoutView="100" workbookViewId="0"/>
  </sheetViews>
  <sheetFormatPr defaultColWidth="2.625" defaultRowHeight="13.5" x14ac:dyDescent="0.15"/>
  <cols>
    <col min="1" max="2" width="2.625" style="603" customWidth="1"/>
    <col min="3" max="31" width="2.75" style="603" customWidth="1"/>
    <col min="32" max="32" width="0.25" style="603" customWidth="1"/>
    <col min="33" max="33" width="2.625" style="603" customWidth="1"/>
    <col min="34" max="41" width="10.625" style="603" customWidth="1"/>
    <col min="42" max="43" width="5.625" style="603" customWidth="1"/>
    <col min="44" max="44" width="35.125" style="603" customWidth="1"/>
    <col min="45" max="16384" width="2.625" style="603"/>
  </cols>
  <sheetData>
    <row r="1" spans="1:46" s="610" customFormat="1" ht="21" customHeight="1" x14ac:dyDescent="0.15">
      <c r="AE1" s="567" t="s">
        <v>62</v>
      </c>
      <c r="AF1" s="613"/>
      <c r="AG1" s="963" t="s">
        <v>409</v>
      </c>
      <c r="AH1" s="612"/>
      <c r="AI1" s="612"/>
      <c r="AJ1" s="612"/>
      <c r="AK1" s="612"/>
      <c r="AL1" s="612"/>
      <c r="AM1" s="612"/>
      <c r="AN1" s="612"/>
      <c r="AO1" s="612"/>
      <c r="AP1" s="612"/>
    </row>
    <row r="2" spans="1:46" s="610" customFormat="1" ht="21" customHeight="1" x14ac:dyDescent="0.15">
      <c r="W2" s="964" t="s">
        <v>408</v>
      </c>
      <c r="X2" s="964"/>
      <c r="Y2" s="964"/>
      <c r="Z2" s="964"/>
      <c r="AA2" s="964"/>
      <c r="AB2" s="964"/>
      <c r="AC2" s="964"/>
      <c r="AD2" s="964"/>
      <c r="AE2" s="964"/>
      <c r="AF2" s="613"/>
      <c r="AG2" s="963"/>
      <c r="AH2" s="612"/>
      <c r="AI2" s="612"/>
      <c r="AJ2" s="612"/>
      <c r="AK2" s="612"/>
      <c r="AL2" s="612"/>
      <c r="AM2" s="612"/>
      <c r="AN2" s="612"/>
      <c r="AO2" s="612"/>
      <c r="AP2" s="612"/>
    </row>
    <row r="3" spans="1:46" s="628" customFormat="1" ht="21.75" customHeight="1" x14ac:dyDescent="0.15">
      <c r="AF3" s="630"/>
      <c r="AG3" s="963"/>
      <c r="AH3" s="629"/>
      <c r="AI3" s="629"/>
      <c r="AJ3" s="629"/>
      <c r="AK3" s="629"/>
      <c r="AL3" s="629"/>
      <c r="AM3" s="629"/>
      <c r="AN3" s="629"/>
      <c r="AO3" s="629"/>
      <c r="AP3" s="629"/>
      <c r="AQ3" s="629"/>
      <c r="AR3" s="629"/>
      <c r="AS3" s="629"/>
      <c r="AT3" s="629"/>
    </row>
    <row r="4" spans="1:46" ht="21.75" customHeight="1" x14ac:dyDescent="0.15">
      <c r="F4" s="966" t="s">
        <v>415</v>
      </c>
      <c r="G4" s="966"/>
      <c r="H4" s="966"/>
      <c r="I4" s="966"/>
      <c r="J4" s="966"/>
      <c r="K4" s="966"/>
      <c r="L4" s="966"/>
      <c r="M4" s="966"/>
      <c r="N4" s="966"/>
      <c r="O4" s="966"/>
      <c r="P4" s="966"/>
      <c r="Q4" s="966"/>
      <c r="R4" s="966"/>
      <c r="S4" s="966"/>
      <c r="T4" s="966"/>
      <c r="U4" s="966"/>
      <c r="V4" s="966"/>
      <c r="W4" s="966"/>
      <c r="X4" s="966"/>
      <c r="Y4" s="966"/>
      <c r="AF4" s="619"/>
      <c r="AG4" s="963"/>
      <c r="AH4" s="604"/>
      <c r="AI4" s="604"/>
      <c r="AJ4" s="604"/>
      <c r="AK4" s="604"/>
      <c r="AL4" s="604"/>
      <c r="AM4" s="604"/>
      <c r="AN4" s="604"/>
      <c r="AO4" s="604"/>
      <c r="AP4" s="604"/>
      <c r="AQ4" s="604"/>
      <c r="AR4" s="604"/>
      <c r="AS4" s="604"/>
      <c r="AT4" s="604"/>
    </row>
    <row r="5" spans="1:46" ht="21.75" customHeight="1" thickBot="1" x14ac:dyDescent="0.2">
      <c r="F5" s="627"/>
      <c r="G5" s="627"/>
      <c r="H5" s="627"/>
      <c r="I5" s="627"/>
      <c r="J5" s="627"/>
      <c r="K5" s="627"/>
      <c r="L5" s="627"/>
      <c r="M5" s="627"/>
      <c r="N5" s="627"/>
      <c r="O5" s="627"/>
      <c r="P5" s="627"/>
      <c r="Q5" s="627"/>
      <c r="R5" s="627"/>
      <c r="S5" s="627"/>
      <c r="T5" s="627"/>
      <c r="U5" s="627"/>
      <c r="V5" s="627"/>
      <c r="W5" s="627"/>
      <c r="X5" s="627"/>
      <c r="Y5" s="627"/>
      <c r="AF5" s="619"/>
      <c r="AG5" s="963"/>
      <c r="AH5" s="604"/>
      <c r="AI5" s="604"/>
      <c r="AJ5" s="604"/>
      <c r="AK5" s="604"/>
      <c r="AL5" s="604"/>
      <c r="AM5" s="604"/>
      <c r="AN5" s="604"/>
      <c r="AO5" s="604"/>
      <c r="AP5" s="604"/>
      <c r="AQ5" s="604"/>
      <c r="AR5" s="604"/>
      <c r="AS5" s="604"/>
      <c r="AT5" s="604"/>
    </row>
    <row r="6" spans="1:46" ht="21.75" customHeight="1" x14ac:dyDescent="0.15">
      <c r="A6" s="969" t="s">
        <v>405</v>
      </c>
      <c r="B6" s="970"/>
      <c r="C6" s="970"/>
      <c r="D6" s="970"/>
      <c r="E6" s="970"/>
      <c r="F6" s="970"/>
      <c r="G6" s="975">
        <f>AH40</f>
        <v>0</v>
      </c>
      <c r="H6" s="976"/>
      <c r="I6" s="976"/>
      <c r="J6" s="976"/>
      <c r="K6" s="976"/>
      <c r="L6" s="976"/>
      <c r="M6" s="976"/>
      <c r="N6" s="976"/>
      <c r="O6" s="976"/>
      <c r="P6" s="976"/>
      <c r="Q6" s="976"/>
      <c r="R6" s="976"/>
      <c r="S6" s="976"/>
      <c r="T6" s="976"/>
      <c r="U6" s="976"/>
      <c r="V6" s="976"/>
      <c r="W6" s="976"/>
      <c r="X6" s="976"/>
      <c r="Y6" s="976"/>
      <c r="Z6" s="976"/>
      <c r="AA6" s="976"/>
      <c r="AB6" s="976"/>
      <c r="AC6" s="976"/>
      <c r="AD6" s="976"/>
      <c r="AE6" s="977"/>
      <c r="AF6" s="619"/>
      <c r="AG6" s="963"/>
      <c r="AH6" s="604"/>
      <c r="AI6" s="604"/>
      <c r="AJ6" s="604"/>
      <c r="AK6" s="604"/>
      <c r="AL6" s="604"/>
      <c r="AM6" s="604"/>
      <c r="AN6" s="604"/>
      <c r="AO6" s="604"/>
      <c r="AP6" s="604"/>
      <c r="AQ6" s="604"/>
      <c r="AR6" s="604"/>
      <c r="AS6" s="604"/>
      <c r="AT6" s="604"/>
    </row>
    <row r="7" spans="1:46" ht="21.75" customHeight="1" x14ac:dyDescent="0.15">
      <c r="A7" s="971" t="s">
        <v>403</v>
      </c>
      <c r="B7" s="972"/>
      <c r="C7" s="972"/>
      <c r="D7" s="972"/>
      <c r="E7" s="972"/>
      <c r="F7" s="972"/>
      <c r="G7" s="978">
        <f>AJ40</f>
        <v>0</v>
      </c>
      <c r="H7" s="978"/>
      <c r="I7" s="978"/>
      <c r="J7" s="978"/>
      <c r="K7" s="978"/>
      <c r="L7" s="978"/>
      <c r="M7" s="978"/>
      <c r="N7" s="978"/>
      <c r="O7" s="978"/>
      <c r="P7" s="978"/>
      <c r="Q7" s="978"/>
      <c r="R7" s="978"/>
      <c r="S7" s="978"/>
      <c r="T7" s="978"/>
      <c r="U7" s="978"/>
      <c r="V7" s="978"/>
      <c r="W7" s="978"/>
      <c r="X7" s="978"/>
      <c r="Y7" s="978"/>
      <c r="Z7" s="978"/>
      <c r="AA7" s="978"/>
      <c r="AB7" s="978"/>
      <c r="AC7" s="978"/>
      <c r="AD7" s="978"/>
      <c r="AE7" s="979"/>
      <c r="AF7" s="619"/>
      <c r="AG7" s="963"/>
      <c r="AH7" s="604"/>
      <c r="AI7" s="604"/>
      <c r="AJ7" s="604"/>
      <c r="AK7" s="604"/>
      <c r="AL7" s="604"/>
      <c r="AM7" s="604"/>
      <c r="AN7" s="604"/>
      <c r="AO7" s="604"/>
      <c r="AP7" s="604"/>
      <c r="AQ7" s="604"/>
      <c r="AR7" s="604"/>
      <c r="AS7" s="604"/>
      <c r="AT7" s="604"/>
    </row>
    <row r="8" spans="1:46" ht="21" customHeight="1" thickBot="1" x14ac:dyDescent="0.2">
      <c r="A8" s="973" t="s">
        <v>402</v>
      </c>
      <c r="B8" s="974"/>
      <c r="C8" s="974"/>
      <c r="D8" s="974"/>
      <c r="E8" s="974"/>
      <c r="F8" s="974"/>
      <c r="G8" s="980">
        <f>AK40</f>
        <v>0</v>
      </c>
      <c r="H8" s="980"/>
      <c r="I8" s="980"/>
      <c r="J8" s="980"/>
      <c r="K8" s="980"/>
      <c r="L8" s="980"/>
      <c r="M8" s="980"/>
      <c r="N8" s="980"/>
      <c r="O8" s="980"/>
      <c r="P8" s="980"/>
      <c r="Q8" s="980"/>
      <c r="R8" s="980"/>
      <c r="S8" s="980"/>
      <c r="T8" s="980"/>
      <c r="U8" s="980"/>
      <c r="V8" s="980"/>
      <c r="W8" s="980"/>
      <c r="X8" s="980"/>
      <c r="Y8" s="980"/>
      <c r="Z8" s="980"/>
      <c r="AA8" s="980"/>
      <c r="AB8" s="980"/>
      <c r="AC8" s="980"/>
      <c r="AD8" s="980"/>
      <c r="AE8" s="981"/>
      <c r="AF8" s="619"/>
      <c r="AG8" s="963"/>
      <c r="AH8" s="604"/>
      <c r="AI8" s="604"/>
      <c r="AJ8" s="604"/>
      <c r="AK8" s="604"/>
      <c r="AL8" s="604"/>
      <c r="AM8" s="604"/>
      <c r="AN8" s="604"/>
      <c r="AO8" s="604"/>
      <c r="AP8" s="604"/>
      <c r="AQ8" s="604"/>
      <c r="AR8" s="604"/>
      <c r="AS8" s="604"/>
      <c r="AT8" s="604"/>
    </row>
    <row r="9" spans="1:46" x14ac:dyDescent="0.15">
      <c r="A9" s="1000" t="s">
        <v>413</v>
      </c>
      <c r="B9" s="1001"/>
      <c r="C9" s="1001"/>
      <c r="D9" s="1001"/>
      <c r="E9" s="1001"/>
      <c r="F9" s="1002"/>
      <c r="G9" s="1006" t="s">
        <v>416</v>
      </c>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8"/>
      <c r="AF9" s="619"/>
      <c r="AG9" s="963"/>
      <c r="AH9" s="604"/>
      <c r="AI9" s="604"/>
      <c r="AJ9" s="604"/>
      <c r="AK9" s="604"/>
      <c r="AL9" s="604"/>
      <c r="AM9" s="604"/>
      <c r="AN9" s="604"/>
      <c r="AO9" s="604"/>
      <c r="AP9" s="604"/>
      <c r="AQ9" s="604"/>
      <c r="AR9" s="604"/>
      <c r="AS9" s="604"/>
      <c r="AT9" s="604"/>
    </row>
    <row r="10" spans="1:46" ht="22.5" customHeight="1" x14ac:dyDescent="0.15">
      <c r="A10" s="1000"/>
      <c r="B10" s="1001"/>
      <c r="C10" s="1001"/>
      <c r="D10" s="1001"/>
      <c r="E10" s="1001"/>
      <c r="F10" s="1002"/>
      <c r="G10" s="1009"/>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1"/>
      <c r="AF10" s="619"/>
      <c r="AG10" s="963"/>
      <c r="AH10" s="604"/>
      <c r="AI10" s="604"/>
      <c r="AJ10" s="604"/>
      <c r="AK10" s="604"/>
      <c r="AL10" s="604"/>
      <c r="AM10" s="604"/>
      <c r="AN10" s="604"/>
      <c r="AO10" s="604"/>
      <c r="AP10" s="604"/>
      <c r="AQ10" s="604"/>
      <c r="AR10" s="604"/>
      <c r="AS10" s="604"/>
      <c r="AT10" s="604"/>
    </row>
    <row r="11" spans="1:46" x14ac:dyDescent="0.15">
      <c r="A11" s="1000"/>
      <c r="B11" s="1001"/>
      <c r="C11" s="1001"/>
      <c r="D11" s="1001"/>
      <c r="E11" s="1001"/>
      <c r="F11" s="1002"/>
      <c r="G11" s="1012" t="s">
        <v>412</v>
      </c>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4"/>
      <c r="AF11" s="619"/>
      <c r="AG11" s="963"/>
      <c r="AH11" s="604"/>
      <c r="AI11" s="604"/>
      <c r="AJ11" s="604"/>
      <c r="AK11" s="604"/>
      <c r="AL11" s="604"/>
      <c r="AM11" s="604"/>
      <c r="AN11" s="604"/>
      <c r="AO11" s="604"/>
      <c r="AP11" s="604"/>
      <c r="AQ11" s="604"/>
      <c r="AR11" s="604"/>
      <c r="AS11" s="604"/>
      <c r="AT11" s="604"/>
    </row>
    <row r="12" spans="1:46" ht="22.5" customHeight="1" x14ac:dyDescent="0.15">
      <c r="A12" s="1000"/>
      <c r="B12" s="1001"/>
      <c r="C12" s="1001"/>
      <c r="D12" s="1001"/>
      <c r="E12" s="1001"/>
      <c r="F12" s="1002"/>
      <c r="G12" s="1009"/>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1"/>
      <c r="AF12" s="619"/>
      <c r="AG12" s="963"/>
      <c r="AH12" s="604"/>
      <c r="AI12" s="604"/>
      <c r="AJ12" s="604"/>
      <c r="AK12" s="604"/>
      <c r="AL12" s="604"/>
      <c r="AM12" s="604"/>
      <c r="AN12" s="604"/>
      <c r="AO12" s="604"/>
      <c r="AP12" s="604"/>
      <c r="AQ12" s="604"/>
      <c r="AR12" s="604"/>
      <c r="AS12" s="604"/>
      <c r="AT12" s="604"/>
    </row>
    <row r="13" spans="1:46" x14ac:dyDescent="0.15">
      <c r="A13" s="1000"/>
      <c r="B13" s="1001"/>
      <c r="C13" s="1001"/>
      <c r="D13" s="1001"/>
      <c r="E13" s="1001"/>
      <c r="F13" s="1002"/>
      <c r="G13" s="1012" t="s">
        <v>411</v>
      </c>
      <c r="H13" s="1013"/>
      <c r="I13" s="1013"/>
      <c r="J13" s="1013"/>
      <c r="K13" s="1013"/>
      <c r="L13" s="1013"/>
      <c r="M13" s="1013"/>
      <c r="N13" s="1013"/>
      <c r="O13" s="1013"/>
      <c r="P13" s="1013"/>
      <c r="Q13" s="1013"/>
      <c r="R13" s="1013"/>
      <c r="S13" s="1013"/>
      <c r="T13" s="1013"/>
      <c r="U13" s="1013"/>
      <c r="V13" s="1013"/>
      <c r="W13" s="1013"/>
      <c r="X13" s="1013"/>
      <c r="Y13" s="1013"/>
      <c r="Z13" s="1013"/>
      <c r="AA13" s="1013"/>
      <c r="AB13" s="1013"/>
      <c r="AC13" s="1013"/>
      <c r="AD13" s="1013"/>
      <c r="AE13" s="1014"/>
      <c r="AF13" s="619"/>
      <c r="AG13" s="963"/>
      <c r="AH13" s="604"/>
      <c r="AI13" s="604"/>
      <c r="AJ13" s="604"/>
      <c r="AK13" s="604"/>
      <c r="AL13" s="604"/>
      <c r="AM13" s="604"/>
      <c r="AN13" s="604"/>
      <c r="AO13" s="604"/>
      <c r="AP13" s="604"/>
      <c r="AQ13" s="604"/>
      <c r="AR13" s="604"/>
      <c r="AS13" s="604"/>
      <c r="AT13" s="604"/>
    </row>
    <row r="14" spans="1:46" ht="22.5" customHeight="1" thickBot="1" x14ac:dyDescent="0.2">
      <c r="A14" s="1003"/>
      <c r="B14" s="1004"/>
      <c r="C14" s="1004"/>
      <c r="D14" s="1004"/>
      <c r="E14" s="1004"/>
      <c r="F14" s="1005"/>
      <c r="G14" s="1015"/>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7"/>
      <c r="AF14" s="619"/>
      <c r="AG14" s="963"/>
      <c r="AH14" s="604"/>
      <c r="AI14" s="604"/>
      <c r="AJ14" s="604"/>
      <c r="AK14" s="604"/>
      <c r="AL14" s="604"/>
      <c r="AM14" s="604"/>
      <c r="AN14" s="604"/>
      <c r="AO14" s="604"/>
      <c r="AP14" s="604"/>
      <c r="AQ14" s="604"/>
      <c r="AR14" s="604"/>
      <c r="AS14" s="604"/>
      <c r="AT14" s="604"/>
    </row>
    <row r="15" spans="1:46" ht="22.5" customHeight="1" x14ac:dyDescent="0.15">
      <c r="A15" s="982" t="s">
        <v>410</v>
      </c>
      <c r="B15" s="983"/>
      <c r="C15" s="983"/>
      <c r="D15" s="983"/>
      <c r="E15" s="983"/>
      <c r="F15" s="984"/>
      <c r="G15" s="991"/>
      <c r="H15" s="992"/>
      <c r="I15" s="992"/>
      <c r="J15" s="992"/>
      <c r="K15" s="992"/>
      <c r="L15" s="992"/>
      <c r="M15" s="992"/>
      <c r="N15" s="992"/>
      <c r="O15" s="992"/>
      <c r="P15" s="992"/>
      <c r="Q15" s="992"/>
      <c r="R15" s="992"/>
      <c r="S15" s="992"/>
      <c r="T15" s="992"/>
      <c r="U15" s="992"/>
      <c r="V15" s="992"/>
      <c r="W15" s="992"/>
      <c r="X15" s="992"/>
      <c r="Y15" s="992"/>
      <c r="Z15" s="992"/>
      <c r="AA15" s="992"/>
      <c r="AB15" s="992"/>
      <c r="AC15" s="992"/>
      <c r="AD15" s="992"/>
      <c r="AE15" s="993"/>
      <c r="AF15" s="619"/>
      <c r="AG15" s="963"/>
      <c r="AH15" s="604"/>
      <c r="AI15" s="604"/>
      <c r="AJ15" s="604"/>
      <c r="AK15" s="604"/>
      <c r="AL15" s="604"/>
      <c r="AM15" s="604"/>
      <c r="AN15" s="604"/>
      <c r="AO15" s="604"/>
      <c r="AP15" s="604"/>
      <c r="AQ15" s="604"/>
      <c r="AR15" s="604"/>
      <c r="AS15" s="604"/>
      <c r="AT15" s="604"/>
    </row>
    <row r="16" spans="1:46" ht="22.5" customHeight="1" x14ac:dyDescent="0.15">
      <c r="A16" s="985"/>
      <c r="B16" s="986"/>
      <c r="C16" s="986"/>
      <c r="D16" s="986"/>
      <c r="E16" s="986"/>
      <c r="F16" s="987"/>
      <c r="G16" s="994"/>
      <c r="H16" s="995"/>
      <c r="I16" s="995"/>
      <c r="J16" s="995"/>
      <c r="K16" s="995"/>
      <c r="L16" s="995"/>
      <c r="M16" s="995"/>
      <c r="N16" s="995"/>
      <c r="O16" s="995"/>
      <c r="P16" s="995"/>
      <c r="Q16" s="995"/>
      <c r="R16" s="995"/>
      <c r="S16" s="995"/>
      <c r="T16" s="995"/>
      <c r="U16" s="995"/>
      <c r="V16" s="995"/>
      <c r="W16" s="995"/>
      <c r="X16" s="995"/>
      <c r="Y16" s="995"/>
      <c r="Z16" s="995"/>
      <c r="AA16" s="995"/>
      <c r="AB16" s="995"/>
      <c r="AC16" s="995"/>
      <c r="AD16" s="995"/>
      <c r="AE16" s="996"/>
      <c r="AF16" s="619"/>
      <c r="AG16" s="963"/>
      <c r="AH16" s="604"/>
      <c r="AI16" s="604"/>
      <c r="AJ16" s="604"/>
      <c r="AK16" s="604"/>
      <c r="AL16" s="604"/>
      <c r="AM16" s="604"/>
      <c r="AN16" s="604"/>
      <c r="AO16" s="604"/>
      <c r="AP16" s="604"/>
      <c r="AQ16" s="604"/>
      <c r="AR16" s="604"/>
      <c r="AS16" s="604"/>
      <c r="AT16" s="604"/>
    </row>
    <row r="17" spans="1:46" ht="22.5" customHeight="1" x14ac:dyDescent="0.15">
      <c r="A17" s="985"/>
      <c r="B17" s="986"/>
      <c r="C17" s="986"/>
      <c r="D17" s="986"/>
      <c r="E17" s="986"/>
      <c r="F17" s="987"/>
      <c r="G17" s="994"/>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6"/>
      <c r="AF17" s="619"/>
      <c r="AG17" s="963"/>
      <c r="AH17" s="604"/>
      <c r="AI17" s="604"/>
      <c r="AJ17" s="604"/>
      <c r="AK17" s="604"/>
      <c r="AL17" s="604"/>
      <c r="AM17" s="604"/>
      <c r="AN17" s="604"/>
      <c r="AO17" s="604"/>
      <c r="AP17" s="604"/>
      <c r="AQ17" s="604"/>
      <c r="AR17" s="604"/>
      <c r="AS17" s="604"/>
      <c r="AT17" s="604"/>
    </row>
    <row r="18" spans="1:46" ht="22.5" customHeight="1" x14ac:dyDescent="0.15">
      <c r="A18" s="985"/>
      <c r="B18" s="986"/>
      <c r="C18" s="986"/>
      <c r="D18" s="986"/>
      <c r="E18" s="986"/>
      <c r="F18" s="987"/>
      <c r="G18" s="994"/>
      <c r="H18" s="995"/>
      <c r="I18" s="995"/>
      <c r="J18" s="995"/>
      <c r="K18" s="995"/>
      <c r="L18" s="995"/>
      <c r="M18" s="995"/>
      <c r="N18" s="995"/>
      <c r="O18" s="995"/>
      <c r="P18" s="995"/>
      <c r="Q18" s="995"/>
      <c r="R18" s="995"/>
      <c r="S18" s="995"/>
      <c r="T18" s="995"/>
      <c r="U18" s="995"/>
      <c r="V18" s="995"/>
      <c r="W18" s="995"/>
      <c r="X18" s="995"/>
      <c r="Y18" s="995"/>
      <c r="Z18" s="995"/>
      <c r="AA18" s="995"/>
      <c r="AB18" s="995"/>
      <c r="AC18" s="995"/>
      <c r="AD18" s="995"/>
      <c r="AE18" s="996"/>
      <c r="AF18" s="619"/>
      <c r="AG18" s="963"/>
      <c r="AH18" s="604"/>
      <c r="AI18" s="604"/>
      <c r="AJ18" s="604"/>
      <c r="AK18" s="604"/>
      <c r="AL18" s="604"/>
      <c r="AM18" s="604"/>
      <c r="AN18" s="604"/>
      <c r="AO18" s="604"/>
      <c r="AP18" s="604"/>
      <c r="AQ18" s="604"/>
      <c r="AR18" s="604"/>
      <c r="AS18" s="604"/>
      <c r="AT18" s="604"/>
    </row>
    <row r="19" spans="1:46" ht="22.5" customHeight="1" x14ac:dyDescent="0.15">
      <c r="A19" s="985"/>
      <c r="B19" s="986"/>
      <c r="C19" s="986"/>
      <c r="D19" s="986"/>
      <c r="E19" s="986"/>
      <c r="F19" s="987"/>
      <c r="G19" s="994"/>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6"/>
      <c r="AF19" s="619"/>
      <c r="AG19" s="963"/>
      <c r="AH19" s="604"/>
      <c r="AI19" s="604"/>
      <c r="AJ19" s="604"/>
      <c r="AK19" s="604"/>
      <c r="AL19" s="604"/>
      <c r="AM19" s="604"/>
      <c r="AN19" s="604"/>
      <c r="AO19" s="604"/>
      <c r="AP19" s="604"/>
      <c r="AQ19" s="604"/>
      <c r="AR19" s="604"/>
      <c r="AS19" s="604"/>
      <c r="AT19" s="604"/>
    </row>
    <row r="20" spans="1:46" ht="22.5" customHeight="1" x14ac:dyDescent="0.15">
      <c r="A20" s="985"/>
      <c r="B20" s="986"/>
      <c r="C20" s="986"/>
      <c r="D20" s="986"/>
      <c r="E20" s="986"/>
      <c r="F20" s="987"/>
      <c r="G20" s="994"/>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6"/>
      <c r="AF20" s="619"/>
      <c r="AG20" s="963"/>
      <c r="AH20" s="604"/>
      <c r="AI20" s="606"/>
      <c r="AJ20" s="604"/>
      <c r="AK20" s="604"/>
      <c r="AL20" s="604"/>
      <c r="AM20" s="604"/>
      <c r="AN20" s="604"/>
      <c r="AO20" s="604"/>
      <c r="AP20" s="604"/>
      <c r="AQ20" s="604"/>
      <c r="AR20" s="604"/>
      <c r="AS20" s="604"/>
      <c r="AT20" s="604"/>
    </row>
    <row r="21" spans="1:46" ht="22.5" customHeight="1" x14ac:dyDescent="0.15">
      <c r="A21" s="985"/>
      <c r="B21" s="986"/>
      <c r="C21" s="986"/>
      <c r="D21" s="986"/>
      <c r="E21" s="986"/>
      <c r="F21" s="987"/>
      <c r="G21" s="994"/>
      <c r="H21" s="995"/>
      <c r="I21" s="995"/>
      <c r="J21" s="995"/>
      <c r="K21" s="995"/>
      <c r="L21" s="995"/>
      <c r="M21" s="995"/>
      <c r="N21" s="995"/>
      <c r="O21" s="995"/>
      <c r="P21" s="995"/>
      <c r="Q21" s="995"/>
      <c r="R21" s="995"/>
      <c r="S21" s="995"/>
      <c r="T21" s="995"/>
      <c r="U21" s="995"/>
      <c r="V21" s="995"/>
      <c r="W21" s="995"/>
      <c r="X21" s="995"/>
      <c r="Y21" s="995"/>
      <c r="Z21" s="995"/>
      <c r="AA21" s="995"/>
      <c r="AB21" s="995"/>
      <c r="AC21" s="995"/>
      <c r="AD21" s="995"/>
      <c r="AE21" s="996"/>
      <c r="AF21" s="619"/>
      <c r="AG21" s="963"/>
      <c r="AH21" s="604"/>
      <c r="AI21" s="604"/>
      <c r="AJ21" s="604"/>
      <c r="AK21" s="604"/>
      <c r="AL21" s="604"/>
      <c r="AM21" s="604"/>
      <c r="AN21" s="604"/>
      <c r="AO21" s="604"/>
      <c r="AP21" s="604"/>
      <c r="AQ21" s="604"/>
      <c r="AR21" s="604"/>
      <c r="AS21" s="604"/>
      <c r="AT21" s="604"/>
    </row>
    <row r="22" spans="1:46" ht="22.5" customHeight="1" x14ac:dyDescent="0.15">
      <c r="A22" s="985"/>
      <c r="B22" s="986"/>
      <c r="C22" s="986"/>
      <c r="D22" s="986"/>
      <c r="E22" s="986"/>
      <c r="F22" s="987"/>
      <c r="G22" s="994"/>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6"/>
      <c r="AF22" s="619"/>
      <c r="AG22" s="963"/>
      <c r="AH22" s="604"/>
      <c r="AI22" s="604"/>
      <c r="AJ22" s="604"/>
      <c r="AK22" s="604"/>
      <c r="AL22" s="604"/>
      <c r="AM22" s="604"/>
      <c r="AN22" s="604"/>
      <c r="AO22" s="604"/>
      <c r="AP22" s="604"/>
      <c r="AQ22" s="604"/>
      <c r="AR22" s="604"/>
      <c r="AS22" s="604"/>
      <c r="AT22" s="604"/>
    </row>
    <row r="23" spans="1:46" ht="22.5" customHeight="1" x14ac:dyDescent="0.15">
      <c r="A23" s="985"/>
      <c r="B23" s="986"/>
      <c r="C23" s="986"/>
      <c r="D23" s="986"/>
      <c r="E23" s="986"/>
      <c r="F23" s="987"/>
      <c r="G23" s="994"/>
      <c r="H23" s="995"/>
      <c r="I23" s="995"/>
      <c r="J23" s="995"/>
      <c r="K23" s="995"/>
      <c r="L23" s="995"/>
      <c r="M23" s="995"/>
      <c r="N23" s="995"/>
      <c r="O23" s="995"/>
      <c r="P23" s="995"/>
      <c r="Q23" s="995"/>
      <c r="R23" s="995"/>
      <c r="S23" s="995"/>
      <c r="T23" s="995"/>
      <c r="U23" s="995"/>
      <c r="V23" s="995"/>
      <c r="W23" s="995"/>
      <c r="X23" s="995"/>
      <c r="Y23" s="995"/>
      <c r="Z23" s="995"/>
      <c r="AA23" s="995"/>
      <c r="AB23" s="995"/>
      <c r="AC23" s="995"/>
      <c r="AD23" s="995"/>
      <c r="AE23" s="996"/>
      <c r="AF23" s="619"/>
      <c r="AG23" s="963"/>
      <c r="AH23" s="604"/>
      <c r="AI23" s="604"/>
      <c r="AJ23" s="604"/>
      <c r="AK23" s="604"/>
      <c r="AL23" s="604"/>
      <c r="AM23" s="604"/>
      <c r="AN23" s="604"/>
      <c r="AO23" s="604"/>
      <c r="AP23" s="604"/>
      <c r="AQ23" s="604"/>
      <c r="AR23" s="604"/>
      <c r="AS23" s="604"/>
      <c r="AT23" s="604"/>
    </row>
    <row r="24" spans="1:46" ht="22.5" customHeight="1" x14ac:dyDescent="0.15">
      <c r="A24" s="985"/>
      <c r="B24" s="986"/>
      <c r="C24" s="986"/>
      <c r="D24" s="986"/>
      <c r="E24" s="986"/>
      <c r="F24" s="987"/>
      <c r="G24" s="994"/>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6"/>
      <c r="AF24" s="619"/>
      <c r="AG24" s="963"/>
      <c r="AH24" s="604"/>
      <c r="AI24" s="604"/>
      <c r="AJ24" s="604"/>
      <c r="AK24" s="604"/>
      <c r="AL24" s="604"/>
      <c r="AM24" s="604"/>
      <c r="AN24" s="604"/>
      <c r="AO24" s="604"/>
      <c r="AP24" s="604"/>
      <c r="AQ24" s="604"/>
      <c r="AR24" s="604"/>
      <c r="AS24" s="604"/>
      <c r="AT24" s="604"/>
    </row>
    <row r="25" spans="1:46" ht="22.5" customHeight="1" x14ac:dyDescent="0.15">
      <c r="A25" s="985"/>
      <c r="B25" s="986"/>
      <c r="C25" s="986"/>
      <c r="D25" s="986"/>
      <c r="E25" s="986"/>
      <c r="F25" s="987"/>
      <c r="G25" s="994"/>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6"/>
      <c r="AF25" s="619"/>
      <c r="AG25" s="963"/>
      <c r="AH25" s="604"/>
      <c r="AI25" s="604"/>
      <c r="AJ25" s="604"/>
      <c r="AK25" s="604"/>
      <c r="AL25" s="604"/>
      <c r="AM25" s="604"/>
      <c r="AN25" s="604"/>
      <c r="AO25" s="604"/>
      <c r="AP25" s="604"/>
      <c r="AQ25" s="604"/>
      <c r="AR25" s="604"/>
      <c r="AS25" s="604"/>
      <c r="AT25" s="604"/>
    </row>
    <row r="26" spans="1:46" ht="22.5" customHeight="1" x14ac:dyDescent="0.15">
      <c r="A26" s="985"/>
      <c r="B26" s="986"/>
      <c r="C26" s="986"/>
      <c r="D26" s="986"/>
      <c r="E26" s="986"/>
      <c r="F26" s="987"/>
      <c r="G26" s="994"/>
      <c r="H26" s="995"/>
      <c r="I26" s="995"/>
      <c r="J26" s="995"/>
      <c r="K26" s="995"/>
      <c r="L26" s="995"/>
      <c r="M26" s="995"/>
      <c r="N26" s="995"/>
      <c r="O26" s="995"/>
      <c r="P26" s="995"/>
      <c r="Q26" s="995"/>
      <c r="R26" s="995"/>
      <c r="S26" s="995"/>
      <c r="T26" s="995"/>
      <c r="U26" s="995"/>
      <c r="V26" s="995"/>
      <c r="W26" s="995"/>
      <c r="X26" s="995"/>
      <c r="Y26" s="995"/>
      <c r="Z26" s="995"/>
      <c r="AA26" s="995"/>
      <c r="AB26" s="995"/>
      <c r="AC26" s="995"/>
      <c r="AD26" s="995"/>
      <c r="AE26" s="996"/>
      <c r="AF26" s="619"/>
      <c r="AG26" s="963"/>
      <c r="AH26" s="604"/>
      <c r="AI26" s="604"/>
      <c r="AJ26" s="604"/>
      <c r="AK26" s="604"/>
      <c r="AL26" s="604"/>
      <c r="AM26" s="604"/>
      <c r="AN26" s="604"/>
      <c r="AO26" s="604"/>
      <c r="AP26" s="604"/>
      <c r="AQ26" s="604"/>
      <c r="AR26" s="604"/>
      <c r="AS26" s="604"/>
      <c r="AT26" s="604"/>
    </row>
    <row r="27" spans="1:46" ht="22.5" customHeight="1" x14ac:dyDescent="0.15">
      <c r="A27" s="985"/>
      <c r="B27" s="986"/>
      <c r="C27" s="986"/>
      <c r="D27" s="986"/>
      <c r="E27" s="986"/>
      <c r="F27" s="987"/>
      <c r="G27" s="994"/>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6"/>
      <c r="AF27" s="619"/>
      <c r="AG27" s="963"/>
      <c r="AH27" s="604"/>
      <c r="AI27" s="604"/>
      <c r="AJ27" s="604"/>
      <c r="AK27" s="604"/>
      <c r="AL27" s="604"/>
      <c r="AM27" s="604"/>
      <c r="AN27" s="604"/>
      <c r="AO27" s="604"/>
      <c r="AP27" s="604"/>
      <c r="AQ27" s="604"/>
      <c r="AR27" s="604"/>
      <c r="AS27" s="604"/>
      <c r="AT27" s="604"/>
    </row>
    <row r="28" spans="1:46" ht="22.5" customHeight="1" x14ac:dyDescent="0.15">
      <c r="A28" s="985"/>
      <c r="B28" s="986"/>
      <c r="C28" s="986"/>
      <c r="D28" s="986"/>
      <c r="E28" s="986"/>
      <c r="F28" s="987"/>
      <c r="G28" s="994"/>
      <c r="H28" s="995"/>
      <c r="I28" s="995"/>
      <c r="J28" s="995"/>
      <c r="K28" s="995"/>
      <c r="L28" s="995"/>
      <c r="M28" s="995"/>
      <c r="N28" s="995"/>
      <c r="O28" s="995"/>
      <c r="P28" s="995"/>
      <c r="Q28" s="995"/>
      <c r="R28" s="995"/>
      <c r="S28" s="995"/>
      <c r="T28" s="995"/>
      <c r="U28" s="995"/>
      <c r="V28" s="995"/>
      <c r="W28" s="995"/>
      <c r="X28" s="995"/>
      <c r="Y28" s="995"/>
      <c r="Z28" s="995"/>
      <c r="AA28" s="995"/>
      <c r="AB28" s="995"/>
      <c r="AC28" s="995"/>
      <c r="AD28" s="995"/>
      <c r="AE28" s="996"/>
      <c r="AF28" s="619"/>
      <c r="AG28" s="963"/>
      <c r="AH28" s="604"/>
      <c r="AI28" s="604"/>
      <c r="AJ28" s="604"/>
      <c r="AK28" s="604"/>
      <c r="AL28" s="604"/>
      <c r="AM28" s="604"/>
      <c r="AN28" s="604"/>
      <c r="AO28" s="604"/>
      <c r="AP28" s="604"/>
      <c r="AQ28" s="604"/>
      <c r="AR28" s="604"/>
      <c r="AS28" s="604"/>
      <c r="AT28" s="604"/>
    </row>
    <row r="29" spans="1:46" ht="22.5" customHeight="1" x14ac:dyDescent="0.15">
      <c r="A29" s="985"/>
      <c r="B29" s="986"/>
      <c r="C29" s="986"/>
      <c r="D29" s="986"/>
      <c r="E29" s="986"/>
      <c r="F29" s="987"/>
      <c r="G29" s="994"/>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6"/>
      <c r="AF29" s="619"/>
      <c r="AG29" s="963"/>
      <c r="AH29" s="604"/>
      <c r="AI29" s="604"/>
      <c r="AJ29" s="604"/>
      <c r="AK29" s="604"/>
      <c r="AL29" s="604"/>
      <c r="AM29" s="604"/>
      <c r="AN29" s="604"/>
      <c r="AO29" s="604"/>
      <c r="AP29" s="604"/>
      <c r="AQ29" s="604"/>
      <c r="AR29" s="604"/>
      <c r="AS29" s="604"/>
      <c r="AT29" s="604"/>
    </row>
    <row r="30" spans="1:46" ht="22.5" customHeight="1" x14ac:dyDescent="0.15">
      <c r="A30" s="985"/>
      <c r="B30" s="986"/>
      <c r="C30" s="986"/>
      <c r="D30" s="986"/>
      <c r="E30" s="986"/>
      <c r="F30" s="987"/>
      <c r="G30" s="994"/>
      <c r="H30" s="995"/>
      <c r="I30" s="995"/>
      <c r="J30" s="995"/>
      <c r="K30" s="995"/>
      <c r="L30" s="995"/>
      <c r="M30" s="995"/>
      <c r="N30" s="995"/>
      <c r="O30" s="995"/>
      <c r="P30" s="995"/>
      <c r="Q30" s="995"/>
      <c r="R30" s="995"/>
      <c r="S30" s="995"/>
      <c r="T30" s="995"/>
      <c r="U30" s="995"/>
      <c r="V30" s="995"/>
      <c r="W30" s="995"/>
      <c r="X30" s="995"/>
      <c r="Y30" s="995"/>
      <c r="Z30" s="995"/>
      <c r="AA30" s="995"/>
      <c r="AB30" s="995"/>
      <c r="AC30" s="995"/>
      <c r="AD30" s="995"/>
      <c r="AE30" s="996"/>
      <c r="AF30" s="619"/>
      <c r="AG30" s="963"/>
      <c r="AH30" s="604"/>
      <c r="AI30" s="604"/>
      <c r="AJ30" s="604"/>
      <c r="AK30" s="604"/>
      <c r="AL30" s="604"/>
      <c r="AM30" s="604"/>
      <c r="AN30" s="604"/>
      <c r="AO30" s="604"/>
      <c r="AP30" s="604"/>
      <c r="AQ30" s="604"/>
      <c r="AR30" s="604"/>
      <c r="AS30" s="604"/>
      <c r="AT30" s="604"/>
    </row>
    <row r="31" spans="1:46" ht="22.5" customHeight="1" thickBot="1" x14ac:dyDescent="0.2">
      <c r="A31" s="988"/>
      <c r="B31" s="989"/>
      <c r="C31" s="989"/>
      <c r="D31" s="989"/>
      <c r="E31" s="989"/>
      <c r="F31" s="990"/>
      <c r="G31" s="997"/>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9"/>
      <c r="AF31" s="619"/>
      <c r="AG31" s="963"/>
      <c r="AH31" s="604"/>
      <c r="AI31" s="604"/>
      <c r="AJ31" s="604"/>
      <c r="AK31" s="604"/>
      <c r="AL31" s="604"/>
      <c r="AM31" s="604"/>
      <c r="AN31" s="604"/>
      <c r="AO31" s="604"/>
      <c r="AP31" s="604"/>
      <c r="AQ31" s="604"/>
      <c r="AR31" s="604"/>
      <c r="AS31" s="604"/>
      <c r="AT31" s="604"/>
    </row>
    <row r="32" spans="1:46" ht="22.5" customHeight="1" x14ac:dyDescent="0.15">
      <c r="A32" s="626"/>
      <c r="B32" s="626"/>
      <c r="C32" s="626"/>
      <c r="D32" s="626"/>
      <c r="E32" s="626"/>
      <c r="F32" s="626"/>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19"/>
      <c r="AG32" s="963"/>
      <c r="AH32" s="604"/>
      <c r="AI32" s="604"/>
      <c r="AJ32" s="604"/>
      <c r="AK32" s="604"/>
      <c r="AL32" s="604"/>
      <c r="AM32" s="604"/>
      <c r="AN32" s="604"/>
      <c r="AO32" s="604"/>
      <c r="AP32" s="604"/>
      <c r="AQ32" s="604"/>
      <c r="AR32" s="604"/>
      <c r="AS32" s="604"/>
      <c r="AT32" s="604"/>
    </row>
    <row r="33" spans="1:46" ht="16.5" customHeight="1" x14ac:dyDescent="0.15">
      <c r="A33" s="632" t="s">
        <v>426</v>
      </c>
      <c r="AF33" s="619"/>
      <c r="AG33" s="963"/>
      <c r="AH33" s="604"/>
      <c r="AI33" s="604"/>
      <c r="AJ33" s="604"/>
      <c r="AK33" s="604"/>
      <c r="AL33" s="604"/>
      <c r="AM33" s="604"/>
      <c r="AN33" s="604"/>
      <c r="AO33" s="604"/>
      <c r="AP33" s="604"/>
      <c r="AQ33" s="604"/>
      <c r="AR33" s="604"/>
      <c r="AS33" s="604"/>
      <c r="AT33" s="604"/>
    </row>
    <row r="34" spans="1:46" ht="16.5" customHeight="1" x14ac:dyDescent="0.15">
      <c r="A34" s="632" t="s">
        <v>427</v>
      </c>
      <c r="AF34" s="619"/>
      <c r="AG34" s="963"/>
      <c r="AH34" s="604"/>
      <c r="AI34" s="604"/>
      <c r="AJ34" s="604"/>
      <c r="AK34" s="604"/>
      <c r="AL34" s="604"/>
      <c r="AM34" s="604"/>
      <c r="AN34" s="604"/>
      <c r="AO34" s="604"/>
      <c r="AP34" s="604"/>
      <c r="AQ34" s="604"/>
      <c r="AR34" s="604"/>
      <c r="AS34" s="604"/>
      <c r="AT34" s="604"/>
    </row>
    <row r="35" spans="1:46" ht="16.5" customHeight="1" x14ac:dyDescent="0.15">
      <c r="A35" s="632" t="s">
        <v>428</v>
      </c>
      <c r="AF35" s="619"/>
      <c r="AG35" s="963"/>
      <c r="AH35" s="604"/>
      <c r="AI35" s="604"/>
      <c r="AJ35" s="604"/>
      <c r="AK35" s="604"/>
      <c r="AL35" s="604"/>
      <c r="AM35" s="604"/>
      <c r="AN35" s="604"/>
      <c r="AO35" s="604"/>
      <c r="AP35" s="604"/>
      <c r="AQ35" s="604"/>
      <c r="AR35" s="604"/>
      <c r="AS35" s="604"/>
      <c r="AT35" s="604"/>
    </row>
    <row r="36" spans="1:46" ht="16.5" customHeight="1" x14ac:dyDescent="0.15">
      <c r="A36" s="614" t="s">
        <v>425</v>
      </c>
      <c r="AF36" s="619"/>
      <c r="AG36" s="963"/>
      <c r="AH36" s="604"/>
      <c r="AI36" s="604"/>
      <c r="AJ36" s="604"/>
      <c r="AK36" s="604"/>
      <c r="AL36" s="604"/>
      <c r="AM36" s="604"/>
      <c r="AN36" s="604"/>
      <c r="AO36" s="604"/>
      <c r="AP36" s="604"/>
      <c r="AQ36" s="604"/>
      <c r="AR36" s="604"/>
      <c r="AS36" s="604"/>
      <c r="AT36" s="604"/>
    </row>
    <row r="37" spans="1:46" ht="1.5" customHeight="1" x14ac:dyDescent="0.15">
      <c r="A37" s="609"/>
      <c r="B37" s="609"/>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8"/>
      <c r="AG37" s="963"/>
      <c r="AH37" s="604"/>
      <c r="AI37" s="604"/>
      <c r="AJ37" s="604"/>
      <c r="AK37" s="604"/>
      <c r="AL37" s="604"/>
      <c r="AM37" s="604"/>
      <c r="AN37" s="604"/>
      <c r="AO37" s="604"/>
      <c r="AP37" s="604"/>
      <c r="AQ37" s="604"/>
      <c r="AR37" s="604"/>
      <c r="AS37" s="604"/>
      <c r="AT37" s="604"/>
    </row>
    <row r="38" spans="1:46" x14ac:dyDescent="0.15">
      <c r="A38" s="604" t="s">
        <v>398</v>
      </c>
      <c r="B38" s="604"/>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row>
    <row r="39" spans="1:46" s="605" customFormat="1" ht="13.5" customHeight="1" x14ac:dyDescent="0.15">
      <c r="A39" s="606"/>
      <c r="B39" s="606"/>
      <c r="C39" s="606"/>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c r="AH39" s="607" t="s">
        <v>63</v>
      </c>
      <c r="AI39" s="607" t="s">
        <v>397</v>
      </c>
      <c r="AJ39" s="607" t="s">
        <v>64</v>
      </c>
      <c r="AK39" s="607" t="s">
        <v>65</v>
      </c>
      <c r="AL39" s="607" t="s">
        <v>66</v>
      </c>
      <c r="AM39" s="607" t="s">
        <v>396</v>
      </c>
      <c r="AN39" s="607" t="s">
        <v>67</v>
      </c>
      <c r="AO39" s="607" t="s">
        <v>69</v>
      </c>
      <c r="AP39" s="607" t="s">
        <v>70</v>
      </c>
      <c r="AQ39" s="607" t="s">
        <v>68</v>
      </c>
      <c r="AR39" s="607" t="s">
        <v>71</v>
      </c>
      <c r="AS39" s="606"/>
      <c r="AT39" s="606"/>
    </row>
    <row r="40" spans="1:46" s="605" customFormat="1" ht="74.25" customHeight="1" x14ac:dyDescent="0.15">
      <c r="A40" s="606"/>
      <c r="B40" s="606"/>
      <c r="C40" s="606"/>
      <c r="D40" s="606"/>
      <c r="E40" s="606"/>
      <c r="F40" s="606"/>
      <c r="G40" s="606"/>
      <c r="H40" s="606"/>
      <c r="I40" s="606"/>
      <c r="J40" s="606"/>
      <c r="K40" s="606"/>
      <c r="L40" s="606"/>
      <c r="M40" s="606"/>
      <c r="N40" s="606"/>
      <c r="O40" s="606"/>
      <c r="P40" s="606"/>
      <c r="Q40" s="606"/>
      <c r="R40" s="606"/>
      <c r="S40" s="606"/>
      <c r="T40" s="606"/>
      <c r="U40" s="606"/>
      <c r="V40" s="606"/>
      <c r="W40" s="606"/>
      <c r="X40" s="606"/>
      <c r="Y40" s="606"/>
      <c r="Z40" s="606"/>
      <c r="AA40" s="606"/>
      <c r="AB40" s="606"/>
      <c r="AC40" s="606"/>
      <c r="AD40" s="606"/>
      <c r="AE40" s="606"/>
      <c r="AF40" s="606"/>
      <c r="AG40" s="606"/>
      <c r="AH40" s="624">
        <f>'様式１－１ 表紙'!$AH$38</f>
        <v>0</v>
      </c>
      <c r="AI40" s="624">
        <f>'様式１－１ 表紙'!$AI$38</f>
        <v>0</v>
      </c>
      <c r="AJ40" s="624">
        <f>'様式１－１ 表紙'!$AJ$38</f>
        <v>0</v>
      </c>
      <c r="AK40" s="624">
        <f>'様式１－１ 表紙'!$AK$38</f>
        <v>0</v>
      </c>
      <c r="AL40" s="624">
        <f>'様式１－１ 表紙'!$AL$38</f>
        <v>0</v>
      </c>
      <c r="AM40" s="624">
        <f>'様式１－１ 表紙'!$AM$38</f>
        <v>0</v>
      </c>
      <c r="AN40" s="624">
        <f>'様式１－１ 表紙'!$AN$38</f>
        <v>0</v>
      </c>
      <c r="AO40" s="624">
        <f>G10</f>
        <v>0</v>
      </c>
      <c r="AP40" s="624">
        <f>G12</f>
        <v>0</v>
      </c>
      <c r="AQ40" s="624">
        <f>G14</f>
        <v>0</v>
      </c>
      <c r="AR40" s="624">
        <f>G15</f>
        <v>0</v>
      </c>
      <c r="AS40" s="606"/>
      <c r="AT40" s="606"/>
    </row>
    <row r="41" spans="1:46" x14ac:dyDescent="0.15">
      <c r="A41" s="604"/>
      <c r="B41" s="604"/>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row>
    <row r="42" spans="1:46" x14ac:dyDescent="0.15">
      <c r="A42" s="604"/>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row>
    <row r="43" spans="1:46" x14ac:dyDescent="0.15">
      <c r="A43" s="604"/>
      <c r="B43" s="604"/>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row>
    <row r="44" spans="1:46" x14ac:dyDescent="0.15">
      <c r="A44" s="604"/>
      <c r="B44" s="604"/>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row>
    <row r="45" spans="1:46" x14ac:dyDescent="0.15">
      <c r="A45" s="604"/>
      <c r="B45" s="604"/>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row>
    <row r="46" spans="1:46" x14ac:dyDescent="0.15">
      <c r="A46" s="604"/>
      <c r="B46" s="604"/>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row>
    <row r="47" spans="1:46" x14ac:dyDescent="0.15">
      <c r="A47" s="604"/>
      <c r="B47" s="604"/>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row>
    <row r="48" spans="1:46" x14ac:dyDescent="0.15">
      <c r="A48" s="604"/>
      <c r="B48" s="604"/>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row>
    <row r="49" spans="1:46" x14ac:dyDescent="0.15">
      <c r="A49" s="604"/>
      <c r="B49" s="604"/>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row>
    <row r="50" spans="1:46" x14ac:dyDescent="0.15">
      <c r="A50" s="604"/>
      <c r="B50" s="604"/>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row>
    <row r="51" spans="1:46" x14ac:dyDescent="0.15">
      <c r="A51" s="604"/>
      <c r="B51" s="604"/>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row>
  </sheetData>
  <mergeCells count="18">
    <mergeCell ref="AG1:AG37"/>
    <mergeCell ref="F4:Y4"/>
    <mergeCell ref="A15:F31"/>
    <mergeCell ref="G15:AE31"/>
    <mergeCell ref="A9:F14"/>
    <mergeCell ref="G9:AE9"/>
    <mergeCell ref="G10:AE10"/>
    <mergeCell ref="G11:AE11"/>
    <mergeCell ref="G12:AE12"/>
    <mergeCell ref="G13:AE13"/>
    <mergeCell ref="G14:AE14"/>
    <mergeCell ref="W2:AE2"/>
    <mergeCell ref="A6:F6"/>
    <mergeCell ref="A7:F7"/>
    <mergeCell ref="A8:F8"/>
    <mergeCell ref="G6:AE6"/>
    <mergeCell ref="G7:AE7"/>
    <mergeCell ref="G8:AE8"/>
  </mergeCells>
  <phoneticPr fontId="1"/>
  <conditionalFormatting sqref="AH40:AR40">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3"/>
  <sheetViews>
    <sheetView zoomScale="85" zoomScaleNormal="85" workbookViewId="0"/>
  </sheetViews>
  <sheetFormatPr defaultRowHeight="12" x14ac:dyDescent="0.15"/>
  <cols>
    <col min="1" max="1" width="1.875" style="1" customWidth="1"/>
    <col min="2" max="2" width="2" style="1" customWidth="1"/>
    <col min="3" max="3" width="27.5" style="1" bestFit="1" customWidth="1"/>
    <col min="4" max="19" width="10.125" style="102" customWidth="1"/>
    <col min="20" max="256" width="9" style="102"/>
    <col min="257" max="257" width="1.875" style="102" customWidth="1"/>
    <col min="258" max="258" width="2" style="102" customWidth="1"/>
    <col min="259" max="259" width="27.5" style="102" bestFit="1" customWidth="1"/>
    <col min="260" max="275" width="10.125" style="102" customWidth="1"/>
    <col min="276" max="512" width="9" style="102"/>
    <col min="513" max="513" width="1.875" style="102" customWidth="1"/>
    <col min="514" max="514" width="2" style="102" customWidth="1"/>
    <col min="515" max="515" width="27.5" style="102" bestFit="1" customWidth="1"/>
    <col min="516" max="531" width="10.125" style="102" customWidth="1"/>
    <col min="532" max="768" width="9" style="102"/>
    <col min="769" max="769" width="1.875" style="102" customWidth="1"/>
    <col min="770" max="770" width="2" style="102" customWidth="1"/>
    <col min="771" max="771" width="27.5" style="102" bestFit="1" customWidth="1"/>
    <col min="772" max="787" width="10.125" style="102" customWidth="1"/>
    <col min="788" max="1024" width="9" style="102"/>
    <col min="1025" max="1025" width="1.875" style="102" customWidth="1"/>
    <col min="1026" max="1026" width="2" style="102" customWidth="1"/>
    <col min="1027" max="1027" width="27.5" style="102" bestFit="1" customWidth="1"/>
    <col min="1028" max="1043" width="10.125" style="102" customWidth="1"/>
    <col min="1044" max="1280" width="9" style="102"/>
    <col min="1281" max="1281" width="1.875" style="102" customWidth="1"/>
    <col min="1282" max="1282" width="2" style="102" customWidth="1"/>
    <col min="1283" max="1283" width="27.5" style="102" bestFit="1" customWidth="1"/>
    <col min="1284" max="1299" width="10.125" style="102" customWidth="1"/>
    <col min="1300" max="1536" width="9" style="102"/>
    <col min="1537" max="1537" width="1.875" style="102" customWidth="1"/>
    <col min="1538" max="1538" width="2" style="102" customWidth="1"/>
    <col min="1539" max="1539" width="27.5" style="102" bestFit="1" customWidth="1"/>
    <col min="1540" max="1555" width="10.125" style="102" customWidth="1"/>
    <col min="1556" max="1792" width="9" style="102"/>
    <col min="1793" max="1793" width="1.875" style="102" customWidth="1"/>
    <col min="1794" max="1794" width="2" style="102" customWidth="1"/>
    <col min="1795" max="1795" width="27.5" style="102" bestFit="1" customWidth="1"/>
    <col min="1796" max="1811" width="10.125" style="102" customWidth="1"/>
    <col min="1812" max="2048" width="9" style="102"/>
    <col min="2049" max="2049" width="1.875" style="102" customWidth="1"/>
    <col min="2050" max="2050" width="2" style="102" customWidth="1"/>
    <col min="2051" max="2051" width="27.5" style="102" bestFit="1" customWidth="1"/>
    <col min="2052" max="2067" width="10.125" style="102" customWidth="1"/>
    <col min="2068" max="2304" width="9" style="102"/>
    <col min="2305" max="2305" width="1.875" style="102" customWidth="1"/>
    <col min="2306" max="2306" width="2" style="102" customWidth="1"/>
    <col min="2307" max="2307" width="27.5" style="102" bestFit="1" customWidth="1"/>
    <col min="2308" max="2323" width="10.125" style="102" customWidth="1"/>
    <col min="2324" max="2560" width="9" style="102"/>
    <col min="2561" max="2561" width="1.875" style="102" customWidth="1"/>
    <col min="2562" max="2562" width="2" style="102" customWidth="1"/>
    <col min="2563" max="2563" width="27.5" style="102" bestFit="1" customWidth="1"/>
    <col min="2564" max="2579" width="10.125" style="102" customWidth="1"/>
    <col min="2580" max="2816" width="9" style="102"/>
    <col min="2817" max="2817" width="1.875" style="102" customWidth="1"/>
    <col min="2818" max="2818" width="2" style="102" customWidth="1"/>
    <col min="2819" max="2819" width="27.5" style="102" bestFit="1" customWidth="1"/>
    <col min="2820" max="2835" width="10.125" style="102" customWidth="1"/>
    <col min="2836" max="3072" width="9" style="102"/>
    <col min="3073" max="3073" width="1.875" style="102" customWidth="1"/>
    <col min="3074" max="3074" width="2" style="102" customWidth="1"/>
    <col min="3075" max="3075" width="27.5" style="102" bestFit="1" customWidth="1"/>
    <col min="3076" max="3091" width="10.125" style="102" customWidth="1"/>
    <col min="3092" max="3328" width="9" style="102"/>
    <col min="3329" max="3329" width="1.875" style="102" customWidth="1"/>
    <col min="3330" max="3330" width="2" style="102" customWidth="1"/>
    <col min="3331" max="3331" width="27.5" style="102" bestFit="1" customWidth="1"/>
    <col min="3332" max="3347" width="10.125" style="102" customWidth="1"/>
    <col min="3348" max="3584" width="9" style="102"/>
    <col min="3585" max="3585" width="1.875" style="102" customWidth="1"/>
    <col min="3586" max="3586" width="2" style="102" customWidth="1"/>
    <col min="3587" max="3587" width="27.5" style="102" bestFit="1" customWidth="1"/>
    <col min="3588" max="3603" width="10.125" style="102" customWidth="1"/>
    <col min="3604" max="3840" width="9" style="102"/>
    <col min="3841" max="3841" width="1.875" style="102" customWidth="1"/>
    <col min="3842" max="3842" width="2" style="102" customWidth="1"/>
    <col min="3843" max="3843" width="27.5" style="102" bestFit="1" customWidth="1"/>
    <col min="3844" max="3859" width="10.125" style="102" customWidth="1"/>
    <col min="3860" max="4096" width="9" style="102"/>
    <col min="4097" max="4097" width="1.875" style="102" customWidth="1"/>
    <col min="4098" max="4098" width="2" style="102" customWidth="1"/>
    <col min="4099" max="4099" width="27.5" style="102" bestFit="1" customWidth="1"/>
    <col min="4100" max="4115" width="10.125" style="102" customWidth="1"/>
    <col min="4116" max="4352" width="9" style="102"/>
    <col min="4353" max="4353" width="1.875" style="102" customWidth="1"/>
    <col min="4354" max="4354" width="2" style="102" customWidth="1"/>
    <col min="4355" max="4355" width="27.5" style="102" bestFit="1" customWidth="1"/>
    <col min="4356" max="4371" width="10.125" style="102" customWidth="1"/>
    <col min="4372" max="4608" width="9" style="102"/>
    <col min="4609" max="4609" width="1.875" style="102" customWidth="1"/>
    <col min="4610" max="4610" width="2" style="102" customWidth="1"/>
    <col min="4611" max="4611" width="27.5" style="102" bestFit="1" customWidth="1"/>
    <col min="4612" max="4627" width="10.125" style="102" customWidth="1"/>
    <col min="4628" max="4864" width="9" style="102"/>
    <col min="4865" max="4865" width="1.875" style="102" customWidth="1"/>
    <col min="4866" max="4866" width="2" style="102" customWidth="1"/>
    <col min="4867" max="4867" width="27.5" style="102" bestFit="1" customWidth="1"/>
    <col min="4868" max="4883" width="10.125" style="102" customWidth="1"/>
    <col min="4884" max="5120" width="9" style="102"/>
    <col min="5121" max="5121" width="1.875" style="102" customWidth="1"/>
    <col min="5122" max="5122" width="2" style="102" customWidth="1"/>
    <col min="5123" max="5123" width="27.5" style="102" bestFit="1" customWidth="1"/>
    <col min="5124" max="5139" width="10.125" style="102" customWidth="1"/>
    <col min="5140" max="5376" width="9" style="102"/>
    <col min="5377" max="5377" width="1.875" style="102" customWidth="1"/>
    <col min="5378" max="5378" width="2" style="102" customWidth="1"/>
    <col min="5379" max="5379" width="27.5" style="102" bestFit="1" customWidth="1"/>
    <col min="5380" max="5395" width="10.125" style="102" customWidth="1"/>
    <col min="5396" max="5632" width="9" style="102"/>
    <col min="5633" max="5633" width="1.875" style="102" customWidth="1"/>
    <col min="5634" max="5634" width="2" style="102" customWidth="1"/>
    <col min="5635" max="5635" width="27.5" style="102" bestFit="1" customWidth="1"/>
    <col min="5636" max="5651" width="10.125" style="102" customWidth="1"/>
    <col min="5652" max="5888" width="9" style="102"/>
    <col min="5889" max="5889" width="1.875" style="102" customWidth="1"/>
    <col min="5890" max="5890" width="2" style="102" customWidth="1"/>
    <col min="5891" max="5891" width="27.5" style="102" bestFit="1" customWidth="1"/>
    <col min="5892" max="5907" width="10.125" style="102" customWidth="1"/>
    <col min="5908" max="6144" width="9" style="102"/>
    <col min="6145" max="6145" width="1.875" style="102" customWidth="1"/>
    <col min="6146" max="6146" width="2" style="102" customWidth="1"/>
    <col min="6147" max="6147" width="27.5" style="102" bestFit="1" customWidth="1"/>
    <col min="6148" max="6163" width="10.125" style="102" customWidth="1"/>
    <col min="6164" max="6400" width="9" style="102"/>
    <col min="6401" max="6401" width="1.875" style="102" customWidth="1"/>
    <col min="6402" max="6402" width="2" style="102" customWidth="1"/>
    <col min="6403" max="6403" width="27.5" style="102" bestFit="1" customWidth="1"/>
    <col min="6404" max="6419" width="10.125" style="102" customWidth="1"/>
    <col min="6420" max="6656" width="9" style="102"/>
    <col min="6657" max="6657" width="1.875" style="102" customWidth="1"/>
    <col min="6658" max="6658" width="2" style="102" customWidth="1"/>
    <col min="6659" max="6659" width="27.5" style="102" bestFit="1" customWidth="1"/>
    <col min="6660" max="6675" width="10.125" style="102" customWidth="1"/>
    <col min="6676" max="6912" width="9" style="102"/>
    <col min="6913" max="6913" width="1.875" style="102" customWidth="1"/>
    <col min="6914" max="6914" width="2" style="102" customWidth="1"/>
    <col min="6915" max="6915" width="27.5" style="102" bestFit="1" customWidth="1"/>
    <col min="6916" max="6931" width="10.125" style="102" customWidth="1"/>
    <col min="6932" max="7168" width="9" style="102"/>
    <col min="7169" max="7169" width="1.875" style="102" customWidth="1"/>
    <col min="7170" max="7170" width="2" style="102" customWidth="1"/>
    <col min="7171" max="7171" width="27.5" style="102" bestFit="1" customWidth="1"/>
    <col min="7172" max="7187" width="10.125" style="102" customWidth="1"/>
    <col min="7188" max="7424" width="9" style="102"/>
    <col min="7425" max="7425" width="1.875" style="102" customWidth="1"/>
    <col min="7426" max="7426" width="2" style="102" customWidth="1"/>
    <col min="7427" max="7427" width="27.5" style="102" bestFit="1" customWidth="1"/>
    <col min="7428" max="7443" width="10.125" style="102" customWidth="1"/>
    <col min="7444" max="7680" width="9" style="102"/>
    <col min="7681" max="7681" width="1.875" style="102" customWidth="1"/>
    <col min="7682" max="7682" width="2" style="102" customWidth="1"/>
    <col min="7683" max="7683" width="27.5" style="102" bestFit="1" customWidth="1"/>
    <col min="7684" max="7699" width="10.125" style="102" customWidth="1"/>
    <col min="7700" max="7936" width="9" style="102"/>
    <col min="7937" max="7937" width="1.875" style="102" customWidth="1"/>
    <col min="7938" max="7938" width="2" style="102" customWidth="1"/>
    <col min="7939" max="7939" width="27.5" style="102" bestFit="1" customWidth="1"/>
    <col min="7940" max="7955" width="10.125" style="102" customWidth="1"/>
    <col min="7956" max="8192" width="9" style="102"/>
    <col min="8193" max="8193" width="1.875" style="102" customWidth="1"/>
    <col min="8194" max="8194" width="2" style="102" customWidth="1"/>
    <col min="8195" max="8195" width="27.5" style="102" bestFit="1" customWidth="1"/>
    <col min="8196" max="8211" width="10.125" style="102" customWidth="1"/>
    <col min="8212" max="8448" width="9" style="102"/>
    <col min="8449" max="8449" width="1.875" style="102" customWidth="1"/>
    <col min="8450" max="8450" width="2" style="102" customWidth="1"/>
    <col min="8451" max="8451" width="27.5" style="102" bestFit="1" customWidth="1"/>
    <col min="8452" max="8467" width="10.125" style="102" customWidth="1"/>
    <col min="8468" max="8704" width="9" style="102"/>
    <col min="8705" max="8705" width="1.875" style="102" customWidth="1"/>
    <col min="8706" max="8706" width="2" style="102" customWidth="1"/>
    <col min="8707" max="8707" width="27.5" style="102" bestFit="1" customWidth="1"/>
    <col min="8708" max="8723" width="10.125" style="102" customWidth="1"/>
    <col min="8724" max="8960" width="9" style="102"/>
    <col min="8961" max="8961" width="1.875" style="102" customWidth="1"/>
    <col min="8962" max="8962" width="2" style="102" customWidth="1"/>
    <col min="8963" max="8963" width="27.5" style="102" bestFit="1" customWidth="1"/>
    <col min="8964" max="8979" width="10.125" style="102" customWidth="1"/>
    <col min="8980" max="9216" width="9" style="102"/>
    <col min="9217" max="9217" width="1.875" style="102" customWidth="1"/>
    <col min="9218" max="9218" width="2" style="102" customWidth="1"/>
    <col min="9219" max="9219" width="27.5" style="102" bestFit="1" customWidth="1"/>
    <col min="9220" max="9235" width="10.125" style="102" customWidth="1"/>
    <col min="9236" max="9472" width="9" style="102"/>
    <col min="9473" max="9473" width="1.875" style="102" customWidth="1"/>
    <col min="9474" max="9474" width="2" style="102" customWidth="1"/>
    <col min="9475" max="9475" width="27.5" style="102" bestFit="1" customWidth="1"/>
    <col min="9476" max="9491" width="10.125" style="102" customWidth="1"/>
    <col min="9492" max="9728" width="9" style="102"/>
    <col min="9729" max="9729" width="1.875" style="102" customWidth="1"/>
    <col min="9730" max="9730" width="2" style="102" customWidth="1"/>
    <col min="9731" max="9731" width="27.5" style="102" bestFit="1" customWidth="1"/>
    <col min="9732" max="9747" width="10.125" style="102" customWidth="1"/>
    <col min="9748" max="9984" width="9" style="102"/>
    <col min="9985" max="9985" width="1.875" style="102" customWidth="1"/>
    <col min="9986" max="9986" width="2" style="102" customWidth="1"/>
    <col min="9987" max="9987" width="27.5" style="102" bestFit="1" customWidth="1"/>
    <col min="9988" max="10003" width="10.125" style="102" customWidth="1"/>
    <col min="10004" max="10240" width="9" style="102"/>
    <col min="10241" max="10241" width="1.875" style="102" customWidth="1"/>
    <col min="10242" max="10242" width="2" style="102" customWidth="1"/>
    <col min="10243" max="10243" width="27.5" style="102" bestFit="1" customWidth="1"/>
    <col min="10244" max="10259" width="10.125" style="102" customWidth="1"/>
    <col min="10260" max="10496" width="9" style="102"/>
    <col min="10497" max="10497" width="1.875" style="102" customWidth="1"/>
    <col min="10498" max="10498" width="2" style="102" customWidth="1"/>
    <col min="10499" max="10499" width="27.5" style="102" bestFit="1" customWidth="1"/>
    <col min="10500" max="10515" width="10.125" style="102" customWidth="1"/>
    <col min="10516" max="10752" width="9" style="102"/>
    <col min="10753" max="10753" width="1.875" style="102" customWidth="1"/>
    <col min="10754" max="10754" width="2" style="102" customWidth="1"/>
    <col min="10755" max="10755" width="27.5" style="102" bestFit="1" customWidth="1"/>
    <col min="10756" max="10771" width="10.125" style="102" customWidth="1"/>
    <col min="10772" max="11008" width="9" style="102"/>
    <col min="11009" max="11009" width="1.875" style="102" customWidth="1"/>
    <col min="11010" max="11010" width="2" style="102" customWidth="1"/>
    <col min="11011" max="11011" width="27.5" style="102" bestFit="1" customWidth="1"/>
    <col min="11012" max="11027" width="10.125" style="102" customWidth="1"/>
    <col min="11028" max="11264" width="9" style="102"/>
    <col min="11265" max="11265" width="1.875" style="102" customWidth="1"/>
    <col min="11266" max="11266" width="2" style="102" customWidth="1"/>
    <col min="11267" max="11267" width="27.5" style="102" bestFit="1" customWidth="1"/>
    <col min="11268" max="11283" width="10.125" style="102" customWidth="1"/>
    <col min="11284" max="11520" width="9" style="102"/>
    <col min="11521" max="11521" width="1.875" style="102" customWidth="1"/>
    <col min="11522" max="11522" width="2" style="102" customWidth="1"/>
    <col min="11523" max="11523" width="27.5" style="102" bestFit="1" customWidth="1"/>
    <col min="11524" max="11539" width="10.125" style="102" customWidth="1"/>
    <col min="11540" max="11776" width="9" style="102"/>
    <col min="11777" max="11777" width="1.875" style="102" customWidth="1"/>
    <col min="11778" max="11778" width="2" style="102" customWidth="1"/>
    <col min="11779" max="11779" width="27.5" style="102" bestFit="1" customWidth="1"/>
    <col min="11780" max="11795" width="10.125" style="102" customWidth="1"/>
    <col min="11796" max="12032" width="9" style="102"/>
    <col min="12033" max="12033" width="1.875" style="102" customWidth="1"/>
    <col min="12034" max="12034" width="2" style="102" customWidth="1"/>
    <col min="12035" max="12035" width="27.5" style="102" bestFit="1" customWidth="1"/>
    <col min="12036" max="12051" width="10.125" style="102" customWidth="1"/>
    <col min="12052" max="12288" width="9" style="102"/>
    <col min="12289" max="12289" width="1.875" style="102" customWidth="1"/>
    <col min="12290" max="12290" width="2" style="102" customWidth="1"/>
    <col min="12291" max="12291" width="27.5" style="102" bestFit="1" customWidth="1"/>
    <col min="12292" max="12307" width="10.125" style="102" customWidth="1"/>
    <col min="12308" max="12544" width="9" style="102"/>
    <col min="12545" max="12545" width="1.875" style="102" customWidth="1"/>
    <col min="12546" max="12546" width="2" style="102" customWidth="1"/>
    <col min="12547" max="12547" width="27.5" style="102" bestFit="1" customWidth="1"/>
    <col min="12548" max="12563" width="10.125" style="102" customWidth="1"/>
    <col min="12564" max="12800" width="9" style="102"/>
    <col min="12801" max="12801" width="1.875" style="102" customWidth="1"/>
    <col min="12802" max="12802" width="2" style="102" customWidth="1"/>
    <col min="12803" max="12803" width="27.5" style="102" bestFit="1" customWidth="1"/>
    <col min="12804" max="12819" width="10.125" style="102" customWidth="1"/>
    <col min="12820" max="13056" width="9" style="102"/>
    <col min="13057" max="13057" width="1.875" style="102" customWidth="1"/>
    <col min="13058" max="13058" width="2" style="102" customWidth="1"/>
    <col min="13059" max="13059" width="27.5" style="102" bestFit="1" customWidth="1"/>
    <col min="13060" max="13075" width="10.125" style="102" customWidth="1"/>
    <col min="13076" max="13312" width="9" style="102"/>
    <col min="13313" max="13313" width="1.875" style="102" customWidth="1"/>
    <col min="13314" max="13314" width="2" style="102" customWidth="1"/>
    <col min="13315" max="13315" width="27.5" style="102" bestFit="1" customWidth="1"/>
    <col min="13316" max="13331" width="10.125" style="102" customWidth="1"/>
    <col min="13332" max="13568" width="9" style="102"/>
    <col min="13569" max="13569" width="1.875" style="102" customWidth="1"/>
    <col min="13570" max="13570" width="2" style="102" customWidth="1"/>
    <col min="13571" max="13571" width="27.5" style="102" bestFit="1" customWidth="1"/>
    <col min="13572" max="13587" width="10.125" style="102" customWidth="1"/>
    <col min="13588" max="13824" width="9" style="102"/>
    <col min="13825" max="13825" width="1.875" style="102" customWidth="1"/>
    <col min="13826" max="13826" width="2" style="102" customWidth="1"/>
    <col min="13827" max="13827" width="27.5" style="102" bestFit="1" customWidth="1"/>
    <col min="13828" max="13843" width="10.125" style="102" customWidth="1"/>
    <col min="13844" max="14080" width="9" style="102"/>
    <col min="14081" max="14081" width="1.875" style="102" customWidth="1"/>
    <col min="14082" max="14082" width="2" style="102" customWidth="1"/>
    <col min="14083" max="14083" width="27.5" style="102" bestFit="1" customWidth="1"/>
    <col min="14084" max="14099" width="10.125" style="102" customWidth="1"/>
    <col min="14100" max="14336" width="9" style="102"/>
    <col min="14337" max="14337" width="1.875" style="102" customWidth="1"/>
    <col min="14338" max="14338" width="2" style="102" customWidth="1"/>
    <col min="14339" max="14339" width="27.5" style="102" bestFit="1" customWidth="1"/>
    <col min="14340" max="14355" width="10.125" style="102" customWidth="1"/>
    <col min="14356" max="14592" width="9" style="102"/>
    <col min="14593" max="14593" width="1.875" style="102" customWidth="1"/>
    <col min="14594" max="14594" width="2" style="102" customWidth="1"/>
    <col min="14595" max="14595" width="27.5" style="102" bestFit="1" customWidth="1"/>
    <col min="14596" max="14611" width="10.125" style="102" customWidth="1"/>
    <col min="14612" max="14848" width="9" style="102"/>
    <col min="14849" max="14849" width="1.875" style="102" customWidth="1"/>
    <col min="14850" max="14850" width="2" style="102" customWidth="1"/>
    <col min="14851" max="14851" width="27.5" style="102" bestFit="1" customWidth="1"/>
    <col min="14852" max="14867" width="10.125" style="102" customWidth="1"/>
    <col min="14868" max="15104" width="9" style="102"/>
    <col min="15105" max="15105" width="1.875" style="102" customWidth="1"/>
    <col min="15106" max="15106" width="2" style="102" customWidth="1"/>
    <col min="15107" max="15107" width="27.5" style="102" bestFit="1" customWidth="1"/>
    <col min="15108" max="15123" width="10.125" style="102" customWidth="1"/>
    <col min="15124" max="15360" width="9" style="102"/>
    <col min="15361" max="15361" width="1.875" style="102" customWidth="1"/>
    <col min="15362" max="15362" width="2" style="102" customWidth="1"/>
    <col min="15363" max="15363" width="27.5" style="102" bestFit="1" customWidth="1"/>
    <col min="15364" max="15379" width="10.125" style="102" customWidth="1"/>
    <col min="15380" max="15616" width="9" style="102"/>
    <col min="15617" max="15617" width="1.875" style="102" customWidth="1"/>
    <col min="15618" max="15618" width="2" style="102" customWidth="1"/>
    <col min="15619" max="15619" width="27.5" style="102" bestFit="1" customWidth="1"/>
    <col min="15620" max="15635" width="10.125" style="102" customWidth="1"/>
    <col min="15636" max="15872" width="9" style="102"/>
    <col min="15873" max="15873" width="1.875" style="102" customWidth="1"/>
    <col min="15874" max="15874" width="2" style="102" customWidth="1"/>
    <col min="15875" max="15875" width="27.5" style="102" bestFit="1" customWidth="1"/>
    <col min="15876" max="15891" width="10.125" style="102" customWidth="1"/>
    <col min="15892" max="16128" width="9" style="102"/>
    <col min="16129" max="16129" width="1.875" style="102" customWidth="1"/>
    <col min="16130" max="16130" width="2" style="102" customWidth="1"/>
    <col min="16131" max="16131" width="27.5" style="102" bestFit="1" customWidth="1"/>
    <col min="16132" max="16147" width="10.125" style="102" customWidth="1"/>
    <col min="16148" max="16384" width="9" style="102"/>
  </cols>
  <sheetData>
    <row r="1" spans="1:19" ht="13.5" x14ac:dyDescent="0.15">
      <c r="S1" s="2" t="s">
        <v>83</v>
      </c>
    </row>
    <row r="2" spans="1:19" ht="13.5" x14ac:dyDescent="0.15">
      <c r="A2" s="3" t="s">
        <v>0</v>
      </c>
    </row>
    <row r="4" spans="1:19" ht="12.75" thickBot="1" x14ac:dyDescent="0.2">
      <c r="A4" s="1" t="s">
        <v>1</v>
      </c>
      <c r="D4" s="4"/>
      <c r="E4" s="4" t="s">
        <v>2</v>
      </c>
      <c r="F4" s="4" t="s">
        <v>3</v>
      </c>
      <c r="G4" s="4" t="s">
        <v>4</v>
      </c>
      <c r="H4" s="4" t="s">
        <v>5</v>
      </c>
      <c r="I4" s="4" t="s">
        <v>6</v>
      </c>
      <c r="J4" s="4" t="s">
        <v>7</v>
      </c>
      <c r="K4" s="4" t="s">
        <v>8</v>
      </c>
      <c r="L4" s="4" t="s">
        <v>9</v>
      </c>
      <c r="M4" s="4" t="s">
        <v>10</v>
      </c>
      <c r="N4" s="4" t="s">
        <v>11</v>
      </c>
      <c r="O4" s="4" t="s">
        <v>12</v>
      </c>
      <c r="P4" s="4" t="s">
        <v>13</v>
      </c>
      <c r="Q4" s="4" t="s">
        <v>14</v>
      </c>
      <c r="S4" s="4" t="s">
        <v>15</v>
      </c>
    </row>
    <row r="5" spans="1:19" x14ac:dyDescent="0.15">
      <c r="A5" s="5"/>
      <c r="B5" s="6"/>
      <c r="C5" s="7" t="s">
        <v>16</v>
      </c>
      <c r="D5" s="9" t="s">
        <v>19</v>
      </c>
      <c r="E5" s="9" t="s">
        <v>20</v>
      </c>
      <c r="F5" s="9" t="s">
        <v>21</v>
      </c>
      <c r="G5" s="9" t="s">
        <v>22</v>
      </c>
      <c r="H5" s="9" t="s">
        <v>23</v>
      </c>
      <c r="I5" s="9" t="s">
        <v>24</v>
      </c>
      <c r="J5" s="9" t="s">
        <v>25</v>
      </c>
      <c r="K5" s="9" t="s">
        <v>26</v>
      </c>
      <c r="L5" s="9" t="s">
        <v>27</v>
      </c>
      <c r="M5" s="9" t="s">
        <v>28</v>
      </c>
      <c r="N5" s="9" t="s">
        <v>29</v>
      </c>
      <c r="O5" s="9" t="s">
        <v>76</v>
      </c>
      <c r="P5" s="9" t="s">
        <v>77</v>
      </c>
      <c r="Q5" s="9" t="s">
        <v>433</v>
      </c>
      <c r="R5" s="10" t="s">
        <v>434</v>
      </c>
      <c r="S5" s="11" t="s">
        <v>30</v>
      </c>
    </row>
    <row r="6" spans="1:19" ht="12.75" thickBot="1" x14ac:dyDescent="0.2">
      <c r="A6" s="1018" t="s">
        <v>31</v>
      </c>
      <c r="B6" s="1019"/>
      <c r="C6" s="12"/>
      <c r="D6" s="13"/>
      <c r="E6" s="14"/>
      <c r="F6" s="14"/>
      <c r="G6" s="14"/>
      <c r="H6" s="14"/>
      <c r="I6" s="14"/>
      <c r="J6" s="14"/>
      <c r="K6" s="14"/>
      <c r="L6" s="14"/>
      <c r="M6" s="14"/>
      <c r="N6" s="14"/>
      <c r="O6" s="14"/>
      <c r="P6" s="14"/>
      <c r="Q6" s="15"/>
      <c r="R6" s="16"/>
      <c r="S6" s="12"/>
    </row>
    <row r="7" spans="1:19" ht="12.75" thickTop="1" x14ac:dyDescent="0.15">
      <c r="A7" s="17"/>
      <c r="B7" s="18" t="s">
        <v>32</v>
      </c>
      <c r="C7" s="19"/>
      <c r="D7" s="20"/>
      <c r="E7" s="21"/>
      <c r="F7" s="21"/>
      <c r="G7" s="21"/>
      <c r="H7" s="21"/>
      <c r="I7" s="21"/>
      <c r="J7" s="21"/>
      <c r="K7" s="21"/>
      <c r="L7" s="21"/>
      <c r="M7" s="21"/>
      <c r="N7" s="21"/>
      <c r="O7" s="21"/>
      <c r="P7" s="21"/>
      <c r="Q7" s="22"/>
      <c r="R7" s="23"/>
      <c r="S7" s="19"/>
    </row>
    <row r="8" spans="1:19" x14ac:dyDescent="0.15">
      <c r="A8" s="24"/>
      <c r="B8" s="25"/>
      <c r="C8" s="26" t="s">
        <v>33</v>
      </c>
      <c r="D8" s="27"/>
      <c r="E8" s="28"/>
      <c r="F8" s="28"/>
      <c r="G8" s="28"/>
      <c r="H8" s="28"/>
      <c r="I8" s="28"/>
      <c r="J8" s="28"/>
      <c r="K8" s="28"/>
      <c r="L8" s="28"/>
      <c r="M8" s="28"/>
      <c r="N8" s="28"/>
      <c r="O8" s="28"/>
      <c r="P8" s="28"/>
      <c r="Q8" s="29"/>
      <c r="R8" s="26"/>
      <c r="S8" s="30"/>
    </row>
    <row r="9" spans="1:19" x14ac:dyDescent="0.15">
      <c r="A9" s="24"/>
      <c r="B9" s="25"/>
      <c r="C9" s="31" t="s">
        <v>34</v>
      </c>
      <c r="D9" s="32"/>
      <c r="E9" s="33"/>
      <c r="F9" s="33"/>
      <c r="G9" s="33"/>
      <c r="H9" s="33"/>
      <c r="I9" s="33"/>
      <c r="J9" s="33"/>
      <c r="K9" s="33"/>
      <c r="L9" s="33"/>
      <c r="M9" s="33"/>
      <c r="N9" s="33"/>
      <c r="O9" s="33"/>
      <c r="P9" s="33"/>
      <c r="Q9" s="34"/>
      <c r="R9" s="35"/>
      <c r="S9" s="36"/>
    </row>
    <row r="10" spans="1:19" x14ac:dyDescent="0.15">
      <c r="A10" s="24"/>
      <c r="B10" s="25"/>
      <c r="C10" s="35" t="s">
        <v>37</v>
      </c>
      <c r="D10" s="32"/>
      <c r="E10" s="33"/>
      <c r="F10" s="33"/>
      <c r="G10" s="33"/>
      <c r="H10" s="33"/>
      <c r="I10" s="33"/>
      <c r="J10" s="33"/>
      <c r="K10" s="33"/>
      <c r="L10" s="33"/>
      <c r="M10" s="33"/>
      <c r="N10" s="33"/>
      <c r="O10" s="33"/>
      <c r="P10" s="33"/>
      <c r="Q10" s="34"/>
      <c r="R10" s="35"/>
      <c r="S10" s="36"/>
    </row>
    <row r="11" spans="1:19" x14ac:dyDescent="0.15">
      <c r="A11" s="37"/>
      <c r="B11" s="25"/>
      <c r="C11" s="38" t="s">
        <v>38</v>
      </c>
      <c r="D11" s="39"/>
      <c r="E11" s="40"/>
      <c r="F11" s="40"/>
      <c r="G11" s="40"/>
      <c r="H11" s="40"/>
      <c r="I11" s="40"/>
      <c r="J11" s="40"/>
      <c r="K11" s="40"/>
      <c r="L11" s="40"/>
      <c r="M11" s="40"/>
      <c r="N11" s="40"/>
      <c r="O11" s="40"/>
      <c r="P11" s="40"/>
      <c r="Q11" s="41"/>
      <c r="R11" s="38"/>
      <c r="S11" s="42"/>
    </row>
    <row r="12" spans="1:19" x14ac:dyDescent="0.15">
      <c r="A12" s="24"/>
      <c r="B12" s="43" t="s">
        <v>39</v>
      </c>
      <c r="C12" s="44"/>
      <c r="D12" s="45"/>
      <c r="E12" s="46"/>
      <c r="F12" s="46"/>
      <c r="G12" s="46"/>
      <c r="H12" s="46"/>
      <c r="I12" s="46"/>
      <c r="J12" s="46"/>
      <c r="K12" s="46"/>
      <c r="L12" s="46"/>
      <c r="M12" s="46"/>
      <c r="N12" s="46"/>
      <c r="O12" s="46"/>
      <c r="P12" s="46"/>
      <c r="Q12" s="47"/>
      <c r="R12" s="48"/>
      <c r="S12" s="44"/>
    </row>
    <row r="13" spans="1:19" x14ac:dyDescent="0.15">
      <c r="A13" s="24"/>
      <c r="B13" s="25"/>
      <c r="C13" s="26" t="s">
        <v>40</v>
      </c>
      <c r="D13" s="27"/>
      <c r="E13" s="28"/>
      <c r="F13" s="28"/>
      <c r="G13" s="28"/>
      <c r="H13" s="28"/>
      <c r="I13" s="28"/>
      <c r="J13" s="28"/>
      <c r="K13" s="28"/>
      <c r="L13" s="28"/>
      <c r="M13" s="28"/>
      <c r="N13" s="28"/>
      <c r="O13" s="28"/>
      <c r="P13" s="28"/>
      <c r="Q13" s="29"/>
      <c r="R13" s="26"/>
      <c r="S13" s="30"/>
    </row>
    <row r="14" spans="1:19" x14ac:dyDescent="0.15">
      <c r="A14" s="24"/>
      <c r="B14" s="25"/>
      <c r="C14" s="38" t="s">
        <v>41</v>
      </c>
      <c r="D14" s="39"/>
      <c r="E14" s="40"/>
      <c r="F14" s="40"/>
      <c r="G14" s="40"/>
      <c r="H14" s="40"/>
      <c r="I14" s="40"/>
      <c r="J14" s="40"/>
      <c r="K14" s="40"/>
      <c r="L14" s="40"/>
      <c r="M14" s="40"/>
      <c r="N14" s="40"/>
      <c r="O14" s="40"/>
      <c r="P14" s="40"/>
      <c r="Q14" s="41"/>
      <c r="R14" s="38"/>
      <c r="S14" s="42"/>
    </row>
    <row r="15" spans="1:19" x14ac:dyDescent="0.15">
      <c r="A15" s="24"/>
      <c r="B15" s="25"/>
      <c r="C15" s="38" t="s">
        <v>42</v>
      </c>
      <c r="D15" s="39"/>
      <c r="E15" s="40"/>
      <c r="F15" s="40"/>
      <c r="G15" s="40"/>
      <c r="H15" s="40"/>
      <c r="I15" s="40"/>
      <c r="J15" s="40"/>
      <c r="K15" s="40"/>
      <c r="L15" s="40"/>
      <c r="M15" s="40"/>
      <c r="N15" s="40"/>
      <c r="O15" s="40"/>
      <c r="P15" s="40"/>
      <c r="Q15" s="41"/>
      <c r="R15" s="38"/>
      <c r="S15" s="42"/>
    </row>
    <row r="16" spans="1:19" x14ac:dyDescent="0.15">
      <c r="A16" s="37"/>
      <c r="B16" s="25"/>
      <c r="C16" s="38" t="s">
        <v>43</v>
      </c>
      <c r="D16" s="39"/>
      <c r="E16" s="40"/>
      <c r="F16" s="40"/>
      <c r="G16" s="40"/>
      <c r="H16" s="40"/>
      <c r="I16" s="40"/>
      <c r="J16" s="40"/>
      <c r="K16" s="40"/>
      <c r="L16" s="40"/>
      <c r="M16" s="40"/>
      <c r="N16" s="40"/>
      <c r="O16" s="40"/>
      <c r="P16" s="40"/>
      <c r="Q16" s="41"/>
      <c r="R16" s="38"/>
      <c r="S16" s="42"/>
    </row>
    <row r="17" spans="1:19" x14ac:dyDescent="0.15">
      <c r="A17" s="49"/>
      <c r="B17" s="46" t="s">
        <v>44</v>
      </c>
      <c r="C17" s="48"/>
      <c r="D17" s="45"/>
      <c r="E17" s="50"/>
      <c r="F17" s="50"/>
      <c r="G17" s="50"/>
      <c r="H17" s="50"/>
      <c r="I17" s="50"/>
      <c r="J17" s="50"/>
      <c r="K17" s="50"/>
      <c r="L17" s="50"/>
      <c r="M17" s="50"/>
      <c r="N17" s="50"/>
      <c r="O17" s="50"/>
      <c r="P17" s="50"/>
      <c r="Q17" s="51"/>
      <c r="R17" s="48"/>
      <c r="S17" s="44"/>
    </row>
    <row r="18" spans="1:19" x14ac:dyDescent="0.15">
      <c r="A18" s="49"/>
      <c r="B18" s="47" t="s">
        <v>45</v>
      </c>
      <c r="C18" s="44"/>
      <c r="D18" s="45"/>
      <c r="E18" s="46"/>
      <c r="F18" s="46"/>
      <c r="G18" s="46"/>
      <c r="H18" s="46"/>
      <c r="I18" s="46"/>
      <c r="J18" s="46"/>
      <c r="K18" s="46"/>
      <c r="L18" s="46"/>
      <c r="M18" s="46"/>
      <c r="N18" s="46"/>
      <c r="O18" s="46"/>
      <c r="P18" s="46"/>
      <c r="Q18" s="47"/>
      <c r="R18" s="48"/>
      <c r="S18" s="44"/>
    </row>
    <row r="19" spans="1:19" ht="12.75" thickBot="1" x14ac:dyDescent="0.2">
      <c r="A19" s="52"/>
      <c r="B19" s="53" t="s">
        <v>46</v>
      </c>
      <c r="C19" s="54"/>
      <c r="D19" s="55"/>
      <c r="E19" s="56"/>
      <c r="F19" s="56"/>
      <c r="G19" s="56"/>
      <c r="H19" s="56"/>
      <c r="I19" s="56"/>
      <c r="J19" s="56"/>
      <c r="K19" s="56"/>
      <c r="L19" s="56"/>
      <c r="M19" s="56"/>
      <c r="N19" s="56"/>
      <c r="O19" s="56"/>
      <c r="P19" s="56"/>
      <c r="Q19" s="57"/>
      <c r="R19" s="54"/>
      <c r="S19" s="58"/>
    </row>
    <row r="20" spans="1:19" x14ac:dyDescent="0.15">
      <c r="A20" s="59"/>
      <c r="B20" s="60"/>
      <c r="C20" s="60"/>
      <c r="D20" s="60"/>
      <c r="E20" s="60"/>
      <c r="F20" s="60"/>
      <c r="G20" s="60"/>
      <c r="H20" s="60"/>
      <c r="I20" s="60"/>
      <c r="J20" s="60"/>
      <c r="K20" s="60"/>
      <c r="L20" s="60"/>
      <c r="M20" s="60"/>
      <c r="N20" s="60"/>
      <c r="O20" s="60"/>
      <c r="P20" s="60"/>
      <c r="Q20" s="60"/>
      <c r="R20" s="60"/>
      <c r="S20" s="60"/>
    </row>
    <row r="21" spans="1:19" x14ac:dyDescent="0.15">
      <c r="A21" s="59"/>
      <c r="B21" s="60"/>
      <c r="C21" s="60"/>
      <c r="D21" s="60"/>
      <c r="E21" s="60"/>
      <c r="F21" s="60"/>
      <c r="G21" s="60"/>
      <c r="H21" s="60"/>
      <c r="I21" s="60"/>
      <c r="J21" s="60"/>
      <c r="K21" s="60"/>
      <c r="L21" s="60"/>
      <c r="M21" s="60"/>
      <c r="N21" s="60"/>
      <c r="O21" s="60"/>
      <c r="P21" s="60"/>
      <c r="Q21" s="60"/>
      <c r="R21" s="60"/>
      <c r="S21" s="60"/>
    </row>
    <row r="22" spans="1:19" ht="12.75" thickBot="1" x14ac:dyDescent="0.2">
      <c r="A22" s="61" t="s">
        <v>47</v>
      </c>
      <c r="B22" s="60"/>
      <c r="C22" s="60"/>
      <c r="D22" s="4"/>
      <c r="E22" s="4" t="s">
        <v>2</v>
      </c>
      <c r="F22" s="4" t="s">
        <v>3</v>
      </c>
      <c r="G22" s="4" t="s">
        <v>4</v>
      </c>
      <c r="H22" s="4" t="s">
        <v>5</v>
      </c>
      <c r="I22" s="4" t="s">
        <v>6</v>
      </c>
      <c r="J22" s="4" t="s">
        <v>7</v>
      </c>
      <c r="K22" s="4" t="s">
        <v>8</v>
      </c>
      <c r="L22" s="4" t="s">
        <v>9</v>
      </c>
      <c r="M22" s="4" t="s">
        <v>10</v>
      </c>
      <c r="N22" s="4" t="s">
        <v>11</v>
      </c>
      <c r="O22" s="4" t="s">
        <v>12</v>
      </c>
      <c r="P22" s="4" t="s">
        <v>13</v>
      </c>
      <c r="Q22" s="4" t="s">
        <v>14</v>
      </c>
      <c r="S22" s="4" t="s">
        <v>15</v>
      </c>
    </row>
    <row r="23" spans="1:19" x14ac:dyDescent="0.15">
      <c r="A23" s="62"/>
      <c r="B23" s="63"/>
      <c r="C23" s="64" t="s">
        <v>16</v>
      </c>
      <c r="D23" s="9" t="s">
        <v>19</v>
      </c>
      <c r="E23" s="9" t="s">
        <v>20</v>
      </c>
      <c r="F23" s="9" t="s">
        <v>21</v>
      </c>
      <c r="G23" s="9" t="s">
        <v>22</v>
      </c>
      <c r="H23" s="9" t="s">
        <v>23</v>
      </c>
      <c r="I23" s="9" t="s">
        <v>24</v>
      </c>
      <c r="J23" s="9" t="s">
        <v>25</v>
      </c>
      <c r="K23" s="9" t="s">
        <v>26</v>
      </c>
      <c r="L23" s="9" t="s">
        <v>27</v>
      </c>
      <c r="M23" s="9" t="s">
        <v>28</v>
      </c>
      <c r="N23" s="9" t="s">
        <v>29</v>
      </c>
      <c r="O23" s="9" t="s">
        <v>76</v>
      </c>
      <c r="P23" s="9" t="s">
        <v>77</v>
      </c>
      <c r="Q23" s="9" t="s">
        <v>433</v>
      </c>
      <c r="R23" s="10" t="s">
        <v>434</v>
      </c>
      <c r="S23" s="11" t="s">
        <v>30</v>
      </c>
    </row>
    <row r="24" spans="1:19" ht="12.75" thickBot="1" x14ac:dyDescent="0.2">
      <c r="A24" s="65"/>
      <c r="B24" s="66" t="s">
        <v>48</v>
      </c>
      <c r="C24" s="67"/>
      <c r="D24" s="13"/>
      <c r="E24" s="14"/>
      <c r="F24" s="14"/>
      <c r="G24" s="14"/>
      <c r="H24" s="14"/>
      <c r="I24" s="14"/>
      <c r="J24" s="14"/>
      <c r="K24" s="14"/>
      <c r="L24" s="14"/>
      <c r="M24" s="14"/>
      <c r="N24" s="14"/>
      <c r="O24" s="14"/>
      <c r="P24" s="14"/>
      <c r="Q24" s="15"/>
      <c r="R24" s="16"/>
      <c r="S24" s="12"/>
    </row>
    <row r="25" spans="1:19" ht="12.75" thickTop="1" x14ac:dyDescent="0.15">
      <c r="A25" s="68"/>
      <c r="B25" s="69" t="s">
        <v>49</v>
      </c>
      <c r="C25" s="70"/>
      <c r="D25" s="71"/>
      <c r="E25" s="71"/>
      <c r="F25" s="71"/>
      <c r="G25" s="71"/>
      <c r="H25" s="71"/>
      <c r="I25" s="71"/>
      <c r="J25" s="71"/>
      <c r="K25" s="71"/>
      <c r="L25" s="71"/>
      <c r="M25" s="71"/>
      <c r="N25" s="71"/>
      <c r="O25" s="71"/>
      <c r="P25" s="71"/>
      <c r="Q25" s="69"/>
      <c r="R25" s="72"/>
      <c r="S25" s="70"/>
    </row>
    <row r="26" spans="1:19" x14ac:dyDescent="0.15">
      <c r="A26" s="68"/>
      <c r="B26" s="69"/>
      <c r="C26" s="73" t="s">
        <v>50</v>
      </c>
      <c r="D26" s="74"/>
      <c r="E26" s="75"/>
      <c r="F26" s="75"/>
      <c r="G26" s="75"/>
      <c r="H26" s="75"/>
      <c r="I26" s="75"/>
      <c r="J26" s="75"/>
      <c r="K26" s="75"/>
      <c r="L26" s="75"/>
      <c r="M26" s="75"/>
      <c r="N26" s="75"/>
      <c r="O26" s="75"/>
      <c r="P26" s="75"/>
      <c r="Q26" s="76"/>
      <c r="R26" s="73"/>
      <c r="S26" s="77"/>
    </row>
    <row r="27" spans="1:19" x14ac:dyDescent="0.15">
      <c r="A27" s="68"/>
      <c r="B27" s="69"/>
      <c r="C27" s="78" t="s">
        <v>51</v>
      </c>
      <c r="D27" s="79"/>
      <c r="E27" s="80"/>
      <c r="F27" s="80"/>
      <c r="G27" s="80"/>
      <c r="H27" s="80"/>
      <c r="I27" s="80"/>
      <c r="J27" s="80"/>
      <c r="K27" s="80"/>
      <c r="L27" s="80"/>
      <c r="M27" s="80"/>
      <c r="N27" s="80"/>
      <c r="O27" s="80"/>
      <c r="P27" s="80"/>
      <c r="Q27" s="81"/>
      <c r="R27" s="78"/>
      <c r="S27" s="82"/>
    </row>
    <row r="28" spans="1:19" x14ac:dyDescent="0.15">
      <c r="A28" s="83"/>
      <c r="B28" s="84"/>
      <c r="C28" s="85" t="s">
        <v>43</v>
      </c>
      <c r="D28" s="86"/>
      <c r="E28" s="87"/>
      <c r="F28" s="87"/>
      <c r="G28" s="87"/>
      <c r="H28" s="87"/>
      <c r="I28" s="87"/>
      <c r="J28" s="87"/>
      <c r="K28" s="87"/>
      <c r="L28" s="87"/>
      <c r="M28" s="87"/>
      <c r="N28" s="87"/>
      <c r="O28" s="87"/>
      <c r="P28" s="87"/>
      <c r="Q28" s="88"/>
      <c r="R28" s="85"/>
      <c r="S28" s="89"/>
    </row>
    <row r="29" spans="1:19" x14ac:dyDescent="0.15">
      <c r="A29" s="68"/>
      <c r="B29" s="69" t="s">
        <v>53</v>
      </c>
      <c r="C29" s="70"/>
      <c r="D29" s="71"/>
      <c r="E29" s="71"/>
      <c r="F29" s="71"/>
      <c r="G29" s="71"/>
      <c r="H29" s="71"/>
      <c r="I29" s="71"/>
      <c r="J29" s="71"/>
      <c r="K29" s="71"/>
      <c r="L29" s="71"/>
      <c r="M29" s="71"/>
      <c r="N29" s="71"/>
      <c r="O29" s="71"/>
      <c r="P29" s="71"/>
      <c r="Q29" s="69"/>
      <c r="R29" s="72"/>
      <c r="S29" s="70"/>
    </row>
    <row r="30" spans="1:19" x14ac:dyDescent="0.15">
      <c r="A30" s="68"/>
      <c r="B30" s="69"/>
      <c r="C30" s="73" t="s">
        <v>54</v>
      </c>
      <c r="D30" s="74"/>
      <c r="E30" s="75"/>
      <c r="F30" s="75"/>
      <c r="G30" s="75"/>
      <c r="H30" s="75"/>
      <c r="I30" s="75"/>
      <c r="J30" s="75"/>
      <c r="K30" s="75"/>
      <c r="L30" s="75"/>
      <c r="M30" s="75"/>
      <c r="N30" s="75"/>
      <c r="O30" s="75"/>
      <c r="P30" s="75"/>
      <c r="Q30" s="76"/>
      <c r="R30" s="73"/>
      <c r="S30" s="77"/>
    </row>
    <row r="31" spans="1:19" x14ac:dyDescent="0.15">
      <c r="A31" s="68"/>
      <c r="B31" s="69"/>
      <c r="C31" s="78" t="s">
        <v>55</v>
      </c>
      <c r="D31" s="79"/>
      <c r="E31" s="80"/>
      <c r="F31" s="80"/>
      <c r="G31" s="80"/>
      <c r="H31" s="80"/>
      <c r="I31" s="80"/>
      <c r="J31" s="80"/>
      <c r="K31" s="80"/>
      <c r="L31" s="80"/>
      <c r="M31" s="80"/>
      <c r="N31" s="80"/>
      <c r="O31" s="80"/>
      <c r="P31" s="80"/>
      <c r="Q31" s="81"/>
      <c r="R31" s="78"/>
      <c r="S31" s="82"/>
    </row>
    <row r="32" spans="1:19" x14ac:dyDescent="0.15">
      <c r="A32" s="68"/>
      <c r="B32" s="69"/>
      <c r="C32" s="78" t="s">
        <v>56</v>
      </c>
      <c r="D32" s="79"/>
      <c r="E32" s="80"/>
      <c r="F32" s="80"/>
      <c r="G32" s="80"/>
      <c r="H32" s="80"/>
      <c r="I32" s="80"/>
      <c r="J32" s="80"/>
      <c r="K32" s="80"/>
      <c r="L32" s="80"/>
      <c r="M32" s="80"/>
      <c r="N32" s="80"/>
      <c r="O32" s="80"/>
      <c r="P32" s="80"/>
      <c r="Q32" s="81"/>
      <c r="R32" s="78"/>
      <c r="S32" s="82"/>
    </row>
    <row r="33" spans="1:19" x14ac:dyDescent="0.15">
      <c r="A33" s="68"/>
      <c r="B33" s="60"/>
      <c r="C33" s="85" t="s">
        <v>43</v>
      </c>
      <c r="D33" s="86"/>
      <c r="E33" s="87"/>
      <c r="F33" s="87"/>
      <c r="G33" s="87"/>
      <c r="H33" s="87"/>
      <c r="I33" s="87"/>
      <c r="J33" s="87"/>
      <c r="K33" s="87"/>
      <c r="L33" s="87"/>
      <c r="M33" s="87"/>
      <c r="N33" s="87"/>
      <c r="O33" s="87"/>
      <c r="P33" s="87"/>
      <c r="Q33" s="88"/>
      <c r="R33" s="85"/>
      <c r="S33" s="89"/>
    </row>
    <row r="34" spans="1:19" x14ac:dyDescent="0.15">
      <c r="A34" s="90"/>
      <c r="B34" s="91" t="s">
        <v>429</v>
      </c>
      <c r="C34" s="92"/>
      <c r="D34" s="93"/>
      <c r="E34" s="93"/>
      <c r="F34" s="93"/>
      <c r="G34" s="93"/>
      <c r="H34" s="93"/>
      <c r="I34" s="93"/>
      <c r="J34" s="93"/>
      <c r="K34" s="93"/>
      <c r="L34" s="93"/>
      <c r="M34" s="93"/>
      <c r="N34" s="93"/>
      <c r="O34" s="93"/>
      <c r="P34" s="93"/>
      <c r="Q34" s="91"/>
      <c r="R34" s="94"/>
      <c r="S34" s="92"/>
    </row>
    <row r="35" spans="1:19" x14ac:dyDescent="0.15">
      <c r="A35" s="83"/>
      <c r="B35" s="84" t="s">
        <v>57</v>
      </c>
      <c r="C35" s="89"/>
      <c r="D35" s="86"/>
      <c r="E35" s="86"/>
      <c r="F35" s="86"/>
      <c r="G35" s="86"/>
      <c r="H35" s="86"/>
      <c r="I35" s="86"/>
      <c r="J35" s="86"/>
      <c r="K35" s="86"/>
      <c r="L35" s="86"/>
      <c r="M35" s="86"/>
      <c r="N35" s="86"/>
      <c r="O35" s="86"/>
      <c r="P35" s="86"/>
      <c r="Q35" s="84"/>
      <c r="R35" s="85"/>
      <c r="S35" s="89"/>
    </row>
    <row r="36" spans="1:19" x14ac:dyDescent="0.15">
      <c r="A36" s="90"/>
      <c r="B36" s="91" t="s">
        <v>430</v>
      </c>
      <c r="C36" s="92"/>
      <c r="D36" s="93"/>
      <c r="E36" s="93"/>
      <c r="F36" s="93"/>
      <c r="G36" s="93"/>
      <c r="H36" s="93"/>
      <c r="I36" s="93"/>
      <c r="J36" s="93"/>
      <c r="K36" s="93"/>
      <c r="L36" s="93"/>
      <c r="M36" s="93"/>
      <c r="N36" s="93"/>
      <c r="O36" s="93"/>
      <c r="P36" s="93"/>
      <c r="Q36" s="91"/>
      <c r="R36" s="94"/>
      <c r="S36" s="92"/>
    </row>
    <row r="37" spans="1:19" ht="12.75" thickBot="1" x14ac:dyDescent="0.2">
      <c r="A37" s="95"/>
      <c r="B37" s="96" t="s">
        <v>58</v>
      </c>
      <c r="C37" s="97"/>
      <c r="D37" s="98"/>
      <c r="E37" s="98"/>
      <c r="F37" s="98"/>
      <c r="G37" s="98"/>
      <c r="H37" s="98"/>
      <c r="I37" s="98"/>
      <c r="J37" s="98"/>
      <c r="K37" s="98"/>
      <c r="L37" s="98"/>
      <c r="M37" s="98"/>
      <c r="N37" s="98"/>
      <c r="O37" s="98"/>
      <c r="P37" s="98"/>
      <c r="Q37" s="96"/>
      <c r="R37" s="99"/>
      <c r="S37" s="97"/>
    </row>
    <row r="38" spans="1:19" x14ac:dyDescent="0.15">
      <c r="A38" s="69"/>
      <c r="B38" s="69"/>
      <c r="C38" s="69"/>
      <c r="D38" s="69"/>
      <c r="E38" s="69"/>
      <c r="F38" s="69"/>
      <c r="G38" s="69"/>
      <c r="H38" s="69"/>
      <c r="I38" s="69"/>
      <c r="J38" s="69"/>
      <c r="K38" s="69"/>
      <c r="L38" s="69"/>
      <c r="M38" s="69"/>
      <c r="N38" s="69"/>
      <c r="O38" s="69"/>
      <c r="P38" s="69"/>
      <c r="Q38" s="69"/>
      <c r="R38" s="69"/>
      <c r="S38" s="69"/>
    </row>
    <row r="39" spans="1:19" x14ac:dyDescent="0.15">
      <c r="A39" s="69" t="s">
        <v>59</v>
      </c>
      <c r="B39" s="69"/>
      <c r="C39" s="69"/>
      <c r="D39" s="69"/>
      <c r="E39" s="69"/>
      <c r="F39" s="69"/>
      <c r="G39" s="69"/>
      <c r="H39" s="69"/>
      <c r="I39" s="69"/>
      <c r="J39" s="69"/>
      <c r="K39" s="69"/>
      <c r="L39" s="69"/>
      <c r="M39" s="69"/>
      <c r="N39" s="69"/>
      <c r="O39" s="69"/>
      <c r="P39" s="69"/>
      <c r="Q39" s="69"/>
      <c r="R39" s="69"/>
      <c r="S39" s="69"/>
    </row>
    <row r="40" spans="1:19" x14ac:dyDescent="0.15">
      <c r="A40" s="69"/>
      <c r="B40" s="69"/>
      <c r="C40" s="100" t="s">
        <v>60</v>
      </c>
      <c r="D40" s="100"/>
      <c r="E40" s="100"/>
      <c r="F40" s="100"/>
      <c r="G40" s="100"/>
      <c r="H40" s="100"/>
      <c r="I40" s="100"/>
      <c r="J40" s="100"/>
      <c r="K40" s="100"/>
      <c r="L40" s="100"/>
      <c r="M40" s="100"/>
      <c r="N40" s="100"/>
      <c r="O40" s="100"/>
      <c r="P40" s="100"/>
      <c r="Q40" s="100"/>
      <c r="R40" s="69"/>
      <c r="S40" s="69"/>
    </row>
    <row r="41" spans="1:19" x14ac:dyDescent="0.15">
      <c r="A41" s="69"/>
      <c r="B41" s="69"/>
      <c r="C41" s="100" t="s">
        <v>61</v>
      </c>
      <c r="D41" s="100"/>
      <c r="E41" s="69"/>
      <c r="F41" s="69"/>
      <c r="G41" s="69"/>
      <c r="H41" s="69"/>
      <c r="I41" s="69"/>
      <c r="J41" s="69"/>
      <c r="K41" s="69"/>
      <c r="L41" s="69"/>
      <c r="M41" s="69"/>
      <c r="N41" s="69"/>
      <c r="O41" s="69"/>
      <c r="P41" s="69"/>
      <c r="Q41" s="69"/>
      <c r="R41" s="69"/>
      <c r="S41" s="69"/>
    </row>
    <row r="42" spans="1:19" x14ac:dyDescent="0.15">
      <c r="A42" s="69"/>
      <c r="B42" s="69"/>
      <c r="C42" s="100" t="s">
        <v>431</v>
      </c>
      <c r="D42" s="100"/>
      <c r="E42" s="69"/>
      <c r="F42" s="69"/>
      <c r="G42" s="69"/>
      <c r="H42" s="69"/>
      <c r="I42" s="69"/>
      <c r="J42" s="69"/>
      <c r="K42" s="69"/>
      <c r="L42" s="69"/>
      <c r="M42" s="69"/>
      <c r="N42" s="69"/>
      <c r="O42" s="69"/>
      <c r="P42" s="69"/>
      <c r="Q42" s="69"/>
      <c r="R42" s="69"/>
      <c r="S42" s="69"/>
    </row>
    <row r="43" spans="1:19" x14ac:dyDescent="0.15">
      <c r="A43" s="69"/>
      <c r="B43" s="69"/>
      <c r="C43" s="100" t="s">
        <v>432</v>
      </c>
      <c r="D43" s="100"/>
      <c r="E43" s="69"/>
      <c r="F43" s="69"/>
      <c r="G43" s="69"/>
      <c r="H43" s="69"/>
      <c r="I43" s="69"/>
      <c r="J43" s="69"/>
      <c r="K43" s="69"/>
      <c r="L43" s="69"/>
      <c r="M43" s="69"/>
      <c r="N43" s="69"/>
      <c r="O43" s="69"/>
      <c r="P43" s="69"/>
      <c r="Q43" s="69"/>
      <c r="R43" s="69"/>
      <c r="S43" s="69"/>
    </row>
    <row r="44" spans="1:19" x14ac:dyDescent="0.15">
      <c r="A44" s="69"/>
      <c r="B44" s="69"/>
      <c r="C44" s="69"/>
      <c r="D44" s="69"/>
      <c r="E44" s="69"/>
      <c r="F44" s="69"/>
      <c r="G44" s="69"/>
      <c r="H44" s="69"/>
      <c r="I44" s="69"/>
      <c r="J44" s="69"/>
      <c r="K44" s="69"/>
      <c r="L44" s="69"/>
      <c r="M44" s="69"/>
      <c r="N44" s="69"/>
      <c r="O44" s="69"/>
      <c r="P44" s="69"/>
      <c r="Q44" s="69"/>
      <c r="R44" s="69"/>
      <c r="S44" s="69"/>
    </row>
    <row r="45" spans="1:19" x14ac:dyDescent="0.15">
      <c r="A45" s="59"/>
      <c r="B45" s="60" t="s">
        <v>376</v>
      </c>
      <c r="C45" s="60"/>
      <c r="D45" s="60"/>
      <c r="F45" s="60"/>
      <c r="H45" s="60"/>
      <c r="J45" s="60"/>
      <c r="L45" s="60"/>
      <c r="N45" s="60"/>
      <c r="P45" s="60"/>
      <c r="Q45" s="60"/>
    </row>
    <row r="46" spans="1:19" x14ac:dyDescent="0.15">
      <c r="A46" s="59"/>
      <c r="B46" s="1" t="s">
        <v>377</v>
      </c>
      <c r="C46" s="60"/>
    </row>
    <row r="47" spans="1:19" x14ac:dyDescent="0.15">
      <c r="A47" s="59"/>
      <c r="B47" s="1" t="s">
        <v>378</v>
      </c>
      <c r="C47" s="60"/>
    </row>
    <row r="48" spans="1:19" x14ac:dyDescent="0.15">
      <c r="A48" s="59"/>
      <c r="B48" s="60" t="s">
        <v>374</v>
      </c>
      <c r="C48" s="60"/>
    </row>
    <row r="49" spans="1:3" x14ac:dyDescent="0.15">
      <c r="A49" s="59"/>
      <c r="B49" s="60"/>
      <c r="C49" s="60"/>
    </row>
    <row r="50" spans="1:3" x14ac:dyDescent="0.15">
      <c r="A50" s="59"/>
      <c r="B50" s="60"/>
      <c r="C50" s="60"/>
    </row>
    <row r="51" spans="1:3" x14ac:dyDescent="0.15">
      <c r="A51" s="59"/>
      <c r="B51" s="60"/>
      <c r="C51" s="60"/>
    </row>
    <row r="52" spans="1:3" x14ac:dyDescent="0.15">
      <c r="A52" s="59"/>
      <c r="B52" s="60"/>
      <c r="C52" s="60"/>
    </row>
    <row r="53" spans="1:3" x14ac:dyDescent="0.15">
      <c r="A53" s="59"/>
      <c r="B53" s="60"/>
      <c r="C53" s="60"/>
    </row>
    <row r="54" spans="1:3" x14ac:dyDescent="0.15">
      <c r="A54" s="59"/>
      <c r="B54" s="60"/>
      <c r="C54" s="60"/>
    </row>
    <row r="55" spans="1:3" x14ac:dyDescent="0.15">
      <c r="A55" s="59"/>
      <c r="B55" s="60"/>
      <c r="C55" s="60"/>
    </row>
    <row r="56" spans="1:3" x14ac:dyDescent="0.15">
      <c r="A56" s="59"/>
      <c r="B56" s="60"/>
      <c r="C56" s="60"/>
    </row>
    <row r="57" spans="1:3" x14ac:dyDescent="0.15">
      <c r="A57" s="59"/>
      <c r="B57" s="60"/>
      <c r="C57" s="60"/>
    </row>
    <row r="58" spans="1:3" x14ac:dyDescent="0.15">
      <c r="A58" s="59"/>
      <c r="B58" s="60"/>
      <c r="C58" s="60"/>
    </row>
    <row r="59" spans="1:3" x14ac:dyDescent="0.15">
      <c r="A59" s="60"/>
      <c r="B59" s="60"/>
      <c r="C59" s="60"/>
    </row>
    <row r="60" spans="1:3" x14ac:dyDescent="0.15">
      <c r="A60" s="60"/>
      <c r="B60" s="60"/>
      <c r="C60" s="60"/>
    </row>
    <row r="61" spans="1:3" x14ac:dyDescent="0.15">
      <c r="A61" s="60"/>
      <c r="B61" s="60"/>
      <c r="C61" s="60"/>
    </row>
    <row r="62" spans="1:3" x14ac:dyDescent="0.15">
      <c r="A62" s="60"/>
      <c r="B62" s="60"/>
      <c r="C62" s="60"/>
    </row>
    <row r="63" spans="1:3" x14ac:dyDescent="0.15">
      <c r="A63" s="60"/>
      <c r="B63" s="60"/>
      <c r="C63" s="60"/>
    </row>
  </sheetData>
  <mergeCells count="1">
    <mergeCell ref="A6:B6"/>
  </mergeCells>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3"/>
  <sheetViews>
    <sheetView zoomScale="85" zoomScaleNormal="85" workbookViewId="0"/>
  </sheetViews>
  <sheetFormatPr defaultRowHeight="15" customHeight="1" x14ac:dyDescent="0.15"/>
  <cols>
    <col min="1" max="1" width="2.125" style="103" customWidth="1"/>
    <col min="2" max="2" width="2.625" style="1" customWidth="1"/>
    <col min="3" max="3" width="28" style="1" customWidth="1"/>
    <col min="4" max="16" width="12.625" style="103" customWidth="1"/>
    <col min="17" max="18" width="10.625" style="103" customWidth="1"/>
    <col min="19" max="256" width="9" style="103"/>
    <col min="257" max="257" width="2.125" style="103" customWidth="1"/>
    <col min="258" max="258" width="2.625" style="103" customWidth="1"/>
    <col min="259" max="259" width="28" style="103" customWidth="1"/>
    <col min="260" max="272" width="12.625" style="103" customWidth="1"/>
    <col min="273" max="274" width="10.625" style="103" customWidth="1"/>
    <col min="275" max="512" width="9" style="103"/>
    <col min="513" max="513" width="2.125" style="103" customWidth="1"/>
    <col min="514" max="514" width="2.625" style="103" customWidth="1"/>
    <col min="515" max="515" width="28" style="103" customWidth="1"/>
    <col min="516" max="528" width="12.625" style="103" customWidth="1"/>
    <col min="529" max="530" width="10.625" style="103" customWidth="1"/>
    <col min="531" max="768" width="9" style="103"/>
    <col min="769" max="769" width="2.125" style="103" customWidth="1"/>
    <col min="770" max="770" width="2.625" style="103" customWidth="1"/>
    <col min="771" max="771" width="28" style="103" customWidth="1"/>
    <col min="772" max="784" width="12.625" style="103" customWidth="1"/>
    <col min="785" max="786" width="10.625" style="103" customWidth="1"/>
    <col min="787" max="1024" width="9" style="103"/>
    <col min="1025" max="1025" width="2.125" style="103" customWidth="1"/>
    <col min="1026" max="1026" width="2.625" style="103" customWidth="1"/>
    <col min="1027" max="1027" width="28" style="103" customWidth="1"/>
    <col min="1028" max="1040" width="12.625" style="103" customWidth="1"/>
    <col min="1041" max="1042" width="10.625" style="103" customWidth="1"/>
    <col min="1043" max="1280" width="9" style="103"/>
    <col min="1281" max="1281" width="2.125" style="103" customWidth="1"/>
    <col min="1282" max="1282" width="2.625" style="103" customWidth="1"/>
    <col min="1283" max="1283" width="28" style="103" customWidth="1"/>
    <col min="1284" max="1296" width="12.625" style="103" customWidth="1"/>
    <col min="1297" max="1298" width="10.625" style="103" customWidth="1"/>
    <col min="1299" max="1536" width="9" style="103"/>
    <col min="1537" max="1537" width="2.125" style="103" customWidth="1"/>
    <col min="1538" max="1538" width="2.625" style="103" customWidth="1"/>
    <col min="1539" max="1539" width="28" style="103" customWidth="1"/>
    <col min="1540" max="1552" width="12.625" style="103" customWidth="1"/>
    <col min="1553" max="1554" width="10.625" style="103" customWidth="1"/>
    <col min="1555" max="1792" width="9" style="103"/>
    <col min="1793" max="1793" width="2.125" style="103" customWidth="1"/>
    <col min="1794" max="1794" width="2.625" style="103" customWidth="1"/>
    <col min="1795" max="1795" width="28" style="103" customWidth="1"/>
    <col min="1796" max="1808" width="12.625" style="103" customWidth="1"/>
    <col min="1809" max="1810" width="10.625" style="103" customWidth="1"/>
    <col min="1811" max="2048" width="9" style="103"/>
    <col min="2049" max="2049" width="2.125" style="103" customWidth="1"/>
    <col min="2050" max="2050" width="2.625" style="103" customWidth="1"/>
    <col min="2051" max="2051" width="28" style="103" customWidth="1"/>
    <col min="2052" max="2064" width="12.625" style="103" customWidth="1"/>
    <col min="2065" max="2066" width="10.625" style="103" customWidth="1"/>
    <col min="2067" max="2304" width="9" style="103"/>
    <col min="2305" max="2305" width="2.125" style="103" customWidth="1"/>
    <col min="2306" max="2306" width="2.625" style="103" customWidth="1"/>
    <col min="2307" max="2307" width="28" style="103" customWidth="1"/>
    <col min="2308" max="2320" width="12.625" style="103" customWidth="1"/>
    <col min="2321" max="2322" width="10.625" style="103" customWidth="1"/>
    <col min="2323" max="2560" width="9" style="103"/>
    <col min="2561" max="2561" width="2.125" style="103" customWidth="1"/>
    <col min="2562" max="2562" width="2.625" style="103" customWidth="1"/>
    <col min="2563" max="2563" width="28" style="103" customWidth="1"/>
    <col min="2564" max="2576" width="12.625" style="103" customWidth="1"/>
    <col min="2577" max="2578" width="10.625" style="103" customWidth="1"/>
    <col min="2579" max="2816" width="9" style="103"/>
    <col min="2817" max="2817" width="2.125" style="103" customWidth="1"/>
    <col min="2818" max="2818" width="2.625" style="103" customWidth="1"/>
    <col min="2819" max="2819" width="28" style="103" customWidth="1"/>
    <col min="2820" max="2832" width="12.625" style="103" customWidth="1"/>
    <col min="2833" max="2834" width="10.625" style="103" customWidth="1"/>
    <col min="2835" max="3072" width="9" style="103"/>
    <col min="3073" max="3073" width="2.125" style="103" customWidth="1"/>
    <col min="3074" max="3074" width="2.625" style="103" customWidth="1"/>
    <col min="3075" max="3075" width="28" style="103" customWidth="1"/>
    <col min="3076" max="3088" width="12.625" style="103" customWidth="1"/>
    <col min="3089" max="3090" width="10.625" style="103" customWidth="1"/>
    <col min="3091" max="3328" width="9" style="103"/>
    <col min="3329" max="3329" width="2.125" style="103" customWidth="1"/>
    <col min="3330" max="3330" width="2.625" style="103" customWidth="1"/>
    <col min="3331" max="3331" width="28" style="103" customWidth="1"/>
    <col min="3332" max="3344" width="12.625" style="103" customWidth="1"/>
    <col min="3345" max="3346" width="10.625" style="103" customWidth="1"/>
    <col min="3347" max="3584" width="9" style="103"/>
    <col min="3585" max="3585" width="2.125" style="103" customWidth="1"/>
    <col min="3586" max="3586" width="2.625" style="103" customWidth="1"/>
    <col min="3587" max="3587" width="28" style="103" customWidth="1"/>
    <col min="3588" max="3600" width="12.625" style="103" customWidth="1"/>
    <col min="3601" max="3602" width="10.625" style="103" customWidth="1"/>
    <col min="3603" max="3840" width="9" style="103"/>
    <col min="3841" max="3841" width="2.125" style="103" customWidth="1"/>
    <col min="3842" max="3842" width="2.625" style="103" customWidth="1"/>
    <col min="3843" max="3843" width="28" style="103" customWidth="1"/>
    <col min="3844" max="3856" width="12.625" style="103" customWidth="1"/>
    <col min="3857" max="3858" width="10.625" style="103" customWidth="1"/>
    <col min="3859" max="4096" width="9" style="103"/>
    <col min="4097" max="4097" width="2.125" style="103" customWidth="1"/>
    <col min="4098" max="4098" width="2.625" style="103" customWidth="1"/>
    <col min="4099" max="4099" width="28" style="103" customWidth="1"/>
    <col min="4100" max="4112" width="12.625" style="103" customWidth="1"/>
    <col min="4113" max="4114" width="10.625" style="103" customWidth="1"/>
    <col min="4115" max="4352" width="9" style="103"/>
    <col min="4353" max="4353" width="2.125" style="103" customWidth="1"/>
    <col min="4354" max="4354" width="2.625" style="103" customWidth="1"/>
    <col min="4355" max="4355" width="28" style="103" customWidth="1"/>
    <col min="4356" max="4368" width="12.625" style="103" customWidth="1"/>
    <col min="4369" max="4370" width="10.625" style="103" customWidth="1"/>
    <col min="4371" max="4608" width="9" style="103"/>
    <col min="4609" max="4609" width="2.125" style="103" customWidth="1"/>
    <col min="4610" max="4610" width="2.625" style="103" customWidth="1"/>
    <col min="4611" max="4611" width="28" style="103" customWidth="1"/>
    <col min="4612" max="4624" width="12.625" style="103" customWidth="1"/>
    <col min="4625" max="4626" width="10.625" style="103" customWidth="1"/>
    <col min="4627" max="4864" width="9" style="103"/>
    <col min="4865" max="4865" width="2.125" style="103" customWidth="1"/>
    <col min="4866" max="4866" width="2.625" style="103" customWidth="1"/>
    <col min="4867" max="4867" width="28" style="103" customWidth="1"/>
    <col min="4868" max="4880" width="12.625" style="103" customWidth="1"/>
    <col min="4881" max="4882" width="10.625" style="103" customWidth="1"/>
    <col min="4883" max="5120" width="9" style="103"/>
    <col min="5121" max="5121" width="2.125" style="103" customWidth="1"/>
    <col min="5122" max="5122" width="2.625" style="103" customWidth="1"/>
    <col min="5123" max="5123" width="28" style="103" customWidth="1"/>
    <col min="5124" max="5136" width="12.625" style="103" customWidth="1"/>
    <col min="5137" max="5138" width="10.625" style="103" customWidth="1"/>
    <col min="5139" max="5376" width="9" style="103"/>
    <col min="5377" max="5377" width="2.125" style="103" customWidth="1"/>
    <col min="5378" max="5378" width="2.625" style="103" customWidth="1"/>
    <col min="5379" max="5379" width="28" style="103" customWidth="1"/>
    <col min="5380" max="5392" width="12.625" style="103" customWidth="1"/>
    <col min="5393" max="5394" width="10.625" style="103" customWidth="1"/>
    <col min="5395" max="5632" width="9" style="103"/>
    <col min="5633" max="5633" width="2.125" style="103" customWidth="1"/>
    <col min="5634" max="5634" width="2.625" style="103" customWidth="1"/>
    <col min="5635" max="5635" width="28" style="103" customWidth="1"/>
    <col min="5636" max="5648" width="12.625" style="103" customWidth="1"/>
    <col min="5649" max="5650" width="10.625" style="103" customWidth="1"/>
    <col min="5651" max="5888" width="9" style="103"/>
    <col min="5889" max="5889" width="2.125" style="103" customWidth="1"/>
    <col min="5890" max="5890" width="2.625" style="103" customWidth="1"/>
    <col min="5891" max="5891" width="28" style="103" customWidth="1"/>
    <col min="5892" max="5904" width="12.625" style="103" customWidth="1"/>
    <col min="5905" max="5906" width="10.625" style="103" customWidth="1"/>
    <col min="5907" max="6144" width="9" style="103"/>
    <col min="6145" max="6145" width="2.125" style="103" customWidth="1"/>
    <col min="6146" max="6146" width="2.625" style="103" customWidth="1"/>
    <col min="6147" max="6147" width="28" style="103" customWidth="1"/>
    <col min="6148" max="6160" width="12.625" style="103" customWidth="1"/>
    <col min="6161" max="6162" width="10.625" style="103" customWidth="1"/>
    <col min="6163" max="6400" width="9" style="103"/>
    <col min="6401" max="6401" width="2.125" style="103" customWidth="1"/>
    <col min="6402" max="6402" width="2.625" style="103" customWidth="1"/>
    <col min="6403" max="6403" width="28" style="103" customWidth="1"/>
    <col min="6404" max="6416" width="12.625" style="103" customWidth="1"/>
    <col min="6417" max="6418" width="10.625" style="103" customWidth="1"/>
    <col min="6419" max="6656" width="9" style="103"/>
    <col min="6657" max="6657" width="2.125" style="103" customWidth="1"/>
    <col min="6658" max="6658" width="2.625" style="103" customWidth="1"/>
    <col min="6659" max="6659" width="28" style="103" customWidth="1"/>
    <col min="6660" max="6672" width="12.625" style="103" customWidth="1"/>
    <col min="6673" max="6674" width="10.625" style="103" customWidth="1"/>
    <col min="6675" max="6912" width="9" style="103"/>
    <col min="6913" max="6913" width="2.125" style="103" customWidth="1"/>
    <col min="6914" max="6914" width="2.625" style="103" customWidth="1"/>
    <col min="6915" max="6915" width="28" style="103" customWidth="1"/>
    <col min="6916" max="6928" width="12.625" style="103" customWidth="1"/>
    <col min="6929" max="6930" width="10.625" style="103" customWidth="1"/>
    <col min="6931" max="7168" width="9" style="103"/>
    <col min="7169" max="7169" width="2.125" style="103" customWidth="1"/>
    <col min="7170" max="7170" width="2.625" style="103" customWidth="1"/>
    <col min="7171" max="7171" width="28" style="103" customWidth="1"/>
    <col min="7172" max="7184" width="12.625" style="103" customWidth="1"/>
    <col min="7185" max="7186" width="10.625" style="103" customWidth="1"/>
    <col min="7187" max="7424" width="9" style="103"/>
    <col min="7425" max="7425" width="2.125" style="103" customWidth="1"/>
    <col min="7426" max="7426" width="2.625" style="103" customWidth="1"/>
    <col min="7427" max="7427" width="28" style="103" customWidth="1"/>
    <col min="7428" max="7440" width="12.625" style="103" customWidth="1"/>
    <col min="7441" max="7442" width="10.625" style="103" customWidth="1"/>
    <col min="7443" max="7680" width="9" style="103"/>
    <col min="7681" max="7681" width="2.125" style="103" customWidth="1"/>
    <col min="7682" max="7682" width="2.625" style="103" customWidth="1"/>
    <col min="7683" max="7683" width="28" style="103" customWidth="1"/>
    <col min="7684" max="7696" width="12.625" style="103" customWidth="1"/>
    <col min="7697" max="7698" width="10.625" style="103" customWidth="1"/>
    <col min="7699" max="7936" width="9" style="103"/>
    <col min="7937" max="7937" width="2.125" style="103" customWidth="1"/>
    <col min="7938" max="7938" width="2.625" style="103" customWidth="1"/>
    <col min="7939" max="7939" width="28" style="103" customWidth="1"/>
    <col min="7940" max="7952" width="12.625" style="103" customWidth="1"/>
    <col min="7953" max="7954" width="10.625" style="103" customWidth="1"/>
    <col min="7955" max="8192" width="9" style="103"/>
    <col min="8193" max="8193" width="2.125" style="103" customWidth="1"/>
    <col min="8194" max="8194" width="2.625" style="103" customWidth="1"/>
    <col min="8195" max="8195" width="28" style="103" customWidth="1"/>
    <col min="8196" max="8208" width="12.625" style="103" customWidth="1"/>
    <col min="8209" max="8210" width="10.625" style="103" customWidth="1"/>
    <col min="8211" max="8448" width="9" style="103"/>
    <col min="8449" max="8449" width="2.125" style="103" customWidth="1"/>
    <col min="8450" max="8450" width="2.625" style="103" customWidth="1"/>
    <col min="8451" max="8451" width="28" style="103" customWidth="1"/>
    <col min="8452" max="8464" width="12.625" style="103" customWidth="1"/>
    <col min="8465" max="8466" width="10.625" style="103" customWidth="1"/>
    <col min="8467" max="8704" width="9" style="103"/>
    <col min="8705" max="8705" width="2.125" style="103" customWidth="1"/>
    <col min="8706" max="8706" width="2.625" style="103" customWidth="1"/>
    <col min="8707" max="8707" width="28" style="103" customWidth="1"/>
    <col min="8708" max="8720" width="12.625" style="103" customWidth="1"/>
    <col min="8721" max="8722" width="10.625" style="103" customWidth="1"/>
    <col min="8723" max="8960" width="9" style="103"/>
    <col min="8961" max="8961" width="2.125" style="103" customWidth="1"/>
    <col min="8962" max="8962" width="2.625" style="103" customWidth="1"/>
    <col min="8963" max="8963" width="28" style="103" customWidth="1"/>
    <col min="8964" max="8976" width="12.625" style="103" customWidth="1"/>
    <col min="8977" max="8978" width="10.625" style="103" customWidth="1"/>
    <col min="8979" max="9216" width="9" style="103"/>
    <col min="9217" max="9217" width="2.125" style="103" customWidth="1"/>
    <col min="9218" max="9218" width="2.625" style="103" customWidth="1"/>
    <col min="9219" max="9219" width="28" style="103" customWidth="1"/>
    <col min="9220" max="9232" width="12.625" style="103" customWidth="1"/>
    <col min="9233" max="9234" width="10.625" style="103" customWidth="1"/>
    <col min="9235" max="9472" width="9" style="103"/>
    <col min="9473" max="9473" width="2.125" style="103" customWidth="1"/>
    <col min="9474" max="9474" width="2.625" style="103" customWidth="1"/>
    <col min="9475" max="9475" width="28" style="103" customWidth="1"/>
    <col min="9476" max="9488" width="12.625" style="103" customWidth="1"/>
    <col min="9489" max="9490" width="10.625" style="103" customWidth="1"/>
    <col min="9491" max="9728" width="9" style="103"/>
    <col min="9729" max="9729" width="2.125" style="103" customWidth="1"/>
    <col min="9730" max="9730" width="2.625" style="103" customWidth="1"/>
    <col min="9731" max="9731" width="28" style="103" customWidth="1"/>
    <col min="9732" max="9744" width="12.625" style="103" customWidth="1"/>
    <col min="9745" max="9746" width="10.625" style="103" customWidth="1"/>
    <col min="9747" max="9984" width="9" style="103"/>
    <col min="9985" max="9985" width="2.125" style="103" customWidth="1"/>
    <col min="9986" max="9986" width="2.625" style="103" customWidth="1"/>
    <col min="9987" max="9987" width="28" style="103" customWidth="1"/>
    <col min="9988" max="10000" width="12.625" style="103" customWidth="1"/>
    <col min="10001" max="10002" width="10.625" style="103" customWidth="1"/>
    <col min="10003" max="10240" width="9" style="103"/>
    <col min="10241" max="10241" width="2.125" style="103" customWidth="1"/>
    <col min="10242" max="10242" width="2.625" style="103" customWidth="1"/>
    <col min="10243" max="10243" width="28" style="103" customWidth="1"/>
    <col min="10244" max="10256" width="12.625" style="103" customWidth="1"/>
    <col min="10257" max="10258" width="10.625" style="103" customWidth="1"/>
    <col min="10259" max="10496" width="9" style="103"/>
    <col min="10497" max="10497" width="2.125" style="103" customWidth="1"/>
    <col min="10498" max="10498" width="2.625" style="103" customWidth="1"/>
    <col min="10499" max="10499" width="28" style="103" customWidth="1"/>
    <col min="10500" max="10512" width="12.625" style="103" customWidth="1"/>
    <col min="10513" max="10514" width="10.625" style="103" customWidth="1"/>
    <col min="10515" max="10752" width="9" style="103"/>
    <col min="10753" max="10753" width="2.125" style="103" customWidth="1"/>
    <col min="10754" max="10754" width="2.625" style="103" customWidth="1"/>
    <col min="10755" max="10755" width="28" style="103" customWidth="1"/>
    <col min="10756" max="10768" width="12.625" style="103" customWidth="1"/>
    <col min="10769" max="10770" width="10.625" style="103" customWidth="1"/>
    <col min="10771" max="11008" width="9" style="103"/>
    <col min="11009" max="11009" width="2.125" style="103" customWidth="1"/>
    <col min="11010" max="11010" width="2.625" style="103" customWidth="1"/>
    <col min="11011" max="11011" width="28" style="103" customWidth="1"/>
    <col min="11012" max="11024" width="12.625" style="103" customWidth="1"/>
    <col min="11025" max="11026" width="10.625" style="103" customWidth="1"/>
    <col min="11027" max="11264" width="9" style="103"/>
    <col min="11265" max="11265" width="2.125" style="103" customWidth="1"/>
    <col min="11266" max="11266" width="2.625" style="103" customWidth="1"/>
    <col min="11267" max="11267" width="28" style="103" customWidth="1"/>
    <col min="11268" max="11280" width="12.625" style="103" customWidth="1"/>
    <col min="11281" max="11282" width="10.625" style="103" customWidth="1"/>
    <col min="11283" max="11520" width="9" style="103"/>
    <col min="11521" max="11521" width="2.125" style="103" customWidth="1"/>
    <col min="11522" max="11522" width="2.625" style="103" customWidth="1"/>
    <col min="11523" max="11523" width="28" style="103" customWidth="1"/>
    <col min="11524" max="11536" width="12.625" style="103" customWidth="1"/>
    <col min="11537" max="11538" width="10.625" style="103" customWidth="1"/>
    <col min="11539" max="11776" width="9" style="103"/>
    <col min="11777" max="11777" width="2.125" style="103" customWidth="1"/>
    <col min="11778" max="11778" width="2.625" style="103" customWidth="1"/>
    <col min="11779" max="11779" width="28" style="103" customWidth="1"/>
    <col min="11780" max="11792" width="12.625" style="103" customWidth="1"/>
    <col min="11793" max="11794" width="10.625" style="103" customWidth="1"/>
    <col min="11795" max="12032" width="9" style="103"/>
    <col min="12033" max="12033" width="2.125" style="103" customWidth="1"/>
    <col min="12034" max="12034" width="2.625" style="103" customWidth="1"/>
    <col min="12035" max="12035" width="28" style="103" customWidth="1"/>
    <col min="12036" max="12048" width="12.625" style="103" customWidth="1"/>
    <col min="12049" max="12050" width="10.625" style="103" customWidth="1"/>
    <col min="12051" max="12288" width="9" style="103"/>
    <col min="12289" max="12289" width="2.125" style="103" customWidth="1"/>
    <col min="12290" max="12290" width="2.625" style="103" customWidth="1"/>
    <col min="12291" max="12291" width="28" style="103" customWidth="1"/>
    <col min="12292" max="12304" width="12.625" style="103" customWidth="1"/>
    <col min="12305" max="12306" width="10.625" style="103" customWidth="1"/>
    <col min="12307" max="12544" width="9" style="103"/>
    <col min="12545" max="12545" width="2.125" style="103" customWidth="1"/>
    <col min="12546" max="12546" width="2.625" style="103" customWidth="1"/>
    <col min="12547" max="12547" width="28" style="103" customWidth="1"/>
    <col min="12548" max="12560" width="12.625" style="103" customWidth="1"/>
    <col min="12561" max="12562" width="10.625" style="103" customWidth="1"/>
    <col min="12563" max="12800" width="9" style="103"/>
    <col min="12801" max="12801" width="2.125" style="103" customWidth="1"/>
    <col min="12802" max="12802" width="2.625" style="103" customWidth="1"/>
    <col min="12803" max="12803" width="28" style="103" customWidth="1"/>
    <col min="12804" max="12816" width="12.625" style="103" customWidth="1"/>
    <col min="12817" max="12818" width="10.625" style="103" customWidth="1"/>
    <col min="12819" max="13056" width="9" style="103"/>
    <col min="13057" max="13057" width="2.125" style="103" customWidth="1"/>
    <col min="13058" max="13058" width="2.625" style="103" customWidth="1"/>
    <col min="13059" max="13059" width="28" style="103" customWidth="1"/>
    <col min="13060" max="13072" width="12.625" style="103" customWidth="1"/>
    <col min="13073" max="13074" width="10.625" style="103" customWidth="1"/>
    <col min="13075" max="13312" width="9" style="103"/>
    <col min="13313" max="13313" width="2.125" style="103" customWidth="1"/>
    <col min="13314" max="13314" width="2.625" style="103" customWidth="1"/>
    <col min="13315" max="13315" width="28" style="103" customWidth="1"/>
    <col min="13316" max="13328" width="12.625" style="103" customWidth="1"/>
    <col min="13329" max="13330" width="10.625" style="103" customWidth="1"/>
    <col min="13331" max="13568" width="9" style="103"/>
    <col min="13569" max="13569" width="2.125" style="103" customWidth="1"/>
    <col min="13570" max="13570" width="2.625" style="103" customWidth="1"/>
    <col min="13571" max="13571" width="28" style="103" customWidth="1"/>
    <col min="13572" max="13584" width="12.625" style="103" customWidth="1"/>
    <col min="13585" max="13586" width="10.625" style="103" customWidth="1"/>
    <col min="13587" max="13824" width="9" style="103"/>
    <col min="13825" max="13825" width="2.125" style="103" customWidth="1"/>
    <col min="13826" max="13826" width="2.625" style="103" customWidth="1"/>
    <col min="13827" max="13827" width="28" style="103" customWidth="1"/>
    <col min="13828" max="13840" width="12.625" style="103" customWidth="1"/>
    <col min="13841" max="13842" width="10.625" style="103" customWidth="1"/>
    <col min="13843" max="14080" width="9" style="103"/>
    <col min="14081" max="14081" width="2.125" style="103" customWidth="1"/>
    <col min="14082" max="14082" width="2.625" style="103" customWidth="1"/>
    <col min="14083" max="14083" width="28" style="103" customWidth="1"/>
    <col min="14084" max="14096" width="12.625" style="103" customWidth="1"/>
    <col min="14097" max="14098" width="10.625" style="103" customWidth="1"/>
    <col min="14099" max="14336" width="9" style="103"/>
    <col min="14337" max="14337" width="2.125" style="103" customWidth="1"/>
    <col min="14338" max="14338" width="2.625" style="103" customWidth="1"/>
    <col min="14339" max="14339" width="28" style="103" customWidth="1"/>
    <col min="14340" max="14352" width="12.625" style="103" customWidth="1"/>
    <col min="14353" max="14354" width="10.625" style="103" customWidth="1"/>
    <col min="14355" max="14592" width="9" style="103"/>
    <col min="14593" max="14593" width="2.125" style="103" customWidth="1"/>
    <col min="14594" max="14594" width="2.625" style="103" customWidth="1"/>
    <col min="14595" max="14595" width="28" style="103" customWidth="1"/>
    <col min="14596" max="14608" width="12.625" style="103" customWidth="1"/>
    <col min="14609" max="14610" width="10.625" style="103" customWidth="1"/>
    <col min="14611" max="14848" width="9" style="103"/>
    <col min="14849" max="14849" width="2.125" style="103" customWidth="1"/>
    <col min="14850" max="14850" width="2.625" style="103" customWidth="1"/>
    <col min="14851" max="14851" width="28" style="103" customWidth="1"/>
    <col min="14852" max="14864" width="12.625" style="103" customWidth="1"/>
    <col min="14865" max="14866" width="10.625" style="103" customWidth="1"/>
    <col min="14867" max="15104" width="9" style="103"/>
    <col min="15105" max="15105" width="2.125" style="103" customWidth="1"/>
    <col min="15106" max="15106" width="2.625" style="103" customWidth="1"/>
    <col min="15107" max="15107" width="28" style="103" customWidth="1"/>
    <col min="15108" max="15120" width="12.625" style="103" customWidth="1"/>
    <col min="15121" max="15122" width="10.625" style="103" customWidth="1"/>
    <col min="15123" max="15360" width="9" style="103"/>
    <col min="15361" max="15361" width="2.125" style="103" customWidth="1"/>
    <col min="15362" max="15362" width="2.625" style="103" customWidth="1"/>
    <col min="15363" max="15363" width="28" style="103" customWidth="1"/>
    <col min="15364" max="15376" width="12.625" style="103" customWidth="1"/>
    <col min="15377" max="15378" width="10.625" style="103" customWidth="1"/>
    <col min="15379" max="15616" width="9" style="103"/>
    <col min="15617" max="15617" width="2.125" style="103" customWidth="1"/>
    <col min="15618" max="15618" width="2.625" style="103" customWidth="1"/>
    <col min="15619" max="15619" width="28" style="103" customWidth="1"/>
    <col min="15620" max="15632" width="12.625" style="103" customWidth="1"/>
    <col min="15633" max="15634" width="10.625" style="103" customWidth="1"/>
    <col min="15635" max="15872" width="9" style="103"/>
    <col min="15873" max="15873" width="2.125" style="103" customWidth="1"/>
    <col min="15874" max="15874" width="2.625" style="103" customWidth="1"/>
    <col min="15875" max="15875" width="28" style="103" customWidth="1"/>
    <col min="15876" max="15888" width="12.625" style="103" customWidth="1"/>
    <col min="15889" max="15890" width="10.625" style="103" customWidth="1"/>
    <col min="15891" max="16128" width="9" style="103"/>
    <col min="16129" max="16129" width="2.125" style="103" customWidth="1"/>
    <col min="16130" max="16130" width="2.625" style="103" customWidth="1"/>
    <col min="16131" max="16131" width="28" style="103" customWidth="1"/>
    <col min="16132" max="16144" width="12.625" style="103" customWidth="1"/>
    <col min="16145" max="16146" width="10.625" style="103" customWidth="1"/>
    <col min="16147" max="16384" width="9" style="103"/>
  </cols>
  <sheetData>
    <row r="1" spans="2:17" ht="17.25" customHeight="1" x14ac:dyDescent="0.15">
      <c r="P1" s="2" t="s">
        <v>379</v>
      </c>
    </row>
    <row r="2" spans="2:17" ht="15" customHeight="1" x14ac:dyDescent="0.15">
      <c r="B2" s="3" t="s">
        <v>82</v>
      </c>
    </row>
    <row r="3" spans="2:17" ht="15" customHeight="1" x14ac:dyDescent="0.15">
      <c r="B3" s="3"/>
    </row>
    <row r="4" spans="2:17" ht="15" customHeight="1" thickBot="1" x14ac:dyDescent="0.2">
      <c r="N4" s="4"/>
      <c r="P4" s="4" t="s">
        <v>15</v>
      </c>
    </row>
    <row r="5" spans="2:17" ht="15" customHeight="1" x14ac:dyDescent="0.15">
      <c r="B5" s="5"/>
      <c r="C5" s="7" t="s">
        <v>16</v>
      </c>
      <c r="D5" s="134" t="s">
        <v>18</v>
      </c>
      <c r="E5" s="134" t="s">
        <v>19</v>
      </c>
      <c r="F5" s="134" t="s">
        <v>19</v>
      </c>
      <c r="G5" s="134" t="s">
        <v>20</v>
      </c>
      <c r="H5" s="134" t="s">
        <v>20</v>
      </c>
      <c r="I5" s="134" t="s">
        <v>21</v>
      </c>
      <c r="J5" s="134" t="s">
        <v>21</v>
      </c>
      <c r="K5" s="134" t="s">
        <v>22</v>
      </c>
      <c r="L5" s="134" t="s">
        <v>22</v>
      </c>
      <c r="M5" s="134" t="s">
        <v>23</v>
      </c>
      <c r="N5" s="134" t="s">
        <v>23</v>
      </c>
      <c r="O5" s="134" t="s">
        <v>24</v>
      </c>
      <c r="P5" s="134" t="s">
        <v>24</v>
      </c>
    </row>
    <row r="6" spans="2:17" ht="15" customHeight="1" thickBot="1" x14ac:dyDescent="0.2">
      <c r="B6" s="637"/>
      <c r="C6" s="12"/>
      <c r="D6" s="130" t="s">
        <v>80</v>
      </c>
      <c r="E6" s="130" t="s">
        <v>81</v>
      </c>
      <c r="F6" s="130" t="s">
        <v>80</v>
      </c>
      <c r="G6" s="130" t="s">
        <v>81</v>
      </c>
      <c r="H6" s="130" t="s">
        <v>80</v>
      </c>
      <c r="I6" s="130" t="s">
        <v>81</v>
      </c>
      <c r="J6" s="130" t="s">
        <v>80</v>
      </c>
      <c r="K6" s="130" t="s">
        <v>81</v>
      </c>
      <c r="L6" s="130" t="s">
        <v>80</v>
      </c>
      <c r="M6" s="130" t="s">
        <v>81</v>
      </c>
      <c r="N6" s="130" t="s">
        <v>80</v>
      </c>
      <c r="O6" s="130" t="s">
        <v>81</v>
      </c>
      <c r="P6" s="131" t="s">
        <v>80</v>
      </c>
    </row>
    <row r="7" spans="2:17" ht="15" customHeight="1" thickTop="1" x14ac:dyDescent="0.15">
      <c r="B7" s="127" t="s">
        <v>79</v>
      </c>
      <c r="C7" s="19"/>
      <c r="D7" s="21"/>
      <c r="E7" s="21"/>
      <c r="F7" s="21"/>
      <c r="G7" s="21"/>
      <c r="H7" s="21"/>
      <c r="I7" s="21"/>
      <c r="J7" s="21"/>
      <c r="K7" s="21"/>
      <c r="L7" s="21"/>
      <c r="M7" s="21"/>
      <c r="N7" s="21"/>
      <c r="O7" s="21"/>
      <c r="P7" s="126"/>
    </row>
    <row r="8" spans="2:17" ht="15" customHeight="1" thickBot="1" x14ac:dyDescent="0.2">
      <c r="B8" s="114" t="s">
        <v>78</v>
      </c>
      <c r="C8" s="58"/>
      <c r="D8" s="112"/>
      <c r="E8" s="112"/>
      <c r="F8" s="112"/>
      <c r="G8" s="112"/>
      <c r="H8" s="112"/>
      <c r="I8" s="112"/>
      <c r="J8" s="112"/>
      <c r="K8" s="112"/>
      <c r="L8" s="112"/>
      <c r="M8" s="112"/>
      <c r="N8" s="112"/>
      <c r="O8" s="112"/>
      <c r="P8" s="113"/>
    </row>
    <row r="9" spans="2:17" ht="15" customHeight="1" thickTop="1" thickBot="1" x14ac:dyDescent="0.2">
      <c r="B9" s="109" t="s">
        <v>30</v>
      </c>
      <c r="C9" s="108"/>
      <c r="D9" s="106"/>
      <c r="E9" s="107"/>
      <c r="F9" s="106"/>
      <c r="G9" s="107"/>
      <c r="H9" s="106"/>
      <c r="I9" s="107"/>
      <c r="J9" s="106"/>
      <c r="K9" s="107"/>
      <c r="L9" s="106"/>
      <c r="M9" s="107"/>
      <c r="N9" s="107"/>
      <c r="O9" s="107"/>
      <c r="P9" s="107"/>
    </row>
    <row r="10" spans="2:17" ht="15" customHeight="1" x14ac:dyDescent="0.15">
      <c r="B10" s="60"/>
      <c r="C10" s="60"/>
      <c r="D10" s="60"/>
      <c r="E10" s="60"/>
      <c r="F10" s="60"/>
      <c r="G10" s="60"/>
      <c r="H10" s="60"/>
      <c r="I10" s="60"/>
      <c r="J10" s="60"/>
      <c r="K10" s="60"/>
      <c r="L10" s="60"/>
      <c r="M10" s="60"/>
      <c r="N10" s="60"/>
      <c r="O10" s="60"/>
      <c r="P10" s="60"/>
      <c r="Q10" s="60"/>
    </row>
    <row r="11" spans="2:17" ht="15" customHeight="1" thickBot="1" x14ac:dyDescent="0.2">
      <c r="B11" s="60"/>
      <c r="C11" s="60"/>
      <c r="D11" s="60"/>
      <c r="F11" s="60"/>
      <c r="H11" s="60"/>
      <c r="J11" s="60"/>
      <c r="L11" s="60"/>
      <c r="N11" s="60"/>
      <c r="P11" s="4" t="s">
        <v>15</v>
      </c>
    </row>
    <row r="12" spans="2:17" ht="15" customHeight="1" x14ac:dyDescent="0.15">
      <c r="B12" s="5"/>
      <c r="C12" s="7" t="s">
        <v>16</v>
      </c>
      <c r="D12" s="134" t="s">
        <v>25</v>
      </c>
      <c r="E12" s="134" t="s">
        <v>25</v>
      </c>
      <c r="F12" s="134" t="s">
        <v>26</v>
      </c>
      <c r="G12" s="134" t="s">
        <v>26</v>
      </c>
      <c r="H12" s="134" t="s">
        <v>27</v>
      </c>
      <c r="I12" s="134" t="s">
        <v>27</v>
      </c>
      <c r="J12" s="134" t="s">
        <v>28</v>
      </c>
      <c r="K12" s="134" t="s">
        <v>28</v>
      </c>
      <c r="L12" s="134" t="s">
        <v>29</v>
      </c>
      <c r="M12" s="134" t="s">
        <v>29</v>
      </c>
      <c r="N12" s="134" t="s">
        <v>76</v>
      </c>
      <c r="O12" s="133" t="s">
        <v>76</v>
      </c>
      <c r="P12" s="132"/>
      <c r="Q12" s="60"/>
    </row>
    <row r="13" spans="2:17" ht="15" customHeight="1" thickBot="1" x14ac:dyDescent="0.2">
      <c r="B13" s="637"/>
      <c r="C13" s="12"/>
      <c r="D13" s="130" t="s">
        <v>81</v>
      </c>
      <c r="E13" s="130" t="s">
        <v>80</v>
      </c>
      <c r="F13" s="130" t="s">
        <v>81</v>
      </c>
      <c r="G13" s="130" t="s">
        <v>80</v>
      </c>
      <c r="H13" s="130" t="s">
        <v>81</v>
      </c>
      <c r="I13" s="130" t="s">
        <v>80</v>
      </c>
      <c r="J13" s="130" t="s">
        <v>81</v>
      </c>
      <c r="K13" s="130" t="s">
        <v>80</v>
      </c>
      <c r="L13" s="130" t="s">
        <v>81</v>
      </c>
      <c r="M13" s="131" t="s">
        <v>80</v>
      </c>
      <c r="N13" s="130" t="s">
        <v>81</v>
      </c>
      <c r="O13" s="129" t="s">
        <v>80</v>
      </c>
      <c r="P13" s="128" t="s">
        <v>30</v>
      </c>
      <c r="Q13" s="60"/>
    </row>
    <row r="14" spans="2:17" ht="15" customHeight="1" thickTop="1" x14ac:dyDescent="0.15">
      <c r="B14" s="127" t="s">
        <v>79</v>
      </c>
      <c r="C14" s="19"/>
      <c r="D14" s="21"/>
      <c r="E14" s="21"/>
      <c r="F14" s="21"/>
      <c r="G14" s="21"/>
      <c r="H14" s="21"/>
      <c r="I14" s="21"/>
      <c r="J14" s="21"/>
      <c r="K14" s="21"/>
      <c r="L14" s="21"/>
      <c r="M14" s="126"/>
      <c r="N14" s="21"/>
      <c r="O14" s="125"/>
      <c r="P14" s="124"/>
      <c r="Q14" s="60"/>
    </row>
    <row r="15" spans="2:17" ht="15" customHeight="1" thickBot="1" x14ac:dyDescent="0.2">
      <c r="B15" s="114" t="s">
        <v>78</v>
      </c>
      <c r="C15" s="58"/>
      <c r="D15" s="112"/>
      <c r="E15" s="112"/>
      <c r="F15" s="112"/>
      <c r="G15" s="112"/>
      <c r="H15" s="112"/>
      <c r="I15" s="112"/>
      <c r="J15" s="112"/>
      <c r="K15" s="112"/>
      <c r="L15" s="112"/>
      <c r="M15" s="113"/>
      <c r="N15" s="112"/>
      <c r="O15" s="111"/>
      <c r="P15" s="110"/>
      <c r="Q15" s="60"/>
    </row>
    <row r="16" spans="2:17" ht="15" customHeight="1" thickTop="1" thickBot="1" x14ac:dyDescent="0.2">
      <c r="B16" s="109" t="s">
        <v>30</v>
      </c>
      <c r="C16" s="108"/>
      <c r="D16" s="106"/>
      <c r="E16" s="106"/>
      <c r="F16" s="107"/>
      <c r="G16" s="106"/>
      <c r="H16" s="107"/>
      <c r="I16" s="106"/>
      <c r="J16" s="107"/>
      <c r="K16" s="106"/>
      <c r="L16" s="107"/>
      <c r="M16" s="107"/>
      <c r="N16" s="106"/>
      <c r="O16" s="105"/>
      <c r="P16" s="104"/>
      <c r="Q16" s="60"/>
    </row>
    <row r="17" spans="2:16" ht="15" customHeight="1" x14ac:dyDescent="0.15">
      <c r="B17" s="60"/>
      <c r="C17" s="60"/>
      <c r="D17" s="60"/>
      <c r="F17" s="60"/>
      <c r="H17" s="60"/>
      <c r="J17" s="60"/>
      <c r="L17" s="60"/>
      <c r="N17" s="60"/>
      <c r="P17" s="60"/>
    </row>
    <row r="18" spans="2:16" ht="15" customHeight="1" x14ac:dyDescent="0.15">
      <c r="B18" s="1" t="s">
        <v>375</v>
      </c>
      <c r="C18" s="60"/>
    </row>
    <row r="19" spans="2:16" ht="15" customHeight="1" x14ac:dyDescent="0.15">
      <c r="B19" s="60" t="s">
        <v>374</v>
      </c>
      <c r="C19" s="60"/>
    </row>
    <row r="20" spans="2:16" ht="15" customHeight="1" x14ac:dyDescent="0.15">
      <c r="B20" s="60"/>
      <c r="C20" s="60"/>
    </row>
    <row r="21" spans="2:16" ht="15" customHeight="1" x14ac:dyDescent="0.15">
      <c r="B21" s="60"/>
      <c r="C21" s="60"/>
    </row>
    <row r="22" spans="2:16" ht="15" customHeight="1" x14ac:dyDescent="0.15">
      <c r="B22" s="60"/>
      <c r="C22" s="60"/>
    </row>
    <row r="23" spans="2:16" ht="15" customHeight="1" x14ac:dyDescent="0.15">
      <c r="B23" s="60"/>
      <c r="C23" s="60"/>
    </row>
    <row r="24" spans="2:16" ht="15" customHeight="1" x14ac:dyDescent="0.15">
      <c r="B24" s="60"/>
      <c r="C24" s="60"/>
    </row>
    <row r="25" spans="2:16" ht="15" customHeight="1" x14ac:dyDescent="0.15">
      <c r="B25" s="60"/>
      <c r="C25" s="60"/>
    </row>
    <row r="26" spans="2:16" ht="15" customHeight="1" x14ac:dyDescent="0.15">
      <c r="B26" s="60"/>
      <c r="C26" s="60"/>
    </row>
    <row r="27" spans="2:16" ht="15" customHeight="1" x14ac:dyDescent="0.15">
      <c r="B27" s="60"/>
      <c r="C27" s="60"/>
    </row>
    <row r="28" spans="2:16" ht="15" customHeight="1" x14ac:dyDescent="0.15">
      <c r="B28" s="60"/>
      <c r="C28" s="60"/>
    </row>
    <row r="29" spans="2:16" ht="15" customHeight="1" x14ac:dyDescent="0.15">
      <c r="B29" s="60"/>
      <c r="C29" s="60"/>
    </row>
    <row r="30" spans="2:16" ht="15" customHeight="1" x14ac:dyDescent="0.15">
      <c r="B30" s="60"/>
      <c r="C30" s="60"/>
    </row>
    <row r="31" spans="2:16" ht="15" customHeight="1" x14ac:dyDescent="0.15">
      <c r="B31" s="60"/>
      <c r="C31" s="60"/>
    </row>
    <row r="32" spans="2:16" ht="15" customHeight="1" x14ac:dyDescent="0.15">
      <c r="B32" s="60"/>
      <c r="C32" s="60"/>
    </row>
    <row r="33" spans="2:3" ht="15" customHeight="1" x14ac:dyDescent="0.15">
      <c r="B33" s="60"/>
      <c r="C33" s="60"/>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65"/>
  <sheetViews>
    <sheetView showZeros="0" view="pageBreakPreview" zoomScale="85" zoomScaleNormal="100" zoomScaleSheetLayoutView="85" workbookViewId="0">
      <pane xSplit="4" ySplit="7" topLeftCell="E8" activePane="bottomRight" state="frozen"/>
      <selection pane="topRight" activeCell="E1" sqref="E1"/>
      <selection pane="bottomLeft" activeCell="A8" sqref="A8"/>
      <selection pane="bottomRight" activeCell="E8" sqref="E8"/>
    </sheetView>
  </sheetViews>
  <sheetFormatPr defaultRowHeight="13.5" customHeight="1" x14ac:dyDescent="0.15"/>
  <cols>
    <col min="1" max="1" width="5.25" style="136" bestFit="1" customWidth="1"/>
    <col min="2" max="2" width="9" style="136"/>
    <col min="3" max="4" width="6.625" style="136" customWidth="1"/>
    <col min="5" max="10" width="6.625" style="135" customWidth="1"/>
    <col min="11" max="11" width="7.125" style="135" bestFit="1" customWidth="1"/>
    <col min="12" max="12" width="6.625" style="136" customWidth="1"/>
    <col min="13" max="20" width="6.625" style="135" customWidth="1"/>
    <col min="21" max="16384" width="9" style="135"/>
  </cols>
  <sheetData>
    <row r="1" spans="1:20" ht="13.5" customHeight="1" x14ac:dyDescent="0.15">
      <c r="T1" s="151" t="s">
        <v>106</v>
      </c>
    </row>
    <row r="2" spans="1:20" ht="13.5" customHeight="1" x14ac:dyDescent="0.15">
      <c r="A2" s="150" t="s">
        <v>105</v>
      </c>
    </row>
    <row r="3" spans="1:20" ht="13.5" customHeight="1" x14ac:dyDescent="0.15">
      <c r="A3" s="135"/>
      <c r="K3" s="650" t="s">
        <v>534</v>
      </c>
    </row>
    <row r="4" spans="1:20" ht="13.5" customHeight="1" x14ac:dyDescent="0.15">
      <c r="A4" s="1033" t="s">
        <v>104</v>
      </c>
      <c r="B4" s="1037" t="s">
        <v>103</v>
      </c>
      <c r="C4" s="1040" t="s">
        <v>609</v>
      </c>
      <c r="D4" s="1041"/>
      <c r="E4" s="1041"/>
      <c r="F4" s="1041"/>
      <c r="G4" s="1041"/>
      <c r="H4" s="1041"/>
      <c r="I4" s="1041"/>
      <c r="J4" s="1042"/>
      <c r="K4" s="1043" t="s">
        <v>102</v>
      </c>
      <c r="L4" s="1044"/>
      <c r="M4" s="1044"/>
      <c r="N4" s="1044"/>
      <c r="O4" s="1044"/>
      <c r="P4" s="1044"/>
      <c r="Q4" s="1044"/>
      <c r="R4" s="1044"/>
      <c r="S4" s="1044"/>
      <c r="T4" s="1045"/>
    </row>
    <row r="5" spans="1:20" ht="13.5" customHeight="1" x14ac:dyDescent="0.15">
      <c r="A5" s="1034"/>
      <c r="B5" s="1038"/>
      <c r="C5" s="1046" t="s">
        <v>100</v>
      </c>
      <c r="D5" s="1048" t="s">
        <v>99</v>
      </c>
      <c r="E5" s="1050" t="s">
        <v>98</v>
      </c>
      <c r="F5" s="1051"/>
      <c r="G5" s="1051"/>
      <c r="H5" s="1051"/>
      <c r="I5" s="1051"/>
      <c r="J5" s="1052"/>
      <c r="K5" s="1053" t="s">
        <v>610</v>
      </c>
      <c r="L5" s="1055" t="s">
        <v>100</v>
      </c>
      <c r="M5" s="1050" t="s">
        <v>98</v>
      </c>
      <c r="N5" s="1051"/>
      <c r="O5" s="1051"/>
      <c r="P5" s="1051"/>
      <c r="Q5" s="1051"/>
      <c r="R5" s="1051"/>
      <c r="S5" s="1051"/>
      <c r="T5" s="1057"/>
    </row>
    <row r="6" spans="1:20" ht="13.5" customHeight="1" x14ac:dyDescent="0.15">
      <c r="A6" s="1035"/>
      <c r="B6" s="1038"/>
      <c r="C6" s="1047"/>
      <c r="D6" s="1049"/>
      <c r="E6" s="1050" t="s">
        <v>97</v>
      </c>
      <c r="F6" s="1051"/>
      <c r="G6" s="1057"/>
      <c r="H6" s="1050" t="s">
        <v>96</v>
      </c>
      <c r="I6" s="1051"/>
      <c r="J6" s="1052"/>
      <c r="K6" s="1046"/>
      <c r="L6" s="1056"/>
      <c r="M6" s="1050" t="s">
        <v>97</v>
      </c>
      <c r="N6" s="1051"/>
      <c r="O6" s="1051"/>
      <c r="P6" s="1057"/>
      <c r="Q6" s="1050" t="s">
        <v>96</v>
      </c>
      <c r="R6" s="1051"/>
      <c r="S6" s="1051"/>
      <c r="T6" s="1057"/>
    </row>
    <row r="7" spans="1:20" ht="68.25" thickBot="1" x14ac:dyDescent="0.2">
      <c r="A7" s="1036"/>
      <c r="B7" s="1039"/>
      <c r="C7" s="149" t="s">
        <v>605</v>
      </c>
      <c r="D7" s="956" t="s">
        <v>606</v>
      </c>
      <c r="E7" s="957" t="s">
        <v>88</v>
      </c>
      <c r="F7" s="958" t="s">
        <v>95</v>
      </c>
      <c r="G7" s="958" t="s">
        <v>94</v>
      </c>
      <c r="H7" s="957" t="s">
        <v>88</v>
      </c>
      <c r="I7" s="958" t="s">
        <v>95</v>
      </c>
      <c r="J7" s="958" t="s">
        <v>94</v>
      </c>
      <c r="K7" s="1054"/>
      <c r="L7" s="148" t="s">
        <v>605</v>
      </c>
      <c r="M7" s="145" t="s">
        <v>88</v>
      </c>
      <c r="N7" s="146" t="s">
        <v>91</v>
      </c>
      <c r="O7" s="146" t="s">
        <v>612</v>
      </c>
      <c r="P7" s="146" t="s">
        <v>604</v>
      </c>
      <c r="Q7" s="145" t="s">
        <v>88</v>
      </c>
      <c r="R7" s="146" t="s">
        <v>87</v>
      </c>
      <c r="S7" s="146" t="s">
        <v>613</v>
      </c>
      <c r="T7" s="145" t="s">
        <v>614</v>
      </c>
    </row>
    <row r="8" spans="1:20" ht="13.5" customHeight="1" thickTop="1" x14ac:dyDescent="0.15">
      <c r="A8" s="1029">
        <v>1</v>
      </c>
      <c r="B8" s="1030" t="s">
        <v>435</v>
      </c>
      <c r="C8" s="1032">
        <f>E8+H8+E9+H9</f>
        <v>100</v>
      </c>
      <c r="D8" s="1020">
        <v>54</v>
      </c>
      <c r="E8" s="572">
        <v>50</v>
      </c>
      <c r="F8" s="141">
        <f t="shared" ref="F8:F39" si="0">E8/210*1000</f>
        <v>238.09523809523807</v>
      </c>
      <c r="G8" s="952"/>
      <c r="H8" s="572">
        <v>50</v>
      </c>
      <c r="I8" s="141">
        <f t="shared" ref="I8:I39" si="1">H8/210/SQRT(3)*1000</f>
        <v>137.46434980705374</v>
      </c>
      <c r="J8" s="954"/>
      <c r="K8" s="1022"/>
      <c r="L8" s="1024">
        <f>+M8+M9+Q8+Q9</f>
        <v>0</v>
      </c>
      <c r="M8" s="142"/>
      <c r="N8" s="141">
        <f t="shared" ref="N8:N39" si="2">+M8/210*1000</f>
        <v>0</v>
      </c>
      <c r="O8" s="140"/>
      <c r="P8" s="143">
        <f t="shared" ref="P8:P39" si="3">IF(N8=0,0,O8/N8*100)</f>
        <v>0</v>
      </c>
      <c r="Q8" s="142"/>
      <c r="R8" s="141">
        <f t="shared" ref="R8:R39" si="4">+Q8/210/SQRT(3)*1000</f>
        <v>0</v>
      </c>
      <c r="S8" s="140"/>
      <c r="T8" s="138">
        <f t="shared" ref="T8:T39" si="5">IF(R8=0,0,S8/R8*100)</f>
        <v>0</v>
      </c>
    </row>
    <row r="9" spans="1:20" ht="13.5" customHeight="1" x14ac:dyDescent="0.15">
      <c r="A9" s="1026"/>
      <c r="B9" s="1031"/>
      <c r="C9" s="1028"/>
      <c r="D9" s="1021"/>
      <c r="E9" s="575"/>
      <c r="F9" s="436">
        <f t="shared" si="0"/>
        <v>0</v>
      </c>
      <c r="G9" s="953"/>
      <c r="H9" s="575"/>
      <c r="I9" s="436">
        <f t="shared" si="1"/>
        <v>0</v>
      </c>
      <c r="J9" s="955"/>
      <c r="K9" s="1023"/>
      <c r="L9" s="1025"/>
      <c r="M9" s="144"/>
      <c r="N9" s="436">
        <f t="shared" si="2"/>
        <v>0</v>
      </c>
      <c r="O9" s="437"/>
      <c r="P9" s="578">
        <f t="shared" si="3"/>
        <v>0</v>
      </c>
      <c r="Q9" s="144"/>
      <c r="R9" s="436">
        <f t="shared" si="4"/>
        <v>0</v>
      </c>
      <c r="S9" s="437"/>
      <c r="T9" s="439">
        <f t="shared" si="5"/>
        <v>0</v>
      </c>
    </row>
    <row r="10" spans="1:20" ht="13.5" customHeight="1" x14ac:dyDescent="0.15">
      <c r="A10" s="1026">
        <f>+A8+1</f>
        <v>2</v>
      </c>
      <c r="B10" s="1027" t="s">
        <v>436</v>
      </c>
      <c r="C10" s="1028">
        <f>E10+H10+E11+H11</f>
        <v>125</v>
      </c>
      <c r="D10" s="1021">
        <v>93</v>
      </c>
      <c r="E10" s="575">
        <v>75</v>
      </c>
      <c r="F10" s="436">
        <f t="shared" si="0"/>
        <v>357.14285714285717</v>
      </c>
      <c r="G10" s="953"/>
      <c r="H10" s="575">
        <v>50</v>
      </c>
      <c r="I10" s="436">
        <f t="shared" si="1"/>
        <v>137.46434980705374</v>
      </c>
      <c r="J10" s="955"/>
      <c r="K10" s="1023"/>
      <c r="L10" s="1025">
        <f>+M10+M11+Q10+Q11</f>
        <v>0</v>
      </c>
      <c r="M10" s="144"/>
      <c r="N10" s="436">
        <f t="shared" si="2"/>
        <v>0</v>
      </c>
      <c r="O10" s="437"/>
      <c r="P10" s="578">
        <f t="shared" si="3"/>
        <v>0</v>
      </c>
      <c r="Q10" s="144"/>
      <c r="R10" s="436">
        <f t="shared" si="4"/>
        <v>0</v>
      </c>
      <c r="S10" s="437"/>
      <c r="T10" s="439">
        <f t="shared" si="5"/>
        <v>0</v>
      </c>
    </row>
    <row r="11" spans="1:20" ht="13.5" customHeight="1" x14ac:dyDescent="0.15">
      <c r="A11" s="1026"/>
      <c r="B11" s="1027"/>
      <c r="C11" s="1028"/>
      <c r="D11" s="1021"/>
      <c r="E11" s="575"/>
      <c r="F11" s="436">
        <f t="shared" si="0"/>
        <v>0</v>
      </c>
      <c r="G11" s="953"/>
      <c r="H11" s="575"/>
      <c r="I11" s="436">
        <f t="shared" si="1"/>
        <v>0</v>
      </c>
      <c r="J11" s="955"/>
      <c r="K11" s="1023"/>
      <c r="L11" s="1025"/>
      <c r="M11" s="144"/>
      <c r="N11" s="436">
        <f t="shared" si="2"/>
        <v>0</v>
      </c>
      <c r="O11" s="437"/>
      <c r="P11" s="578">
        <f t="shared" si="3"/>
        <v>0</v>
      </c>
      <c r="Q11" s="144"/>
      <c r="R11" s="436">
        <f t="shared" si="4"/>
        <v>0</v>
      </c>
      <c r="S11" s="437"/>
      <c r="T11" s="439">
        <f t="shared" si="5"/>
        <v>0</v>
      </c>
    </row>
    <row r="12" spans="1:20" ht="13.5" customHeight="1" x14ac:dyDescent="0.15">
      <c r="A12" s="1026">
        <f>+A10+1</f>
        <v>3</v>
      </c>
      <c r="B12" s="1027" t="s">
        <v>437</v>
      </c>
      <c r="C12" s="1028">
        <f>E12+H12+E13+H13</f>
        <v>175</v>
      </c>
      <c r="D12" s="1021">
        <v>37</v>
      </c>
      <c r="E12" s="575">
        <v>100</v>
      </c>
      <c r="F12" s="436">
        <f t="shared" si="0"/>
        <v>476.19047619047615</v>
      </c>
      <c r="G12" s="953"/>
      <c r="H12" s="575">
        <v>75</v>
      </c>
      <c r="I12" s="436">
        <f t="shared" si="1"/>
        <v>206.19652471058063</v>
      </c>
      <c r="J12" s="955"/>
      <c r="K12" s="1023"/>
      <c r="L12" s="1025">
        <f>+M12+M13+Q12+Q13</f>
        <v>0</v>
      </c>
      <c r="M12" s="144"/>
      <c r="N12" s="436">
        <f t="shared" si="2"/>
        <v>0</v>
      </c>
      <c r="O12" s="437"/>
      <c r="P12" s="578">
        <f t="shared" si="3"/>
        <v>0</v>
      </c>
      <c r="Q12" s="144"/>
      <c r="R12" s="436">
        <f t="shared" si="4"/>
        <v>0</v>
      </c>
      <c r="S12" s="437"/>
      <c r="T12" s="439">
        <f t="shared" si="5"/>
        <v>0</v>
      </c>
    </row>
    <row r="13" spans="1:20" ht="13.5" customHeight="1" x14ac:dyDescent="0.15">
      <c r="A13" s="1026"/>
      <c r="B13" s="1027"/>
      <c r="C13" s="1028"/>
      <c r="D13" s="1021"/>
      <c r="E13" s="575"/>
      <c r="F13" s="436">
        <f t="shared" si="0"/>
        <v>0</v>
      </c>
      <c r="G13" s="953"/>
      <c r="H13" s="575"/>
      <c r="I13" s="436">
        <f t="shared" si="1"/>
        <v>0</v>
      </c>
      <c r="J13" s="955"/>
      <c r="K13" s="1023"/>
      <c r="L13" s="1025"/>
      <c r="M13" s="144"/>
      <c r="N13" s="436">
        <f t="shared" si="2"/>
        <v>0</v>
      </c>
      <c r="O13" s="437"/>
      <c r="P13" s="578">
        <f t="shared" si="3"/>
        <v>0</v>
      </c>
      <c r="Q13" s="144"/>
      <c r="R13" s="436">
        <f t="shared" si="4"/>
        <v>0</v>
      </c>
      <c r="S13" s="437"/>
      <c r="T13" s="439">
        <f t="shared" si="5"/>
        <v>0</v>
      </c>
    </row>
    <row r="14" spans="1:20" ht="13.5" customHeight="1" x14ac:dyDescent="0.15">
      <c r="A14" s="1026">
        <f>+A12+1</f>
        <v>4</v>
      </c>
      <c r="B14" s="1027" t="s">
        <v>438</v>
      </c>
      <c r="C14" s="1028">
        <f>E14+H14+E15+H15</f>
        <v>0</v>
      </c>
      <c r="D14" s="1058" t="s">
        <v>603</v>
      </c>
      <c r="E14" s="575"/>
      <c r="F14" s="436">
        <f t="shared" si="0"/>
        <v>0</v>
      </c>
      <c r="G14" s="953"/>
      <c r="H14" s="575"/>
      <c r="I14" s="436">
        <f t="shared" si="1"/>
        <v>0</v>
      </c>
      <c r="J14" s="955"/>
      <c r="K14" s="1023"/>
      <c r="L14" s="1025">
        <f>+M14+M15+Q14+Q15</f>
        <v>0</v>
      </c>
      <c r="M14" s="144"/>
      <c r="N14" s="436">
        <f t="shared" si="2"/>
        <v>0</v>
      </c>
      <c r="O14" s="437"/>
      <c r="P14" s="578">
        <f t="shared" si="3"/>
        <v>0</v>
      </c>
      <c r="Q14" s="144"/>
      <c r="R14" s="436">
        <f t="shared" si="4"/>
        <v>0</v>
      </c>
      <c r="S14" s="437"/>
      <c r="T14" s="439">
        <f t="shared" si="5"/>
        <v>0</v>
      </c>
    </row>
    <row r="15" spans="1:20" ht="13.5" customHeight="1" x14ac:dyDescent="0.15">
      <c r="A15" s="1026"/>
      <c r="B15" s="1027"/>
      <c r="C15" s="1028"/>
      <c r="D15" s="1059"/>
      <c r="E15" s="575"/>
      <c r="F15" s="436">
        <f t="shared" si="0"/>
        <v>0</v>
      </c>
      <c r="G15" s="953"/>
      <c r="H15" s="575"/>
      <c r="I15" s="436">
        <f t="shared" si="1"/>
        <v>0</v>
      </c>
      <c r="J15" s="955"/>
      <c r="K15" s="1023"/>
      <c r="L15" s="1025"/>
      <c r="M15" s="144"/>
      <c r="N15" s="436">
        <f t="shared" si="2"/>
        <v>0</v>
      </c>
      <c r="O15" s="437"/>
      <c r="P15" s="578">
        <f t="shared" si="3"/>
        <v>0</v>
      </c>
      <c r="Q15" s="144"/>
      <c r="R15" s="436">
        <f t="shared" si="4"/>
        <v>0</v>
      </c>
      <c r="S15" s="437"/>
      <c r="T15" s="439">
        <f t="shared" si="5"/>
        <v>0</v>
      </c>
    </row>
    <row r="16" spans="1:20" ht="13.5" customHeight="1" x14ac:dyDescent="0.15">
      <c r="A16" s="1026">
        <f>+A14+1</f>
        <v>5</v>
      </c>
      <c r="B16" s="1027" t="s">
        <v>439</v>
      </c>
      <c r="C16" s="1028">
        <f>E16+H16+E17+H17</f>
        <v>150</v>
      </c>
      <c r="D16" s="1021">
        <v>69</v>
      </c>
      <c r="E16" s="575">
        <v>75</v>
      </c>
      <c r="F16" s="436">
        <f t="shared" si="0"/>
        <v>357.14285714285717</v>
      </c>
      <c r="G16" s="953"/>
      <c r="H16" s="575">
        <v>75</v>
      </c>
      <c r="I16" s="436">
        <f t="shared" si="1"/>
        <v>206.19652471058063</v>
      </c>
      <c r="J16" s="955"/>
      <c r="K16" s="1023"/>
      <c r="L16" s="1025">
        <f>+M16+M17+Q16+Q17</f>
        <v>0</v>
      </c>
      <c r="M16" s="144"/>
      <c r="N16" s="436">
        <f t="shared" si="2"/>
        <v>0</v>
      </c>
      <c r="O16" s="437"/>
      <c r="P16" s="578">
        <f t="shared" si="3"/>
        <v>0</v>
      </c>
      <c r="Q16" s="144"/>
      <c r="R16" s="436">
        <f t="shared" si="4"/>
        <v>0</v>
      </c>
      <c r="S16" s="437"/>
      <c r="T16" s="439">
        <f t="shared" si="5"/>
        <v>0</v>
      </c>
    </row>
    <row r="17" spans="1:20" ht="13.5" customHeight="1" x14ac:dyDescent="0.15">
      <c r="A17" s="1026"/>
      <c r="B17" s="1027"/>
      <c r="C17" s="1028"/>
      <c r="D17" s="1021"/>
      <c r="E17" s="575"/>
      <c r="F17" s="436">
        <f t="shared" si="0"/>
        <v>0</v>
      </c>
      <c r="G17" s="953"/>
      <c r="H17" s="575"/>
      <c r="I17" s="436">
        <f t="shared" si="1"/>
        <v>0</v>
      </c>
      <c r="J17" s="955"/>
      <c r="K17" s="1023"/>
      <c r="L17" s="1025"/>
      <c r="M17" s="144"/>
      <c r="N17" s="436">
        <f t="shared" si="2"/>
        <v>0</v>
      </c>
      <c r="O17" s="437"/>
      <c r="P17" s="578">
        <f t="shared" si="3"/>
        <v>0</v>
      </c>
      <c r="Q17" s="144"/>
      <c r="R17" s="436">
        <f t="shared" si="4"/>
        <v>0</v>
      </c>
      <c r="S17" s="437"/>
      <c r="T17" s="439">
        <f t="shared" si="5"/>
        <v>0</v>
      </c>
    </row>
    <row r="18" spans="1:20" ht="13.5" customHeight="1" x14ac:dyDescent="0.15">
      <c r="A18" s="1026">
        <f>+A16+1</f>
        <v>6</v>
      </c>
      <c r="B18" s="1027" t="s">
        <v>440</v>
      </c>
      <c r="C18" s="1028">
        <f>E18+H18+E19+H19</f>
        <v>175</v>
      </c>
      <c r="D18" s="1021">
        <v>65</v>
      </c>
      <c r="E18" s="575">
        <v>100</v>
      </c>
      <c r="F18" s="436">
        <f t="shared" si="0"/>
        <v>476.19047619047615</v>
      </c>
      <c r="G18" s="953"/>
      <c r="H18" s="575">
        <v>75</v>
      </c>
      <c r="I18" s="436">
        <f t="shared" si="1"/>
        <v>206.19652471058063</v>
      </c>
      <c r="J18" s="955"/>
      <c r="K18" s="1023"/>
      <c r="L18" s="1025">
        <f>+M18+M19+Q18+Q19</f>
        <v>0</v>
      </c>
      <c r="M18" s="144"/>
      <c r="N18" s="436">
        <f t="shared" si="2"/>
        <v>0</v>
      </c>
      <c r="O18" s="437"/>
      <c r="P18" s="578">
        <f t="shared" si="3"/>
        <v>0</v>
      </c>
      <c r="Q18" s="144"/>
      <c r="R18" s="436">
        <f t="shared" si="4"/>
        <v>0</v>
      </c>
      <c r="S18" s="437"/>
      <c r="T18" s="439">
        <f t="shared" si="5"/>
        <v>0</v>
      </c>
    </row>
    <row r="19" spans="1:20" ht="13.5" customHeight="1" x14ac:dyDescent="0.15">
      <c r="A19" s="1026"/>
      <c r="B19" s="1027"/>
      <c r="C19" s="1028"/>
      <c r="D19" s="1021"/>
      <c r="E19" s="575"/>
      <c r="F19" s="436">
        <f t="shared" si="0"/>
        <v>0</v>
      </c>
      <c r="G19" s="953"/>
      <c r="H19" s="575"/>
      <c r="I19" s="436">
        <f t="shared" si="1"/>
        <v>0</v>
      </c>
      <c r="J19" s="955"/>
      <c r="K19" s="1023"/>
      <c r="L19" s="1025"/>
      <c r="M19" s="144"/>
      <c r="N19" s="436">
        <f t="shared" si="2"/>
        <v>0</v>
      </c>
      <c r="O19" s="437"/>
      <c r="P19" s="578">
        <f t="shared" si="3"/>
        <v>0</v>
      </c>
      <c r="Q19" s="144"/>
      <c r="R19" s="436">
        <f t="shared" si="4"/>
        <v>0</v>
      </c>
      <c r="S19" s="437"/>
      <c r="T19" s="439">
        <f t="shared" si="5"/>
        <v>0</v>
      </c>
    </row>
    <row r="20" spans="1:20" ht="13.5" customHeight="1" x14ac:dyDescent="0.15">
      <c r="A20" s="1026">
        <f>+A18+1</f>
        <v>7</v>
      </c>
      <c r="B20" s="1027" t="s">
        <v>441</v>
      </c>
      <c r="C20" s="1028">
        <f>E20+H20+E21+H21</f>
        <v>150</v>
      </c>
      <c r="D20" s="1021">
        <v>61</v>
      </c>
      <c r="E20" s="575">
        <v>75</v>
      </c>
      <c r="F20" s="436">
        <f t="shared" si="0"/>
        <v>357.14285714285717</v>
      </c>
      <c r="G20" s="953"/>
      <c r="H20" s="575">
        <v>75</v>
      </c>
      <c r="I20" s="436">
        <f t="shared" si="1"/>
        <v>206.19652471058063</v>
      </c>
      <c r="J20" s="955"/>
      <c r="K20" s="1023"/>
      <c r="L20" s="1025">
        <f>+M20+M21+Q20+Q21</f>
        <v>0</v>
      </c>
      <c r="M20" s="144"/>
      <c r="N20" s="436">
        <f t="shared" si="2"/>
        <v>0</v>
      </c>
      <c r="O20" s="437"/>
      <c r="P20" s="578">
        <f t="shared" si="3"/>
        <v>0</v>
      </c>
      <c r="Q20" s="144"/>
      <c r="R20" s="436">
        <f t="shared" si="4"/>
        <v>0</v>
      </c>
      <c r="S20" s="437"/>
      <c r="T20" s="439">
        <f t="shared" si="5"/>
        <v>0</v>
      </c>
    </row>
    <row r="21" spans="1:20" ht="13.5" customHeight="1" x14ac:dyDescent="0.15">
      <c r="A21" s="1026"/>
      <c r="B21" s="1027"/>
      <c r="C21" s="1028"/>
      <c r="D21" s="1021"/>
      <c r="E21" s="575"/>
      <c r="F21" s="436">
        <f t="shared" si="0"/>
        <v>0</v>
      </c>
      <c r="G21" s="953"/>
      <c r="H21" s="575"/>
      <c r="I21" s="436">
        <f t="shared" si="1"/>
        <v>0</v>
      </c>
      <c r="J21" s="955"/>
      <c r="K21" s="1023"/>
      <c r="L21" s="1025"/>
      <c r="M21" s="144"/>
      <c r="N21" s="436">
        <f t="shared" si="2"/>
        <v>0</v>
      </c>
      <c r="O21" s="437"/>
      <c r="P21" s="578">
        <f t="shared" si="3"/>
        <v>0</v>
      </c>
      <c r="Q21" s="144"/>
      <c r="R21" s="436">
        <f t="shared" si="4"/>
        <v>0</v>
      </c>
      <c r="S21" s="437"/>
      <c r="T21" s="439">
        <f t="shared" si="5"/>
        <v>0</v>
      </c>
    </row>
    <row r="22" spans="1:20" ht="13.5" customHeight="1" x14ac:dyDescent="0.15">
      <c r="A22" s="1026">
        <f>+A20+1</f>
        <v>8</v>
      </c>
      <c r="B22" s="1027" t="s">
        <v>442</v>
      </c>
      <c r="C22" s="1028">
        <f>E22+H22+E23+H23</f>
        <v>200</v>
      </c>
      <c r="D22" s="1021">
        <v>104</v>
      </c>
      <c r="E22" s="575">
        <v>100</v>
      </c>
      <c r="F22" s="436">
        <f t="shared" si="0"/>
        <v>476.19047619047615</v>
      </c>
      <c r="G22" s="953"/>
      <c r="H22" s="575">
        <v>100</v>
      </c>
      <c r="I22" s="436">
        <f t="shared" si="1"/>
        <v>274.92869961410747</v>
      </c>
      <c r="J22" s="955"/>
      <c r="K22" s="1023"/>
      <c r="L22" s="1025">
        <f>+M22+M23+Q22+Q23</f>
        <v>0</v>
      </c>
      <c r="M22" s="144"/>
      <c r="N22" s="436">
        <f t="shared" si="2"/>
        <v>0</v>
      </c>
      <c r="O22" s="437"/>
      <c r="P22" s="578">
        <f t="shared" si="3"/>
        <v>0</v>
      </c>
      <c r="Q22" s="144"/>
      <c r="R22" s="436">
        <f t="shared" si="4"/>
        <v>0</v>
      </c>
      <c r="S22" s="437"/>
      <c r="T22" s="439">
        <f t="shared" si="5"/>
        <v>0</v>
      </c>
    </row>
    <row r="23" spans="1:20" ht="13.5" customHeight="1" x14ac:dyDescent="0.15">
      <c r="A23" s="1026"/>
      <c r="B23" s="1027"/>
      <c r="C23" s="1028"/>
      <c r="D23" s="1021"/>
      <c r="E23" s="575"/>
      <c r="F23" s="436">
        <f t="shared" si="0"/>
        <v>0</v>
      </c>
      <c r="G23" s="953"/>
      <c r="H23" s="575"/>
      <c r="I23" s="436">
        <f t="shared" si="1"/>
        <v>0</v>
      </c>
      <c r="J23" s="955"/>
      <c r="K23" s="1023"/>
      <c r="L23" s="1025"/>
      <c r="M23" s="144"/>
      <c r="N23" s="436">
        <f t="shared" si="2"/>
        <v>0</v>
      </c>
      <c r="O23" s="437"/>
      <c r="P23" s="578">
        <f t="shared" si="3"/>
        <v>0</v>
      </c>
      <c r="Q23" s="144"/>
      <c r="R23" s="436">
        <f t="shared" si="4"/>
        <v>0</v>
      </c>
      <c r="S23" s="437"/>
      <c r="T23" s="439">
        <f t="shared" si="5"/>
        <v>0</v>
      </c>
    </row>
    <row r="24" spans="1:20" ht="13.5" customHeight="1" x14ac:dyDescent="0.15">
      <c r="A24" s="1026">
        <f>+A22+1</f>
        <v>9</v>
      </c>
      <c r="B24" s="1027" t="s">
        <v>443</v>
      </c>
      <c r="C24" s="1028">
        <f>E24+H24+E25+H25</f>
        <v>125</v>
      </c>
      <c r="D24" s="1021">
        <v>63</v>
      </c>
      <c r="E24" s="575">
        <v>75</v>
      </c>
      <c r="F24" s="436">
        <f t="shared" si="0"/>
        <v>357.14285714285717</v>
      </c>
      <c r="G24" s="953"/>
      <c r="H24" s="575">
        <v>50</v>
      </c>
      <c r="I24" s="436">
        <f t="shared" si="1"/>
        <v>137.46434980705374</v>
      </c>
      <c r="J24" s="955"/>
      <c r="K24" s="1023"/>
      <c r="L24" s="1025">
        <f>+M24+M25+Q24+Q25</f>
        <v>0</v>
      </c>
      <c r="M24" s="144"/>
      <c r="N24" s="436">
        <f t="shared" si="2"/>
        <v>0</v>
      </c>
      <c r="O24" s="437"/>
      <c r="P24" s="578">
        <f t="shared" si="3"/>
        <v>0</v>
      </c>
      <c r="Q24" s="144"/>
      <c r="R24" s="436">
        <f t="shared" si="4"/>
        <v>0</v>
      </c>
      <c r="S24" s="437"/>
      <c r="T24" s="439">
        <f t="shared" si="5"/>
        <v>0</v>
      </c>
    </row>
    <row r="25" spans="1:20" ht="13.5" customHeight="1" x14ac:dyDescent="0.15">
      <c r="A25" s="1026"/>
      <c r="B25" s="1027"/>
      <c r="C25" s="1028"/>
      <c r="D25" s="1021"/>
      <c r="E25" s="575"/>
      <c r="F25" s="436">
        <f t="shared" si="0"/>
        <v>0</v>
      </c>
      <c r="G25" s="953"/>
      <c r="H25" s="575"/>
      <c r="I25" s="436">
        <f t="shared" si="1"/>
        <v>0</v>
      </c>
      <c r="J25" s="955"/>
      <c r="K25" s="1023"/>
      <c r="L25" s="1025"/>
      <c r="M25" s="144"/>
      <c r="N25" s="436">
        <f t="shared" si="2"/>
        <v>0</v>
      </c>
      <c r="O25" s="437"/>
      <c r="P25" s="578">
        <f t="shared" si="3"/>
        <v>0</v>
      </c>
      <c r="Q25" s="144"/>
      <c r="R25" s="436">
        <f t="shared" si="4"/>
        <v>0</v>
      </c>
      <c r="S25" s="437"/>
      <c r="T25" s="439">
        <f t="shared" si="5"/>
        <v>0</v>
      </c>
    </row>
    <row r="26" spans="1:20" ht="13.5" customHeight="1" x14ac:dyDescent="0.15">
      <c r="A26" s="1026">
        <f>+A24+1</f>
        <v>10</v>
      </c>
      <c r="B26" s="1027" t="s">
        <v>444</v>
      </c>
      <c r="C26" s="1028">
        <f>E26+H26+E27+H27</f>
        <v>150</v>
      </c>
      <c r="D26" s="1021">
        <v>58</v>
      </c>
      <c r="E26" s="575">
        <v>75</v>
      </c>
      <c r="F26" s="436">
        <f t="shared" si="0"/>
        <v>357.14285714285717</v>
      </c>
      <c r="G26" s="953"/>
      <c r="H26" s="575">
        <v>75</v>
      </c>
      <c r="I26" s="436">
        <f t="shared" si="1"/>
        <v>206.19652471058063</v>
      </c>
      <c r="J26" s="955"/>
      <c r="K26" s="1023"/>
      <c r="L26" s="1025">
        <f>+M26+M27+Q26+Q27</f>
        <v>0</v>
      </c>
      <c r="M26" s="144"/>
      <c r="N26" s="436">
        <f t="shared" si="2"/>
        <v>0</v>
      </c>
      <c r="O26" s="437"/>
      <c r="P26" s="578">
        <f t="shared" si="3"/>
        <v>0</v>
      </c>
      <c r="Q26" s="144"/>
      <c r="R26" s="436">
        <f t="shared" si="4"/>
        <v>0</v>
      </c>
      <c r="S26" s="437"/>
      <c r="T26" s="439">
        <f t="shared" si="5"/>
        <v>0</v>
      </c>
    </row>
    <row r="27" spans="1:20" ht="13.5" customHeight="1" x14ac:dyDescent="0.15">
      <c r="A27" s="1026"/>
      <c r="B27" s="1027"/>
      <c r="C27" s="1028"/>
      <c r="D27" s="1021"/>
      <c r="E27" s="575"/>
      <c r="F27" s="436">
        <f t="shared" si="0"/>
        <v>0</v>
      </c>
      <c r="G27" s="953"/>
      <c r="H27" s="575"/>
      <c r="I27" s="436">
        <f t="shared" si="1"/>
        <v>0</v>
      </c>
      <c r="J27" s="955"/>
      <c r="K27" s="1023"/>
      <c r="L27" s="1025"/>
      <c r="M27" s="144"/>
      <c r="N27" s="436">
        <f t="shared" si="2"/>
        <v>0</v>
      </c>
      <c r="O27" s="437"/>
      <c r="P27" s="578">
        <f t="shared" si="3"/>
        <v>0</v>
      </c>
      <c r="Q27" s="144"/>
      <c r="R27" s="436">
        <f t="shared" si="4"/>
        <v>0</v>
      </c>
      <c r="S27" s="437"/>
      <c r="T27" s="439">
        <f t="shared" si="5"/>
        <v>0</v>
      </c>
    </row>
    <row r="28" spans="1:20" ht="13.5" customHeight="1" x14ac:dyDescent="0.15">
      <c r="A28" s="1026">
        <f>+A26+1</f>
        <v>11</v>
      </c>
      <c r="B28" s="1027" t="s">
        <v>445</v>
      </c>
      <c r="C28" s="1028">
        <f>E28+H28+E29+H29</f>
        <v>175</v>
      </c>
      <c r="D28" s="1021">
        <v>65</v>
      </c>
      <c r="E28" s="575">
        <v>100</v>
      </c>
      <c r="F28" s="436">
        <f t="shared" si="0"/>
        <v>476.19047619047615</v>
      </c>
      <c r="G28" s="953"/>
      <c r="H28" s="575">
        <v>75</v>
      </c>
      <c r="I28" s="436">
        <f t="shared" si="1"/>
        <v>206.19652471058063</v>
      </c>
      <c r="J28" s="955"/>
      <c r="K28" s="1023"/>
      <c r="L28" s="1025">
        <f>+M28+M29+Q28+Q29</f>
        <v>0</v>
      </c>
      <c r="M28" s="144"/>
      <c r="N28" s="436">
        <f t="shared" si="2"/>
        <v>0</v>
      </c>
      <c r="O28" s="437"/>
      <c r="P28" s="578">
        <f t="shared" si="3"/>
        <v>0</v>
      </c>
      <c r="Q28" s="144"/>
      <c r="R28" s="436">
        <f t="shared" si="4"/>
        <v>0</v>
      </c>
      <c r="S28" s="437"/>
      <c r="T28" s="439">
        <f t="shared" si="5"/>
        <v>0</v>
      </c>
    </row>
    <row r="29" spans="1:20" ht="13.5" customHeight="1" x14ac:dyDescent="0.15">
      <c r="A29" s="1026"/>
      <c r="B29" s="1027"/>
      <c r="C29" s="1028"/>
      <c r="D29" s="1021"/>
      <c r="E29" s="575"/>
      <c r="F29" s="436">
        <f t="shared" si="0"/>
        <v>0</v>
      </c>
      <c r="G29" s="953"/>
      <c r="H29" s="575"/>
      <c r="I29" s="436">
        <f t="shared" si="1"/>
        <v>0</v>
      </c>
      <c r="J29" s="955"/>
      <c r="K29" s="1023"/>
      <c r="L29" s="1025"/>
      <c r="M29" s="144"/>
      <c r="N29" s="436">
        <f t="shared" si="2"/>
        <v>0</v>
      </c>
      <c r="O29" s="437"/>
      <c r="P29" s="578">
        <f t="shared" si="3"/>
        <v>0</v>
      </c>
      <c r="Q29" s="144"/>
      <c r="R29" s="436">
        <f t="shared" si="4"/>
        <v>0</v>
      </c>
      <c r="S29" s="437"/>
      <c r="T29" s="439">
        <f t="shared" si="5"/>
        <v>0</v>
      </c>
    </row>
    <row r="30" spans="1:20" ht="13.5" customHeight="1" x14ac:dyDescent="0.15">
      <c r="A30" s="1026">
        <f>+A28+1</f>
        <v>12</v>
      </c>
      <c r="B30" s="1027" t="s">
        <v>446</v>
      </c>
      <c r="C30" s="1028">
        <f>E30+H30+E31+H31</f>
        <v>175</v>
      </c>
      <c r="D30" s="1021">
        <v>59</v>
      </c>
      <c r="E30" s="575">
        <v>100</v>
      </c>
      <c r="F30" s="436">
        <f t="shared" si="0"/>
        <v>476.19047619047615</v>
      </c>
      <c r="G30" s="953"/>
      <c r="H30" s="575">
        <v>75</v>
      </c>
      <c r="I30" s="436">
        <f t="shared" si="1"/>
        <v>206.19652471058063</v>
      </c>
      <c r="J30" s="955"/>
      <c r="K30" s="1023"/>
      <c r="L30" s="1025">
        <f>+M30+M31+Q30+Q31</f>
        <v>0</v>
      </c>
      <c r="M30" s="144"/>
      <c r="N30" s="436">
        <f t="shared" si="2"/>
        <v>0</v>
      </c>
      <c r="O30" s="437"/>
      <c r="P30" s="578">
        <f t="shared" si="3"/>
        <v>0</v>
      </c>
      <c r="Q30" s="144"/>
      <c r="R30" s="436">
        <f t="shared" si="4"/>
        <v>0</v>
      </c>
      <c r="S30" s="437"/>
      <c r="T30" s="439">
        <f t="shared" si="5"/>
        <v>0</v>
      </c>
    </row>
    <row r="31" spans="1:20" ht="13.5" customHeight="1" x14ac:dyDescent="0.15">
      <c r="A31" s="1026"/>
      <c r="B31" s="1027"/>
      <c r="C31" s="1028"/>
      <c r="D31" s="1021"/>
      <c r="E31" s="575"/>
      <c r="F31" s="436">
        <f t="shared" si="0"/>
        <v>0</v>
      </c>
      <c r="G31" s="953"/>
      <c r="H31" s="575"/>
      <c r="I31" s="436">
        <f t="shared" si="1"/>
        <v>0</v>
      </c>
      <c r="J31" s="955"/>
      <c r="K31" s="1023"/>
      <c r="L31" s="1025"/>
      <c r="M31" s="144"/>
      <c r="N31" s="436">
        <f t="shared" si="2"/>
        <v>0</v>
      </c>
      <c r="O31" s="437"/>
      <c r="P31" s="578">
        <f t="shared" si="3"/>
        <v>0</v>
      </c>
      <c r="Q31" s="144"/>
      <c r="R31" s="436">
        <f t="shared" si="4"/>
        <v>0</v>
      </c>
      <c r="S31" s="437"/>
      <c r="T31" s="439">
        <f t="shared" si="5"/>
        <v>0</v>
      </c>
    </row>
    <row r="32" spans="1:20" ht="13.5" customHeight="1" x14ac:dyDescent="0.15">
      <c r="A32" s="1026">
        <f>+A30+1</f>
        <v>13</v>
      </c>
      <c r="B32" s="1027" t="s">
        <v>447</v>
      </c>
      <c r="C32" s="1028">
        <f>E32+H32+E33+H33</f>
        <v>150</v>
      </c>
      <c r="D32" s="1021">
        <v>43</v>
      </c>
      <c r="E32" s="575">
        <v>75</v>
      </c>
      <c r="F32" s="436">
        <f t="shared" si="0"/>
        <v>357.14285714285717</v>
      </c>
      <c r="G32" s="953"/>
      <c r="H32" s="575">
        <v>75</v>
      </c>
      <c r="I32" s="436">
        <f t="shared" si="1"/>
        <v>206.19652471058063</v>
      </c>
      <c r="J32" s="955"/>
      <c r="K32" s="1023"/>
      <c r="L32" s="1025">
        <f>+M32+M33+Q32+Q33</f>
        <v>0</v>
      </c>
      <c r="M32" s="144"/>
      <c r="N32" s="436">
        <f t="shared" si="2"/>
        <v>0</v>
      </c>
      <c r="O32" s="437"/>
      <c r="P32" s="578">
        <f t="shared" si="3"/>
        <v>0</v>
      </c>
      <c r="Q32" s="144"/>
      <c r="R32" s="436">
        <f t="shared" si="4"/>
        <v>0</v>
      </c>
      <c r="S32" s="437"/>
      <c r="T32" s="439">
        <f t="shared" si="5"/>
        <v>0</v>
      </c>
    </row>
    <row r="33" spans="1:20" ht="13.5" customHeight="1" x14ac:dyDescent="0.15">
      <c r="A33" s="1026"/>
      <c r="B33" s="1027"/>
      <c r="C33" s="1028"/>
      <c r="D33" s="1021"/>
      <c r="E33" s="575"/>
      <c r="F33" s="436">
        <f t="shared" si="0"/>
        <v>0</v>
      </c>
      <c r="G33" s="953"/>
      <c r="H33" s="575"/>
      <c r="I33" s="436">
        <f t="shared" si="1"/>
        <v>0</v>
      </c>
      <c r="J33" s="955"/>
      <c r="K33" s="1023"/>
      <c r="L33" s="1025"/>
      <c r="M33" s="144"/>
      <c r="N33" s="436">
        <f t="shared" si="2"/>
        <v>0</v>
      </c>
      <c r="O33" s="437"/>
      <c r="P33" s="578">
        <f t="shared" si="3"/>
        <v>0</v>
      </c>
      <c r="Q33" s="144"/>
      <c r="R33" s="436">
        <f t="shared" si="4"/>
        <v>0</v>
      </c>
      <c r="S33" s="437"/>
      <c r="T33" s="439">
        <f t="shared" si="5"/>
        <v>0</v>
      </c>
    </row>
    <row r="34" spans="1:20" ht="13.5" customHeight="1" x14ac:dyDescent="0.15">
      <c r="A34" s="1026">
        <f>+A32+1</f>
        <v>14</v>
      </c>
      <c r="B34" s="1027" t="s">
        <v>448</v>
      </c>
      <c r="C34" s="1028">
        <f>E34+H34+E35+H35</f>
        <v>125</v>
      </c>
      <c r="D34" s="1021">
        <v>56</v>
      </c>
      <c r="E34" s="575">
        <v>75</v>
      </c>
      <c r="F34" s="436">
        <f t="shared" si="0"/>
        <v>357.14285714285717</v>
      </c>
      <c r="G34" s="953"/>
      <c r="H34" s="575">
        <v>50</v>
      </c>
      <c r="I34" s="436">
        <f t="shared" si="1"/>
        <v>137.46434980705374</v>
      </c>
      <c r="J34" s="955"/>
      <c r="K34" s="1023"/>
      <c r="L34" s="1025">
        <f>+M34+M35+Q34+Q35</f>
        <v>0</v>
      </c>
      <c r="M34" s="144"/>
      <c r="N34" s="436">
        <f t="shared" si="2"/>
        <v>0</v>
      </c>
      <c r="O34" s="437"/>
      <c r="P34" s="578">
        <f t="shared" si="3"/>
        <v>0</v>
      </c>
      <c r="Q34" s="144"/>
      <c r="R34" s="436">
        <f t="shared" si="4"/>
        <v>0</v>
      </c>
      <c r="S34" s="437"/>
      <c r="T34" s="439">
        <f t="shared" si="5"/>
        <v>0</v>
      </c>
    </row>
    <row r="35" spans="1:20" ht="13.5" customHeight="1" x14ac:dyDescent="0.15">
      <c r="A35" s="1026"/>
      <c r="B35" s="1027"/>
      <c r="C35" s="1028"/>
      <c r="D35" s="1021"/>
      <c r="E35" s="575"/>
      <c r="F35" s="436">
        <f t="shared" si="0"/>
        <v>0</v>
      </c>
      <c r="G35" s="953"/>
      <c r="H35" s="575"/>
      <c r="I35" s="436">
        <f t="shared" si="1"/>
        <v>0</v>
      </c>
      <c r="J35" s="955"/>
      <c r="K35" s="1023"/>
      <c r="L35" s="1025"/>
      <c r="M35" s="144"/>
      <c r="N35" s="436">
        <f t="shared" si="2"/>
        <v>0</v>
      </c>
      <c r="O35" s="437"/>
      <c r="P35" s="578">
        <f t="shared" si="3"/>
        <v>0</v>
      </c>
      <c r="Q35" s="144"/>
      <c r="R35" s="436">
        <f t="shared" si="4"/>
        <v>0</v>
      </c>
      <c r="S35" s="437"/>
      <c r="T35" s="439">
        <f t="shared" si="5"/>
        <v>0</v>
      </c>
    </row>
    <row r="36" spans="1:20" ht="13.5" customHeight="1" x14ac:dyDescent="0.15">
      <c r="A36" s="1026">
        <f>+A34+1</f>
        <v>15</v>
      </c>
      <c r="B36" s="1027" t="s">
        <v>449</v>
      </c>
      <c r="C36" s="1028">
        <f>E36+H36+E37+H37</f>
        <v>125</v>
      </c>
      <c r="D36" s="1021">
        <v>47</v>
      </c>
      <c r="E36" s="575">
        <v>75</v>
      </c>
      <c r="F36" s="436">
        <f t="shared" si="0"/>
        <v>357.14285714285717</v>
      </c>
      <c r="G36" s="953"/>
      <c r="H36" s="575">
        <v>50</v>
      </c>
      <c r="I36" s="436">
        <f t="shared" si="1"/>
        <v>137.46434980705374</v>
      </c>
      <c r="J36" s="955"/>
      <c r="K36" s="1023"/>
      <c r="L36" s="1025">
        <f>+M36+M37+Q36+Q37</f>
        <v>0</v>
      </c>
      <c r="M36" s="144"/>
      <c r="N36" s="436">
        <f t="shared" si="2"/>
        <v>0</v>
      </c>
      <c r="O36" s="437"/>
      <c r="P36" s="578">
        <f t="shared" si="3"/>
        <v>0</v>
      </c>
      <c r="Q36" s="144"/>
      <c r="R36" s="436">
        <f t="shared" si="4"/>
        <v>0</v>
      </c>
      <c r="S36" s="437"/>
      <c r="T36" s="439">
        <f t="shared" si="5"/>
        <v>0</v>
      </c>
    </row>
    <row r="37" spans="1:20" ht="13.5" customHeight="1" x14ac:dyDescent="0.15">
      <c r="A37" s="1026"/>
      <c r="B37" s="1027"/>
      <c r="C37" s="1028"/>
      <c r="D37" s="1021"/>
      <c r="E37" s="575"/>
      <c r="F37" s="436">
        <f t="shared" si="0"/>
        <v>0</v>
      </c>
      <c r="G37" s="953"/>
      <c r="H37" s="575"/>
      <c r="I37" s="436">
        <f t="shared" si="1"/>
        <v>0</v>
      </c>
      <c r="J37" s="955"/>
      <c r="K37" s="1023"/>
      <c r="L37" s="1025"/>
      <c r="M37" s="144"/>
      <c r="N37" s="436">
        <f t="shared" si="2"/>
        <v>0</v>
      </c>
      <c r="O37" s="437"/>
      <c r="P37" s="578">
        <f t="shared" si="3"/>
        <v>0</v>
      </c>
      <c r="Q37" s="144"/>
      <c r="R37" s="436">
        <f t="shared" si="4"/>
        <v>0</v>
      </c>
      <c r="S37" s="437"/>
      <c r="T37" s="439">
        <f t="shared" si="5"/>
        <v>0</v>
      </c>
    </row>
    <row r="38" spans="1:20" ht="13.5" customHeight="1" x14ac:dyDescent="0.15">
      <c r="A38" s="1026">
        <f>+A36+1</f>
        <v>16</v>
      </c>
      <c r="B38" s="1027" t="s">
        <v>450</v>
      </c>
      <c r="C38" s="1028">
        <f>E38+H38+E39+H39</f>
        <v>150</v>
      </c>
      <c r="D38" s="1021">
        <v>62</v>
      </c>
      <c r="E38" s="575">
        <v>75</v>
      </c>
      <c r="F38" s="436">
        <f t="shared" si="0"/>
        <v>357.14285714285717</v>
      </c>
      <c r="G38" s="953"/>
      <c r="H38" s="575">
        <v>75</v>
      </c>
      <c r="I38" s="436">
        <f t="shared" si="1"/>
        <v>206.19652471058063</v>
      </c>
      <c r="J38" s="955"/>
      <c r="K38" s="1023"/>
      <c r="L38" s="1025">
        <f>+M38+M39+Q38+Q39</f>
        <v>0</v>
      </c>
      <c r="M38" s="144"/>
      <c r="N38" s="436">
        <f t="shared" si="2"/>
        <v>0</v>
      </c>
      <c r="O38" s="437"/>
      <c r="P38" s="578">
        <f t="shared" si="3"/>
        <v>0</v>
      </c>
      <c r="Q38" s="144"/>
      <c r="R38" s="436">
        <f t="shared" si="4"/>
        <v>0</v>
      </c>
      <c r="S38" s="437"/>
      <c r="T38" s="439">
        <f t="shared" si="5"/>
        <v>0</v>
      </c>
    </row>
    <row r="39" spans="1:20" ht="13.5" customHeight="1" x14ac:dyDescent="0.15">
      <c r="A39" s="1026"/>
      <c r="B39" s="1027"/>
      <c r="C39" s="1028"/>
      <c r="D39" s="1021"/>
      <c r="E39" s="575"/>
      <c r="F39" s="436">
        <f t="shared" si="0"/>
        <v>0</v>
      </c>
      <c r="G39" s="953"/>
      <c r="H39" s="575"/>
      <c r="I39" s="436">
        <f t="shared" si="1"/>
        <v>0</v>
      </c>
      <c r="J39" s="955"/>
      <c r="K39" s="1023"/>
      <c r="L39" s="1025"/>
      <c r="M39" s="144"/>
      <c r="N39" s="436">
        <f t="shared" si="2"/>
        <v>0</v>
      </c>
      <c r="O39" s="437"/>
      <c r="P39" s="578">
        <f t="shared" si="3"/>
        <v>0</v>
      </c>
      <c r="Q39" s="144"/>
      <c r="R39" s="436">
        <f t="shared" si="4"/>
        <v>0</v>
      </c>
      <c r="S39" s="437"/>
      <c r="T39" s="439">
        <f t="shared" si="5"/>
        <v>0</v>
      </c>
    </row>
    <row r="40" spans="1:20" ht="13.5" customHeight="1" x14ac:dyDescent="0.15">
      <c r="A40" s="1026">
        <f>+A38+1</f>
        <v>17</v>
      </c>
      <c r="B40" s="1027" t="s">
        <v>451</v>
      </c>
      <c r="C40" s="1028">
        <f>E40+H40+E41+H41</f>
        <v>200</v>
      </c>
      <c r="D40" s="1021">
        <v>68</v>
      </c>
      <c r="E40" s="575">
        <v>100</v>
      </c>
      <c r="F40" s="436">
        <f t="shared" ref="F40:F71" si="6">E40/210*1000</f>
        <v>476.19047619047615</v>
      </c>
      <c r="G40" s="953"/>
      <c r="H40" s="575">
        <v>100</v>
      </c>
      <c r="I40" s="436">
        <f t="shared" ref="I40:I71" si="7">H40/210/SQRT(3)*1000</f>
        <v>274.92869961410747</v>
      </c>
      <c r="J40" s="955"/>
      <c r="K40" s="1023"/>
      <c r="L40" s="1025">
        <f>+M40+M41+Q40+Q41</f>
        <v>0</v>
      </c>
      <c r="M40" s="144"/>
      <c r="N40" s="436">
        <f t="shared" ref="N40:N71" si="8">+M40/210*1000</f>
        <v>0</v>
      </c>
      <c r="O40" s="437"/>
      <c r="P40" s="578">
        <f t="shared" ref="P40:P71" si="9">IF(N40=0,0,O40/N40*100)</f>
        <v>0</v>
      </c>
      <c r="Q40" s="144"/>
      <c r="R40" s="436">
        <f t="shared" ref="R40:R71" si="10">+Q40/210/SQRT(3)*1000</f>
        <v>0</v>
      </c>
      <c r="S40" s="437"/>
      <c r="T40" s="439">
        <f t="shared" ref="T40:T71" si="11">IF(R40=0,0,S40/R40*100)</f>
        <v>0</v>
      </c>
    </row>
    <row r="41" spans="1:20" ht="13.5" customHeight="1" x14ac:dyDescent="0.15">
      <c r="A41" s="1026"/>
      <c r="B41" s="1027"/>
      <c r="C41" s="1028"/>
      <c r="D41" s="1021"/>
      <c r="E41" s="575"/>
      <c r="F41" s="436">
        <f t="shared" si="6"/>
        <v>0</v>
      </c>
      <c r="G41" s="953"/>
      <c r="H41" s="575"/>
      <c r="I41" s="436">
        <f t="shared" si="7"/>
        <v>0</v>
      </c>
      <c r="J41" s="955"/>
      <c r="K41" s="1023"/>
      <c r="L41" s="1025"/>
      <c r="M41" s="144"/>
      <c r="N41" s="436">
        <f t="shared" si="8"/>
        <v>0</v>
      </c>
      <c r="O41" s="437"/>
      <c r="P41" s="578">
        <f t="shared" si="9"/>
        <v>0</v>
      </c>
      <c r="Q41" s="144"/>
      <c r="R41" s="436">
        <f t="shared" si="10"/>
        <v>0</v>
      </c>
      <c r="S41" s="437"/>
      <c r="T41" s="439">
        <f t="shared" si="11"/>
        <v>0</v>
      </c>
    </row>
    <row r="42" spans="1:20" ht="13.5" customHeight="1" x14ac:dyDescent="0.15">
      <c r="A42" s="1026">
        <f>+A40+1</f>
        <v>18</v>
      </c>
      <c r="B42" s="1027" t="s">
        <v>452</v>
      </c>
      <c r="C42" s="1028">
        <f>E42+H42+E43+H43</f>
        <v>150</v>
      </c>
      <c r="D42" s="1021">
        <v>72</v>
      </c>
      <c r="E42" s="575">
        <v>75</v>
      </c>
      <c r="F42" s="436">
        <f t="shared" si="6"/>
        <v>357.14285714285717</v>
      </c>
      <c r="G42" s="953"/>
      <c r="H42" s="575">
        <v>75</v>
      </c>
      <c r="I42" s="436">
        <f t="shared" si="7"/>
        <v>206.19652471058063</v>
      </c>
      <c r="J42" s="955"/>
      <c r="K42" s="1023"/>
      <c r="L42" s="1025">
        <f>+M42+M43+Q42+Q43</f>
        <v>0</v>
      </c>
      <c r="M42" s="144"/>
      <c r="N42" s="436">
        <f t="shared" si="8"/>
        <v>0</v>
      </c>
      <c r="O42" s="437"/>
      <c r="P42" s="578">
        <f t="shared" si="9"/>
        <v>0</v>
      </c>
      <c r="Q42" s="144"/>
      <c r="R42" s="436">
        <f t="shared" si="10"/>
        <v>0</v>
      </c>
      <c r="S42" s="437"/>
      <c r="T42" s="439">
        <f t="shared" si="11"/>
        <v>0</v>
      </c>
    </row>
    <row r="43" spans="1:20" ht="13.5" customHeight="1" x14ac:dyDescent="0.15">
      <c r="A43" s="1026"/>
      <c r="B43" s="1027"/>
      <c r="C43" s="1028"/>
      <c r="D43" s="1021"/>
      <c r="E43" s="575"/>
      <c r="F43" s="436">
        <f t="shared" si="6"/>
        <v>0</v>
      </c>
      <c r="G43" s="953"/>
      <c r="H43" s="575"/>
      <c r="I43" s="436">
        <f t="shared" si="7"/>
        <v>0</v>
      </c>
      <c r="J43" s="955"/>
      <c r="K43" s="1023"/>
      <c r="L43" s="1025"/>
      <c r="M43" s="144"/>
      <c r="N43" s="436">
        <f t="shared" si="8"/>
        <v>0</v>
      </c>
      <c r="O43" s="437"/>
      <c r="P43" s="578">
        <f t="shared" si="9"/>
        <v>0</v>
      </c>
      <c r="Q43" s="144"/>
      <c r="R43" s="436">
        <f t="shared" si="10"/>
        <v>0</v>
      </c>
      <c r="S43" s="437"/>
      <c r="T43" s="439">
        <f t="shared" si="11"/>
        <v>0</v>
      </c>
    </row>
    <row r="44" spans="1:20" ht="13.5" customHeight="1" x14ac:dyDescent="0.15">
      <c r="A44" s="1026">
        <f>+A42+1</f>
        <v>19</v>
      </c>
      <c r="B44" s="1027" t="s">
        <v>453</v>
      </c>
      <c r="C44" s="1028">
        <f>E44+H44+E45+H45</f>
        <v>150</v>
      </c>
      <c r="D44" s="1021">
        <v>61</v>
      </c>
      <c r="E44" s="575">
        <v>75</v>
      </c>
      <c r="F44" s="436">
        <f t="shared" si="6"/>
        <v>357.14285714285717</v>
      </c>
      <c r="G44" s="953"/>
      <c r="H44" s="575">
        <v>75</v>
      </c>
      <c r="I44" s="436">
        <f t="shared" si="7"/>
        <v>206.19652471058063</v>
      </c>
      <c r="J44" s="955"/>
      <c r="K44" s="1023"/>
      <c r="L44" s="1025">
        <f>+M44+M45+Q44+Q45</f>
        <v>0</v>
      </c>
      <c r="M44" s="144"/>
      <c r="N44" s="436">
        <f t="shared" si="8"/>
        <v>0</v>
      </c>
      <c r="O44" s="437"/>
      <c r="P44" s="578">
        <f t="shared" si="9"/>
        <v>0</v>
      </c>
      <c r="Q44" s="144"/>
      <c r="R44" s="436">
        <f t="shared" si="10"/>
        <v>0</v>
      </c>
      <c r="S44" s="437"/>
      <c r="T44" s="439">
        <f t="shared" si="11"/>
        <v>0</v>
      </c>
    </row>
    <row r="45" spans="1:20" ht="13.5" customHeight="1" x14ac:dyDescent="0.15">
      <c r="A45" s="1026"/>
      <c r="B45" s="1027"/>
      <c r="C45" s="1028"/>
      <c r="D45" s="1021"/>
      <c r="E45" s="575"/>
      <c r="F45" s="436">
        <f t="shared" si="6"/>
        <v>0</v>
      </c>
      <c r="G45" s="953"/>
      <c r="H45" s="575"/>
      <c r="I45" s="436">
        <f t="shared" si="7"/>
        <v>0</v>
      </c>
      <c r="J45" s="955"/>
      <c r="K45" s="1023"/>
      <c r="L45" s="1025"/>
      <c r="M45" s="144"/>
      <c r="N45" s="436">
        <f t="shared" si="8"/>
        <v>0</v>
      </c>
      <c r="O45" s="437"/>
      <c r="P45" s="578">
        <f t="shared" si="9"/>
        <v>0</v>
      </c>
      <c r="Q45" s="144"/>
      <c r="R45" s="436">
        <f t="shared" si="10"/>
        <v>0</v>
      </c>
      <c r="S45" s="437"/>
      <c r="T45" s="439">
        <f t="shared" si="11"/>
        <v>0</v>
      </c>
    </row>
    <row r="46" spans="1:20" ht="13.5" customHeight="1" x14ac:dyDescent="0.15">
      <c r="A46" s="1026">
        <f>+A44+1</f>
        <v>20</v>
      </c>
      <c r="B46" s="1027" t="s">
        <v>454</v>
      </c>
      <c r="C46" s="1028">
        <f>E46+H46+E47+H47</f>
        <v>175</v>
      </c>
      <c r="D46" s="1021">
        <v>68</v>
      </c>
      <c r="E46" s="575">
        <v>100</v>
      </c>
      <c r="F46" s="436">
        <f t="shared" si="6"/>
        <v>476.19047619047615</v>
      </c>
      <c r="G46" s="953"/>
      <c r="H46" s="575">
        <v>75</v>
      </c>
      <c r="I46" s="436">
        <f t="shared" si="7"/>
        <v>206.19652471058063</v>
      </c>
      <c r="J46" s="955"/>
      <c r="K46" s="1023"/>
      <c r="L46" s="1025">
        <f>+M46+M47+Q46+Q47</f>
        <v>0</v>
      </c>
      <c r="M46" s="144"/>
      <c r="N46" s="436">
        <f t="shared" si="8"/>
        <v>0</v>
      </c>
      <c r="O46" s="437"/>
      <c r="P46" s="578">
        <f t="shared" si="9"/>
        <v>0</v>
      </c>
      <c r="Q46" s="144"/>
      <c r="R46" s="436">
        <f t="shared" si="10"/>
        <v>0</v>
      </c>
      <c r="S46" s="437"/>
      <c r="T46" s="439">
        <f t="shared" si="11"/>
        <v>0</v>
      </c>
    </row>
    <row r="47" spans="1:20" ht="13.5" customHeight="1" x14ac:dyDescent="0.15">
      <c r="A47" s="1026"/>
      <c r="B47" s="1027"/>
      <c r="C47" s="1028"/>
      <c r="D47" s="1021"/>
      <c r="E47" s="575"/>
      <c r="F47" s="436">
        <f t="shared" si="6"/>
        <v>0</v>
      </c>
      <c r="G47" s="953"/>
      <c r="H47" s="575"/>
      <c r="I47" s="436">
        <f t="shared" si="7"/>
        <v>0</v>
      </c>
      <c r="J47" s="955"/>
      <c r="K47" s="1023"/>
      <c r="L47" s="1025"/>
      <c r="M47" s="144"/>
      <c r="N47" s="436">
        <f t="shared" si="8"/>
        <v>0</v>
      </c>
      <c r="O47" s="437"/>
      <c r="P47" s="578">
        <f t="shared" si="9"/>
        <v>0</v>
      </c>
      <c r="Q47" s="144"/>
      <c r="R47" s="436">
        <f t="shared" si="10"/>
        <v>0</v>
      </c>
      <c r="S47" s="437"/>
      <c r="T47" s="439">
        <f t="shared" si="11"/>
        <v>0</v>
      </c>
    </row>
    <row r="48" spans="1:20" ht="13.5" customHeight="1" x14ac:dyDescent="0.15">
      <c r="A48" s="1026">
        <f>+A46+1</f>
        <v>21</v>
      </c>
      <c r="B48" s="1027" t="s">
        <v>455</v>
      </c>
      <c r="C48" s="1028">
        <f>E48+H48+E49+H49</f>
        <v>125</v>
      </c>
      <c r="D48" s="1021">
        <v>59</v>
      </c>
      <c r="E48" s="575">
        <v>75</v>
      </c>
      <c r="F48" s="436">
        <f t="shared" si="6"/>
        <v>357.14285714285717</v>
      </c>
      <c r="G48" s="953"/>
      <c r="H48" s="575">
        <v>50</v>
      </c>
      <c r="I48" s="436">
        <f t="shared" si="7"/>
        <v>137.46434980705374</v>
      </c>
      <c r="J48" s="955"/>
      <c r="K48" s="1023"/>
      <c r="L48" s="1025">
        <f>+M48+M49+Q48+Q49</f>
        <v>0</v>
      </c>
      <c r="M48" s="144"/>
      <c r="N48" s="436">
        <f t="shared" si="8"/>
        <v>0</v>
      </c>
      <c r="O48" s="437"/>
      <c r="P48" s="578">
        <f t="shared" si="9"/>
        <v>0</v>
      </c>
      <c r="Q48" s="144"/>
      <c r="R48" s="436">
        <f t="shared" si="10"/>
        <v>0</v>
      </c>
      <c r="S48" s="437"/>
      <c r="T48" s="439">
        <f t="shared" si="11"/>
        <v>0</v>
      </c>
    </row>
    <row r="49" spans="1:20" ht="13.5" customHeight="1" x14ac:dyDescent="0.15">
      <c r="A49" s="1026"/>
      <c r="B49" s="1027"/>
      <c r="C49" s="1028"/>
      <c r="D49" s="1021"/>
      <c r="E49" s="575"/>
      <c r="F49" s="436">
        <f t="shared" si="6"/>
        <v>0</v>
      </c>
      <c r="G49" s="953"/>
      <c r="H49" s="575"/>
      <c r="I49" s="436">
        <f t="shared" si="7"/>
        <v>0</v>
      </c>
      <c r="J49" s="955"/>
      <c r="K49" s="1023"/>
      <c r="L49" s="1025"/>
      <c r="M49" s="144"/>
      <c r="N49" s="436">
        <f t="shared" si="8"/>
        <v>0</v>
      </c>
      <c r="O49" s="437"/>
      <c r="P49" s="578">
        <f t="shared" si="9"/>
        <v>0</v>
      </c>
      <c r="Q49" s="144"/>
      <c r="R49" s="436">
        <f t="shared" si="10"/>
        <v>0</v>
      </c>
      <c r="S49" s="437"/>
      <c r="T49" s="439">
        <f t="shared" si="11"/>
        <v>0</v>
      </c>
    </row>
    <row r="50" spans="1:20" ht="13.5" customHeight="1" x14ac:dyDescent="0.15">
      <c r="A50" s="1026">
        <f>+A48+1</f>
        <v>22</v>
      </c>
      <c r="B50" s="1027" t="s">
        <v>456</v>
      </c>
      <c r="C50" s="1028">
        <f>E50+H50+E51+H51</f>
        <v>150</v>
      </c>
      <c r="D50" s="1021">
        <v>70</v>
      </c>
      <c r="E50" s="575">
        <v>75</v>
      </c>
      <c r="F50" s="436">
        <f t="shared" si="6"/>
        <v>357.14285714285717</v>
      </c>
      <c r="G50" s="953"/>
      <c r="H50" s="575">
        <v>75</v>
      </c>
      <c r="I50" s="436">
        <f t="shared" si="7"/>
        <v>206.19652471058063</v>
      </c>
      <c r="J50" s="955"/>
      <c r="K50" s="1023"/>
      <c r="L50" s="1025">
        <f>+M50+M51+Q50+Q51</f>
        <v>0</v>
      </c>
      <c r="M50" s="144"/>
      <c r="N50" s="436">
        <f t="shared" si="8"/>
        <v>0</v>
      </c>
      <c r="O50" s="437"/>
      <c r="P50" s="578">
        <f t="shared" si="9"/>
        <v>0</v>
      </c>
      <c r="Q50" s="144"/>
      <c r="R50" s="436">
        <f t="shared" si="10"/>
        <v>0</v>
      </c>
      <c r="S50" s="437"/>
      <c r="T50" s="439">
        <f t="shared" si="11"/>
        <v>0</v>
      </c>
    </row>
    <row r="51" spans="1:20" ht="13.5" customHeight="1" x14ac:dyDescent="0.15">
      <c r="A51" s="1026"/>
      <c r="B51" s="1027"/>
      <c r="C51" s="1028"/>
      <c r="D51" s="1021"/>
      <c r="E51" s="575"/>
      <c r="F51" s="436">
        <f t="shared" si="6"/>
        <v>0</v>
      </c>
      <c r="G51" s="953"/>
      <c r="H51" s="575"/>
      <c r="I51" s="436">
        <f t="shared" si="7"/>
        <v>0</v>
      </c>
      <c r="J51" s="955"/>
      <c r="K51" s="1023"/>
      <c r="L51" s="1025"/>
      <c r="M51" s="144"/>
      <c r="N51" s="436">
        <f t="shared" si="8"/>
        <v>0</v>
      </c>
      <c r="O51" s="437"/>
      <c r="P51" s="578">
        <f t="shared" si="9"/>
        <v>0</v>
      </c>
      <c r="Q51" s="144"/>
      <c r="R51" s="436">
        <f t="shared" si="10"/>
        <v>0</v>
      </c>
      <c r="S51" s="437"/>
      <c r="T51" s="439">
        <f t="shared" si="11"/>
        <v>0</v>
      </c>
    </row>
    <row r="52" spans="1:20" ht="13.5" customHeight="1" x14ac:dyDescent="0.15">
      <c r="A52" s="1026">
        <f>+A50+1</f>
        <v>23</v>
      </c>
      <c r="B52" s="1027" t="s">
        <v>457</v>
      </c>
      <c r="C52" s="1028">
        <f>E52+H52+E53+H53</f>
        <v>150</v>
      </c>
      <c r="D52" s="1021">
        <v>59</v>
      </c>
      <c r="E52" s="575">
        <v>75</v>
      </c>
      <c r="F52" s="436">
        <f t="shared" si="6"/>
        <v>357.14285714285717</v>
      </c>
      <c r="G52" s="953"/>
      <c r="H52" s="575">
        <v>75</v>
      </c>
      <c r="I52" s="436">
        <f t="shared" si="7"/>
        <v>206.19652471058063</v>
      </c>
      <c r="J52" s="955"/>
      <c r="K52" s="1023"/>
      <c r="L52" s="1025">
        <f>+M52+M53+Q52+Q53</f>
        <v>0</v>
      </c>
      <c r="M52" s="144"/>
      <c r="N52" s="436">
        <f t="shared" si="8"/>
        <v>0</v>
      </c>
      <c r="O52" s="437"/>
      <c r="P52" s="578">
        <f t="shared" si="9"/>
        <v>0</v>
      </c>
      <c r="Q52" s="144"/>
      <c r="R52" s="436">
        <f t="shared" si="10"/>
        <v>0</v>
      </c>
      <c r="S52" s="437"/>
      <c r="T52" s="439">
        <f t="shared" si="11"/>
        <v>0</v>
      </c>
    </row>
    <row r="53" spans="1:20" ht="13.5" customHeight="1" x14ac:dyDescent="0.15">
      <c r="A53" s="1026"/>
      <c r="B53" s="1027"/>
      <c r="C53" s="1028"/>
      <c r="D53" s="1021"/>
      <c r="E53" s="575"/>
      <c r="F53" s="436">
        <f t="shared" si="6"/>
        <v>0</v>
      </c>
      <c r="G53" s="953"/>
      <c r="H53" s="575"/>
      <c r="I53" s="436">
        <f t="shared" si="7"/>
        <v>0</v>
      </c>
      <c r="J53" s="955"/>
      <c r="K53" s="1023"/>
      <c r="L53" s="1025"/>
      <c r="M53" s="144"/>
      <c r="N53" s="436">
        <f t="shared" si="8"/>
        <v>0</v>
      </c>
      <c r="O53" s="437"/>
      <c r="P53" s="578">
        <f t="shared" si="9"/>
        <v>0</v>
      </c>
      <c r="Q53" s="144"/>
      <c r="R53" s="436">
        <f t="shared" si="10"/>
        <v>0</v>
      </c>
      <c r="S53" s="437"/>
      <c r="T53" s="439">
        <f t="shared" si="11"/>
        <v>0</v>
      </c>
    </row>
    <row r="54" spans="1:20" ht="13.5" customHeight="1" x14ac:dyDescent="0.15">
      <c r="A54" s="1026">
        <f>+A52+1</f>
        <v>24</v>
      </c>
      <c r="B54" s="1027" t="s">
        <v>458</v>
      </c>
      <c r="C54" s="1028">
        <f>E54+H54+E55+H55</f>
        <v>80</v>
      </c>
      <c r="D54" s="1021">
        <v>35</v>
      </c>
      <c r="E54" s="575">
        <v>50</v>
      </c>
      <c r="F54" s="436">
        <f t="shared" si="6"/>
        <v>238.09523809523807</v>
      </c>
      <c r="G54" s="953"/>
      <c r="H54" s="575">
        <v>30</v>
      </c>
      <c r="I54" s="436">
        <f t="shared" si="7"/>
        <v>82.478609884232256</v>
      </c>
      <c r="J54" s="955"/>
      <c r="K54" s="1023"/>
      <c r="L54" s="1025">
        <f>+M54+M55+Q54+Q55</f>
        <v>0</v>
      </c>
      <c r="M54" s="144"/>
      <c r="N54" s="436">
        <f t="shared" si="8"/>
        <v>0</v>
      </c>
      <c r="O54" s="437"/>
      <c r="P54" s="578">
        <f t="shared" si="9"/>
        <v>0</v>
      </c>
      <c r="Q54" s="144"/>
      <c r="R54" s="436">
        <f t="shared" si="10"/>
        <v>0</v>
      </c>
      <c r="S54" s="437"/>
      <c r="T54" s="439">
        <f t="shared" si="11"/>
        <v>0</v>
      </c>
    </row>
    <row r="55" spans="1:20" ht="13.5" customHeight="1" x14ac:dyDescent="0.15">
      <c r="A55" s="1026"/>
      <c r="B55" s="1027"/>
      <c r="C55" s="1028"/>
      <c r="D55" s="1021"/>
      <c r="E55" s="575"/>
      <c r="F55" s="436">
        <f t="shared" si="6"/>
        <v>0</v>
      </c>
      <c r="G55" s="953"/>
      <c r="H55" s="575"/>
      <c r="I55" s="436">
        <f t="shared" si="7"/>
        <v>0</v>
      </c>
      <c r="J55" s="955"/>
      <c r="K55" s="1023"/>
      <c r="L55" s="1025"/>
      <c r="M55" s="144"/>
      <c r="N55" s="436">
        <f t="shared" si="8"/>
        <v>0</v>
      </c>
      <c r="O55" s="437"/>
      <c r="P55" s="578">
        <f t="shared" si="9"/>
        <v>0</v>
      </c>
      <c r="Q55" s="144"/>
      <c r="R55" s="436">
        <f t="shared" si="10"/>
        <v>0</v>
      </c>
      <c r="S55" s="437"/>
      <c r="T55" s="439">
        <f t="shared" si="11"/>
        <v>0</v>
      </c>
    </row>
    <row r="56" spans="1:20" ht="13.5" customHeight="1" x14ac:dyDescent="0.15">
      <c r="A56" s="1026">
        <f>+A54+1</f>
        <v>25</v>
      </c>
      <c r="B56" s="1027" t="s">
        <v>459</v>
      </c>
      <c r="C56" s="1028">
        <f>E56+H56+E57+H57</f>
        <v>150</v>
      </c>
      <c r="D56" s="1021">
        <v>51</v>
      </c>
      <c r="E56" s="575">
        <v>75</v>
      </c>
      <c r="F56" s="436">
        <f t="shared" si="6"/>
        <v>357.14285714285717</v>
      </c>
      <c r="G56" s="953"/>
      <c r="H56" s="575">
        <v>75</v>
      </c>
      <c r="I56" s="436">
        <f t="shared" si="7"/>
        <v>206.19652471058063</v>
      </c>
      <c r="J56" s="955"/>
      <c r="K56" s="1023"/>
      <c r="L56" s="1025">
        <f>+M56+M57+Q56+Q57</f>
        <v>0</v>
      </c>
      <c r="M56" s="144"/>
      <c r="N56" s="436">
        <f t="shared" si="8"/>
        <v>0</v>
      </c>
      <c r="O56" s="437"/>
      <c r="P56" s="578">
        <f t="shared" si="9"/>
        <v>0</v>
      </c>
      <c r="Q56" s="144"/>
      <c r="R56" s="436">
        <f t="shared" si="10"/>
        <v>0</v>
      </c>
      <c r="S56" s="437"/>
      <c r="T56" s="439">
        <f t="shared" si="11"/>
        <v>0</v>
      </c>
    </row>
    <row r="57" spans="1:20" ht="13.5" customHeight="1" x14ac:dyDescent="0.15">
      <c r="A57" s="1026"/>
      <c r="B57" s="1027"/>
      <c r="C57" s="1028"/>
      <c r="D57" s="1021"/>
      <c r="E57" s="575"/>
      <c r="F57" s="436">
        <f t="shared" si="6"/>
        <v>0</v>
      </c>
      <c r="G57" s="953"/>
      <c r="H57" s="575"/>
      <c r="I57" s="436">
        <f t="shared" si="7"/>
        <v>0</v>
      </c>
      <c r="J57" s="955"/>
      <c r="K57" s="1023"/>
      <c r="L57" s="1025"/>
      <c r="M57" s="144"/>
      <c r="N57" s="436">
        <f t="shared" si="8"/>
        <v>0</v>
      </c>
      <c r="O57" s="437"/>
      <c r="P57" s="578">
        <f t="shared" si="9"/>
        <v>0</v>
      </c>
      <c r="Q57" s="144"/>
      <c r="R57" s="436">
        <f t="shared" si="10"/>
        <v>0</v>
      </c>
      <c r="S57" s="437"/>
      <c r="T57" s="439">
        <f t="shared" si="11"/>
        <v>0</v>
      </c>
    </row>
    <row r="58" spans="1:20" ht="13.5" customHeight="1" x14ac:dyDescent="0.15">
      <c r="A58" s="1026">
        <f>+A56+1</f>
        <v>26</v>
      </c>
      <c r="B58" s="1027" t="s">
        <v>460</v>
      </c>
      <c r="C58" s="1028">
        <f>E58+H58+E59+H59</f>
        <v>80</v>
      </c>
      <c r="D58" s="1021">
        <v>22</v>
      </c>
      <c r="E58" s="575">
        <v>50</v>
      </c>
      <c r="F58" s="436">
        <f t="shared" si="6"/>
        <v>238.09523809523807</v>
      </c>
      <c r="G58" s="953"/>
      <c r="H58" s="575">
        <v>30</v>
      </c>
      <c r="I58" s="436">
        <f t="shared" si="7"/>
        <v>82.478609884232256</v>
      </c>
      <c r="J58" s="955"/>
      <c r="K58" s="1023"/>
      <c r="L58" s="1025">
        <f>+M58+M59+Q58+Q59</f>
        <v>0</v>
      </c>
      <c r="M58" s="144"/>
      <c r="N58" s="436">
        <f t="shared" si="8"/>
        <v>0</v>
      </c>
      <c r="O58" s="437"/>
      <c r="P58" s="578">
        <f t="shared" si="9"/>
        <v>0</v>
      </c>
      <c r="Q58" s="144"/>
      <c r="R58" s="436">
        <f t="shared" si="10"/>
        <v>0</v>
      </c>
      <c r="S58" s="437"/>
      <c r="T58" s="439">
        <f t="shared" si="11"/>
        <v>0</v>
      </c>
    </row>
    <row r="59" spans="1:20" ht="13.5" customHeight="1" x14ac:dyDescent="0.15">
      <c r="A59" s="1026"/>
      <c r="B59" s="1027"/>
      <c r="C59" s="1028"/>
      <c r="D59" s="1021"/>
      <c r="E59" s="575"/>
      <c r="F59" s="436">
        <f t="shared" si="6"/>
        <v>0</v>
      </c>
      <c r="G59" s="953"/>
      <c r="H59" s="575"/>
      <c r="I59" s="436">
        <f t="shared" si="7"/>
        <v>0</v>
      </c>
      <c r="J59" s="955"/>
      <c r="K59" s="1023"/>
      <c r="L59" s="1025"/>
      <c r="M59" s="144"/>
      <c r="N59" s="436">
        <f t="shared" si="8"/>
        <v>0</v>
      </c>
      <c r="O59" s="437"/>
      <c r="P59" s="578">
        <f t="shared" si="9"/>
        <v>0</v>
      </c>
      <c r="Q59" s="144"/>
      <c r="R59" s="436">
        <f t="shared" si="10"/>
        <v>0</v>
      </c>
      <c r="S59" s="437"/>
      <c r="T59" s="439">
        <f t="shared" si="11"/>
        <v>0</v>
      </c>
    </row>
    <row r="60" spans="1:20" ht="13.5" customHeight="1" x14ac:dyDescent="0.15">
      <c r="A60" s="1026">
        <f>+A58+1</f>
        <v>27</v>
      </c>
      <c r="B60" s="1027" t="s">
        <v>461</v>
      </c>
      <c r="C60" s="1028">
        <f>E60+H60+E61+H61</f>
        <v>150</v>
      </c>
      <c r="D60" s="1021">
        <v>74</v>
      </c>
      <c r="E60" s="575">
        <v>75</v>
      </c>
      <c r="F60" s="436">
        <f t="shared" si="6"/>
        <v>357.14285714285717</v>
      </c>
      <c r="G60" s="953"/>
      <c r="H60" s="575">
        <v>75</v>
      </c>
      <c r="I60" s="436">
        <f t="shared" si="7"/>
        <v>206.19652471058063</v>
      </c>
      <c r="J60" s="955"/>
      <c r="K60" s="1023"/>
      <c r="L60" s="1025">
        <f>+M60+M61+Q60+Q61</f>
        <v>0</v>
      </c>
      <c r="M60" s="144"/>
      <c r="N60" s="436">
        <f t="shared" si="8"/>
        <v>0</v>
      </c>
      <c r="O60" s="437"/>
      <c r="P60" s="578">
        <f t="shared" si="9"/>
        <v>0</v>
      </c>
      <c r="Q60" s="144"/>
      <c r="R60" s="436">
        <f t="shared" si="10"/>
        <v>0</v>
      </c>
      <c r="S60" s="437"/>
      <c r="T60" s="439">
        <f t="shared" si="11"/>
        <v>0</v>
      </c>
    </row>
    <row r="61" spans="1:20" ht="13.5" customHeight="1" x14ac:dyDescent="0.15">
      <c r="A61" s="1026"/>
      <c r="B61" s="1027"/>
      <c r="C61" s="1028"/>
      <c r="D61" s="1021"/>
      <c r="E61" s="575"/>
      <c r="F61" s="436">
        <f t="shared" si="6"/>
        <v>0</v>
      </c>
      <c r="G61" s="953"/>
      <c r="H61" s="575"/>
      <c r="I61" s="436">
        <f t="shared" si="7"/>
        <v>0</v>
      </c>
      <c r="J61" s="955"/>
      <c r="K61" s="1023"/>
      <c r="L61" s="1025"/>
      <c r="M61" s="144"/>
      <c r="N61" s="436">
        <f t="shared" si="8"/>
        <v>0</v>
      </c>
      <c r="O61" s="437"/>
      <c r="P61" s="578">
        <f t="shared" si="9"/>
        <v>0</v>
      </c>
      <c r="Q61" s="144"/>
      <c r="R61" s="436">
        <f t="shared" si="10"/>
        <v>0</v>
      </c>
      <c r="S61" s="437"/>
      <c r="T61" s="439">
        <f t="shared" si="11"/>
        <v>0</v>
      </c>
    </row>
    <row r="62" spans="1:20" ht="13.5" customHeight="1" x14ac:dyDescent="0.15">
      <c r="A62" s="1026">
        <f>+A60+1</f>
        <v>28</v>
      </c>
      <c r="B62" s="1027" t="s">
        <v>462</v>
      </c>
      <c r="C62" s="1028">
        <f>E62+H62+E63+H63</f>
        <v>125</v>
      </c>
      <c r="D62" s="1021">
        <v>62</v>
      </c>
      <c r="E62" s="575">
        <v>50</v>
      </c>
      <c r="F62" s="436">
        <f t="shared" si="6"/>
        <v>238.09523809523807</v>
      </c>
      <c r="G62" s="953"/>
      <c r="H62" s="575">
        <v>75</v>
      </c>
      <c r="I62" s="436">
        <f t="shared" si="7"/>
        <v>206.19652471058063</v>
      </c>
      <c r="J62" s="955"/>
      <c r="K62" s="1023"/>
      <c r="L62" s="1025">
        <f>+M62+M63+Q62+Q63</f>
        <v>0</v>
      </c>
      <c r="M62" s="144"/>
      <c r="N62" s="436">
        <f t="shared" si="8"/>
        <v>0</v>
      </c>
      <c r="O62" s="437"/>
      <c r="P62" s="578">
        <f t="shared" si="9"/>
        <v>0</v>
      </c>
      <c r="Q62" s="144"/>
      <c r="R62" s="436">
        <f t="shared" si="10"/>
        <v>0</v>
      </c>
      <c r="S62" s="437"/>
      <c r="T62" s="439">
        <f t="shared" si="11"/>
        <v>0</v>
      </c>
    </row>
    <row r="63" spans="1:20" ht="13.5" customHeight="1" x14ac:dyDescent="0.15">
      <c r="A63" s="1026"/>
      <c r="B63" s="1027"/>
      <c r="C63" s="1028"/>
      <c r="D63" s="1021"/>
      <c r="E63" s="575"/>
      <c r="F63" s="436">
        <f t="shared" si="6"/>
        <v>0</v>
      </c>
      <c r="G63" s="953"/>
      <c r="H63" s="575"/>
      <c r="I63" s="436">
        <f t="shared" si="7"/>
        <v>0</v>
      </c>
      <c r="J63" s="955"/>
      <c r="K63" s="1023"/>
      <c r="L63" s="1025"/>
      <c r="M63" s="144"/>
      <c r="N63" s="436">
        <f t="shared" si="8"/>
        <v>0</v>
      </c>
      <c r="O63" s="437"/>
      <c r="P63" s="578">
        <f t="shared" si="9"/>
        <v>0</v>
      </c>
      <c r="Q63" s="144"/>
      <c r="R63" s="436">
        <f t="shared" si="10"/>
        <v>0</v>
      </c>
      <c r="S63" s="437"/>
      <c r="T63" s="439">
        <f t="shared" si="11"/>
        <v>0</v>
      </c>
    </row>
    <row r="64" spans="1:20" ht="13.5" customHeight="1" x14ac:dyDescent="0.15">
      <c r="A64" s="1026">
        <f>+A62+1</f>
        <v>29</v>
      </c>
      <c r="B64" s="1027" t="s">
        <v>463</v>
      </c>
      <c r="C64" s="1028">
        <f>E64+H64+E65+H65</f>
        <v>150</v>
      </c>
      <c r="D64" s="1021">
        <v>74</v>
      </c>
      <c r="E64" s="575">
        <v>75</v>
      </c>
      <c r="F64" s="436">
        <f t="shared" si="6"/>
        <v>357.14285714285717</v>
      </c>
      <c r="G64" s="953"/>
      <c r="H64" s="575">
        <v>75</v>
      </c>
      <c r="I64" s="436">
        <f t="shared" si="7"/>
        <v>206.19652471058063</v>
      </c>
      <c r="J64" s="955"/>
      <c r="K64" s="1023"/>
      <c r="L64" s="1025">
        <f>+M64+M65+Q64+Q65</f>
        <v>0</v>
      </c>
      <c r="M64" s="144"/>
      <c r="N64" s="436">
        <f t="shared" si="8"/>
        <v>0</v>
      </c>
      <c r="O64" s="437"/>
      <c r="P64" s="578">
        <f t="shared" si="9"/>
        <v>0</v>
      </c>
      <c r="Q64" s="144"/>
      <c r="R64" s="436">
        <f t="shared" si="10"/>
        <v>0</v>
      </c>
      <c r="S64" s="437"/>
      <c r="T64" s="439">
        <f t="shared" si="11"/>
        <v>0</v>
      </c>
    </row>
    <row r="65" spans="1:20" ht="13.5" customHeight="1" x14ac:dyDescent="0.15">
      <c r="A65" s="1026"/>
      <c r="B65" s="1027"/>
      <c r="C65" s="1028"/>
      <c r="D65" s="1021"/>
      <c r="E65" s="575"/>
      <c r="F65" s="436">
        <f t="shared" si="6"/>
        <v>0</v>
      </c>
      <c r="G65" s="953"/>
      <c r="H65" s="575"/>
      <c r="I65" s="436">
        <f t="shared" si="7"/>
        <v>0</v>
      </c>
      <c r="J65" s="955"/>
      <c r="K65" s="1023"/>
      <c r="L65" s="1025"/>
      <c r="M65" s="144"/>
      <c r="N65" s="436">
        <f t="shared" si="8"/>
        <v>0</v>
      </c>
      <c r="O65" s="437"/>
      <c r="P65" s="578">
        <f t="shared" si="9"/>
        <v>0</v>
      </c>
      <c r="Q65" s="144"/>
      <c r="R65" s="436">
        <f t="shared" si="10"/>
        <v>0</v>
      </c>
      <c r="S65" s="437"/>
      <c r="T65" s="439">
        <f t="shared" si="11"/>
        <v>0</v>
      </c>
    </row>
    <row r="66" spans="1:20" ht="13.5" customHeight="1" x14ac:dyDescent="0.15">
      <c r="A66" s="1026">
        <f>+A64+1</f>
        <v>30</v>
      </c>
      <c r="B66" s="1027" t="s">
        <v>464</v>
      </c>
      <c r="C66" s="1028">
        <f>E66+H66+E67+H67</f>
        <v>150</v>
      </c>
      <c r="D66" s="1021">
        <v>72</v>
      </c>
      <c r="E66" s="575">
        <v>75</v>
      </c>
      <c r="F66" s="436">
        <f t="shared" si="6"/>
        <v>357.14285714285717</v>
      </c>
      <c r="G66" s="953"/>
      <c r="H66" s="575">
        <v>75</v>
      </c>
      <c r="I66" s="436">
        <f t="shared" si="7"/>
        <v>206.19652471058063</v>
      </c>
      <c r="J66" s="955"/>
      <c r="K66" s="1023"/>
      <c r="L66" s="1025">
        <f>+M66+M67+Q66+Q67</f>
        <v>0</v>
      </c>
      <c r="M66" s="144"/>
      <c r="N66" s="436">
        <f t="shared" si="8"/>
        <v>0</v>
      </c>
      <c r="O66" s="437"/>
      <c r="P66" s="578">
        <f t="shared" si="9"/>
        <v>0</v>
      </c>
      <c r="Q66" s="144"/>
      <c r="R66" s="436">
        <f t="shared" si="10"/>
        <v>0</v>
      </c>
      <c r="S66" s="437"/>
      <c r="T66" s="439">
        <f t="shared" si="11"/>
        <v>0</v>
      </c>
    </row>
    <row r="67" spans="1:20" ht="13.5" customHeight="1" x14ac:dyDescent="0.15">
      <c r="A67" s="1026"/>
      <c r="B67" s="1027"/>
      <c r="C67" s="1028"/>
      <c r="D67" s="1021"/>
      <c r="E67" s="575"/>
      <c r="F67" s="436">
        <f t="shared" si="6"/>
        <v>0</v>
      </c>
      <c r="G67" s="953"/>
      <c r="H67" s="575"/>
      <c r="I67" s="436">
        <f t="shared" si="7"/>
        <v>0</v>
      </c>
      <c r="J67" s="955"/>
      <c r="K67" s="1023"/>
      <c r="L67" s="1025"/>
      <c r="M67" s="144"/>
      <c r="N67" s="436">
        <f t="shared" si="8"/>
        <v>0</v>
      </c>
      <c r="O67" s="437"/>
      <c r="P67" s="578">
        <f t="shared" si="9"/>
        <v>0</v>
      </c>
      <c r="Q67" s="144"/>
      <c r="R67" s="436">
        <f t="shared" si="10"/>
        <v>0</v>
      </c>
      <c r="S67" s="437"/>
      <c r="T67" s="439">
        <f t="shared" si="11"/>
        <v>0</v>
      </c>
    </row>
    <row r="68" spans="1:20" ht="13.5" customHeight="1" x14ac:dyDescent="0.15">
      <c r="A68" s="1026">
        <f>+A66+1</f>
        <v>31</v>
      </c>
      <c r="B68" s="1027" t="s">
        <v>465</v>
      </c>
      <c r="C68" s="1028">
        <f>E68+H68+E69+H69</f>
        <v>150</v>
      </c>
      <c r="D68" s="1021">
        <v>59</v>
      </c>
      <c r="E68" s="575">
        <v>75</v>
      </c>
      <c r="F68" s="436">
        <f t="shared" si="6"/>
        <v>357.14285714285717</v>
      </c>
      <c r="G68" s="953"/>
      <c r="H68" s="575">
        <v>75</v>
      </c>
      <c r="I68" s="436">
        <f t="shared" si="7"/>
        <v>206.19652471058063</v>
      </c>
      <c r="J68" s="955"/>
      <c r="K68" s="1023"/>
      <c r="L68" s="1025">
        <f>+M68+M69+Q68+Q69</f>
        <v>0</v>
      </c>
      <c r="M68" s="144"/>
      <c r="N68" s="436">
        <f t="shared" si="8"/>
        <v>0</v>
      </c>
      <c r="O68" s="437"/>
      <c r="P68" s="578">
        <f t="shared" si="9"/>
        <v>0</v>
      </c>
      <c r="Q68" s="144"/>
      <c r="R68" s="436">
        <f t="shared" si="10"/>
        <v>0</v>
      </c>
      <c r="S68" s="437"/>
      <c r="T68" s="439">
        <f t="shared" si="11"/>
        <v>0</v>
      </c>
    </row>
    <row r="69" spans="1:20" ht="13.5" customHeight="1" x14ac:dyDescent="0.15">
      <c r="A69" s="1026"/>
      <c r="B69" s="1027"/>
      <c r="C69" s="1028"/>
      <c r="D69" s="1021"/>
      <c r="E69" s="575"/>
      <c r="F69" s="436">
        <f t="shared" si="6"/>
        <v>0</v>
      </c>
      <c r="G69" s="953"/>
      <c r="H69" s="575"/>
      <c r="I69" s="436">
        <f t="shared" si="7"/>
        <v>0</v>
      </c>
      <c r="J69" s="955"/>
      <c r="K69" s="1023"/>
      <c r="L69" s="1025"/>
      <c r="M69" s="144"/>
      <c r="N69" s="436">
        <f t="shared" si="8"/>
        <v>0</v>
      </c>
      <c r="O69" s="437"/>
      <c r="P69" s="578">
        <f t="shared" si="9"/>
        <v>0</v>
      </c>
      <c r="Q69" s="144"/>
      <c r="R69" s="436">
        <f t="shared" si="10"/>
        <v>0</v>
      </c>
      <c r="S69" s="437"/>
      <c r="T69" s="439">
        <f t="shared" si="11"/>
        <v>0</v>
      </c>
    </row>
    <row r="70" spans="1:20" ht="13.5" customHeight="1" x14ac:dyDescent="0.15">
      <c r="A70" s="1026">
        <f>+A68+1</f>
        <v>32</v>
      </c>
      <c r="B70" s="1027" t="s">
        <v>466</v>
      </c>
      <c r="C70" s="1028">
        <f>E70+H70+E71+H71</f>
        <v>125</v>
      </c>
      <c r="D70" s="1021">
        <v>35</v>
      </c>
      <c r="E70" s="575">
        <v>50</v>
      </c>
      <c r="F70" s="436">
        <f t="shared" si="6"/>
        <v>238.09523809523807</v>
      </c>
      <c r="G70" s="953"/>
      <c r="H70" s="575">
        <v>75</v>
      </c>
      <c r="I70" s="436">
        <f t="shared" si="7"/>
        <v>206.19652471058063</v>
      </c>
      <c r="J70" s="955"/>
      <c r="K70" s="1023"/>
      <c r="L70" s="1025">
        <f>+M70+M71+Q70+Q71</f>
        <v>0</v>
      </c>
      <c r="M70" s="144"/>
      <c r="N70" s="436">
        <f t="shared" si="8"/>
        <v>0</v>
      </c>
      <c r="O70" s="437"/>
      <c r="P70" s="578">
        <f t="shared" si="9"/>
        <v>0</v>
      </c>
      <c r="Q70" s="144"/>
      <c r="R70" s="436">
        <f t="shared" si="10"/>
        <v>0</v>
      </c>
      <c r="S70" s="437"/>
      <c r="T70" s="439">
        <f t="shared" si="11"/>
        <v>0</v>
      </c>
    </row>
    <row r="71" spans="1:20" ht="13.5" customHeight="1" x14ac:dyDescent="0.15">
      <c r="A71" s="1026"/>
      <c r="B71" s="1027"/>
      <c r="C71" s="1028"/>
      <c r="D71" s="1021"/>
      <c r="E71" s="575"/>
      <c r="F71" s="436">
        <f t="shared" si="6"/>
        <v>0</v>
      </c>
      <c r="G71" s="953"/>
      <c r="H71" s="575"/>
      <c r="I71" s="436">
        <f t="shared" si="7"/>
        <v>0</v>
      </c>
      <c r="J71" s="955"/>
      <c r="K71" s="1023"/>
      <c r="L71" s="1025"/>
      <c r="M71" s="144"/>
      <c r="N71" s="436">
        <f t="shared" si="8"/>
        <v>0</v>
      </c>
      <c r="O71" s="437"/>
      <c r="P71" s="578">
        <f t="shared" si="9"/>
        <v>0</v>
      </c>
      <c r="Q71" s="144"/>
      <c r="R71" s="436">
        <f t="shared" si="10"/>
        <v>0</v>
      </c>
      <c r="S71" s="437"/>
      <c r="T71" s="439">
        <f t="shared" si="11"/>
        <v>0</v>
      </c>
    </row>
    <row r="72" spans="1:20" ht="13.5" customHeight="1" x14ac:dyDescent="0.15">
      <c r="A72" s="1026">
        <f>+A70+1</f>
        <v>33</v>
      </c>
      <c r="B72" s="1027" t="s">
        <v>467</v>
      </c>
      <c r="C72" s="1028">
        <f>E72+H72+E73+H73</f>
        <v>150</v>
      </c>
      <c r="D72" s="1021">
        <v>52</v>
      </c>
      <c r="E72" s="575">
        <v>75</v>
      </c>
      <c r="F72" s="436">
        <f t="shared" ref="F72:F103" si="12">E72/210*1000</f>
        <v>357.14285714285717</v>
      </c>
      <c r="G72" s="953"/>
      <c r="H72" s="575">
        <v>75</v>
      </c>
      <c r="I72" s="436">
        <f t="shared" ref="I72:I103" si="13">H72/210/SQRT(3)*1000</f>
        <v>206.19652471058063</v>
      </c>
      <c r="J72" s="955"/>
      <c r="K72" s="1023"/>
      <c r="L72" s="1025">
        <f>+M72+M73+Q72+Q73</f>
        <v>0</v>
      </c>
      <c r="M72" s="144"/>
      <c r="N72" s="436">
        <f t="shared" ref="N72:N103" si="14">+M72/210*1000</f>
        <v>0</v>
      </c>
      <c r="O72" s="437"/>
      <c r="P72" s="578">
        <f t="shared" ref="P72:P103" si="15">IF(N72=0,0,O72/N72*100)</f>
        <v>0</v>
      </c>
      <c r="Q72" s="144"/>
      <c r="R72" s="436">
        <f t="shared" ref="R72:R103" si="16">+Q72/210/SQRT(3)*1000</f>
        <v>0</v>
      </c>
      <c r="S72" s="437"/>
      <c r="T72" s="439">
        <f t="shared" ref="T72:T103" si="17">IF(R72=0,0,S72/R72*100)</f>
        <v>0</v>
      </c>
    </row>
    <row r="73" spans="1:20" ht="13.5" customHeight="1" x14ac:dyDescent="0.15">
      <c r="A73" s="1026"/>
      <c r="B73" s="1027"/>
      <c r="C73" s="1028"/>
      <c r="D73" s="1021"/>
      <c r="E73" s="575"/>
      <c r="F73" s="436">
        <f t="shared" si="12"/>
        <v>0</v>
      </c>
      <c r="G73" s="953"/>
      <c r="H73" s="575"/>
      <c r="I73" s="436">
        <f t="shared" si="13"/>
        <v>0</v>
      </c>
      <c r="J73" s="955"/>
      <c r="K73" s="1023"/>
      <c r="L73" s="1025"/>
      <c r="M73" s="144"/>
      <c r="N73" s="436">
        <f t="shared" si="14"/>
        <v>0</v>
      </c>
      <c r="O73" s="437"/>
      <c r="P73" s="578">
        <f t="shared" si="15"/>
        <v>0</v>
      </c>
      <c r="Q73" s="144"/>
      <c r="R73" s="436">
        <f t="shared" si="16"/>
        <v>0</v>
      </c>
      <c r="S73" s="437"/>
      <c r="T73" s="439">
        <f t="shared" si="17"/>
        <v>0</v>
      </c>
    </row>
    <row r="74" spans="1:20" ht="13.5" customHeight="1" x14ac:dyDescent="0.15">
      <c r="A74" s="1026">
        <f>+A72+1</f>
        <v>34</v>
      </c>
      <c r="B74" s="1027" t="s">
        <v>468</v>
      </c>
      <c r="C74" s="1028">
        <f>E74+H74+E75+H75</f>
        <v>150</v>
      </c>
      <c r="D74" s="1021">
        <v>70</v>
      </c>
      <c r="E74" s="575">
        <v>100</v>
      </c>
      <c r="F74" s="436">
        <f t="shared" si="12"/>
        <v>476.19047619047615</v>
      </c>
      <c r="G74" s="953"/>
      <c r="H74" s="575">
        <v>50</v>
      </c>
      <c r="I74" s="436">
        <f t="shared" si="13"/>
        <v>137.46434980705374</v>
      </c>
      <c r="J74" s="955"/>
      <c r="K74" s="1023"/>
      <c r="L74" s="1025">
        <f>+M74+M75+Q74+Q75</f>
        <v>0</v>
      </c>
      <c r="M74" s="144"/>
      <c r="N74" s="436">
        <f t="shared" si="14"/>
        <v>0</v>
      </c>
      <c r="O74" s="437"/>
      <c r="P74" s="578">
        <f t="shared" si="15"/>
        <v>0</v>
      </c>
      <c r="Q74" s="144"/>
      <c r="R74" s="436">
        <f t="shared" si="16"/>
        <v>0</v>
      </c>
      <c r="S74" s="437"/>
      <c r="T74" s="439">
        <f t="shared" si="17"/>
        <v>0</v>
      </c>
    </row>
    <row r="75" spans="1:20" ht="13.5" customHeight="1" x14ac:dyDescent="0.15">
      <c r="A75" s="1026"/>
      <c r="B75" s="1027"/>
      <c r="C75" s="1028"/>
      <c r="D75" s="1021"/>
      <c r="E75" s="575"/>
      <c r="F75" s="436">
        <f t="shared" si="12"/>
        <v>0</v>
      </c>
      <c r="G75" s="953"/>
      <c r="H75" s="575"/>
      <c r="I75" s="436">
        <f t="shared" si="13"/>
        <v>0</v>
      </c>
      <c r="J75" s="955"/>
      <c r="K75" s="1023"/>
      <c r="L75" s="1025"/>
      <c r="M75" s="144"/>
      <c r="N75" s="436">
        <f t="shared" si="14"/>
        <v>0</v>
      </c>
      <c r="O75" s="437"/>
      <c r="P75" s="578">
        <f t="shared" si="15"/>
        <v>0</v>
      </c>
      <c r="Q75" s="144"/>
      <c r="R75" s="436">
        <f t="shared" si="16"/>
        <v>0</v>
      </c>
      <c r="S75" s="437"/>
      <c r="T75" s="439">
        <f t="shared" si="17"/>
        <v>0</v>
      </c>
    </row>
    <row r="76" spans="1:20" ht="13.5" customHeight="1" x14ac:dyDescent="0.15">
      <c r="A76" s="1026">
        <f>+A74+1</f>
        <v>35</v>
      </c>
      <c r="B76" s="1027" t="s">
        <v>469</v>
      </c>
      <c r="C76" s="1028">
        <f>E76+H76+E77+H77</f>
        <v>150</v>
      </c>
      <c r="D76" s="1021">
        <v>61</v>
      </c>
      <c r="E76" s="575">
        <v>75</v>
      </c>
      <c r="F76" s="436">
        <f t="shared" si="12"/>
        <v>357.14285714285717</v>
      </c>
      <c r="G76" s="953"/>
      <c r="H76" s="575">
        <v>75</v>
      </c>
      <c r="I76" s="436">
        <f t="shared" si="13"/>
        <v>206.19652471058063</v>
      </c>
      <c r="J76" s="955"/>
      <c r="K76" s="1023"/>
      <c r="L76" s="1025">
        <f>+M76+M77+Q76+Q77</f>
        <v>0</v>
      </c>
      <c r="M76" s="144"/>
      <c r="N76" s="436">
        <f t="shared" si="14"/>
        <v>0</v>
      </c>
      <c r="O76" s="437"/>
      <c r="P76" s="578">
        <f t="shared" si="15"/>
        <v>0</v>
      </c>
      <c r="Q76" s="144"/>
      <c r="R76" s="436">
        <f t="shared" si="16"/>
        <v>0</v>
      </c>
      <c r="S76" s="437"/>
      <c r="T76" s="439">
        <f t="shared" si="17"/>
        <v>0</v>
      </c>
    </row>
    <row r="77" spans="1:20" ht="13.5" customHeight="1" x14ac:dyDescent="0.15">
      <c r="A77" s="1026"/>
      <c r="B77" s="1027"/>
      <c r="C77" s="1028"/>
      <c r="D77" s="1021"/>
      <c r="E77" s="575"/>
      <c r="F77" s="436">
        <f t="shared" si="12"/>
        <v>0</v>
      </c>
      <c r="G77" s="953"/>
      <c r="H77" s="575"/>
      <c r="I77" s="436">
        <f t="shared" si="13"/>
        <v>0</v>
      </c>
      <c r="J77" s="955"/>
      <c r="K77" s="1023"/>
      <c r="L77" s="1025"/>
      <c r="M77" s="144"/>
      <c r="N77" s="436">
        <f t="shared" si="14"/>
        <v>0</v>
      </c>
      <c r="O77" s="437"/>
      <c r="P77" s="578">
        <f t="shared" si="15"/>
        <v>0</v>
      </c>
      <c r="Q77" s="144"/>
      <c r="R77" s="436">
        <f t="shared" si="16"/>
        <v>0</v>
      </c>
      <c r="S77" s="437"/>
      <c r="T77" s="439">
        <f t="shared" si="17"/>
        <v>0</v>
      </c>
    </row>
    <row r="78" spans="1:20" ht="13.5" customHeight="1" x14ac:dyDescent="0.15">
      <c r="A78" s="1026">
        <f>+A76+1</f>
        <v>36</v>
      </c>
      <c r="B78" s="1027" t="s">
        <v>470</v>
      </c>
      <c r="C78" s="1028">
        <f>E78+H78+E79+H79</f>
        <v>150</v>
      </c>
      <c r="D78" s="1021">
        <v>65</v>
      </c>
      <c r="E78" s="575">
        <v>75</v>
      </c>
      <c r="F78" s="436">
        <f t="shared" si="12"/>
        <v>357.14285714285717</v>
      </c>
      <c r="G78" s="953"/>
      <c r="H78" s="575">
        <v>75</v>
      </c>
      <c r="I78" s="436">
        <f t="shared" si="13"/>
        <v>206.19652471058063</v>
      </c>
      <c r="J78" s="955"/>
      <c r="K78" s="1023"/>
      <c r="L78" s="1025">
        <f>+M78+M79+Q78+Q79</f>
        <v>0</v>
      </c>
      <c r="M78" s="144"/>
      <c r="N78" s="436">
        <f t="shared" si="14"/>
        <v>0</v>
      </c>
      <c r="O78" s="437"/>
      <c r="P78" s="578">
        <f t="shared" si="15"/>
        <v>0</v>
      </c>
      <c r="Q78" s="144"/>
      <c r="R78" s="436">
        <f t="shared" si="16"/>
        <v>0</v>
      </c>
      <c r="S78" s="437"/>
      <c r="T78" s="439">
        <f t="shared" si="17"/>
        <v>0</v>
      </c>
    </row>
    <row r="79" spans="1:20" ht="13.5" customHeight="1" x14ac:dyDescent="0.15">
      <c r="A79" s="1026"/>
      <c r="B79" s="1027"/>
      <c r="C79" s="1028"/>
      <c r="D79" s="1021"/>
      <c r="E79" s="575"/>
      <c r="F79" s="436">
        <f t="shared" si="12"/>
        <v>0</v>
      </c>
      <c r="G79" s="953"/>
      <c r="H79" s="575"/>
      <c r="I79" s="436">
        <f t="shared" si="13"/>
        <v>0</v>
      </c>
      <c r="J79" s="955"/>
      <c r="K79" s="1023"/>
      <c r="L79" s="1025"/>
      <c r="M79" s="144"/>
      <c r="N79" s="436">
        <f t="shared" si="14"/>
        <v>0</v>
      </c>
      <c r="O79" s="437"/>
      <c r="P79" s="578">
        <f t="shared" si="15"/>
        <v>0</v>
      </c>
      <c r="Q79" s="144"/>
      <c r="R79" s="436">
        <f t="shared" si="16"/>
        <v>0</v>
      </c>
      <c r="S79" s="437"/>
      <c r="T79" s="439">
        <f t="shared" si="17"/>
        <v>0</v>
      </c>
    </row>
    <row r="80" spans="1:20" ht="13.5" customHeight="1" x14ac:dyDescent="0.15">
      <c r="A80" s="1026">
        <f>+A78+1</f>
        <v>37</v>
      </c>
      <c r="B80" s="1027" t="s">
        <v>471</v>
      </c>
      <c r="C80" s="1028">
        <f>E80+H80+E81+H81</f>
        <v>150</v>
      </c>
      <c r="D80" s="1021">
        <v>67</v>
      </c>
      <c r="E80" s="575">
        <v>75</v>
      </c>
      <c r="F80" s="436">
        <f t="shared" si="12"/>
        <v>357.14285714285717</v>
      </c>
      <c r="G80" s="953"/>
      <c r="H80" s="575">
        <v>75</v>
      </c>
      <c r="I80" s="436">
        <f t="shared" si="13"/>
        <v>206.19652471058063</v>
      </c>
      <c r="J80" s="955"/>
      <c r="K80" s="1023"/>
      <c r="L80" s="1025">
        <f>+M80+M81+Q80+Q81</f>
        <v>0</v>
      </c>
      <c r="M80" s="144"/>
      <c r="N80" s="436">
        <f t="shared" si="14"/>
        <v>0</v>
      </c>
      <c r="O80" s="437"/>
      <c r="P80" s="578">
        <f t="shared" si="15"/>
        <v>0</v>
      </c>
      <c r="Q80" s="144"/>
      <c r="R80" s="436">
        <f t="shared" si="16"/>
        <v>0</v>
      </c>
      <c r="S80" s="437"/>
      <c r="T80" s="439">
        <f t="shared" si="17"/>
        <v>0</v>
      </c>
    </row>
    <row r="81" spans="1:20" ht="13.5" customHeight="1" x14ac:dyDescent="0.15">
      <c r="A81" s="1026"/>
      <c r="B81" s="1027"/>
      <c r="C81" s="1028"/>
      <c r="D81" s="1021"/>
      <c r="E81" s="575"/>
      <c r="F81" s="436">
        <f t="shared" si="12"/>
        <v>0</v>
      </c>
      <c r="G81" s="953"/>
      <c r="H81" s="575"/>
      <c r="I81" s="436">
        <f t="shared" si="13"/>
        <v>0</v>
      </c>
      <c r="J81" s="955"/>
      <c r="K81" s="1023"/>
      <c r="L81" s="1025"/>
      <c r="M81" s="144"/>
      <c r="N81" s="436">
        <f t="shared" si="14"/>
        <v>0</v>
      </c>
      <c r="O81" s="437"/>
      <c r="P81" s="578">
        <f t="shared" si="15"/>
        <v>0</v>
      </c>
      <c r="Q81" s="144"/>
      <c r="R81" s="436">
        <f t="shared" si="16"/>
        <v>0</v>
      </c>
      <c r="S81" s="437"/>
      <c r="T81" s="439">
        <f t="shared" si="17"/>
        <v>0</v>
      </c>
    </row>
    <row r="82" spans="1:20" ht="13.5" customHeight="1" x14ac:dyDescent="0.15">
      <c r="A82" s="1026">
        <f>+A80+1</f>
        <v>38</v>
      </c>
      <c r="B82" s="1027" t="s">
        <v>472</v>
      </c>
      <c r="C82" s="1028">
        <f>E82+H82+E83+H83</f>
        <v>225</v>
      </c>
      <c r="D82" s="1021">
        <v>83</v>
      </c>
      <c r="E82" s="575">
        <v>150</v>
      </c>
      <c r="F82" s="436">
        <f t="shared" si="12"/>
        <v>714.28571428571433</v>
      </c>
      <c r="G82" s="953"/>
      <c r="H82" s="575">
        <v>75</v>
      </c>
      <c r="I82" s="436">
        <f t="shared" si="13"/>
        <v>206.19652471058063</v>
      </c>
      <c r="J82" s="955"/>
      <c r="K82" s="1023"/>
      <c r="L82" s="1025">
        <f>+M82+M83+Q82+Q83</f>
        <v>0</v>
      </c>
      <c r="M82" s="144"/>
      <c r="N82" s="436">
        <f t="shared" si="14"/>
        <v>0</v>
      </c>
      <c r="O82" s="437"/>
      <c r="P82" s="578">
        <f t="shared" si="15"/>
        <v>0</v>
      </c>
      <c r="Q82" s="144"/>
      <c r="R82" s="436">
        <f t="shared" si="16"/>
        <v>0</v>
      </c>
      <c r="S82" s="437"/>
      <c r="T82" s="439">
        <f t="shared" si="17"/>
        <v>0</v>
      </c>
    </row>
    <row r="83" spans="1:20" ht="13.5" customHeight="1" x14ac:dyDescent="0.15">
      <c r="A83" s="1026"/>
      <c r="B83" s="1027"/>
      <c r="C83" s="1028"/>
      <c r="D83" s="1021"/>
      <c r="E83" s="575"/>
      <c r="F83" s="436">
        <f t="shared" si="12"/>
        <v>0</v>
      </c>
      <c r="G83" s="953"/>
      <c r="H83" s="575"/>
      <c r="I83" s="436">
        <f t="shared" si="13"/>
        <v>0</v>
      </c>
      <c r="J83" s="955"/>
      <c r="K83" s="1023"/>
      <c r="L83" s="1025"/>
      <c r="M83" s="144"/>
      <c r="N83" s="436">
        <f t="shared" si="14"/>
        <v>0</v>
      </c>
      <c r="O83" s="437"/>
      <c r="P83" s="578">
        <f t="shared" si="15"/>
        <v>0</v>
      </c>
      <c r="Q83" s="144"/>
      <c r="R83" s="436">
        <f t="shared" si="16"/>
        <v>0</v>
      </c>
      <c r="S83" s="437"/>
      <c r="T83" s="439">
        <f t="shared" si="17"/>
        <v>0</v>
      </c>
    </row>
    <row r="84" spans="1:20" ht="13.5" customHeight="1" x14ac:dyDescent="0.15">
      <c r="A84" s="1026">
        <f>+A82+1</f>
        <v>39</v>
      </c>
      <c r="B84" s="1027" t="s">
        <v>473</v>
      </c>
      <c r="C84" s="1028">
        <f>E84+H84+E85+H85</f>
        <v>225</v>
      </c>
      <c r="D84" s="1021">
        <v>96</v>
      </c>
      <c r="E84" s="575">
        <v>150</v>
      </c>
      <c r="F84" s="436">
        <f t="shared" si="12"/>
        <v>714.28571428571433</v>
      </c>
      <c r="G84" s="953"/>
      <c r="H84" s="575">
        <v>75</v>
      </c>
      <c r="I84" s="436">
        <f t="shared" si="13"/>
        <v>206.19652471058063</v>
      </c>
      <c r="J84" s="955"/>
      <c r="K84" s="1023"/>
      <c r="L84" s="1025">
        <f>+M84+M85+Q84+Q85</f>
        <v>0</v>
      </c>
      <c r="M84" s="144"/>
      <c r="N84" s="436">
        <f t="shared" si="14"/>
        <v>0</v>
      </c>
      <c r="O84" s="437"/>
      <c r="P84" s="578">
        <f t="shared" si="15"/>
        <v>0</v>
      </c>
      <c r="Q84" s="144"/>
      <c r="R84" s="436">
        <f t="shared" si="16"/>
        <v>0</v>
      </c>
      <c r="S84" s="437"/>
      <c r="T84" s="439">
        <f t="shared" si="17"/>
        <v>0</v>
      </c>
    </row>
    <row r="85" spans="1:20" ht="13.5" customHeight="1" x14ac:dyDescent="0.15">
      <c r="A85" s="1026"/>
      <c r="B85" s="1027"/>
      <c r="C85" s="1028"/>
      <c r="D85" s="1021"/>
      <c r="E85" s="575"/>
      <c r="F85" s="436">
        <f t="shared" si="12"/>
        <v>0</v>
      </c>
      <c r="G85" s="953"/>
      <c r="H85" s="575"/>
      <c r="I85" s="436">
        <f t="shared" si="13"/>
        <v>0</v>
      </c>
      <c r="J85" s="955"/>
      <c r="K85" s="1023"/>
      <c r="L85" s="1025"/>
      <c r="M85" s="144"/>
      <c r="N85" s="436">
        <f t="shared" si="14"/>
        <v>0</v>
      </c>
      <c r="O85" s="437"/>
      <c r="P85" s="578">
        <f t="shared" si="15"/>
        <v>0</v>
      </c>
      <c r="Q85" s="144"/>
      <c r="R85" s="436">
        <f t="shared" si="16"/>
        <v>0</v>
      </c>
      <c r="S85" s="437"/>
      <c r="T85" s="439">
        <f t="shared" si="17"/>
        <v>0</v>
      </c>
    </row>
    <row r="86" spans="1:20" ht="13.5" customHeight="1" x14ac:dyDescent="0.15">
      <c r="A86" s="1026">
        <f>+A84+1</f>
        <v>40</v>
      </c>
      <c r="B86" s="1027" t="s">
        <v>474</v>
      </c>
      <c r="C86" s="1028">
        <f>E86+H86+E87+H87</f>
        <v>225</v>
      </c>
      <c r="D86" s="1021">
        <v>94</v>
      </c>
      <c r="E86" s="575">
        <v>150</v>
      </c>
      <c r="F86" s="436">
        <f t="shared" si="12"/>
        <v>714.28571428571433</v>
      </c>
      <c r="G86" s="953"/>
      <c r="H86" s="575">
        <v>75</v>
      </c>
      <c r="I86" s="436">
        <f t="shared" si="13"/>
        <v>206.19652471058063</v>
      </c>
      <c r="J86" s="955"/>
      <c r="K86" s="1023"/>
      <c r="L86" s="1025">
        <f>+M86+M87+Q86+Q87</f>
        <v>0</v>
      </c>
      <c r="M86" s="144"/>
      <c r="N86" s="436">
        <f t="shared" si="14"/>
        <v>0</v>
      </c>
      <c r="O86" s="437"/>
      <c r="P86" s="578">
        <f t="shared" si="15"/>
        <v>0</v>
      </c>
      <c r="Q86" s="144"/>
      <c r="R86" s="436">
        <f t="shared" si="16"/>
        <v>0</v>
      </c>
      <c r="S86" s="437"/>
      <c r="T86" s="439">
        <f t="shared" si="17"/>
        <v>0</v>
      </c>
    </row>
    <row r="87" spans="1:20" ht="13.5" customHeight="1" x14ac:dyDescent="0.15">
      <c r="A87" s="1026"/>
      <c r="B87" s="1027"/>
      <c r="C87" s="1028"/>
      <c r="D87" s="1021"/>
      <c r="E87" s="575"/>
      <c r="F87" s="436">
        <f t="shared" si="12"/>
        <v>0</v>
      </c>
      <c r="G87" s="953"/>
      <c r="H87" s="575"/>
      <c r="I87" s="436">
        <f t="shared" si="13"/>
        <v>0</v>
      </c>
      <c r="J87" s="955"/>
      <c r="K87" s="1023"/>
      <c r="L87" s="1025"/>
      <c r="M87" s="144"/>
      <c r="N87" s="436">
        <f t="shared" si="14"/>
        <v>0</v>
      </c>
      <c r="O87" s="437"/>
      <c r="P87" s="578">
        <f t="shared" si="15"/>
        <v>0</v>
      </c>
      <c r="Q87" s="144"/>
      <c r="R87" s="436">
        <f t="shared" si="16"/>
        <v>0</v>
      </c>
      <c r="S87" s="437"/>
      <c r="T87" s="439">
        <f t="shared" si="17"/>
        <v>0</v>
      </c>
    </row>
    <row r="88" spans="1:20" ht="13.5" customHeight="1" x14ac:dyDescent="0.15">
      <c r="A88" s="1026">
        <f>+A86+1</f>
        <v>41</v>
      </c>
      <c r="B88" s="1027" t="s">
        <v>475</v>
      </c>
      <c r="C88" s="1028">
        <f>E88+H88+E89+H89</f>
        <v>225</v>
      </c>
      <c r="D88" s="1021">
        <v>105</v>
      </c>
      <c r="E88" s="575">
        <v>150</v>
      </c>
      <c r="F88" s="436">
        <f t="shared" si="12"/>
        <v>714.28571428571433</v>
      </c>
      <c r="G88" s="953"/>
      <c r="H88" s="575">
        <v>75</v>
      </c>
      <c r="I88" s="436">
        <f t="shared" si="13"/>
        <v>206.19652471058063</v>
      </c>
      <c r="J88" s="955"/>
      <c r="K88" s="1023"/>
      <c r="L88" s="1025">
        <f>+M88+M89+Q88+Q89</f>
        <v>0</v>
      </c>
      <c r="M88" s="144"/>
      <c r="N88" s="436">
        <f t="shared" si="14"/>
        <v>0</v>
      </c>
      <c r="O88" s="437"/>
      <c r="P88" s="578">
        <f t="shared" si="15"/>
        <v>0</v>
      </c>
      <c r="Q88" s="144"/>
      <c r="R88" s="436">
        <f t="shared" si="16"/>
        <v>0</v>
      </c>
      <c r="S88" s="437"/>
      <c r="T88" s="439">
        <f t="shared" si="17"/>
        <v>0</v>
      </c>
    </row>
    <row r="89" spans="1:20" ht="13.5" customHeight="1" x14ac:dyDescent="0.15">
      <c r="A89" s="1026"/>
      <c r="B89" s="1027"/>
      <c r="C89" s="1028"/>
      <c r="D89" s="1021"/>
      <c r="E89" s="575"/>
      <c r="F89" s="436">
        <f t="shared" si="12"/>
        <v>0</v>
      </c>
      <c r="G89" s="953"/>
      <c r="H89" s="575"/>
      <c r="I89" s="436">
        <f t="shared" si="13"/>
        <v>0</v>
      </c>
      <c r="J89" s="955"/>
      <c r="K89" s="1023"/>
      <c r="L89" s="1025"/>
      <c r="M89" s="144"/>
      <c r="N89" s="436">
        <f t="shared" si="14"/>
        <v>0</v>
      </c>
      <c r="O89" s="437"/>
      <c r="P89" s="578">
        <f t="shared" si="15"/>
        <v>0</v>
      </c>
      <c r="Q89" s="144"/>
      <c r="R89" s="436">
        <f t="shared" si="16"/>
        <v>0</v>
      </c>
      <c r="S89" s="437"/>
      <c r="T89" s="439">
        <f t="shared" si="17"/>
        <v>0</v>
      </c>
    </row>
    <row r="90" spans="1:20" ht="13.5" customHeight="1" x14ac:dyDescent="0.15">
      <c r="A90" s="1026">
        <f>+A88+1</f>
        <v>42</v>
      </c>
      <c r="B90" s="1027" t="s">
        <v>476</v>
      </c>
      <c r="C90" s="1028">
        <f>E90+H90+E91+H91</f>
        <v>225</v>
      </c>
      <c r="D90" s="1021">
        <v>79</v>
      </c>
      <c r="E90" s="575">
        <v>150</v>
      </c>
      <c r="F90" s="436">
        <f t="shared" si="12"/>
        <v>714.28571428571433</v>
      </c>
      <c r="G90" s="953"/>
      <c r="H90" s="575">
        <v>75</v>
      </c>
      <c r="I90" s="436">
        <f t="shared" si="13"/>
        <v>206.19652471058063</v>
      </c>
      <c r="J90" s="955"/>
      <c r="K90" s="1023"/>
      <c r="L90" s="1025">
        <f>+M90+M91+Q90+Q91</f>
        <v>0</v>
      </c>
      <c r="M90" s="144"/>
      <c r="N90" s="436">
        <f t="shared" si="14"/>
        <v>0</v>
      </c>
      <c r="O90" s="437"/>
      <c r="P90" s="578">
        <f t="shared" si="15"/>
        <v>0</v>
      </c>
      <c r="Q90" s="144"/>
      <c r="R90" s="436">
        <f t="shared" si="16"/>
        <v>0</v>
      </c>
      <c r="S90" s="437"/>
      <c r="T90" s="439">
        <f t="shared" si="17"/>
        <v>0</v>
      </c>
    </row>
    <row r="91" spans="1:20" ht="13.5" customHeight="1" x14ac:dyDescent="0.15">
      <c r="A91" s="1026"/>
      <c r="B91" s="1027"/>
      <c r="C91" s="1028"/>
      <c r="D91" s="1021"/>
      <c r="E91" s="575"/>
      <c r="F91" s="436">
        <f t="shared" si="12"/>
        <v>0</v>
      </c>
      <c r="G91" s="953"/>
      <c r="H91" s="575"/>
      <c r="I91" s="436">
        <f t="shared" si="13"/>
        <v>0</v>
      </c>
      <c r="J91" s="955"/>
      <c r="K91" s="1023"/>
      <c r="L91" s="1025"/>
      <c r="M91" s="144"/>
      <c r="N91" s="436">
        <f t="shared" si="14"/>
        <v>0</v>
      </c>
      <c r="O91" s="437"/>
      <c r="P91" s="578">
        <f t="shared" si="15"/>
        <v>0</v>
      </c>
      <c r="Q91" s="144"/>
      <c r="R91" s="436">
        <f t="shared" si="16"/>
        <v>0</v>
      </c>
      <c r="S91" s="437"/>
      <c r="T91" s="439">
        <f t="shared" si="17"/>
        <v>0</v>
      </c>
    </row>
    <row r="92" spans="1:20" ht="13.5" customHeight="1" x14ac:dyDescent="0.15">
      <c r="A92" s="1026">
        <f>+A90+1</f>
        <v>43</v>
      </c>
      <c r="B92" s="1027" t="s">
        <v>477</v>
      </c>
      <c r="C92" s="1028">
        <f>E92+H92+E93+H93</f>
        <v>250</v>
      </c>
      <c r="D92" s="1021">
        <v>72</v>
      </c>
      <c r="E92" s="575">
        <v>200</v>
      </c>
      <c r="F92" s="436">
        <f t="shared" si="12"/>
        <v>952.38095238095229</v>
      </c>
      <c r="G92" s="953"/>
      <c r="H92" s="575">
        <v>50</v>
      </c>
      <c r="I92" s="436">
        <f t="shared" si="13"/>
        <v>137.46434980705374</v>
      </c>
      <c r="J92" s="955"/>
      <c r="K92" s="1023"/>
      <c r="L92" s="1025">
        <f>+M92+M93+Q92+Q93</f>
        <v>0</v>
      </c>
      <c r="M92" s="144"/>
      <c r="N92" s="436">
        <f t="shared" si="14"/>
        <v>0</v>
      </c>
      <c r="O92" s="437"/>
      <c r="P92" s="578">
        <f t="shared" si="15"/>
        <v>0</v>
      </c>
      <c r="Q92" s="144"/>
      <c r="R92" s="436">
        <f t="shared" si="16"/>
        <v>0</v>
      </c>
      <c r="S92" s="437"/>
      <c r="T92" s="439">
        <f t="shared" si="17"/>
        <v>0</v>
      </c>
    </row>
    <row r="93" spans="1:20" ht="13.5" customHeight="1" x14ac:dyDescent="0.15">
      <c r="A93" s="1026"/>
      <c r="B93" s="1027"/>
      <c r="C93" s="1028"/>
      <c r="D93" s="1021"/>
      <c r="E93" s="575"/>
      <c r="F93" s="436">
        <f t="shared" si="12"/>
        <v>0</v>
      </c>
      <c r="G93" s="953"/>
      <c r="H93" s="575"/>
      <c r="I93" s="436">
        <f t="shared" si="13"/>
        <v>0</v>
      </c>
      <c r="J93" s="955"/>
      <c r="K93" s="1023"/>
      <c r="L93" s="1025"/>
      <c r="M93" s="144"/>
      <c r="N93" s="436">
        <f t="shared" si="14"/>
        <v>0</v>
      </c>
      <c r="O93" s="437"/>
      <c r="P93" s="578">
        <f t="shared" si="15"/>
        <v>0</v>
      </c>
      <c r="Q93" s="144"/>
      <c r="R93" s="436">
        <f t="shared" si="16"/>
        <v>0</v>
      </c>
      <c r="S93" s="437"/>
      <c r="T93" s="439">
        <f t="shared" si="17"/>
        <v>0</v>
      </c>
    </row>
    <row r="94" spans="1:20" ht="13.5" customHeight="1" x14ac:dyDescent="0.15">
      <c r="A94" s="1026">
        <f>+A92+1</f>
        <v>44</v>
      </c>
      <c r="B94" s="1027" t="s">
        <v>478</v>
      </c>
      <c r="C94" s="1028">
        <f>E94+H94+E95+H95</f>
        <v>225</v>
      </c>
      <c r="D94" s="1021">
        <v>117</v>
      </c>
      <c r="E94" s="575">
        <v>150</v>
      </c>
      <c r="F94" s="436">
        <f t="shared" si="12"/>
        <v>714.28571428571433</v>
      </c>
      <c r="G94" s="953"/>
      <c r="H94" s="575">
        <v>75</v>
      </c>
      <c r="I94" s="436">
        <f t="shared" si="13"/>
        <v>206.19652471058063</v>
      </c>
      <c r="J94" s="955"/>
      <c r="K94" s="1023"/>
      <c r="L94" s="1025">
        <f>+M94+M95+Q94+Q95</f>
        <v>0</v>
      </c>
      <c r="M94" s="144"/>
      <c r="N94" s="436">
        <f t="shared" si="14"/>
        <v>0</v>
      </c>
      <c r="O94" s="437"/>
      <c r="P94" s="578">
        <f t="shared" si="15"/>
        <v>0</v>
      </c>
      <c r="Q94" s="144"/>
      <c r="R94" s="436">
        <f t="shared" si="16"/>
        <v>0</v>
      </c>
      <c r="S94" s="437"/>
      <c r="T94" s="439">
        <f t="shared" si="17"/>
        <v>0</v>
      </c>
    </row>
    <row r="95" spans="1:20" ht="13.5" customHeight="1" x14ac:dyDescent="0.15">
      <c r="A95" s="1026"/>
      <c r="B95" s="1027"/>
      <c r="C95" s="1028"/>
      <c r="D95" s="1021"/>
      <c r="E95" s="575"/>
      <c r="F95" s="436">
        <f t="shared" si="12"/>
        <v>0</v>
      </c>
      <c r="G95" s="953"/>
      <c r="H95" s="575"/>
      <c r="I95" s="436">
        <f t="shared" si="13"/>
        <v>0</v>
      </c>
      <c r="J95" s="955"/>
      <c r="K95" s="1023"/>
      <c r="L95" s="1025"/>
      <c r="M95" s="144"/>
      <c r="N95" s="436">
        <f t="shared" si="14"/>
        <v>0</v>
      </c>
      <c r="O95" s="437"/>
      <c r="P95" s="578">
        <f t="shared" si="15"/>
        <v>0</v>
      </c>
      <c r="Q95" s="144"/>
      <c r="R95" s="436">
        <f t="shared" si="16"/>
        <v>0</v>
      </c>
      <c r="S95" s="437"/>
      <c r="T95" s="439">
        <f t="shared" si="17"/>
        <v>0</v>
      </c>
    </row>
    <row r="96" spans="1:20" ht="13.5" customHeight="1" x14ac:dyDescent="0.15">
      <c r="A96" s="1026">
        <f>+A94+1</f>
        <v>45</v>
      </c>
      <c r="B96" s="1027" t="s">
        <v>479</v>
      </c>
      <c r="C96" s="1028">
        <f>E96+H96+E97+H97</f>
        <v>100</v>
      </c>
      <c r="D96" s="1021">
        <v>21</v>
      </c>
      <c r="E96" s="575">
        <v>50</v>
      </c>
      <c r="F96" s="436">
        <f t="shared" si="12"/>
        <v>238.09523809523807</v>
      </c>
      <c r="G96" s="953"/>
      <c r="H96" s="575">
        <v>50</v>
      </c>
      <c r="I96" s="436">
        <f t="shared" si="13"/>
        <v>137.46434980705374</v>
      </c>
      <c r="J96" s="955"/>
      <c r="K96" s="1023"/>
      <c r="L96" s="1025">
        <f>+M96+M97+Q96+Q97</f>
        <v>0</v>
      </c>
      <c r="M96" s="144"/>
      <c r="N96" s="436">
        <f t="shared" si="14"/>
        <v>0</v>
      </c>
      <c r="O96" s="437"/>
      <c r="P96" s="578">
        <f t="shared" si="15"/>
        <v>0</v>
      </c>
      <c r="Q96" s="144"/>
      <c r="R96" s="436">
        <f t="shared" si="16"/>
        <v>0</v>
      </c>
      <c r="S96" s="437"/>
      <c r="T96" s="439">
        <f t="shared" si="17"/>
        <v>0</v>
      </c>
    </row>
    <row r="97" spans="1:20" ht="13.5" customHeight="1" x14ac:dyDescent="0.15">
      <c r="A97" s="1026"/>
      <c r="B97" s="1027"/>
      <c r="C97" s="1028"/>
      <c r="D97" s="1021"/>
      <c r="E97" s="575"/>
      <c r="F97" s="436">
        <f t="shared" si="12"/>
        <v>0</v>
      </c>
      <c r="G97" s="953"/>
      <c r="H97" s="575"/>
      <c r="I97" s="436">
        <f t="shared" si="13"/>
        <v>0</v>
      </c>
      <c r="J97" s="955"/>
      <c r="K97" s="1023"/>
      <c r="L97" s="1025"/>
      <c r="M97" s="144"/>
      <c r="N97" s="436">
        <f t="shared" si="14"/>
        <v>0</v>
      </c>
      <c r="O97" s="437"/>
      <c r="P97" s="578">
        <f t="shared" si="15"/>
        <v>0</v>
      </c>
      <c r="Q97" s="144"/>
      <c r="R97" s="436">
        <f t="shared" si="16"/>
        <v>0</v>
      </c>
      <c r="S97" s="437"/>
      <c r="T97" s="439">
        <f t="shared" si="17"/>
        <v>0</v>
      </c>
    </row>
    <row r="98" spans="1:20" ht="13.5" customHeight="1" x14ac:dyDescent="0.15">
      <c r="A98" s="1026">
        <f>+A96+1</f>
        <v>46</v>
      </c>
      <c r="B98" s="1027" t="s">
        <v>480</v>
      </c>
      <c r="C98" s="1028">
        <f>E98+H98+E99+H99</f>
        <v>100</v>
      </c>
      <c r="D98" s="1021">
        <v>25</v>
      </c>
      <c r="E98" s="575">
        <v>50</v>
      </c>
      <c r="F98" s="436">
        <f t="shared" si="12"/>
        <v>238.09523809523807</v>
      </c>
      <c r="G98" s="953"/>
      <c r="H98" s="575">
        <v>50</v>
      </c>
      <c r="I98" s="436">
        <f t="shared" si="13"/>
        <v>137.46434980705374</v>
      </c>
      <c r="J98" s="955"/>
      <c r="K98" s="1023"/>
      <c r="L98" s="1025">
        <f>+M98+M99+Q98+Q99</f>
        <v>0</v>
      </c>
      <c r="M98" s="144"/>
      <c r="N98" s="436">
        <f t="shared" si="14"/>
        <v>0</v>
      </c>
      <c r="O98" s="437"/>
      <c r="P98" s="578">
        <f t="shared" si="15"/>
        <v>0</v>
      </c>
      <c r="Q98" s="144"/>
      <c r="R98" s="436">
        <f t="shared" si="16"/>
        <v>0</v>
      </c>
      <c r="S98" s="437"/>
      <c r="T98" s="439">
        <f t="shared" si="17"/>
        <v>0</v>
      </c>
    </row>
    <row r="99" spans="1:20" ht="13.5" customHeight="1" x14ac:dyDescent="0.15">
      <c r="A99" s="1026"/>
      <c r="B99" s="1027"/>
      <c r="C99" s="1028"/>
      <c r="D99" s="1021"/>
      <c r="E99" s="575"/>
      <c r="F99" s="436">
        <f t="shared" si="12"/>
        <v>0</v>
      </c>
      <c r="G99" s="953"/>
      <c r="H99" s="575"/>
      <c r="I99" s="436">
        <f t="shared" si="13"/>
        <v>0</v>
      </c>
      <c r="J99" s="955"/>
      <c r="K99" s="1023"/>
      <c r="L99" s="1025"/>
      <c r="M99" s="144"/>
      <c r="N99" s="436">
        <f t="shared" si="14"/>
        <v>0</v>
      </c>
      <c r="O99" s="437"/>
      <c r="P99" s="578">
        <f t="shared" si="15"/>
        <v>0</v>
      </c>
      <c r="Q99" s="144"/>
      <c r="R99" s="436">
        <f t="shared" si="16"/>
        <v>0</v>
      </c>
      <c r="S99" s="437"/>
      <c r="T99" s="439">
        <f t="shared" si="17"/>
        <v>0</v>
      </c>
    </row>
    <row r="100" spans="1:20" ht="13.5" customHeight="1" x14ac:dyDescent="0.15">
      <c r="A100" s="1026">
        <f>+A98+1</f>
        <v>47</v>
      </c>
      <c r="B100" s="1027" t="s">
        <v>481</v>
      </c>
      <c r="C100" s="1028">
        <f>E100+H100+E101+H101</f>
        <v>0</v>
      </c>
      <c r="D100" s="1060" t="s">
        <v>608</v>
      </c>
      <c r="E100" s="575"/>
      <c r="F100" s="436">
        <f t="shared" si="12"/>
        <v>0</v>
      </c>
      <c r="G100" s="953"/>
      <c r="H100" s="575"/>
      <c r="I100" s="436">
        <f t="shared" si="13"/>
        <v>0</v>
      </c>
      <c r="J100" s="955"/>
      <c r="K100" s="1023"/>
      <c r="L100" s="1025">
        <f>+M100+M101+Q100+Q101</f>
        <v>0</v>
      </c>
      <c r="M100" s="144"/>
      <c r="N100" s="436">
        <f t="shared" si="14"/>
        <v>0</v>
      </c>
      <c r="O100" s="437"/>
      <c r="P100" s="578">
        <f t="shared" si="15"/>
        <v>0</v>
      </c>
      <c r="Q100" s="144"/>
      <c r="R100" s="436">
        <f t="shared" si="16"/>
        <v>0</v>
      </c>
      <c r="S100" s="437"/>
      <c r="T100" s="439">
        <f t="shared" si="17"/>
        <v>0</v>
      </c>
    </row>
    <row r="101" spans="1:20" ht="13.5" customHeight="1" x14ac:dyDescent="0.15">
      <c r="A101" s="1026"/>
      <c r="B101" s="1027"/>
      <c r="C101" s="1028"/>
      <c r="D101" s="1061"/>
      <c r="E101" s="575"/>
      <c r="F101" s="436">
        <f t="shared" si="12"/>
        <v>0</v>
      </c>
      <c r="G101" s="953"/>
      <c r="H101" s="575"/>
      <c r="I101" s="436">
        <f t="shared" si="13"/>
        <v>0</v>
      </c>
      <c r="J101" s="955"/>
      <c r="K101" s="1023"/>
      <c r="L101" s="1025"/>
      <c r="M101" s="144"/>
      <c r="N101" s="436">
        <f t="shared" si="14"/>
        <v>0</v>
      </c>
      <c r="O101" s="437"/>
      <c r="P101" s="578">
        <f t="shared" si="15"/>
        <v>0</v>
      </c>
      <c r="Q101" s="144"/>
      <c r="R101" s="436">
        <f t="shared" si="16"/>
        <v>0</v>
      </c>
      <c r="S101" s="437"/>
      <c r="T101" s="439">
        <f t="shared" si="17"/>
        <v>0</v>
      </c>
    </row>
    <row r="102" spans="1:20" ht="13.5" customHeight="1" x14ac:dyDescent="0.15">
      <c r="A102" s="1026">
        <f>+A100+1</f>
        <v>48</v>
      </c>
      <c r="B102" s="1027" t="s">
        <v>482</v>
      </c>
      <c r="C102" s="1028">
        <f>E102+H102+E103+H103</f>
        <v>125</v>
      </c>
      <c r="D102" s="1021">
        <v>29</v>
      </c>
      <c r="E102" s="575">
        <v>75</v>
      </c>
      <c r="F102" s="436">
        <f t="shared" si="12"/>
        <v>357.14285714285717</v>
      </c>
      <c r="G102" s="953"/>
      <c r="H102" s="575">
        <v>50</v>
      </c>
      <c r="I102" s="436">
        <f t="shared" si="13"/>
        <v>137.46434980705374</v>
      </c>
      <c r="J102" s="955"/>
      <c r="K102" s="1023"/>
      <c r="L102" s="1025">
        <f>+M102+M103+Q102+Q103</f>
        <v>0</v>
      </c>
      <c r="M102" s="144"/>
      <c r="N102" s="436">
        <f t="shared" si="14"/>
        <v>0</v>
      </c>
      <c r="O102" s="437"/>
      <c r="P102" s="578">
        <f t="shared" si="15"/>
        <v>0</v>
      </c>
      <c r="Q102" s="144"/>
      <c r="R102" s="436">
        <f t="shared" si="16"/>
        <v>0</v>
      </c>
      <c r="S102" s="437"/>
      <c r="T102" s="439">
        <f t="shared" si="17"/>
        <v>0</v>
      </c>
    </row>
    <row r="103" spans="1:20" ht="13.5" customHeight="1" x14ac:dyDescent="0.15">
      <c r="A103" s="1026"/>
      <c r="B103" s="1027"/>
      <c r="C103" s="1028"/>
      <c r="D103" s="1021"/>
      <c r="E103" s="575"/>
      <c r="F103" s="436">
        <f t="shared" si="12"/>
        <v>0</v>
      </c>
      <c r="G103" s="953"/>
      <c r="H103" s="575"/>
      <c r="I103" s="436">
        <f t="shared" si="13"/>
        <v>0</v>
      </c>
      <c r="J103" s="955"/>
      <c r="K103" s="1023"/>
      <c r="L103" s="1025"/>
      <c r="M103" s="144"/>
      <c r="N103" s="436">
        <f t="shared" si="14"/>
        <v>0</v>
      </c>
      <c r="O103" s="437"/>
      <c r="P103" s="578">
        <f t="shared" si="15"/>
        <v>0</v>
      </c>
      <c r="Q103" s="144"/>
      <c r="R103" s="436">
        <f t="shared" si="16"/>
        <v>0</v>
      </c>
      <c r="S103" s="437"/>
      <c r="T103" s="439">
        <f t="shared" si="17"/>
        <v>0</v>
      </c>
    </row>
    <row r="104" spans="1:20" ht="13.5" customHeight="1" x14ac:dyDescent="0.15">
      <c r="A104" s="1026">
        <f>+A102+1</f>
        <v>49</v>
      </c>
      <c r="B104" s="1027" t="s">
        <v>483</v>
      </c>
      <c r="C104" s="1028">
        <f>E104+H104+E105+H105</f>
        <v>175</v>
      </c>
      <c r="D104" s="1021">
        <v>67</v>
      </c>
      <c r="E104" s="575">
        <v>75</v>
      </c>
      <c r="F104" s="436">
        <f t="shared" ref="F104:F135" si="18">E104/210*1000</f>
        <v>357.14285714285717</v>
      </c>
      <c r="G104" s="953"/>
      <c r="H104" s="575">
        <v>100</v>
      </c>
      <c r="I104" s="436">
        <f t="shared" ref="I104:I134" si="19">H104/210/SQRT(3)*1000</f>
        <v>274.92869961410747</v>
      </c>
      <c r="J104" s="955"/>
      <c r="K104" s="1023"/>
      <c r="L104" s="1025">
        <f>+M104+M105+Q104+Q105</f>
        <v>0</v>
      </c>
      <c r="M104" s="144"/>
      <c r="N104" s="436">
        <f t="shared" ref="N104:N116" si="20">+M104/210*1000</f>
        <v>0</v>
      </c>
      <c r="O104" s="437"/>
      <c r="P104" s="578">
        <f t="shared" ref="P104:P135" si="21">IF(N104=0,0,O104/N104*100)</f>
        <v>0</v>
      </c>
      <c r="Q104" s="144"/>
      <c r="R104" s="436">
        <f t="shared" ref="R104:R117" si="22">+Q104/210/SQRT(3)*1000</f>
        <v>0</v>
      </c>
      <c r="S104" s="437"/>
      <c r="T104" s="439">
        <f t="shared" ref="T104:T135" si="23">IF(R104=0,0,S104/R104*100)</f>
        <v>0</v>
      </c>
    </row>
    <row r="105" spans="1:20" ht="13.5" customHeight="1" x14ac:dyDescent="0.15">
      <c r="A105" s="1026"/>
      <c r="B105" s="1027"/>
      <c r="C105" s="1028"/>
      <c r="D105" s="1021"/>
      <c r="E105" s="575"/>
      <c r="F105" s="436">
        <f t="shared" si="18"/>
        <v>0</v>
      </c>
      <c r="G105" s="953"/>
      <c r="H105" s="575"/>
      <c r="I105" s="436">
        <f t="shared" si="19"/>
        <v>0</v>
      </c>
      <c r="J105" s="955"/>
      <c r="K105" s="1023"/>
      <c r="L105" s="1025"/>
      <c r="M105" s="144"/>
      <c r="N105" s="436">
        <f t="shared" si="20"/>
        <v>0</v>
      </c>
      <c r="O105" s="437"/>
      <c r="P105" s="578">
        <f t="shared" si="21"/>
        <v>0</v>
      </c>
      <c r="Q105" s="144"/>
      <c r="R105" s="436">
        <f t="shared" si="22"/>
        <v>0</v>
      </c>
      <c r="S105" s="437"/>
      <c r="T105" s="439">
        <f t="shared" si="23"/>
        <v>0</v>
      </c>
    </row>
    <row r="106" spans="1:20" ht="13.5" customHeight="1" x14ac:dyDescent="0.15">
      <c r="A106" s="1026">
        <f>+A104+1</f>
        <v>50</v>
      </c>
      <c r="B106" s="1027" t="s">
        <v>484</v>
      </c>
      <c r="C106" s="1028">
        <f>E106+H106+E107+H107</f>
        <v>175</v>
      </c>
      <c r="D106" s="1021">
        <v>63</v>
      </c>
      <c r="E106" s="575">
        <v>75</v>
      </c>
      <c r="F106" s="436">
        <f t="shared" si="18"/>
        <v>357.14285714285717</v>
      </c>
      <c r="G106" s="953"/>
      <c r="H106" s="575">
        <v>100</v>
      </c>
      <c r="I106" s="436">
        <f t="shared" si="19"/>
        <v>274.92869961410747</v>
      </c>
      <c r="J106" s="955"/>
      <c r="K106" s="1023"/>
      <c r="L106" s="1025">
        <f>+M106+M107+Q106+Q107</f>
        <v>0</v>
      </c>
      <c r="M106" s="144"/>
      <c r="N106" s="436">
        <f t="shared" si="20"/>
        <v>0</v>
      </c>
      <c r="O106" s="437"/>
      <c r="P106" s="578">
        <f t="shared" si="21"/>
        <v>0</v>
      </c>
      <c r="Q106" s="144"/>
      <c r="R106" s="436">
        <f t="shared" si="22"/>
        <v>0</v>
      </c>
      <c r="S106" s="437"/>
      <c r="T106" s="439">
        <f t="shared" si="23"/>
        <v>0</v>
      </c>
    </row>
    <row r="107" spans="1:20" ht="13.5" customHeight="1" x14ac:dyDescent="0.15">
      <c r="A107" s="1026"/>
      <c r="B107" s="1027"/>
      <c r="C107" s="1028"/>
      <c r="D107" s="1021"/>
      <c r="E107" s="575"/>
      <c r="F107" s="436">
        <f t="shared" si="18"/>
        <v>0</v>
      </c>
      <c r="G107" s="953"/>
      <c r="H107" s="575"/>
      <c r="I107" s="436">
        <f t="shared" si="19"/>
        <v>0</v>
      </c>
      <c r="J107" s="955"/>
      <c r="K107" s="1023"/>
      <c r="L107" s="1025"/>
      <c r="M107" s="144"/>
      <c r="N107" s="436">
        <f t="shared" si="20"/>
        <v>0</v>
      </c>
      <c r="O107" s="437"/>
      <c r="P107" s="578">
        <f t="shared" si="21"/>
        <v>0</v>
      </c>
      <c r="Q107" s="144"/>
      <c r="R107" s="436">
        <f t="shared" si="22"/>
        <v>0</v>
      </c>
      <c r="S107" s="437"/>
      <c r="T107" s="439">
        <f t="shared" si="23"/>
        <v>0</v>
      </c>
    </row>
    <row r="108" spans="1:20" ht="13.5" customHeight="1" x14ac:dyDescent="0.15">
      <c r="A108" s="1026">
        <f>+A106+1</f>
        <v>51</v>
      </c>
      <c r="B108" s="1027" t="s">
        <v>485</v>
      </c>
      <c r="C108" s="1028">
        <f>E108+H108+E109+H109</f>
        <v>150</v>
      </c>
      <c r="D108" s="1021">
        <v>37</v>
      </c>
      <c r="E108" s="575">
        <v>100</v>
      </c>
      <c r="F108" s="436">
        <f t="shared" si="18"/>
        <v>476.19047619047615</v>
      </c>
      <c r="G108" s="953"/>
      <c r="H108" s="575">
        <v>50</v>
      </c>
      <c r="I108" s="436">
        <f t="shared" si="19"/>
        <v>137.46434980705374</v>
      </c>
      <c r="J108" s="955"/>
      <c r="K108" s="1023"/>
      <c r="L108" s="1025">
        <f>+M108+M109+Q108+Q109</f>
        <v>0</v>
      </c>
      <c r="M108" s="144"/>
      <c r="N108" s="436">
        <f t="shared" si="20"/>
        <v>0</v>
      </c>
      <c r="O108" s="437"/>
      <c r="P108" s="578">
        <f t="shared" si="21"/>
        <v>0</v>
      </c>
      <c r="Q108" s="144"/>
      <c r="R108" s="436">
        <f t="shared" si="22"/>
        <v>0</v>
      </c>
      <c r="S108" s="437"/>
      <c r="T108" s="439">
        <f t="shared" si="23"/>
        <v>0</v>
      </c>
    </row>
    <row r="109" spans="1:20" ht="13.5" customHeight="1" x14ac:dyDescent="0.15">
      <c r="A109" s="1026"/>
      <c r="B109" s="1027"/>
      <c r="C109" s="1028"/>
      <c r="D109" s="1021"/>
      <c r="E109" s="575"/>
      <c r="F109" s="436">
        <f t="shared" si="18"/>
        <v>0</v>
      </c>
      <c r="G109" s="953"/>
      <c r="H109" s="575"/>
      <c r="I109" s="436">
        <f t="shared" si="19"/>
        <v>0</v>
      </c>
      <c r="J109" s="955"/>
      <c r="K109" s="1023"/>
      <c r="L109" s="1025"/>
      <c r="M109" s="144"/>
      <c r="N109" s="436">
        <f t="shared" si="20"/>
        <v>0</v>
      </c>
      <c r="O109" s="437"/>
      <c r="P109" s="578">
        <f t="shared" si="21"/>
        <v>0</v>
      </c>
      <c r="Q109" s="144"/>
      <c r="R109" s="436">
        <f t="shared" si="22"/>
        <v>0</v>
      </c>
      <c r="S109" s="437"/>
      <c r="T109" s="439">
        <f t="shared" si="23"/>
        <v>0</v>
      </c>
    </row>
    <row r="110" spans="1:20" ht="13.5" customHeight="1" x14ac:dyDescent="0.15">
      <c r="A110" s="1026">
        <f>+A108+1</f>
        <v>52</v>
      </c>
      <c r="B110" s="1027" t="s">
        <v>486</v>
      </c>
      <c r="C110" s="1028">
        <f>E110+H110+E111+H111</f>
        <v>175</v>
      </c>
      <c r="D110" s="1021">
        <v>72</v>
      </c>
      <c r="E110" s="575">
        <v>100</v>
      </c>
      <c r="F110" s="436">
        <f t="shared" si="18"/>
        <v>476.19047619047615</v>
      </c>
      <c r="G110" s="953"/>
      <c r="H110" s="575">
        <v>75</v>
      </c>
      <c r="I110" s="436">
        <f t="shared" si="19"/>
        <v>206.19652471058063</v>
      </c>
      <c r="J110" s="955"/>
      <c r="K110" s="1023"/>
      <c r="L110" s="1025">
        <f>+M110+M111+Q110+Q111</f>
        <v>0</v>
      </c>
      <c r="M110" s="144"/>
      <c r="N110" s="436">
        <f t="shared" si="20"/>
        <v>0</v>
      </c>
      <c r="O110" s="437"/>
      <c r="P110" s="578">
        <f t="shared" si="21"/>
        <v>0</v>
      </c>
      <c r="Q110" s="144"/>
      <c r="R110" s="436">
        <f t="shared" si="22"/>
        <v>0</v>
      </c>
      <c r="S110" s="437"/>
      <c r="T110" s="439">
        <f t="shared" si="23"/>
        <v>0</v>
      </c>
    </row>
    <row r="111" spans="1:20" ht="13.5" customHeight="1" x14ac:dyDescent="0.15">
      <c r="A111" s="1026"/>
      <c r="B111" s="1027"/>
      <c r="C111" s="1028"/>
      <c r="D111" s="1021"/>
      <c r="E111" s="575"/>
      <c r="F111" s="436">
        <f t="shared" si="18"/>
        <v>0</v>
      </c>
      <c r="G111" s="953"/>
      <c r="H111" s="575"/>
      <c r="I111" s="436">
        <f t="shared" si="19"/>
        <v>0</v>
      </c>
      <c r="J111" s="955"/>
      <c r="K111" s="1023"/>
      <c r="L111" s="1025"/>
      <c r="M111" s="144"/>
      <c r="N111" s="436">
        <f t="shared" si="20"/>
        <v>0</v>
      </c>
      <c r="O111" s="437"/>
      <c r="P111" s="578">
        <f t="shared" si="21"/>
        <v>0</v>
      </c>
      <c r="Q111" s="144"/>
      <c r="R111" s="436">
        <f t="shared" si="22"/>
        <v>0</v>
      </c>
      <c r="S111" s="437"/>
      <c r="T111" s="439">
        <f t="shared" si="23"/>
        <v>0</v>
      </c>
    </row>
    <row r="112" spans="1:20" ht="13.5" customHeight="1" x14ac:dyDescent="0.15">
      <c r="A112" s="1026">
        <f>+A110+1</f>
        <v>53</v>
      </c>
      <c r="B112" s="1027" t="s">
        <v>487</v>
      </c>
      <c r="C112" s="1028">
        <f>E112+H112+E113+H113</f>
        <v>175</v>
      </c>
      <c r="D112" s="1021">
        <v>102</v>
      </c>
      <c r="E112" s="575">
        <v>100</v>
      </c>
      <c r="F112" s="436">
        <f t="shared" si="18"/>
        <v>476.19047619047615</v>
      </c>
      <c r="G112" s="953"/>
      <c r="H112" s="575">
        <v>75</v>
      </c>
      <c r="I112" s="436">
        <f t="shared" si="19"/>
        <v>206.19652471058063</v>
      </c>
      <c r="J112" s="955"/>
      <c r="K112" s="1023"/>
      <c r="L112" s="1025">
        <f>+M112+M113+Q112+Q113</f>
        <v>0</v>
      </c>
      <c r="M112" s="144"/>
      <c r="N112" s="436">
        <f t="shared" si="20"/>
        <v>0</v>
      </c>
      <c r="O112" s="437"/>
      <c r="P112" s="578">
        <f t="shared" si="21"/>
        <v>0</v>
      </c>
      <c r="Q112" s="144"/>
      <c r="R112" s="436">
        <f t="shared" si="22"/>
        <v>0</v>
      </c>
      <c r="S112" s="437"/>
      <c r="T112" s="439">
        <f t="shared" si="23"/>
        <v>0</v>
      </c>
    </row>
    <row r="113" spans="1:20" ht="13.5" customHeight="1" x14ac:dyDescent="0.15">
      <c r="A113" s="1026"/>
      <c r="B113" s="1027"/>
      <c r="C113" s="1028"/>
      <c r="D113" s="1021"/>
      <c r="E113" s="575"/>
      <c r="F113" s="436">
        <f t="shared" si="18"/>
        <v>0</v>
      </c>
      <c r="G113" s="953"/>
      <c r="H113" s="575"/>
      <c r="I113" s="436">
        <f t="shared" si="19"/>
        <v>0</v>
      </c>
      <c r="J113" s="955"/>
      <c r="K113" s="1023"/>
      <c r="L113" s="1025"/>
      <c r="M113" s="144"/>
      <c r="N113" s="436">
        <f t="shared" si="20"/>
        <v>0</v>
      </c>
      <c r="O113" s="437"/>
      <c r="P113" s="578">
        <f t="shared" si="21"/>
        <v>0</v>
      </c>
      <c r="Q113" s="144"/>
      <c r="R113" s="436">
        <f t="shared" si="22"/>
        <v>0</v>
      </c>
      <c r="S113" s="437"/>
      <c r="T113" s="439">
        <f t="shared" si="23"/>
        <v>0</v>
      </c>
    </row>
    <row r="114" spans="1:20" ht="13.5" customHeight="1" x14ac:dyDescent="0.15">
      <c r="A114" s="1026">
        <f>+A112+1</f>
        <v>54</v>
      </c>
      <c r="B114" s="1027" t="s">
        <v>488</v>
      </c>
      <c r="C114" s="1028">
        <f>E114+H114+E115+H115</f>
        <v>175</v>
      </c>
      <c r="D114" s="1021">
        <v>90</v>
      </c>
      <c r="E114" s="575">
        <v>100</v>
      </c>
      <c r="F114" s="436">
        <f t="shared" si="18"/>
        <v>476.19047619047615</v>
      </c>
      <c r="G114" s="953"/>
      <c r="H114" s="575">
        <v>75</v>
      </c>
      <c r="I114" s="436">
        <f t="shared" si="19"/>
        <v>206.19652471058063</v>
      </c>
      <c r="J114" s="955"/>
      <c r="K114" s="1023"/>
      <c r="L114" s="1025">
        <f>+M114+M115+Q114+Q115</f>
        <v>0</v>
      </c>
      <c r="M114" s="144"/>
      <c r="N114" s="436">
        <f t="shared" si="20"/>
        <v>0</v>
      </c>
      <c r="O114" s="437"/>
      <c r="P114" s="578">
        <f t="shared" si="21"/>
        <v>0</v>
      </c>
      <c r="Q114" s="144"/>
      <c r="R114" s="436">
        <f t="shared" si="22"/>
        <v>0</v>
      </c>
      <c r="S114" s="437"/>
      <c r="T114" s="439">
        <f t="shared" si="23"/>
        <v>0</v>
      </c>
    </row>
    <row r="115" spans="1:20" ht="13.5" customHeight="1" x14ac:dyDescent="0.15">
      <c r="A115" s="1026"/>
      <c r="B115" s="1027"/>
      <c r="C115" s="1028"/>
      <c r="D115" s="1021"/>
      <c r="E115" s="575"/>
      <c r="F115" s="436">
        <f t="shared" si="18"/>
        <v>0</v>
      </c>
      <c r="G115" s="953"/>
      <c r="H115" s="575"/>
      <c r="I115" s="436">
        <f t="shared" si="19"/>
        <v>0</v>
      </c>
      <c r="J115" s="955"/>
      <c r="K115" s="1023"/>
      <c r="L115" s="1025"/>
      <c r="M115" s="144"/>
      <c r="N115" s="436">
        <f t="shared" si="20"/>
        <v>0</v>
      </c>
      <c r="O115" s="437"/>
      <c r="P115" s="578">
        <f t="shared" si="21"/>
        <v>0</v>
      </c>
      <c r="Q115" s="144"/>
      <c r="R115" s="436">
        <f t="shared" si="22"/>
        <v>0</v>
      </c>
      <c r="S115" s="437"/>
      <c r="T115" s="439">
        <f t="shared" si="23"/>
        <v>0</v>
      </c>
    </row>
    <row r="116" spans="1:20" ht="13.5" customHeight="1" x14ac:dyDescent="0.15">
      <c r="A116" s="1062">
        <f>+A114+1</f>
        <v>55</v>
      </c>
      <c r="B116" s="1064" t="s">
        <v>607</v>
      </c>
      <c r="C116" s="1066">
        <f>E116+H116+E117+H117+E118+H118</f>
        <v>625</v>
      </c>
      <c r="D116" s="1075">
        <v>121</v>
      </c>
      <c r="E116" s="575">
        <v>100</v>
      </c>
      <c r="F116" s="436">
        <f t="shared" si="18"/>
        <v>476.19047619047615</v>
      </c>
      <c r="G116" s="953"/>
      <c r="H116" s="575">
        <v>100</v>
      </c>
      <c r="I116" s="436">
        <f t="shared" si="19"/>
        <v>274.92869961410747</v>
      </c>
      <c r="J116" s="955"/>
      <c r="K116" s="1073"/>
      <c r="L116" s="1062">
        <f>+M116+M117+M118+Q116+Q117+Q118</f>
        <v>0</v>
      </c>
      <c r="M116" s="144"/>
      <c r="N116" s="436">
        <f t="shared" si="20"/>
        <v>0</v>
      </c>
      <c r="O116" s="437"/>
      <c r="P116" s="578">
        <f t="shared" si="21"/>
        <v>0</v>
      </c>
      <c r="Q116" s="144"/>
      <c r="R116" s="436">
        <f t="shared" si="22"/>
        <v>0</v>
      </c>
      <c r="S116" s="437"/>
      <c r="T116" s="439">
        <f t="shared" si="23"/>
        <v>0</v>
      </c>
    </row>
    <row r="117" spans="1:20" ht="13.5" customHeight="1" x14ac:dyDescent="0.15">
      <c r="A117" s="1063"/>
      <c r="B117" s="1065"/>
      <c r="C117" s="1067"/>
      <c r="D117" s="1076"/>
      <c r="E117" s="575">
        <v>100</v>
      </c>
      <c r="F117" s="436">
        <f t="shared" si="18"/>
        <v>476.19047619047615</v>
      </c>
      <c r="G117" s="953"/>
      <c r="H117" s="575">
        <v>50</v>
      </c>
      <c r="I117" s="436">
        <f t="shared" si="19"/>
        <v>137.46434980705374</v>
      </c>
      <c r="J117" s="955"/>
      <c r="K117" s="1074"/>
      <c r="L117" s="1063"/>
      <c r="M117" s="144"/>
      <c r="N117" s="436">
        <f t="shared" ref="N117:N118" si="24">+M117/210*1000</f>
        <v>0</v>
      </c>
      <c r="O117" s="437"/>
      <c r="P117" s="578">
        <f t="shared" si="21"/>
        <v>0</v>
      </c>
      <c r="Q117" s="144"/>
      <c r="R117" s="436">
        <f t="shared" si="22"/>
        <v>0</v>
      </c>
      <c r="S117" s="437"/>
      <c r="T117" s="439">
        <f t="shared" si="23"/>
        <v>0</v>
      </c>
    </row>
    <row r="118" spans="1:20" ht="13.5" customHeight="1" x14ac:dyDescent="0.15">
      <c r="A118" s="1063"/>
      <c r="B118" s="1065"/>
      <c r="C118" s="1067"/>
      <c r="D118" s="1077"/>
      <c r="E118" s="575">
        <v>75</v>
      </c>
      <c r="F118" s="436">
        <f t="shared" si="18"/>
        <v>357.14285714285717</v>
      </c>
      <c r="G118" s="953"/>
      <c r="H118" s="575">
        <v>200</v>
      </c>
      <c r="I118" s="436">
        <f t="shared" si="19"/>
        <v>549.85739922821494</v>
      </c>
      <c r="J118" s="955"/>
      <c r="K118" s="1074"/>
      <c r="L118" s="1063"/>
      <c r="M118" s="144"/>
      <c r="N118" s="436">
        <f t="shared" si="24"/>
        <v>0</v>
      </c>
      <c r="O118" s="437"/>
      <c r="P118" s="578">
        <f t="shared" si="21"/>
        <v>0</v>
      </c>
      <c r="Q118" s="144"/>
      <c r="R118" s="436">
        <f t="shared" ref="R118" si="25">+Q118/210/SQRT(3)*1000</f>
        <v>0</v>
      </c>
      <c r="S118" s="437"/>
      <c r="T118" s="439">
        <f t="shared" si="23"/>
        <v>0</v>
      </c>
    </row>
    <row r="119" spans="1:20" ht="13.5" customHeight="1" x14ac:dyDescent="0.15">
      <c r="A119" s="1026">
        <f>+A116+1</f>
        <v>56</v>
      </c>
      <c r="B119" s="1027" t="s">
        <v>490</v>
      </c>
      <c r="C119" s="1028">
        <f>E119+H119+E120+H120</f>
        <v>200</v>
      </c>
      <c r="D119" s="1021">
        <v>76</v>
      </c>
      <c r="E119" s="575">
        <v>100</v>
      </c>
      <c r="F119" s="436">
        <f t="shared" si="18"/>
        <v>476.19047619047615</v>
      </c>
      <c r="G119" s="953"/>
      <c r="H119" s="575">
        <v>100</v>
      </c>
      <c r="I119" s="436">
        <f t="shared" si="19"/>
        <v>274.92869961410747</v>
      </c>
      <c r="J119" s="955"/>
      <c r="K119" s="1023"/>
      <c r="L119" s="1025">
        <f>+M119+M120+Q119+Q120</f>
        <v>0</v>
      </c>
      <c r="M119" s="144"/>
      <c r="N119" s="436">
        <f t="shared" ref="N119:N134" si="26">+M119/210*1000</f>
        <v>0</v>
      </c>
      <c r="O119" s="437"/>
      <c r="P119" s="578">
        <f t="shared" si="21"/>
        <v>0</v>
      </c>
      <c r="Q119" s="144"/>
      <c r="R119" s="436">
        <f t="shared" ref="R119:R134" si="27">+Q119/210/SQRT(3)*1000</f>
        <v>0</v>
      </c>
      <c r="S119" s="437"/>
      <c r="T119" s="439">
        <f t="shared" si="23"/>
        <v>0</v>
      </c>
    </row>
    <row r="120" spans="1:20" ht="13.5" customHeight="1" x14ac:dyDescent="0.15">
      <c r="A120" s="1026"/>
      <c r="B120" s="1027"/>
      <c r="C120" s="1028"/>
      <c r="D120" s="1021"/>
      <c r="E120" s="575"/>
      <c r="F120" s="436">
        <f t="shared" si="18"/>
        <v>0</v>
      </c>
      <c r="G120" s="953"/>
      <c r="H120" s="575"/>
      <c r="I120" s="436">
        <f t="shared" si="19"/>
        <v>0</v>
      </c>
      <c r="J120" s="955"/>
      <c r="K120" s="1023"/>
      <c r="L120" s="1025"/>
      <c r="M120" s="144"/>
      <c r="N120" s="436">
        <f t="shared" si="26"/>
        <v>0</v>
      </c>
      <c r="O120" s="437"/>
      <c r="P120" s="578">
        <f t="shared" si="21"/>
        <v>0</v>
      </c>
      <c r="Q120" s="144"/>
      <c r="R120" s="436">
        <f t="shared" si="27"/>
        <v>0</v>
      </c>
      <c r="S120" s="437"/>
      <c r="T120" s="439">
        <f t="shared" si="23"/>
        <v>0</v>
      </c>
    </row>
    <row r="121" spans="1:20" ht="13.5" customHeight="1" x14ac:dyDescent="0.15">
      <c r="A121" s="1026">
        <f>+A119+1</f>
        <v>57</v>
      </c>
      <c r="B121" s="1027" t="s">
        <v>491</v>
      </c>
      <c r="C121" s="1028">
        <f>E121+H121+E122+H122</f>
        <v>150</v>
      </c>
      <c r="D121" s="1021">
        <v>68</v>
      </c>
      <c r="E121" s="575">
        <v>75</v>
      </c>
      <c r="F121" s="436">
        <f t="shared" si="18"/>
        <v>357.14285714285717</v>
      </c>
      <c r="G121" s="953"/>
      <c r="H121" s="575">
        <v>75</v>
      </c>
      <c r="I121" s="436">
        <f t="shared" si="19"/>
        <v>206.19652471058063</v>
      </c>
      <c r="J121" s="955"/>
      <c r="K121" s="1023"/>
      <c r="L121" s="1025">
        <f>+M121+M122+Q121+Q122</f>
        <v>0</v>
      </c>
      <c r="M121" s="144"/>
      <c r="N121" s="436">
        <f t="shared" si="26"/>
        <v>0</v>
      </c>
      <c r="O121" s="437"/>
      <c r="P121" s="578">
        <f t="shared" si="21"/>
        <v>0</v>
      </c>
      <c r="Q121" s="144"/>
      <c r="R121" s="436">
        <f t="shared" si="27"/>
        <v>0</v>
      </c>
      <c r="S121" s="437"/>
      <c r="T121" s="439">
        <f t="shared" si="23"/>
        <v>0</v>
      </c>
    </row>
    <row r="122" spans="1:20" ht="13.5" customHeight="1" x14ac:dyDescent="0.15">
      <c r="A122" s="1026"/>
      <c r="B122" s="1027"/>
      <c r="C122" s="1028"/>
      <c r="D122" s="1021"/>
      <c r="E122" s="575"/>
      <c r="F122" s="436">
        <f t="shared" si="18"/>
        <v>0</v>
      </c>
      <c r="G122" s="953"/>
      <c r="H122" s="575"/>
      <c r="I122" s="436">
        <f t="shared" si="19"/>
        <v>0</v>
      </c>
      <c r="J122" s="955"/>
      <c r="K122" s="1023"/>
      <c r="L122" s="1025"/>
      <c r="M122" s="144"/>
      <c r="N122" s="436">
        <f t="shared" si="26"/>
        <v>0</v>
      </c>
      <c r="O122" s="437"/>
      <c r="P122" s="578">
        <f t="shared" si="21"/>
        <v>0</v>
      </c>
      <c r="Q122" s="144"/>
      <c r="R122" s="436">
        <f t="shared" si="27"/>
        <v>0</v>
      </c>
      <c r="S122" s="437"/>
      <c r="T122" s="439">
        <f t="shared" si="23"/>
        <v>0</v>
      </c>
    </row>
    <row r="123" spans="1:20" ht="13.5" customHeight="1" x14ac:dyDescent="0.15">
      <c r="A123" s="1026">
        <f>+A121+1</f>
        <v>58</v>
      </c>
      <c r="B123" s="1027" t="s">
        <v>492</v>
      </c>
      <c r="C123" s="1028">
        <f>E123+H123+E124+H124</f>
        <v>150</v>
      </c>
      <c r="D123" s="1021">
        <v>75</v>
      </c>
      <c r="E123" s="575">
        <v>75</v>
      </c>
      <c r="F123" s="436">
        <f t="shared" si="18"/>
        <v>357.14285714285717</v>
      </c>
      <c r="G123" s="953"/>
      <c r="H123" s="575">
        <v>75</v>
      </c>
      <c r="I123" s="436">
        <f t="shared" si="19"/>
        <v>206.19652471058063</v>
      </c>
      <c r="J123" s="955"/>
      <c r="K123" s="1023"/>
      <c r="L123" s="1025">
        <f>+M123+M124+Q123+Q124</f>
        <v>0</v>
      </c>
      <c r="M123" s="144"/>
      <c r="N123" s="436">
        <f t="shared" si="26"/>
        <v>0</v>
      </c>
      <c r="O123" s="437"/>
      <c r="P123" s="578">
        <f t="shared" si="21"/>
        <v>0</v>
      </c>
      <c r="Q123" s="144"/>
      <c r="R123" s="436">
        <f t="shared" si="27"/>
        <v>0</v>
      </c>
      <c r="S123" s="437"/>
      <c r="T123" s="439">
        <f t="shared" si="23"/>
        <v>0</v>
      </c>
    </row>
    <row r="124" spans="1:20" ht="13.5" customHeight="1" x14ac:dyDescent="0.15">
      <c r="A124" s="1026"/>
      <c r="B124" s="1027"/>
      <c r="C124" s="1028"/>
      <c r="D124" s="1021"/>
      <c r="E124" s="575"/>
      <c r="F124" s="436">
        <f t="shared" si="18"/>
        <v>0</v>
      </c>
      <c r="G124" s="953"/>
      <c r="H124" s="575"/>
      <c r="I124" s="436">
        <f t="shared" si="19"/>
        <v>0</v>
      </c>
      <c r="J124" s="955"/>
      <c r="K124" s="1023"/>
      <c r="L124" s="1025"/>
      <c r="M124" s="144"/>
      <c r="N124" s="436">
        <f t="shared" si="26"/>
        <v>0</v>
      </c>
      <c r="O124" s="437"/>
      <c r="P124" s="578">
        <f t="shared" si="21"/>
        <v>0</v>
      </c>
      <c r="Q124" s="144"/>
      <c r="R124" s="436">
        <f t="shared" si="27"/>
        <v>0</v>
      </c>
      <c r="S124" s="437"/>
      <c r="T124" s="439">
        <f t="shared" si="23"/>
        <v>0</v>
      </c>
    </row>
    <row r="125" spans="1:20" ht="13.5" customHeight="1" x14ac:dyDescent="0.15">
      <c r="A125" s="1026">
        <f>+A123+1</f>
        <v>59</v>
      </c>
      <c r="B125" s="1027" t="s">
        <v>493</v>
      </c>
      <c r="C125" s="1028">
        <f>E125+H125+E126+H126</f>
        <v>175</v>
      </c>
      <c r="D125" s="1021">
        <v>81</v>
      </c>
      <c r="E125" s="575">
        <v>100</v>
      </c>
      <c r="F125" s="436">
        <f t="shared" si="18"/>
        <v>476.19047619047615</v>
      </c>
      <c r="G125" s="953"/>
      <c r="H125" s="575">
        <v>75</v>
      </c>
      <c r="I125" s="436">
        <f t="shared" si="19"/>
        <v>206.19652471058063</v>
      </c>
      <c r="J125" s="955"/>
      <c r="K125" s="1023"/>
      <c r="L125" s="1025">
        <f>+M125+M126+Q125+Q126</f>
        <v>0</v>
      </c>
      <c r="M125" s="144"/>
      <c r="N125" s="436">
        <f t="shared" si="26"/>
        <v>0</v>
      </c>
      <c r="O125" s="437"/>
      <c r="P125" s="578">
        <f t="shared" si="21"/>
        <v>0</v>
      </c>
      <c r="Q125" s="144"/>
      <c r="R125" s="436">
        <f t="shared" si="27"/>
        <v>0</v>
      </c>
      <c r="S125" s="437"/>
      <c r="T125" s="439">
        <f t="shared" si="23"/>
        <v>0</v>
      </c>
    </row>
    <row r="126" spans="1:20" ht="13.5" customHeight="1" x14ac:dyDescent="0.15">
      <c r="A126" s="1026"/>
      <c r="B126" s="1027"/>
      <c r="C126" s="1028"/>
      <c r="D126" s="1021"/>
      <c r="E126" s="575"/>
      <c r="F126" s="436">
        <f t="shared" si="18"/>
        <v>0</v>
      </c>
      <c r="G126" s="953"/>
      <c r="H126" s="575"/>
      <c r="I126" s="436">
        <f t="shared" si="19"/>
        <v>0</v>
      </c>
      <c r="J126" s="955"/>
      <c r="K126" s="1023"/>
      <c r="L126" s="1025"/>
      <c r="M126" s="144"/>
      <c r="N126" s="436">
        <f t="shared" si="26"/>
        <v>0</v>
      </c>
      <c r="O126" s="437"/>
      <c r="P126" s="578">
        <f t="shared" si="21"/>
        <v>0</v>
      </c>
      <c r="Q126" s="144"/>
      <c r="R126" s="436">
        <f t="shared" si="27"/>
        <v>0</v>
      </c>
      <c r="S126" s="437"/>
      <c r="T126" s="439">
        <f t="shared" si="23"/>
        <v>0</v>
      </c>
    </row>
    <row r="127" spans="1:20" ht="13.5" customHeight="1" x14ac:dyDescent="0.15">
      <c r="A127" s="1026">
        <f>+A125+1</f>
        <v>60</v>
      </c>
      <c r="B127" s="1027" t="s">
        <v>494</v>
      </c>
      <c r="C127" s="1028">
        <f>E127+H127+E128+H128</f>
        <v>125</v>
      </c>
      <c r="D127" s="1021">
        <v>43</v>
      </c>
      <c r="E127" s="575">
        <v>75</v>
      </c>
      <c r="F127" s="436">
        <f t="shared" si="18"/>
        <v>357.14285714285717</v>
      </c>
      <c r="G127" s="953"/>
      <c r="H127" s="575">
        <v>50</v>
      </c>
      <c r="I127" s="436">
        <f t="shared" si="19"/>
        <v>137.46434980705374</v>
      </c>
      <c r="J127" s="955"/>
      <c r="K127" s="1023"/>
      <c r="L127" s="1025">
        <f>+M127+M128+Q127+Q128</f>
        <v>0</v>
      </c>
      <c r="M127" s="144"/>
      <c r="N127" s="436">
        <f t="shared" si="26"/>
        <v>0</v>
      </c>
      <c r="O127" s="437"/>
      <c r="P127" s="578">
        <f t="shared" si="21"/>
        <v>0</v>
      </c>
      <c r="Q127" s="144"/>
      <c r="R127" s="436">
        <f t="shared" si="27"/>
        <v>0</v>
      </c>
      <c r="S127" s="437"/>
      <c r="T127" s="439">
        <f t="shared" si="23"/>
        <v>0</v>
      </c>
    </row>
    <row r="128" spans="1:20" ht="13.5" customHeight="1" x14ac:dyDescent="0.15">
      <c r="A128" s="1026"/>
      <c r="B128" s="1027"/>
      <c r="C128" s="1028"/>
      <c r="D128" s="1021"/>
      <c r="E128" s="575"/>
      <c r="F128" s="436">
        <f t="shared" si="18"/>
        <v>0</v>
      </c>
      <c r="G128" s="953"/>
      <c r="H128" s="575"/>
      <c r="I128" s="436">
        <f t="shared" si="19"/>
        <v>0</v>
      </c>
      <c r="J128" s="955"/>
      <c r="K128" s="1023"/>
      <c r="L128" s="1025"/>
      <c r="M128" s="144"/>
      <c r="N128" s="436">
        <f t="shared" si="26"/>
        <v>0</v>
      </c>
      <c r="O128" s="437"/>
      <c r="P128" s="578">
        <f t="shared" si="21"/>
        <v>0</v>
      </c>
      <c r="Q128" s="144"/>
      <c r="R128" s="436">
        <f t="shared" si="27"/>
        <v>0</v>
      </c>
      <c r="S128" s="437"/>
      <c r="T128" s="439">
        <f t="shared" si="23"/>
        <v>0</v>
      </c>
    </row>
    <row r="129" spans="1:20" ht="13.5" customHeight="1" x14ac:dyDescent="0.15">
      <c r="A129" s="1026">
        <f>+A127+1</f>
        <v>61</v>
      </c>
      <c r="B129" s="1027" t="s">
        <v>495</v>
      </c>
      <c r="C129" s="1028">
        <f>E129+H129+E130+H130</f>
        <v>175</v>
      </c>
      <c r="D129" s="1021">
        <v>92</v>
      </c>
      <c r="E129" s="575">
        <v>100</v>
      </c>
      <c r="F129" s="436">
        <f t="shared" si="18"/>
        <v>476.19047619047615</v>
      </c>
      <c r="G129" s="953"/>
      <c r="H129" s="575">
        <v>75</v>
      </c>
      <c r="I129" s="436">
        <f t="shared" si="19"/>
        <v>206.19652471058063</v>
      </c>
      <c r="J129" s="955"/>
      <c r="K129" s="1023"/>
      <c r="L129" s="1025">
        <f>+M129+M130+Q129+Q130</f>
        <v>0</v>
      </c>
      <c r="M129" s="144"/>
      <c r="N129" s="436">
        <f t="shared" si="26"/>
        <v>0</v>
      </c>
      <c r="O129" s="437"/>
      <c r="P129" s="578">
        <f t="shared" si="21"/>
        <v>0</v>
      </c>
      <c r="Q129" s="144"/>
      <c r="R129" s="436">
        <f t="shared" si="27"/>
        <v>0</v>
      </c>
      <c r="S129" s="437"/>
      <c r="T129" s="439">
        <f t="shared" si="23"/>
        <v>0</v>
      </c>
    </row>
    <row r="130" spans="1:20" ht="13.5" customHeight="1" x14ac:dyDescent="0.15">
      <c r="A130" s="1026"/>
      <c r="B130" s="1027"/>
      <c r="C130" s="1028"/>
      <c r="D130" s="1021"/>
      <c r="E130" s="575"/>
      <c r="F130" s="436">
        <f t="shared" si="18"/>
        <v>0</v>
      </c>
      <c r="G130" s="953"/>
      <c r="H130" s="575"/>
      <c r="I130" s="436">
        <f t="shared" si="19"/>
        <v>0</v>
      </c>
      <c r="J130" s="955"/>
      <c r="K130" s="1023"/>
      <c r="L130" s="1025"/>
      <c r="M130" s="144"/>
      <c r="N130" s="436">
        <f t="shared" si="26"/>
        <v>0</v>
      </c>
      <c r="O130" s="437"/>
      <c r="P130" s="578">
        <f t="shared" si="21"/>
        <v>0</v>
      </c>
      <c r="Q130" s="144"/>
      <c r="R130" s="436">
        <f t="shared" si="27"/>
        <v>0</v>
      </c>
      <c r="S130" s="437"/>
      <c r="T130" s="439">
        <f t="shared" si="23"/>
        <v>0</v>
      </c>
    </row>
    <row r="131" spans="1:20" ht="13.5" customHeight="1" x14ac:dyDescent="0.15">
      <c r="A131" s="1026">
        <f>+A129+1</f>
        <v>62</v>
      </c>
      <c r="B131" s="1027" t="s">
        <v>496</v>
      </c>
      <c r="C131" s="1028">
        <f>E131+H131+E132+H132</f>
        <v>125</v>
      </c>
      <c r="D131" s="1021">
        <v>48</v>
      </c>
      <c r="E131" s="575">
        <v>75</v>
      </c>
      <c r="F131" s="436">
        <f t="shared" si="18"/>
        <v>357.14285714285717</v>
      </c>
      <c r="G131" s="953"/>
      <c r="H131" s="575">
        <v>50</v>
      </c>
      <c r="I131" s="436">
        <f t="shared" si="19"/>
        <v>137.46434980705374</v>
      </c>
      <c r="J131" s="955"/>
      <c r="K131" s="1023"/>
      <c r="L131" s="1025">
        <f>+M131+M132+Q131+Q132</f>
        <v>0</v>
      </c>
      <c r="M131" s="144"/>
      <c r="N131" s="436">
        <f t="shared" si="26"/>
        <v>0</v>
      </c>
      <c r="O131" s="437"/>
      <c r="P131" s="578">
        <f t="shared" si="21"/>
        <v>0</v>
      </c>
      <c r="Q131" s="144"/>
      <c r="R131" s="436">
        <f t="shared" si="27"/>
        <v>0</v>
      </c>
      <c r="S131" s="437"/>
      <c r="T131" s="439">
        <f t="shared" si="23"/>
        <v>0</v>
      </c>
    </row>
    <row r="132" spans="1:20" ht="13.5" customHeight="1" x14ac:dyDescent="0.15">
      <c r="A132" s="1026"/>
      <c r="B132" s="1027"/>
      <c r="C132" s="1028"/>
      <c r="D132" s="1021"/>
      <c r="E132" s="575"/>
      <c r="F132" s="436">
        <f t="shared" si="18"/>
        <v>0</v>
      </c>
      <c r="G132" s="953"/>
      <c r="H132" s="575"/>
      <c r="I132" s="436">
        <f t="shared" si="19"/>
        <v>0</v>
      </c>
      <c r="J132" s="955"/>
      <c r="K132" s="1023"/>
      <c r="L132" s="1025"/>
      <c r="M132" s="144"/>
      <c r="N132" s="436">
        <f t="shared" si="26"/>
        <v>0</v>
      </c>
      <c r="O132" s="437"/>
      <c r="P132" s="578">
        <f t="shared" si="21"/>
        <v>0</v>
      </c>
      <c r="Q132" s="144"/>
      <c r="R132" s="436">
        <f t="shared" si="27"/>
        <v>0</v>
      </c>
      <c r="S132" s="437"/>
      <c r="T132" s="439">
        <f t="shared" si="23"/>
        <v>0</v>
      </c>
    </row>
    <row r="133" spans="1:20" ht="13.5" customHeight="1" x14ac:dyDescent="0.15">
      <c r="A133" s="1062">
        <f>+A131+1</f>
        <v>63</v>
      </c>
      <c r="B133" s="1068" t="s">
        <v>497</v>
      </c>
      <c r="C133" s="1066">
        <f>E133+H133+E134+H134+E135+H135</f>
        <v>350</v>
      </c>
      <c r="D133" s="1070" t="s">
        <v>602</v>
      </c>
      <c r="E133" s="575">
        <v>75</v>
      </c>
      <c r="F133" s="436">
        <f t="shared" si="18"/>
        <v>357.14285714285717</v>
      </c>
      <c r="G133" s="953"/>
      <c r="H133" s="575">
        <v>100</v>
      </c>
      <c r="I133" s="436">
        <f t="shared" si="19"/>
        <v>274.92869961410747</v>
      </c>
      <c r="J133" s="955"/>
      <c r="K133" s="1073"/>
      <c r="L133" s="1062">
        <f>+M133+M134+Q133+Q134</f>
        <v>0</v>
      </c>
      <c r="M133" s="144"/>
      <c r="N133" s="436">
        <f t="shared" si="26"/>
        <v>0</v>
      </c>
      <c r="O133" s="437"/>
      <c r="P133" s="578">
        <f t="shared" si="21"/>
        <v>0</v>
      </c>
      <c r="Q133" s="144"/>
      <c r="R133" s="436">
        <f t="shared" si="27"/>
        <v>0</v>
      </c>
      <c r="S133" s="437"/>
      <c r="T133" s="439">
        <f t="shared" si="23"/>
        <v>0</v>
      </c>
    </row>
    <row r="134" spans="1:20" ht="13.5" customHeight="1" x14ac:dyDescent="0.15">
      <c r="A134" s="1063"/>
      <c r="B134" s="1069"/>
      <c r="C134" s="1067"/>
      <c r="D134" s="1071"/>
      <c r="E134" s="575">
        <v>75</v>
      </c>
      <c r="F134" s="436">
        <f t="shared" si="18"/>
        <v>357.14285714285717</v>
      </c>
      <c r="G134" s="953"/>
      <c r="H134" s="575"/>
      <c r="I134" s="436">
        <f t="shared" si="19"/>
        <v>0</v>
      </c>
      <c r="J134" s="955"/>
      <c r="K134" s="1074"/>
      <c r="L134" s="1063"/>
      <c r="M134" s="144"/>
      <c r="N134" s="436">
        <f t="shared" si="26"/>
        <v>0</v>
      </c>
      <c r="O134" s="437"/>
      <c r="P134" s="578">
        <f t="shared" si="21"/>
        <v>0</v>
      </c>
      <c r="Q134" s="144"/>
      <c r="R134" s="436">
        <f t="shared" si="27"/>
        <v>0</v>
      </c>
      <c r="S134" s="437"/>
      <c r="T134" s="439">
        <f t="shared" si="23"/>
        <v>0</v>
      </c>
    </row>
    <row r="135" spans="1:20" ht="13.5" customHeight="1" x14ac:dyDescent="0.15">
      <c r="A135" s="1029"/>
      <c r="B135" s="1031"/>
      <c r="C135" s="1032"/>
      <c r="D135" s="1072"/>
      <c r="E135" s="575">
        <v>100</v>
      </c>
      <c r="F135" s="436">
        <f t="shared" si="18"/>
        <v>476.19047619047615</v>
      </c>
      <c r="G135" s="953"/>
      <c r="H135" s="575"/>
      <c r="I135" s="436"/>
      <c r="J135" s="955"/>
      <c r="K135" s="1022"/>
      <c r="L135" s="1029"/>
      <c r="M135" s="144"/>
      <c r="N135" s="436"/>
      <c r="O135" s="437"/>
      <c r="P135" s="578">
        <f t="shared" si="21"/>
        <v>0</v>
      </c>
      <c r="Q135" s="144"/>
      <c r="R135" s="436"/>
      <c r="S135" s="437"/>
      <c r="T135" s="439">
        <f t="shared" si="23"/>
        <v>0</v>
      </c>
    </row>
    <row r="136" spans="1:20" ht="13.5" customHeight="1" x14ac:dyDescent="0.15">
      <c r="A136" s="1026">
        <f>+A133+1</f>
        <v>64</v>
      </c>
      <c r="B136" s="1027" t="s">
        <v>498</v>
      </c>
      <c r="C136" s="1028">
        <f>E136+H136+E137+H137</f>
        <v>125</v>
      </c>
      <c r="D136" s="1021">
        <v>43</v>
      </c>
      <c r="E136" s="575">
        <v>75</v>
      </c>
      <c r="F136" s="436">
        <f t="shared" ref="F136:F165" si="28">E136/210*1000</f>
        <v>357.14285714285717</v>
      </c>
      <c r="G136" s="953"/>
      <c r="H136" s="575">
        <v>50</v>
      </c>
      <c r="I136" s="436">
        <f t="shared" ref="I136:I165" si="29">H136/210/SQRT(3)*1000</f>
        <v>137.46434980705374</v>
      </c>
      <c r="J136" s="955"/>
      <c r="K136" s="1023"/>
      <c r="L136" s="1025">
        <f>+M136+M137+Q136+Q137</f>
        <v>0</v>
      </c>
      <c r="M136" s="144"/>
      <c r="N136" s="436">
        <f t="shared" ref="N136:N165" si="30">+M136/210*1000</f>
        <v>0</v>
      </c>
      <c r="O136" s="437"/>
      <c r="P136" s="578">
        <f t="shared" ref="P136:P165" si="31">IF(N136=0,0,O136/N136*100)</f>
        <v>0</v>
      </c>
      <c r="Q136" s="144"/>
      <c r="R136" s="436">
        <f t="shared" ref="R136:R165" si="32">+Q136/210/SQRT(3)*1000</f>
        <v>0</v>
      </c>
      <c r="S136" s="437"/>
      <c r="T136" s="439">
        <f t="shared" ref="T136:T165" si="33">IF(R136=0,0,S136/R136*100)</f>
        <v>0</v>
      </c>
    </row>
    <row r="137" spans="1:20" ht="13.5" customHeight="1" x14ac:dyDescent="0.15">
      <c r="A137" s="1026"/>
      <c r="B137" s="1027"/>
      <c r="C137" s="1028"/>
      <c r="D137" s="1021"/>
      <c r="E137" s="575"/>
      <c r="F137" s="436">
        <f t="shared" si="28"/>
        <v>0</v>
      </c>
      <c r="G137" s="953"/>
      <c r="H137" s="575"/>
      <c r="I137" s="436">
        <f t="shared" si="29"/>
        <v>0</v>
      </c>
      <c r="J137" s="955"/>
      <c r="K137" s="1023"/>
      <c r="L137" s="1025"/>
      <c r="M137" s="144"/>
      <c r="N137" s="436">
        <f t="shared" si="30"/>
        <v>0</v>
      </c>
      <c r="O137" s="437"/>
      <c r="P137" s="578">
        <f t="shared" si="31"/>
        <v>0</v>
      </c>
      <c r="Q137" s="144"/>
      <c r="R137" s="436">
        <f t="shared" si="32"/>
        <v>0</v>
      </c>
      <c r="S137" s="437"/>
      <c r="T137" s="439">
        <f t="shared" si="33"/>
        <v>0</v>
      </c>
    </row>
    <row r="138" spans="1:20" ht="13.5" customHeight="1" x14ac:dyDescent="0.15">
      <c r="A138" s="1026">
        <f>+A136+1</f>
        <v>65</v>
      </c>
      <c r="B138" s="1027" t="s">
        <v>499</v>
      </c>
      <c r="C138" s="1028">
        <f>E138+H138+E139+H139</f>
        <v>60</v>
      </c>
      <c r="D138" s="1021">
        <v>25</v>
      </c>
      <c r="E138" s="575">
        <v>30</v>
      </c>
      <c r="F138" s="436">
        <f t="shared" si="28"/>
        <v>142.85714285714286</v>
      </c>
      <c r="G138" s="953"/>
      <c r="H138" s="575">
        <v>30</v>
      </c>
      <c r="I138" s="436">
        <f t="shared" si="29"/>
        <v>82.478609884232256</v>
      </c>
      <c r="J138" s="955"/>
      <c r="K138" s="1023"/>
      <c r="L138" s="1025">
        <f>+M138+M139+Q138+Q139</f>
        <v>0</v>
      </c>
      <c r="M138" s="144"/>
      <c r="N138" s="436">
        <f t="shared" si="30"/>
        <v>0</v>
      </c>
      <c r="O138" s="437"/>
      <c r="P138" s="578">
        <f t="shared" si="31"/>
        <v>0</v>
      </c>
      <c r="Q138" s="144"/>
      <c r="R138" s="436">
        <f t="shared" si="32"/>
        <v>0</v>
      </c>
      <c r="S138" s="437"/>
      <c r="T138" s="439">
        <f t="shared" si="33"/>
        <v>0</v>
      </c>
    </row>
    <row r="139" spans="1:20" ht="13.5" customHeight="1" x14ac:dyDescent="0.15">
      <c r="A139" s="1026"/>
      <c r="B139" s="1027"/>
      <c r="C139" s="1028"/>
      <c r="D139" s="1021"/>
      <c r="E139" s="575"/>
      <c r="F139" s="436">
        <f t="shared" si="28"/>
        <v>0</v>
      </c>
      <c r="G139" s="953"/>
      <c r="H139" s="575"/>
      <c r="I139" s="436">
        <f t="shared" si="29"/>
        <v>0</v>
      </c>
      <c r="J139" s="955"/>
      <c r="K139" s="1023"/>
      <c r="L139" s="1025"/>
      <c r="M139" s="144"/>
      <c r="N139" s="436">
        <f t="shared" si="30"/>
        <v>0</v>
      </c>
      <c r="O139" s="437"/>
      <c r="P139" s="578">
        <f t="shared" si="31"/>
        <v>0</v>
      </c>
      <c r="Q139" s="144"/>
      <c r="R139" s="436">
        <f t="shared" si="32"/>
        <v>0</v>
      </c>
      <c r="S139" s="437"/>
      <c r="T139" s="439">
        <f t="shared" si="33"/>
        <v>0</v>
      </c>
    </row>
    <row r="140" spans="1:20" ht="13.5" customHeight="1" x14ac:dyDescent="0.15">
      <c r="A140" s="1026">
        <f>+A138+1</f>
        <v>66</v>
      </c>
      <c r="B140" s="1027" t="s">
        <v>500</v>
      </c>
      <c r="C140" s="1028">
        <f>E140+H140+E141+H141</f>
        <v>175</v>
      </c>
      <c r="D140" s="1021">
        <v>52</v>
      </c>
      <c r="E140" s="575">
        <v>100</v>
      </c>
      <c r="F140" s="436">
        <f t="shared" si="28"/>
        <v>476.19047619047615</v>
      </c>
      <c r="G140" s="953"/>
      <c r="H140" s="575">
        <v>75</v>
      </c>
      <c r="I140" s="436">
        <f t="shared" si="29"/>
        <v>206.19652471058063</v>
      </c>
      <c r="J140" s="955"/>
      <c r="K140" s="1023"/>
      <c r="L140" s="1025">
        <f>+M140+M141+Q140+Q141</f>
        <v>0</v>
      </c>
      <c r="M140" s="144"/>
      <c r="N140" s="436">
        <f t="shared" si="30"/>
        <v>0</v>
      </c>
      <c r="O140" s="437"/>
      <c r="P140" s="578">
        <f t="shared" si="31"/>
        <v>0</v>
      </c>
      <c r="Q140" s="144"/>
      <c r="R140" s="436">
        <f t="shared" si="32"/>
        <v>0</v>
      </c>
      <c r="S140" s="437"/>
      <c r="T140" s="439">
        <f t="shared" si="33"/>
        <v>0</v>
      </c>
    </row>
    <row r="141" spans="1:20" ht="13.5" customHeight="1" x14ac:dyDescent="0.15">
      <c r="A141" s="1026"/>
      <c r="B141" s="1027"/>
      <c r="C141" s="1028"/>
      <c r="D141" s="1021"/>
      <c r="E141" s="575"/>
      <c r="F141" s="436">
        <f t="shared" si="28"/>
        <v>0</v>
      </c>
      <c r="G141" s="953"/>
      <c r="H141" s="575"/>
      <c r="I141" s="436">
        <f t="shared" si="29"/>
        <v>0</v>
      </c>
      <c r="J141" s="955"/>
      <c r="K141" s="1023"/>
      <c r="L141" s="1025"/>
      <c r="M141" s="144"/>
      <c r="N141" s="436">
        <f t="shared" si="30"/>
        <v>0</v>
      </c>
      <c r="O141" s="437"/>
      <c r="P141" s="578">
        <f t="shared" si="31"/>
        <v>0</v>
      </c>
      <c r="Q141" s="144"/>
      <c r="R141" s="436">
        <f t="shared" si="32"/>
        <v>0</v>
      </c>
      <c r="S141" s="437"/>
      <c r="T141" s="439">
        <f t="shared" si="33"/>
        <v>0</v>
      </c>
    </row>
    <row r="142" spans="1:20" ht="13.5" customHeight="1" x14ac:dyDescent="0.15">
      <c r="A142" s="1026">
        <f>+A140+1</f>
        <v>67</v>
      </c>
      <c r="B142" s="1027" t="s">
        <v>501</v>
      </c>
      <c r="C142" s="1028">
        <f>E142+H142+E143+H143</f>
        <v>175</v>
      </c>
      <c r="D142" s="1021">
        <v>96</v>
      </c>
      <c r="E142" s="575">
        <v>100</v>
      </c>
      <c r="F142" s="436">
        <f t="shared" si="28"/>
        <v>476.19047619047615</v>
      </c>
      <c r="G142" s="953"/>
      <c r="H142" s="575">
        <v>75</v>
      </c>
      <c r="I142" s="436">
        <f t="shared" si="29"/>
        <v>206.19652471058063</v>
      </c>
      <c r="J142" s="955"/>
      <c r="K142" s="1023"/>
      <c r="L142" s="1025">
        <f>+M142+M143+Q142+Q143</f>
        <v>0</v>
      </c>
      <c r="M142" s="144"/>
      <c r="N142" s="436">
        <f t="shared" si="30"/>
        <v>0</v>
      </c>
      <c r="O142" s="437"/>
      <c r="P142" s="578">
        <f t="shared" si="31"/>
        <v>0</v>
      </c>
      <c r="Q142" s="144"/>
      <c r="R142" s="436">
        <f t="shared" si="32"/>
        <v>0</v>
      </c>
      <c r="S142" s="437"/>
      <c r="T142" s="439">
        <f t="shared" si="33"/>
        <v>0</v>
      </c>
    </row>
    <row r="143" spans="1:20" ht="13.5" customHeight="1" x14ac:dyDescent="0.15">
      <c r="A143" s="1026"/>
      <c r="B143" s="1027"/>
      <c r="C143" s="1028"/>
      <c r="D143" s="1021"/>
      <c r="E143" s="575"/>
      <c r="F143" s="436">
        <f t="shared" si="28"/>
        <v>0</v>
      </c>
      <c r="G143" s="953"/>
      <c r="H143" s="575"/>
      <c r="I143" s="436">
        <f t="shared" si="29"/>
        <v>0</v>
      </c>
      <c r="J143" s="955"/>
      <c r="K143" s="1023"/>
      <c r="L143" s="1025"/>
      <c r="M143" s="144"/>
      <c r="N143" s="436">
        <f t="shared" si="30"/>
        <v>0</v>
      </c>
      <c r="O143" s="437"/>
      <c r="P143" s="578">
        <f t="shared" si="31"/>
        <v>0</v>
      </c>
      <c r="Q143" s="144"/>
      <c r="R143" s="436">
        <f t="shared" si="32"/>
        <v>0</v>
      </c>
      <c r="S143" s="437"/>
      <c r="T143" s="439">
        <f t="shared" si="33"/>
        <v>0</v>
      </c>
    </row>
    <row r="144" spans="1:20" ht="13.5" customHeight="1" x14ac:dyDescent="0.15">
      <c r="A144" s="1026">
        <f>+A142+1</f>
        <v>68</v>
      </c>
      <c r="B144" s="1027" t="s">
        <v>502</v>
      </c>
      <c r="C144" s="1028">
        <f>E144+H144+E145+H145</f>
        <v>125</v>
      </c>
      <c r="D144" s="1021">
        <v>61</v>
      </c>
      <c r="E144" s="575">
        <v>50</v>
      </c>
      <c r="F144" s="436">
        <f t="shared" si="28"/>
        <v>238.09523809523807</v>
      </c>
      <c r="G144" s="953"/>
      <c r="H144" s="575">
        <v>75</v>
      </c>
      <c r="I144" s="436">
        <f t="shared" si="29"/>
        <v>206.19652471058063</v>
      </c>
      <c r="J144" s="955"/>
      <c r="K144" s="1023"/>
      <c r="L144" s="1025">
        <f>+M144+M145+Q144+Q145</f>
        <v>0</v>
      </c>
      <c r="M144" s="144"/>
      <c r="N144" s="436">
        <f t="shared" si="30"/>
        <v>0</v>
      </c>
      <c r="O144" s="437"/>
      <c r="P144" s="578">
        <f t="shared" si="31"/>
        <v>0</v>
      </c>
      <c r="Q144" s="144"/>
      <c r="R144" s="436">
        <f t="shared" si="32"/>
        <v>0</v>
      </c>
      <c r="S144" s="437"/>
      <c r="T144" s="439">
        <f t="shared" si="33"/>
        <v>0</v>
      </c>
    </row>
    <row r="145" spans="1:20" ht="13.5" customHeight="1" x14ac:dyDescent="0.15">
      <c r="A145" s="1026"/>
      <c r="B145" s="1027"/>
      <c r="C145" s="1028"/>
      <c r="D145" s="1021"/>
      <c r="E145" s="575"/>
      <c r="F145" s="436">
        <f t="shared" si="28"/>
        <v>0</v>
      </c>
      <c r="G145" s="953"/>
      <c r="H145" s="575"/>
      <c r="I145" s="436">
        <f t="shared" si="29"/>
        <v>0</v>
      </c>
      <c r="J145" s="955"/>
      <c r="K145" s="1023"/>
      <c r="L145" s="1025"/>
      <c r="M145" s="144"/>
      <c r="N145" s="436">
        <f t="shared" si="30"/>
        <v>0</v>
      </c>
      <c r="O145" s="437"/>
      <c r="P145" s="578">
        <f t="shared" si="31"/>
        <v>0</v>
      </c>
      <c r="Q145" s="144"/>
      <c r="R145" s="436">
        <f t="shared" si="32"/>
        <v>0</v>
      </c>
      <c r="S145" s="437"/>
      <c r="T145" s="439">
        <f t="shared" si="33"/>
        <v>0</v>
      </c>
    </row>
    <row r="146" spans="1:20" ht="13.5" customHeight="1" x14ac:dyDescent="0.15">
      <c r="A146" s="1026">
        <f>+A144+1</f>
        <v>69</v>
      </c>
      <c r="B146" s="1027" t="s">
        <v>503</v>
      </c>
      <c r="C146" s="1028">
        <f>E146+H146+E147+H147</f>
        <v>225</v>
      </c>
      <c r="D146" s="1021">
        <v>52</v>
      </c>
      <c r="E146" s="575">
        <v>150</v>
      </c>
      <c r="F146" s="436">
        <f t="shared" si="28"/>
        <v>714.28571428571433</v>
      </c>
      <c r="G146" s="953"/>
      <c r="H146" s="575">
        <v>75</v>
      </c>
      <c r="I146" s="436">
        <f t="shared" si="29"/>
        <v>206.19652471058063</v>
      </c>
      <c r="J146" s="955"/>
      <c r="K146" s="1023"/>
      <c r="L146" s="1025">
        <f>+M146+M147+Q146+Q147</f>
        <v>0</v>
      </c>
      <c r="M146" s="144"/>
      <c r="N146" s="436">
        <f t="shared" si="30"/>
        <v>0</v>
      </c>
      <c r="O146" s="437"/>
      <c r="P146" s="578">
        <f t="shared" si="31"/>
        <v>0</v>
      </c>
      <c r="Q146" s="144"/>
      <c r="R146" s="436">
        <f t="shared" si="32"/>
        <v>0</v>
      </c>
      <c r="S146" s="437"/>
      <c r="T146" s="439">
        <f t="shared" si="33"/>
        <v>0</v>
      </c>
    </row>
    <row r="147" spans="1:20" ht="13.5" customHeight="1" x14ac:dyDescent="0.15">
      <c r="A147" s="1026"/>
      <c r="B147" s="1027"/>
      <c r="C147" s="1028"/>
      <c r="D147" s="1021"/>
      <c r="E147" s="575"/>
      <c r="F147" s="436">
        <f t="shared" si="28"/>
        <v>0</v>
      </c>
      <c r="G147" s="953"/>
      <c r="H147" s="575"/>
      <c r="I147" s="436">
        <f t="shared" si="29"/>
        <v>0</v>
      </c>
      <c r="J147" s="955"/>
      <c r="K147" s="1023"/>
      <c r="L147" s="1025"/>
      <c r="M147" s="144"/>
      <c r="N147" s="436">
        <f t="shared" si="30"/>
        <v>0</v>
      </c>
      <c r="O147" s="437"/>
      <c r="P147" s="578">
        <f t="shared" si="31"/>
        <v>0</v>
      </c>
      <c r="Q147" s="144"/>
      <c r="R147" s="436">
        <f t="shared" si="32"/>
        <v>0</v>
      </c>
      <c r="S147" s="437"/>
      <c r="T147" s="439">
        <f t="shared" si="33"/>
        <v>0</v>
      </c>
    </row>
    <row r="148" spans="1:20" ht="13.5" customHeight="1" x14ac:dyDescent="0.15">
      <c r="A148" s="1026">
        <f>+A146+1</f>
        <v>70</v>
      </c>
      <c r="B148" s="1027" t="s">
        <v>504</v>
      </c>
      <c r="C148" s="1028">
        <f>E148+H148+E149+H149</f>
        <v>150</v>
      </c>
      <c r="D148" s="1021">
        <v>94</v>
      </c>
      <c r="E148" s="575">
        <v>75</v>
      </c>
      <c r="F148" s="436">
        <f t="shared" si="28"/>
        <v>357.14285714285717</v>
      </c>
      <c r="G148" s="953"/>
      <c r="H148" s="575">
        <v>75</v>
      </c>
      <c r="I148" s="436">
        <f t="shared" si="29"/>
        <v>206.19652471058063</v>
      </c>
      <c r="J148" s="955"/>
      <c r="K148" s="1023"/>
      <c r="L148" s="1025">
        <f>+M148+M149+Q148+Q149</f>
        <v>0</v>
      </c>
      <c r="M148" s="144"/>
      <c r="N148" s="436">
        <f t="shared" si="30"/>
        <v>0</v>
      </c>
      <c r="O148" s="437"/>
      <c r="P148" s="578">
        <f t="shared" si="31"/>
        <v>0</v>
      </c>
      <c r="Q148" s="144"/>
      <c r="R148" s="436">
        <f t="shared" si="32"/>
        <v>0</v>
      </c>
      <c r="S148" s="437"/>
      <c r="T148" s="439">
        <f t="shared" si="33"/>
        <v>0</v>
      </c>
    </row>
    <row r="149" spans="1:20" ht="13.5" customHeight="1" x14ac:dyDescent="0.15">
      <c r="A149" s="1026"/>
      <c r="B149" s="1027"/>
      <c r="C149" s="1028"/>
      <c r="D149" s="1021"/>
      <c r="E149" s="575"/>
      <c r="F149" s="436">
        <f t="shared" si="28"/>
        <v>0</v>
      </c>
      <c r="G149" s="953"/>
      <c r="H149" s="575"/>
      <c r="I149" s="436">
        <f t="shared" si="29"/>
        <v>0</v>
      </c>
      <c r="J149" s="955"/>
      <c r="K149" s="1023"/>
      <c r="L149" s="1025"/>
      <c r="M149" s="144"/>
      <c r="N149" s="436">
        <f t="shared" si="30"/>
        <v>0</v>
      </c>
      <c r="O149" s="437"/>
      <c r="P149" s="578">
        <f t="shared" si="31"/>
        <v>0</v>
      </c>
      <c r="Q149" s="144"/>
      <c r="R149" s="436">
        <f t="shared" si="32"/>
        <v>0</v>
      </c>
      <c r="S149" s="437"/>
      <c r="T149" s="439">
        <f t="shared" si="33"/>
        <v>0</v>
      </c>
    </row>
    <row r="150" spans="1:20" ht="13.5" customHeight="1" x14ac:dyDescent="0.15">
      <c r="A150" s="1026">
        <f>+A148+1</f>
        <v>71</v>
      </c>
      <c r="B150" s="1027" t="s">
        <v>505</v>
      </c>
      <c r="C150" s="1028">
        <f>E150+H150+E151+H151</f>
        <v>175</v>
      </c>
      <c r="D150" s="1021">
        <v>58</v>
      </c>
      <c r="E150" s="575">
        <v>100</v>
      </c>
      <c r="F150" s="436">
        <f t="shared" si="28"/>
        <v>476.19047619047615</v>
      </c>
      <c r="G150" s="953"/>
      <c r="H150" s="575">
        <v>75</v>
      </c>
      <c r="I150" s="436">
        <f t="shared" si="29"/>
        <v>206.19652471058063</v>
      </c>
      <c r="J150" s="955"/>
      <c r="K150" s="1023"/>
      <c r="L150" s="1025">
        <f>+M150+M151+Q150+Q151</f>
        <v>0</v>
      </c>
      <c r="M150" s="144"/>
      <c r="N150" s="436">
        <f t="shared" si="30"/>
        <v>0</v>
      </c>
      <c r="O150" s="437"/>
      <c r="P150" s="578">
        <f t="shared" si="31"/>
        <v>0</v>
      </c>
      <c r="Q150" s="144"/>
      <c r="R150" s="436">
        <f t="shared" si="32"/>
        <v>0</v>
      </c>
      <c r="S150" s="437"/>
      <c r="T150" s="439">
        <f t="shared" si="33"/>
        <v>0</v>
      </c>
    </row>
    <row r="151" spans="1:20" ht="13.5" customHeight="1" x14ac:dyDescent="0.15">
      <c r="A151" s="1026"/>
      <c r="B151" s="1027"/>
      <c r="C151" s="1028"/>
      <c r="D151" s="1021"/>
      <c r="E151" s="575"/>
      <c r="F151" s="436">
        <f t="shared" si="28"/>
        <v>0</v>
      </c>
      <c r="G151" s="953"/>
      <c r="H151" s="575"/>
      <c r="I151" s="436">
        <f t="shared" si="29"/>
        <v>0</v>
      </c>
      <c r="J151" s="955"/>
      <c r="K151" s="1023"/>
      <c r="L151" s="1025"/>
      <c r="M151" s="144"/>
      <c r="N151" s="436">
        <f t="shared" si="30"/>
        <v>0</v>
      </c>
      <c r="O151" s="437"/>
      <c r="P151" s="578">
        <f t="shared" si="31"/>
        <v>0</v>
      </c>
      <c r="Q151" s="144"/>
      <c r="R151" s="436">
        <f t="shared" si="32"/>
        <v>0</v>
      </c>
      <c r="S151" s="437"/>
      <c r="T151" s="439">
        <f t="shared" si="33"/>
        <v>0</v>
      </c>
    </row>
    <row r="152" spans="1:20" ht="13.5" customHeight="1" x14ac:dyDescent="0.15">
      <c r="A152" s="1026">
        <f>+A150+1</f>
        <v>72</v>
      </c>
      <c r="B152" s="1027" t="s">
        <v>506</v>
      </c>
      <c r="C152" s="1028">
        <f>E152+H152+E153+H153</f>
        <v>200</v>
      </c>
      <c r="D152" s="1021">
        <v>74</v>
      </c>
      <c r="E152" s="575">
        <v>100</v>
      </c>
      <c r="F152" s="436">
        <f t="shared" si="28"/>
        <v>476.19047619047615</v>
      </c>
      <c r="G152" s="953"/>
      <c r="H152" s="575">
        <v>100</v>
      </c>
      <c r="I152" s="436">
        <f t="shared" si="29"/>
        <v>274.92869961410747</v>
      </c>
      <c r="J152" s="955"/>
      <c r="K152" s="1023"/>
      <c r="L152" s="1025">
        <f>+M152+M153+Q152+Q153</f>
        <v>0</v>
      </c>
      <c r="M152" s="144"/>
      <c r="N152" s="436">
        <f t="shared" si="30"/>
        <v>0</v>
      </c>
      <c r="O152" s="437"/>
      <c r="P152" s="578">
        <f t="shared" si="31"/>
        <v>0</v>
      </c>
      <c r="Q152" s="144"/>
      <c r="R152" s="436">
        <f t="shared" si="32"/>
        <v>0</v>
      </c>
      <c r="S152" s="437"/>
      <c r="T152" s="439">
        <f t="shared" si="33"/>
        <v>0</v>
      </c>
    </row>
    <row r="153" spans="1:20" ht="13.5" customHeight="1" x14ac:dyDescent="0.15">
      <c r="A153" s="1026"/>
      <c r="B153" s="1027"/>
      <c r="C153" s="1028"/>
      <c r="D153" s="1021"/>
      <c r="E153" s="575"/>
      <c r="F153" s="436">
        <f t="shared" si="28"/>
        <v>0</v>
      </c>
      <c r="G153" s="953"/>
      <c r="H153" s="575"/>
      <c r="I153" s="436">
        <f t="shared" si="29"/>
        <v>0</v>
      </c>
      <c r="J153" s="955"/>
      <c r="K153" s="1023"/>
      <c r="L153" s="1025"/>
      <c r="M153" s="144"/>
      <c r="N153" s="436">
        <f t="shared" si="30"/>
        <v>0</v>
      </c>
      <c r="O153" s="437"/>
      <c r="P153" s="578">
        <f t="shared" si="31"/>
        <v>0</v>
      </c>
      <c r="Q153" s="144"/>
      <c r="R153" s="436">
        <f t="shared" si="32"/>
        <v>0</v>
      </c>
      <c r="S153" s="437"/>
      <c r="T153" s="439">
        <f t="shared" si="33"/>
        <v>0</v>
      </c>
    </row>
    <row r="154" spans="1:20" ht="13.5" customHeight="1" x14ac:dyDescent="0.15">
      <c r="A154" s="1026">
        <f>+A152+1</f>
        <v>73</v>
      </c>
      <c r="B154" s="1027" t="s">
        <v>507</v>
      </c>
      <c r="C154" s="1028">
        <f>E154+H154+E155+H155</f>
        <v>200</v>
      </c>
      <c r="D154" s="1021">
        <v>61</v>
      </c>
      <c r="E154" s="575">
        <v>100</v>
      </c>
      <c r="F154" s="436">
        <f t="shared" si="28"/>
        <v>476.19047619047615</v>
      </c>
      <c r="G154" s="953"/>
      <c r="H154" s="575">
        <v>100</v>
      </c>
      <c r="I154" s="436">
        <f t="shared" si="29"/>
        <v>274.92869961410747</v>
      </c>
      <c r="J154" s="955"/>
      <c r="K154" s="1023"/>
      <c r="L154" s="1025">
        <f>+M154+M155+Q154+Q155</f>
        <v>0</v>
      </c>
      <c r="M154" s="144"/>
      <c r="N154" s="436">
        <f t="shared" si="30"/>
        <v>0</v>
      </c>
      <c r="O154" s="437"/>
      <c r="P154" s="578">
        <f t="shared" si="31"/>
        <v>0</v>
      </c>
      <c r="Q154" s="144"/>
      <c r="R154" s="436">
        <f t="shared" si="32"/>
        <v>0</v>
      </c>
      <c r="S154" s="437"/>
      <c r="T154" s="439">
        <f t="shared" si="33"/>
        <v>0</v>
      </c>
    </row>
    <row r="155" spans="1:20" ht="13.5" customHeight="1" x14ac:dyDescent="0.15">
      <c r="A155" s="1026"/>
      <c r="B155" s="1027"/>
      <c r="C155" s="1028"/>
      <c r="D155" s="1021"/>
      <c r="E155" s="575"/>
      <c r="F155" s="436">
        <f t="shared" si="28"/>
        <v>0</v>
      </c>
      <c r="G155" s="953"/>
      <c r="H155" s="575"/>
      <c r="I155" s="436">
        <f t="shared" si="29"/>
        <v>0</v>
      </c>
      <c r="J155" s="955"/>
      <c r="K155" s="1023"/>
      <c r="L155" s="1025"/>
      <c r="M155" s="144"/>
      <c r="N155" s="436">
        <f t="shared" si="30"/>
        <v>0</v>
      </c>
      <c r="O155" s="437"/>
      <c r="P155" s="578">
        <f t="shared" si="31"/>
        <v>0</v>
      </c>
      <c r="Q155" s="144"/>
      <c r="R155" s="436">
        <f t="shared" si="32"/>
        <v>0</v>
      </c>
      <c r="S155" s="437"/>
      <c r="T155" s="439">
        <f t="shared" si="33"/>
        <v>0</v>
      </c>
    </row>
    <row r="156" spans="1:20" ht="13.5" customHeight="1" x14ac:dyDescent="0.15">
      <c r="A156" s="1026">
        <f>+A154+1</f>
        <v>74</v>
      </c>
      <c r="B156" s="1027" t="s">
        <v>508</v>
      </c>
      <c r="C156" s="1028">
        <f>E156+H156+E157+H157</f>
        <v>225</v>
      </c>
      <c r="D156" s="1021">
        <v>96</v>
      </c>
      <c r="E156" s="575">
        <v>150</v>
      </c>
      <c r="F156" s="436">
        <f t="shared" si="28"/>
        <v>714.28571428571433</v>
      </c>
      <c r="G156" s="953"/>
      <c r="H156" s="575">
        <v>75</v>
      </c>
      <c r="I156" s="436">
        <f t="shared" si="29"/>
        <v>206.19652471058063</v>
      </c>
      <c r="J156" s="955"/>
      <c r="K156" s="1023"/>
      <c r="L156" s="1025">
        <f>+M156+M157+Q156+Q157</f>
        <v>0</v>
      </c>
      <c r="M156" s="144"/>
      <c r="N156" s="436">
        <f t="shared" si="30"/>
        <v>0</v>
      </c>
      <c r="O156" s="437"/>
      <c r="P156" s="578">
        <f t="shared" si="31"/>
        <v>0</v>
      </c>
      <c r="Q156" s="144"/>
      <c r="R156" s="436">
        <f t="shared" si="32"/>
        <v>0</v>
      </c>
      <c r="S156" s="437"/>
      <c r="T156" s="439">
        <f t="shared" si="33"/>
        <v>0</v>
      </c>
    </row>
    <row r="157" spans="1:20" ht="13.5" customHeight="1" x14ac:dyDescent="0.15">
      <c r="A157" s="1026"/>
      <c r="B157" s="1027"/>
      <c r="C157" s="1028"/>
      <c r="D157" s="1021"/>
      <c r="E157" s="575"/>
      <c r="F157" s="436">
        <f t="shared" si="28"/>
        <v>0</v>
      </c>
      <c r="G157" s="953"/>
      <c r="H157" s="575"/>
      <c r="I157" s="436">
        <f t="shared" si="29"/>
        <v>0</v>
      </c>
      <c r="J157" s="955"/>
      <c r="K157" s="1023"/>
      <c r="L157" s="1025"/>
      <c r="M157" s="144"/>
      <c r="N157" s="436">
        <f t="shared" si="30"/>
        <v>0</v>
      </c>
      <c r="O157" s="437"/>
      <c r="P157" s="578">
        <f t="shared" si="31"/>
        <v>0</v>
      </c>
      <c r="Q157" s="144"/>
      <c r="R157" s="436">
        <f t="shared" si="32"/>
        <v>0</v>
      </c>
      <c r="S157" s="437"/>
      <c r="T157" s="439">
        <f t="shared" si="33"/>
        <v>0</v>
      </c>
    </row>
    <row r="158" spans="1:20" ht="13.5" customHeight="1" x14ac:dyDescent="0.15">
      <c r="A158" s="1026">
        <f>+A156+1</f>
        <v>75</v>
      </c>
      <c r="B158" s="1027" t="s">
        <v>509</v>
      </c>
      <c r="C158" s="1028">
        <f>E158+H158+E159+H159</f>
        <v>225</v>
      </c>
      <c r="D158" s="1021">
        <v>111</v>
      </c>
      <c r="E158" s="575">
        <v>150</v>
      </c>
      <c r="F158" s="436">
        <f t="shared" si="28"/>
        <v>714.28571428571433</v>
      </c>
      <c r="G158" s="953"/>
      <c r="H158" s="575">
        <v>75</v>
      </c>
      <c r="I158" s="436">
        <f t="shared" si="29"/>
        <v>206.19652471058063</v>
      </c>
      <c r="J158" s="955"/>
      <c r="K158" s="1023"/>
      <c r="L158" s="1025">
        <f>+M158+M159+Q158+Q159</f>
        <v>0</v>
      </c>
      <c r="M158" s="144"/>
      <c r="N158" s="436">
        <f t="shared" si="30"/>
        <v>0</v>
      </c>
      <c r="O158" s="437"/>
      <c r="P158" s="578">
        <f t="shared" si="31"/>
        <v>0</v>
      </c>
      <c r="Q158" s="144"/>
      <c r="R158" s="436">
        <f t="shared" si="32"/>
        <v>0</v>
      </c>
      <c r="S158" s="437"/>
      <c r="T158" s="439">
        <f t="shared" si="33"/>
        <v>0</v>
      </c>
    </row>
    <row r="159" spans="1:20" ht="13.5" customHeight="1" x14ac:dyDescent="0.15">
      <c r="A159" s="1026"/>
      <c r="B159" s="1027"/>
      <c r="C159" s="1028"/>
      <c r="D159" s="1021"/>
      <c r="E159" s="575"/>
      <c r="F159" s="436">
        <f t="shared" si="28"/>
        <v>0</v>
      </c>
      <c r="G159" s="953"/>
      <c r="H159" s="575"/>
      <c r="I159" s="436">
        <f t="shared" si="29"/>
        <v>0</v>
      </c>
      <c r="J159" s="955"/>
      <c r="K159" s="1023"/>
      <c r="L159" s="1025"/>
      <c r="M159" s="144"/>
      <c r="N159" s="436">
        <f t="shared" si="30"/>
        <v>0</v>
      </c>
      <c r="O159" s="437"/>
      <c r="P159" s="578">
        <f t="shared" si="31"/>
        <v>0</v>
      </c>
      <c r="Q159" s="144"/>
      <c r="R159" s="436">
        <f t="shared" si="32"/>
        <v>0</v>
      </c>
      <c r="S159" s="437"/>
      <c r="T159" s="439">
        <f t="shared" si="33"/>
        <v>0</v>
      </c>
    </row>
    <row r="160" spans="1:20" ht="13.5" customHeight="1" x14ac:dyDescent="0.15">
      <c r="A160" s="1026">
        <f>+A158+1</f>
        <v>76</v>
      </c>
      <c r="B160" s="1027" t="s">
        <v>510</v>
      </c>
      <c r="C160" s="1028">
        <f>E160+H160+E161+H161</f>
        <v>225</v>
      </c>
      <c r="D160" s="1021">
        <v>78</v>
      </c>
      <c r="E160" s="575">
        <v>150</v>
      </c>
      <c r="F160" s="436">
        <f t="shared" si="28"/>
        <v>714.28571428571433</v>
      </c>
      <c r="G160" s="953"/>
      <c r="H160" s="575">
        <v>75</v>
      </c>
      <c r="I160" s="436">
        <f t="shared" si="29"/>
        <v>206.19652471058063</v>
      </c>
      <c r="J160" s="955"/>
      <c r="K160" s="1023"/>
      <c r="L160" s="1025">
        <f>+M160+M161+Q160+Q161</f>
        <v>0</v>
      </c>
      <c r="M160" s="144"/>
      <c r="N160" s="436">
        <f t="shared" si="30"/>
        <v>0</v>
      </c>
      <c r="O160" s="437"/>
      <c r="P160" s="578">
        <f t="shared" si="31"/>
        <v>0</v>
      </c>
      <c r="Q160" s="144"/>
      <c r="R160" s="436">
        <f t="shared" si="32"/>
        <v>0</v>
      </c>
      <c r="S160" s="437"/>
      <c r="T160" s="439">
        <f t="shared" si="33"/>
        <v>0</v>
      </c>
    </row>
    <row r="161" spans="1:20" ht="13.5" customHeight="1" x14ac:dyDescent="0.15">
      <c r="A161" s="1026"/>
      <c r="B161" s="1027"/>
      <c r="C161" s="1028"/>
      <c r="D161" s="1021"/>
      <c r="E161" s="575"/>
      <c r="F161" s="436">
        <f t="shared" si="28"/>
        <v>0</v>
      </c>
      <c r="G161" s="953"/>
      <c r="H161" s="575"/>
      <c r="I161" s="436">
        <f t="shared" si="29"/>
        <v>0</v>
      </c>
      <c r="J161" s="955"/>
      <c r="K161" s="1023"/>
      <c r="L161" s="1025"/>
      <c r="M161" s="144"/>
      <c r="N161" s="436">
        <f t="shared" si="30"/>
        <v>0</v>
      </c>
      <c r="O161" s="437"/>
      <c r="P161" s="578">
        <f t="shared" si="31"/>
        <v>0</v>
      </c>
      <c r="Q161" s="144"/>
      <c r="R161" s="436">
        <f t="shared" si="32"/>
        <v>0</v>
      </c>
      <c r="S161" s="437"/>
      <c r="T161" s="439">
        <f t="shared" si="33"/>
        <v>0</v>
      </c>
    </row>
    <row r="162" spans="1:20" ht="13.5" customHeight="1" x14ac:dyDescent="0.15">
      <c r="A162" s="1026">
        <f>+A160+1</f>
        <v>77</v>
      </c>
      <c r="B162" s="1027" t="s">
        <v>511</v>
      </c>
      <c r="C162" s="1028">
        <f>E162+H162+E163+H163</f>
        <v>300</v>
      </c>
      <c r="D162" s="1021">
        <v>61</v>
      </c>
      <c r="E162" s="575">
        <v>200</v>
      </c>
      <c r="F162" s="436">
        <f t="shared" si="28"/>
        <v>952.38095238095229</v>
      </c>
      <c r="G162" s="953"/>
      <c r="H162" s="575">
        <v>100</v>
      </c>
      <c r="I162" s="436">
        <f t="shared" si="29"/>
        <v>274.92869961410747</v>
      </c>
      <c r="J162" s="955"/>
      <c r="K162" s="1023"/>
      <c r="L162" s="1025">
        <f>+M162+M163+Q162+Q163</f>
        <v>0</v>
      </c>
      <c r="M162" s="144"/>
      <c r="N162" s="436">
        <f t="shared" si="30"/>
        <v>0</v>
      </c>
      <c r="O162" s="437"/>
      <c r="P162" s="578">
        <f t="shared" si="31"/>
        <v>0</v>
      </c>
      <c r="Q162" s="144"/>
      <c r="R162" s="436">
        <f t="shared" si="32"/>
        <v>0</v>
      </c>
      <c r="S162" s="437"/>
      <c r="T162" s="439">
        <f t="shared" si="33"/>
        <v>0</v>
      </c>
    </row>
    <row r="163" spans="1:20" ht="13.5" customHeight="1" x14ac:dyDescent="0.15">
      <c r="A163" s="1026"/>
      <c r="B163" s="1027"/>
      <c r="C163" s="1028"/>
      <c r="D163" s="1021"/>
      <c r="E163" s="575"/>
      <c r="F163" s="436">
        <f t="shared" si="28"/>
        <v>0</v>
      </c>
      <c r="G163" s="953"/>
      <c r="H163" s="575"/>
      <c r="I163" s="436">
        <f t="shared" si="29"/>
        <v>0</v>
      </c>
      <c r="J163" s="955"/>
      <c r="K163" s="1023"/>
      <c r="L163" s="1025"/>
      <c r="M163" s="144"/>
      <c r="N163" s="436">
        <f t="shared" si="30"/>
        <v>0</v>
      </c>
      <c r="O163" s="437"/>
      <c r="P163" s="578">
        <f t="shared" si="31"/>
        <v>0</v>
      </c>
      <c r="Q163" s="144"/>
      <c r="R163" s="436">
        <f t="shared" si="32"/>
        <v>0</v>
      </c>
      <c r="S163" s="437"/>
      <c r="T163" s="439">
        <f t="shared" si="33"/>
        <v>0</v>
      </c>
    </row>
    <row r="164" spans="1:20" ht="13.5" customHeight="1" x14ac:dyDescent="0.15">
      <c r="A164" s="1026">
        <f>+A162+1</f>
        <v>78</v>
      </c>
      <c r="B164" s="1027" t="s">
        <v>512</v>
      </c>
      <c r="C164" s="1028">
        <f>E164+H164+E165+H165</f>
        <v>150</v>
      </c>
      <c r="D164" s="1021">
        <v>59</v>
      </c>
      <c r="E164" s="575">
        <v>75</v>
      </c>
      <c r="F164" s="436">
        <f t="shared" si="28"/>
        <v>357.14285714285717</v>
      </c>
      <c r="G164" s="953"/>
      <c r="H164" s="575">
        <v>75</v>
      </c>
      <c r="I164" s="436">
        <f t="shared" si="29"/>
        <v>206.19652471058063</v>
      </c>
      <c r="J164" s="955"/>
      <c r="K164" s="1023"/>
      <c r="L164" s="1025">
        <f>+M164+M165+Q164+Q165</f>
        <v>0</v>
      </c>
      <c r="M164" s="144"/>
      <c r="N164" s="436">
        <f t="shared" si="30"/>
        <v>0</v>
      </c>
      <c r="O164" s="437"/>
      <c r="P164" s="578">
        <f t="shared" si="31"/>
        <v>0</v>
      </c>
      <c r="Q164" s="144"/>
      <c r="R164" s="436">
        <f t="shared" si="32"/>
        <v>0</v>
      </c>
      <c r="S164" s="437"/>
      <c r="T164" s="439">
        <f t="shared" si="33"/>
        <v>0</v>
      </c>
    </row>
    <row r="165" spans="1:20" ht="13.5" customHeight="1" x14ac:dyDescent="0.15">
      <c r="A165" s="1026"/>
      <c r="B165" s="1027"/>
      <c r="C165" s="1028"/>
      <c r="D165" s="1021"/>
      <c r="E165" s="575"/>
      <c r="F165" s="436">
        <f t="shared" si="28"/>
        <v>0</v>
      </c>
      <c r="G165" s="953"/>
      <c r="H165" s="575"/>
      <c r="I165" s="436">
        <f t="shared" si="29"/>
        <v>0</v>
      </c>
      <c r="J165" s="955"/>
      <c r="K165" s="1023"/>
      <c r="L165" s="1025"/>
      <c r="M165" s="144"/>
      <c r="N165" s="436">
        <f t="shared" si="30"/>
        <v>0</v>
      </c>
      <c r="O165" s="437"/>
      <c r="P165" s="578">
        <f t="shared" si="31"/>
        <v>0</v>
      </c>
      <c r="Q165" s="144"/>
      <c r="R165" s="436">
        <f t="shared" si="32"/>
        <v>0</v>
      </c>
      <c r="S165" s="437"/>
      <c r="T165" s="439">
        <f t="shared" si="33"/>
        <v>0</v>
      </c>
    </row>
  </sheetData>
  <mergeCells count="482">
    <mergeCell ref="D116:D118"/>
    <mergeCell ref="C162:C163"/>
    <mergeCell ref="D162:D163"/>
    <mergeCell ref="K162:K163"/>
    <mergeCell ref="L162:L163"/>
    <mergeCell ref="K116:K118"/>
    <mergeCell ref="L116:L118"/>
    <mergeCell ref="A164:A165"/>
    <mergeCell ref="B164:B165"/>
    <mergeCell ref="C164:C165"/>
    <mergeCell ref="D164:D165"/>
    <mergeCell ref="K164:K165"/>
    <mergeCell ref="L164:L165"/>
    <mergeCell ref="A162:A163"/>
    <mergeCell ref="B162:B163"/>
    <mergeCell ref="L160:L161"/>
    <mergeCell ref="A158:A159"/>
    <mergeCell ref="B158:B159"/>
    <mergeCell ref="C158:C159"/>
    <mergeCell ref="D158:D159"/>
    <mergeCell ref="K158:K159"/>
    <mergeCell ref="L158:L159"/>
    <mergeCell ref="C154:C155"/>
    <mergeCell ref="D154:D155"/>
    <mergeCell ref="C148:C149"/>
    <mergeCell ref="D148:D149"/>
    <mergeCell ref="K148:K149"/>
    <mergeCell ref="L148:L149"/>
    <mergeCell ref="A146:A147"/>
    <mergeCell ref="B146:B147"/>
    <mergeCell ref="K154:K155"/>
    <mergeCell ref="L154:L155"/>
    <mergeCell ref="A160:A161"/>
    <mergeCell ref="B160:B161"/>
    <mergeCell ref="C160:C161"/>
    <mergeCell ref="D160:D161"/>
    <mergeCell ref="K160:K161"/>
    <mergeCell ref="A156:A157"/>
    <mergeCell ref="B156:B157"/>
    <mergeCell ref="C156:C157"/>
    <mergeCell ref="D156:D157"/>
    <mergeCell ref="K156:K157"/>
    <mergeCell ref="L156:L157"/>
    <mergeCell ref="A154:A155"/>
    <mergeCell ref="B154:B155"/>
    <mergeCell ref="C140:C141"/>
    <mergeCell ref="D140:D141"/>
    <mergeCell ref="K140:K141"/>
    <mergeCell ref="L140:L141"/>
    <mergeCell ref="A138:A139"/>
    <mergeCell ref="B138:B139"/>
    <mergeCell ref="L152:L153"/>
    <mergeCell ref="A150:A151"/>
    <mergeCell ref="B150:B151"/>
    <mergeCell ref="C150:C151"/>
    <mergeCell ref="D150:D151"/>
    <mergeCell ref="K150:K151"/>
    <mergeCell ref="L150:L151"/>
    <mergeCell ref="C146:C147"/>
    <mergeCell ref="D146:D147"/>
    <mergeCell ref="K146:K147"/>
    <mergeCell ref="L146:L147"/>
    <mergeCell ref="A152:A153"/>
    <mergeCell ref="B152:B153"/>
    <mergeCell ref="C152:C153"/>
    <mergeCell ref="D152:D153"/>
    <mergeCell ref="K152:K153"/>
    <mergeCell ref="A148:A149"/>
    <mergeCell ref="B148:B149"/>
    <mergeCell ref="A136:A137"/>
    <mergeCell ref="B136:B137"/>
    <mergeCell ref="C136:C137"/>
    <mergeCell ref="D136:D137"/>
    <mergeCell ref="K136:K137"/>
    <mergeCell ref="L136:L137"/>
    <mergeCell ref="L144:L145"/>
    <mergeCell ref="A142:A143"/>
    <mergeCell ref="B142:B143"/>
    <mergeCell ref="C142:C143"/>
    <mergeCell ref="D142:D143"/>
    <mergeCell ref="K142:K143"/>
    <mergeCell ref="L142:L143"/>
    <mergeCell ref="C138:C139"/>
    <mergeCell ref="D138:D139"/>
    <mergeCell ref="K138:K139"/>
    <mergeCell ref="L138:L139"/>
    <mergeCell ref="A144:A145"/>
    <mergeCell ref="B144:B145"/>
    <mergeCell ref="C144:C145"/>
    <mergeCell ref="D144:D145"/>
    <mergeCell ref="K144:K145"/>
    <mergeCell ref="A140:A141"/>
    <mergeCell ref="B140:B141"/>
    <mergeCell ref="L127:L128"/>
    <mergeCell ref="A125:A126"/>
    <mergeCell ref="B125:B126"/>
    <mergeCell ref="A133:A135"/>
    <mergeCell ref="B133:B135"/>
    <mergeCell ref="C133:C135"/>
    <mergeCell ref="D133:D135"/>
    <mergeCell ref="K133:K135"/>
    <mergeCell ref="L133:L135"/>
    <mergeCell ref="A116:A118"/>
    <mergeCell ref="B116:B118"/>
    <mergeCell ref="C116:C118"/>
    <mergeCell ref="L131:L132"/>
    <mergeCell ref="A129:A130"/>
    <mergeCell ref="B129:B130"/>
    <mergeCell ref="C129:C130"/>
    <mergeCell ref="D129:D130"/>
    <mergeCell ref="K129:K130"/>
    <mergeCell ref="L129:L130"/>
    <mergeCell ref="C125:C126"/>
    <mergeCell ref="D125:D126"/>
    <mergeCell ref="K125:K126"/>
    <mergeCell ref="L125:L126"/>
    <mergeCell ref="A131:A132"/>
    <mergeCell ref="B131:B132"/>
    <mergeCell ref="C131:C132"/>
    <mergeCell ref="D131:D132"/>
    <mergeCell ref="K131:K132"/>
    <mergeCell ref="A127:A128"/>
    <mergeCell ref="B127:B128"/>
    <mergeCell ref="C127:C128"/>
    <mergeCell ref="D127:D128"/>
    <mergeCell ref="K127:K128"/>
    <mergeCell ref="A123:A124"/>
    <mergeCell ref="B123:B124"/>
    <mergeCell ref="C123:C124"/>
    <mergeCell ref="D123:D124"/>
    <mergeCell ref="K123:K124"/>
    <mergeCell ref="L123:L124"/>
    <mergeCell ref="A119:A120"/>
    <mergeCell ref="B119:B120"/>
    <mergeCell ref="C119:C120"/>
    <mergeCell ref="D119:D120"/>
    <mergeCell ref="K119:K120"/>
    <mergeCell ref="L119:L120"/>
    <mergeCell ref="A121:A122"/>
    <mergeCell ref="B121:B122"/>
    <mergeCell ref="C121:C122"/>
    <mergeCell ref="D121:D122"/>
    <mergeCell ref="K121:K122"/>
    <mergeCell ref="L121:L122"/>
    <mergeCell ref="L114:L115"/>
    <mergeCell ref="A112:A113"/>
    <mergeCell ref="B112:B113"/>
    <mergeCell ref="C112:C113"/>
    <mergeCell ref="D112:D113"/>
    <mergeCell ref="K112:K113"/>
    <mergeCell ref="L112:L113"/>
    <mergeCell ref="C108:C109"/>
    <mergeCell ref="D108:D109"/>
    <mergeCell ref="K108:K109"/>
    <mergeCell ref="L108:L109"/>
    <mergeCell ref="A114:A115"/>
    <mergeCell ref="B114:B115"/>
    <mergeCell ref="C114:C115"/>
    <mergeCell ref="D114:D115"/>
    <mergeCell ref="K114:K115"/>
    <mergeCell ref="A110:A111"/>
    <mergeCell ref="B110:B111"/>
    <mergeCell ref="C110:C111"/>
    <mergeCell ref="D110:D111"/>
    <mergeCell ref="K110:K111"/>
    <mergeCell ref="L110:L111"/>
    <mergeCell ref="A108:A109"/>
    <mergeCell ref="B108:B109"/>
    <mergeCell ref="L106:L107"/>
    <mergeCell ref="A104:A105"/>
    <mergeCell ref="B104:B105"/>
    <mergeCell ref="C104:C105"/>
    <mergeCell ref="D104:D105"/>
    <mergeCell ref="K104:K105"/>
    <mergeCell ref="L104:L105"/>
    <mergeCell ref="C100:C101"/>
    <mergeCell ref="D100:D101"/>
    <mergeCell ref="K100:K101"/>
    <mergeCell ref="L100:L101"/>
    <mergeCell ref="A106:A107"/>
    <mergeCell ref="B106:B107"/>
    <mergeCell ref="C106:C107"/>
    <mergeCell ref="D106:D107"/>
    <mergeCell ref="K106:K107"/>
    <mergeCell ref="A102:A103"/>
    <mergeCell ref="B102:B103"/>
    <mergeCell ref="C102:C103"/>
    <mergeCell ref="D102:D103"/>
    <mergeCell ref="K102:K103"/>
    <mergeCell ref="L102:L103"/>
    <mergeCell ref="A100:A101"/>
    <mergeCell ref="B100:B101"/>
    <mergeCell ref="L98:L99"/>
    <mergeCell ref="A96:A97"/>
    <mergeCell ref="B96:B97"/>
    <mergeCell ref="C96:C97"/>
    <mergeCell ref="D96:D97"/>
    <mergeCell ref="K96:K97"/>
    <mergeCell ref="L96:L97"/>
    <mergeCell ref="C92:C93"/>
    <mergeCell ref="D92:D93"/>
    <mergeCell ref="K92:K93"/>
    <mergeCell ref="L92:L93"/>
    <mergeCell ref="A98:A99"/>
    <mergeCell ref="B98:B99"/>
    <mergeCell ref="C98:C99"/>
    <mergeCell ref="D98:D99"/>
    <mergeCell ref="K98:K99"/>
    <mergeCell ref="A94:A95"/>
    <mergeCell ref="B94:B95"/>
    <mergeCell ref="C94:C95"/>
    <mergeCell ref="D94:D95"/>
    <mergeCell ref="K94:K95"/>
    <mergeCell ref="L94:L95"/>
    <mergeCell ref="A92:A93"/>
    <mergeCell ref="B92:B93"/>
    <mergeCell ref="L90:L91"/>
    <mergeCell ref="A88:A89"/>
    <mergeCell ref="B88:B89"/>
    <mergeCell ref="C88:C89"/>
    <mergeCell ref="D88:D89"/>
    <mergeCell ref="K88:K89"/>
    <mergeCell ref="L88:L89"/>
    <mergeCell ref="C84:C85"/>
    <mergeCell ref="D84:D85"/>
    <mergeCell ref="K84:K85"/>
    <mergeCell ref="L84:L85"/>
    <mergeCell ref="A90:A91"/>
    <mergeCell ref="B90:B91"/>
    <mergeCell ref="C90:C91"/>
    <mergeCell ref="D90:D91"/>
    <mergeCell ref="K90:K91"/>
    <mergeCell ref="A86:A87"/>
    <mergeCell ref="B86:B87"/>
    <mergeCell ref="C86:C87"/>
    <mergeCell ref="D86:D87"/>
    <mergeCell ref="K86:K87"/>
    <mergeCell ref="L86:L87"/>
    <mergeCell ref="A84:A85"/>
    <mergeCell ref="B84:B85"/>
    <mergeCell ref="L82:L83"/>
    <mergeCell ref="A80:A81"/>
    <mergeCell ref="B80:B81"/>
    <mergeCell ref="C80:C81"/>
    <mergeCell ref="D80:D81"/>
    <mergeCell ref="K80:K81"/>
    <mergeCell ref="L80:L81"/>
    <mergeCell ref="C76:C77"/>
    <mergeCell ref="D76:D77"/>
    <mergeCell ref="K76:K77"/>
    <mergeCell ref="L76:L77"/>
    <mergeCell ref="A82:A83"/>
    <mergeCell ref="B82:B83"/>
    <mergeCell ref="C82:C83"/>
    <mergeCell ref="D82:D83"/>
    <mergeCell ref="K82:K83"/>
    <mergeCell ref="A78:A79"/>
    <mergeCell ref="B78:B79"/>
    <mergeCell ref="C78:C79"/>
    <mergeCell ref="D78:D79"/>
    <mergeCell ref="K78:K79"/>
    <mergeCell ref="L78:L79"/>
    <mergeCell ref="A76:A77"/>
    <mergeCell ref="B76:B77"/>
    <mergeCell ref="L74:L75"/>
    <mergeCell ref="A72:A73"/>
    <mergeCell ref="B72:B73"/>
    <mergeCell ref="C72:C73"/>
    <mergeCell ref="D72:D73"/>
    <mergeCell ref="K72:K73"/>
    <mergeCell ref="L72:L73"/>
    <mergeCell ref="C68:C69"/>
    <mergeCell ref="D68:D69"/>
    <mergeCell ref="K68:K69"/>
    <mergeCell ref="L68:L69"/>
    <mergeCell ref="A74:A75"/>
    <mergeCell ref="B74:B75"/>
    <mergeCell ref="C74:C75"/>
    <mergeCell ref="D74:D75"/>
    <mergeCell ref="K74:K75"/>
    <mergeCell ref="A70:A71"/>
    <mergeCell ref="B70:B71"/>
    <mergeCell ref="C70:C71"/>
    <mergeCell ref="D70:D71"/>
    <mergeCell ref="K70:K71"/>
    <mergeCell ref="L70:L71"/>
    <mergeCell ref="A68:A69"/>
    <mergeCell ref="B68:B69"/>
    <mergeCell ref="L66:L67"/>
    <mergeCell ref="A64:A65"/>
    <mergeCell ref="B64:B65"/>
    <mergeCell ref="C64:C65"/>
    <mergeCell ref="D64:D65"/>
    <mergeCell ref="K64:K65"/>
    <mergeCell ref="L64:L65"/>
    <mergeCell ref="C60:C61"/>
    <mergeCell ref="D60:D61"/>
    <mergeCell ref="K60:K61"/>
    <mergeCell ref="L60:L61"/>
    <mergeCell ref="A66:A67"/>
    <mergeCell ref="B66:B67"/>
    <mergeCell ref="C66:C67"/>
    <mergeCell ref="D66:D67"/>
    <mergeCell ref="K66:K67"/>
    <mergeCell ref="A62:A63"/>
    <mergeCell ref="B62:B63"/>
    <mergeCell ref="C62:C63"/>
    <mergeCell ref="D62:D63"/>
    <mergeCell ref="K62:K63"/>
    <mergeCell ref="L62:L63"/>
    <mergeCell ref="A60:A61"/>
    <mergeCell ref="B60:B61"/>
    <mergeCell ref="L58:L59"/>
    <mergeCell ref="A56:A57"/>
    <mergeCell ref="B56:B57"/>
    <mergeCell ref="C56:C57"/>
    <mergeCell ref="D56:D57"/>
    <mergeCell ref="K56:K57"/>
    <mergeCell ref="L56:L57"/>
    <mergeCell ref="C52:C53"/>
    <mergeCell ref="D52:D53"/>
    <mergeCell ref="K52:K53"/>
    <mergeCell ref="L52:L53"/>
    <mergeCell ref="A58:A59"/>
    <mergeCell ref="B58:B59"/>
    <mergeCell ref="C58:C59"/>
    <mergeCell ref="D58:D59"/>
    <mergeCell ref="K58:K59"/>
    <mergeCell ref="A54:A55"/>
    <mergeCell ref="B54:B55"/>
    <mergeCell ref="C54:C55"/>
    <mergeCell ref="D54:D55"/>
    <mergeCell ref="K54:K55"/>
    <mergeCell ref="L54:L55"/>
    <mergeCell ref="A52:A53"/>
    <mergeCell ref="B52:B53"/>
    <mergeCell ref="L50:L51"/>
    <mergeCell ref="A48:A49"/>
    <mergeCell ref="B48:B49"/>
    <mergeCell ref="C48:C49"/>
    <mergeCell ref="D48:D49"/>
    <mergeCell ref="K48:K49"/>
    <mergeCell ref="L48:L49"/>
    <mergeCell ref="C44:C45"/>
    <mergeCell ref="D44:D45"/>
    <mergeCell ref="K44:K45"/>
    <mergeCell ref="L44:L45"/>
    <mergeCell ref="A50:A51"/>
    <mergeCell ref="B50:B51"/>
    <mergeCell ref="C50:C51"/>
    <mergeCell ref="D50:D51"/>
    <mergeCell ref="K50:K51"/>
    <mergeCell ref="A46:A47"/>
    <mergeCell ref="B46:B47"/>
    <mergeCell ref="C46:C47"/>
    <mergeCell ref="D46:D47"/>
    <mergeCell ref="K46:K47"/>
    <mergeCell ref="L46:L47"/>
    <mergeCell ref="A44:A45"/>
    <mergeCell ref="B44:B45"/>
    <mergeCell ref="L42:L43"/>
    <mergeCell ref="A40:A41"/>
    <mergeCell ref="B40:B41"/>
    <mergeCell ref="C40:C41"/>
    <mergeCell ref="D40:D41"/>
    <mergeCell ref="K40:K41"/>
    <mergeCell ref="L40:L41"/>
    <mergeCell ref="C36:C37"/>
    <mergeCell ref="D36:D37"/>
    <mergeCell ref="K36:K37"/>
    <mergeCell ref="L36:L37"/>
    <mergeCell ref="A42:A43"/>
    <mergeCell ref="B42:B43"/>
    <mergeCell ref="C42:C43"/>
    <mergeCell ref="D42:D43"/>
    <mergeCell ref="K42:K43"/>
    <mergeCell ref="A38:A39"/>
    <mergeCell ref="B38:B39"/>
    <mergeCell ref="C38:C39"/>
    <mergeCell ref="D38:D39"/>
    <mergeCell ref="K38:K39"/>
    <mergeCell ref="L38:L39"/>
    <mergeCell ref="A36:A37"/>
    <mergeCell ref="B36:B37"/>
    <mergeCell ref="L34:L35"/>
    <mergeCell ref="A32:A33"/>
    <mergeCell ref="B32:B33"/>
    <mergeCell ref="C32:C33"/>
    <mergeCell ref="D32:D33"/>
    <mergeCell ref="K32:K33"/>
    <mergeCell ref="L32:L33"/>
    <mergeCell ref="C28:C29"/>
    <mergeCell ref="D28:D29"/>
    <mergeCell ref="K28:K29"/>
    <mergeCell ref="L28:L29"/>
    <mergeCell ref="A34:A35"/>
    <mergeCell ref="B34:B35"/>
    <mergeCell ref="C34:C35"/>
    <mergeCell ref="D34:D35"/>
    <mergeCell ref="K34:K35"/>
    <mergeCell ref="A30:A31"/>
    <mergeCell ref="B30:B31"/>
    <mergeCell ref="C30:C31"/>
    <mergeCell ref="D30:D31"/>
    <mergeCell ref="K30:K31"/>
    <mergeCell ref="L30:L31"/>
    <mergeCell ref="A28:A29"/>
    <mergeCell ref="B28:B29"/>
    <mergeCell ref="L26:L27"/>
    <mergeCell ref="A24:A25"/>
    <mergeCell ref="B24:B25"/>
    <mergeCell ref="C24:C25"/>
    <mergeCell ref="D24:D25"/>
    <mergeCell ref="K24:K25"/>
    <mergeCell ref="L24:L25"/>
    <mergeCell ref="C20:C21"/>
    <mergeCell ref="D20:D21"/>
    <mergeCell ref="K20:K21"/>
    <mergeCell ref="L20:L21"/>
    <mergeCell ref="A26:A27"/>
    <mergeCell ref="B26:B27"/>
    <mergeCell ref="C26:C27"/>
    <mergeCell ref="D26:D27"/>
    <mergeCell ref="K26:K27"/>
    <mergeCell ref="A22:A23"/>
    <mergeCell ref="B22:B23"/>
    <mergeCell ref="C22:C23"/>
    <mergeCell ref="D22:D23"/>
    <mergeCell ref="K22:K23"/>
    <mergeCell ref="L22:L23"/>
    <mergeCell ref="A20:A21"/>
    <mergeCell ref="B20:B21"/>
    <mergeCell ref="L18:L19"/>
    <mergeCell ref="A16:A17"/>
    <mergeCell ref="B16:B17"/>
    <mergeCell ref="C16:C17"/>
    <mergeCell ref="D16:D17"/>
    <mergeCell ref="K16:K17"/>
    <mergeCell ref="L16:L17"/>
    <mergeCell ref="C12:C13"/>
    <mergeCell ref="D12:D13"/>
    <mergeCell ref="K12:K13"/>
    <mergeCell ref="L12:L13"/>
    <mergeCell ref="A18:A19"/>
    <mergeCell ref="B18:B19"/>
    <mergeCell ref="C18:C19"/>
    <mergeCell ref="D18:D19"/>
    <mergeCell ref="K18:K19"/>
    <mergeCell ref="A14:A15"/>
    <mergeCell ref="B14:B15"/>
    <mergeCell ref="C14:C15"/>
    <mergeCell ref="D14:D15"/>
    <mergeCell ref="K14:K15"/>
    <mergeCell ref="L14:L15"/>
    <mergeCell ref="A12:A13"/>
    <mergeCell ref="B12:B13"/>
    <mergeCell ref="A4:A7"/>
    <mergeCell ref="B4:B7"/>
    <mergeCell ref="C4:J4"/>
    <mergeCell ref="K4:T4"/>
    <mergeCell ref="C5:C6"/>
    <mergeCell ref="D5:D6"/>
    <mergeCell ref="E5:J5"/>
    <mergeCell ref="K5:K7"/>
    <mergeCell ref="L5:L6"/>
    <mergeCell ref="M5:T5"/>
    <mergeCell ref="E6:G6"/>
    <mergeCell ref="H6:J6"/>
    <mergeCell ref="M6:P6"/>
    <mergeCell ref="Q6:T6"/>
    <mergeCell ref="D8:D9"/>
    <mergeCell ref="K8:K9"/>
    <mergeCell ref="L8:L9"/>
    <mergeCell ref="A10:A11"/>
    <mergeCell ref="B10:B11"/>
    <mergeCell ref="C10:C11"/>
    <mergeCell ref="D10:D11"/>
    <mergeCell ref="K10:K11"/>
    <mergeCell ref="L10:L11"/>
    <mergeCell ref="A8:A9"/>
    <mergeCell ref="B8:B9"/>
    <mergeCell ref="C8:C9"/>
  </mergeCells>
  <phoneticPr fontId="1"/>
  <dataValidations count="1">
    <dataValidation type="list" allowBlank="1" showInputMessage="1" showErrorMessage="1" sqref="K8:K165">
      <formula1>"有,無"</formula1>
    </dataValidation>
  </dataValidations>
  <printOptions horizontalCentered="1"/>
  <pageMargins left="0.78740157480314965" right="0.78740157480314965" top="0.51181102362204722" bottom="0.55118110236220474" header="0.51181102362204722" footer="0.43307086614173229"/>
  <pageSetup paperSize="8" scale="89" orientation="portrait" r:id="rId1"/>
  <headerFooter alignWithMargins="0">
    <oddFooter>&amp;L&amp;"ＭＳ Ｐ明朝,標準"※「計画」欄は、変圧器増設分及び新規空調について記入してください。
※「現状」欄の数値等は参考とし、現地の値を優先とします。</oddFooter>
  </headerFooter>
  <rowBreaks count="1" manualBreakCount="1">
    <brk id="97" max="2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view="pageBreakPreview" zoomScale="75" zoomScaleNormal="100" zoomScaleSheetLayoutView="75" workbookViewId="0"/>
  </sheetViews>
  <sheetFormatPr defaultRowHeight="13.5" customHeight="1" x14ac:dyDescent="0.15"/>
  <cols>
    <col min="1" max="1" width="5.625" style="136" bestFit="1" customWidth="1"/>
    <col min="2" max="2" width="10.625" style="136" customWidth="1"/>
    <col min="3" max="4" width="5.625" style="136" bestFit="1" customWidth="1"/>
    <col min="5" max="7" width="14.25" style="136" customWidth="1"/>
    <col min="8" max="8" width="14.25" style="135" customWidth="1"/>
    <col min="9" max="9" width="14.25" style="136" customWidth="1"/>
    <col min="10" max="13" width="14.25" style="135" customWidth="1"/>
    <col min="14" max="218" width="9" style="135"/>
    <col min="219" max="219" width="5.625" style="135" bestFit="1" customWidth="1"/>
    <col min="220" max="220" width="15.25" style="135" customWidth="1"/>
    <col min="221" max="221" width="5.625" style="135" bestFit="1" customWidth="1"/>
    <col min="222" max="222" width="9" style="135"/>
    <col min="223" max="226" width="9.625" style="135" customWidth="1"/>
    <col min="227" max="227" width="9.5" style="135" bestFit="1" customWidth="1"/>
    <col min="228" max="231" width="9.625" style="135" customWidth="1"/>
    <col min="232" max="232" width="11.125" style="135" customWidth="1"/>
    <col min="233" max="474" width="9" style="135"/>
    <col min="475" max="475" width="5.625" style="135" bestFit="1" customWidth="1"/>
    <col min="476" max="476" width="15.25" style="135" customWidth="1"/>
    <col min="477" max="477" width="5.625" style="135" bestFit="1" customWidth="1"/>
    <col min="478" max="478" width="9" style="135"/>
    <col min="479" max="482" width="9.625" style="135" customWidth="1"/>
    <col min="483" max="483" width="9.5" style="135" bestFit="1" customWidth="1"/>
    <col min="484" max="487" width="9.625" style="135" customWidth="1"/>
    <col min="488" max="488" width="11.125" style="135" customWidth="1"/>
    <col min="489" max="730" width="9" style="135"/>
    <col min="731" max="731" width="5.625" style="135" bestFit="1" customWidth="1"/>
    <col min="732" max="732" width="15.25" style="135" customWidth="1"/>
    <col min="733" max="733" width="5.625" style="135" bestFit="1" customWidth="1"/>
    <col min="734" max="734" width="9" style="135"/>
    <col min="735" max="738" width="9.625" style="135" customWidth="1"/>
    <col min="739" max="739" width="9.5" style="135" bestFit="1" customWidth="1"/>
    <col min="740" max="743" width="9.625" style="135" customWidth="1"/>
    <col min="744" max="744" width="11.125" style="135" customWidth="1"/>
    <col min="745" max="986" width="9" style="135"/>
    <col min="987" max="987" width="5.625" style="135" bestFit="1" customWidth="1"/>
    <col min="988" max="988" width="15.25" style="135" customWidth="1"/>
    <col min="989" max="989" width="5.625" style="135" bestFit="1" customWidth="1"/>
    <col min="990" max="990" width="9" style="135"/>
    <col min="991" max="994" width="9.625" style="135" customWidth="1"/>
    <col min="995" max="995" width="9.5" style="135" bestFit="1" customWidth="1"/>
    <col min="996" max="999" width="9.625" style="135" customWidth="1"/>
    <col min="1000" max="1000" width="11.125" style="135" customWidth="1"/>
    <col min="1001" max="1242" width="9" style="135"/>
    <col min="1243" max="1243" width="5.625" style="135" bestFit="1" customWidth="1"/>
    <col min="1244" max="1244" width="15.25" style="135" customWidth="1"/>
    <col min="1245" max="1245" width="5.625" style="135" bestFit="1" customWidth="1"/>
    <col min="1246" max="1246" width="9" style="135"/>
    <col min="1247" max="1250" width="9.625" style="135" customWidth="1"/>
    <col min="1251" max="1251" width="9.5" style="135" bestFit="1" customWidth="1"/>
    <col min="1252" max="1255" width="9.625" style="135" customWidth="1"/>
    <col min="1256" max="1256" width="11.125" style="135" customWidth="1"/>
    <col min="1257" max="1498" width="9" style="135"/>
    <col min="1499" max="1499" width="5.625" style="135" bestFit="1" customWidth="1"/>
    <col min="1500" max="1500" width="15.25" style="135" customWidth="1"/>
    <col min="1501" max="1501" width="5.625" style="135" bestFit="1" customWidth="1"/>
    <col min="1502" max="1502" width="9" style="135"/>
    <col min="1503" max="1506" width="9.625" style="135" customWidth="1"/>
    <col min="1507" max="1507" width="9.5" style="135" bestFit="1" customWidth="1"/>
    <col min="1508" max="1511" width="9.625" style="135" customWidth="1"/>
    <col min="1512" max="1512" width="11.125" style="135" customWidth="1"/>
    <col min="1513" max="1754" width="9" style="135"/>
    <col min="1755" max="1755" width="5.625" style="135" bestFit="1" customWidth="1"/>
    <col min="1756" max="1756" width="15.25" style="135" customWidth="1"/>
    <col min="1757" max="1757" width="5.625" style="135" bestFit="1" customWidth="1"/>
    <col min="1758" max="1758" width="9" style="135"/>
    <col min="1759" max="1762" width="9.625" style="135" customWidth="1"/>
    <col min="1763" max="1763" width="9.5" style="135" bestFit="1" customWidth="1"/>
    <col min="1764" max="1767" width="9.625" style="135" customWidth="1"/>
    <col min="1768" max="1768" width="11.125" style="135" customWidth="1"/>
    <col min="1769" max="2010" width="9" style="135"/>
    <col min="2011" max="2011" width="5.625" style="135" bestFit="1" customWidth="1"/>
    <col min="2012" max="2012" width="15.25" style="135" customWidth="1"/>
    <col min="2013" max="2013" width="5.625" style="135" bestFit="1" customWidth="1"/>
    <col min="2014" max="2014" width="9" style="135"/>
    <col min="2015" max="2018" width="9.625" style="135" customWidth="1"/>
    <col min="2019" max="2019" width="9.5" style="135" bestFit="1" customWidth="1"/>
    <col min="2020" max="2023" width="9.625" style="135" customWidth="1"/>
    <col min="2024" max="2024" width="11.125" style="135" customWidth="1"/>
    <col min="2025" max="2266" width="9" style="135"/>
    <col min="2267" max="2267" width="5.625" style="135" bestFit="1" customWidth="1"/>
    <col min="2268" max="2268" width="15.25" style="135" customWidth="1"/>
    <col min="2269" max="2269" width="5.625" style="135" bestFit="1" customWidth="1"/>
    <col min="2270" max="2270" width="9" style="135"/>
    <col min="2271" max="2274" width="9.625" style="135" customWidth="1"/>
    <col min="2275" max="2275" width="9.5" style="135" bestFit="1" customWidth="1"/>
    <col min="2276" max="2279" width="9.625" style="135" customWidth="1"/>
    <col min="2280" max="2280" width="11.125" style="135" customWidth="1"/>
    <col min="2281" max="2522" width="9" style="135"/>
    <col min="2523" max="2523" width="5.625" style="135" bestFit="1" customWidth="1"/>
    <col min="2524" max="2524" width="15.25" style="135" customWidth="1"/>
    <col min="2525" max="2525" width="5.625" style="135" bestFit="1" customWidth="1"/>
    <col min="2526" max="2526" width="9" style="135"/>
    <col min="2527" max="2530" width="9.625" style="135" customWidth="1"/>
    <col min="2531" max="2531" width="9.5" style="135" bestFit="1" customWidth="1"/>
    <col min="2532" max="2535" width="9.625" style="135" customWidth="1"/>
    <col min="2536" max="2536" width="11.125" style="135" customWidth="1"/>
    <col min="2537" max="2778" width="9" style="135"/>
    <col min="2779" max="2779" width="5.625" style="135" bestFit="1" customWidth="1"/>
    <col min="2780" max="2780" width="15.25" style="135" customWidth="1"/>
    <col min="2781" max="2781" width="5.625" style="135" bestFit="1" customWidth="1"/>
    <col min="2782" max="2782" width="9" style="135"/>
    <col min="2783" max="2786" width="9.625" style="135" customWidth="1"/>
    <col min="2787" max="2787" width="9.5" style="135" bestFit="1" customWidth="1"/>
    <col min="2788" max="2791" width="9.625" style="135" customWidth="1"/>
    <col min="2792" max="2792" width="11.125" style="135" customWidth="1"/>
    <col min="2793" max="3034" width="9" style="135"/>
    <col min="3035" max="3035" width="5.625" style="135" bestFit="1" customWidth="1"/>
    <col min="3036" max="3036" width="15.25" style="135" customWidth="1"/>
    <col min="3037" max="3037" width="5.625" style="135" bestFit="1" customWidth="1"/>
    <col min="3038" max="3038" width="9" style="135"/>
    <col min="3039" max="3042" width="9.625" style="135" customWidth="1"/>
    <col min="3043" max="3043" width="9.5" style="135" bestFit="1" customWidth="1"/>
    <col min="3044" max="3047" width="9.625" style="135" customWidth="1"/>
    <col min="3048" max="3048" width="11.125" style="135" customWidth="1"/>
    <col min="3049" max="3290" width="9" style="135"/>
    <col min="3291" max="3291" width="5.625" style="135" bestFit="1" customWidth="1"/>
    <col min="3292" max="3292" width="15.25" style="135" customWidth="1"/>
    <col min="3293" max="3293" width="5.625" style="135" bestFit="1" customWidth="1"/>
    <col min="3294" max="3294" width="9" style="135"/>
    <col min="3295" max="3298" width="9.625" style="135" customWidth="1"/>
    <col min="3299" max="3299" width="9.5" style="135" bestFit="1" customWidth="1"/>
    <col min="3300" max="3303" width="9.625" style="135" customWidth="1"/>
    <col min="3304" max="3304" width="11.125" style="135" customWidth="1"/>
    <col min="3305" max="3546" width="9" style="135"/>
    <col min="3547" max="3547" width="5.625" style="135" bestFit="1" customWidth="1"/>
    <col min="3548" max="3548" width="15.25" style="135" customWidth="1"/>
    <col min="3549" max="3549" width="5.625" style="135" bestFit="1" customWidth="1"/>
    <col min="3550" max="3550" width="9" style="135"/>
    <col min="3551" max="3554" width="9.625" style="135" customWidth="1"/>
    <col min="3555" max="3555" width="9.5" style="135" bestFit="1" customWidth="1"/>
    <col min="3556" max="3559" width="9.625" style="135" customWidth="1"/>
    <col min="3560" max="3560" width="11.125" style="135" customWidth="1"/>
    <col min="3561" max="3802" width="9" style="135"/>
    <col min="3803" max="3803" width="5.625" style="135" bestFit="1" customWidth="1"/>
    <col min="3804" max="3804" width="15.25" style="135" customWidth="1"/>
    <col min="3805" max="3805" width="5.625" style="135" bestFit="1" customWidth="1"/>
    <col min="3806" max="3806" width="9" style="135"/>
    <col min="3807" max="3810" width="9.625" style="135" customWidth="1"/>
    <col min="3811" max="3811" width="9.5" style="135" bestFit="1" customWidth="1"/>
    <col min="3812" max="3815" width="9.625" style="135" customWidth="1"/>
    <col min="3816" max="3816" width="11.125" style="135" customWidth="1"/>
    <col min="3817" max="4058" width="9" style="135"/>
    <col min="4059" max="4059" width="5.625" style="135" bestFit="1" customWidth="1"/>
    <col min="4060" max="4060" width="15.25" style="135" customWidth="1"/>
    <col min="4061" max="4061" width="5.625" style="135" bestFit="1" customWidth="1"/>
    <col min="4062" max="4062" width="9" style="135"/>
    <col min="4063" max="4066" width="9.625" style="135" customWidth="1"/>
    <col min="4067" max="4067" width="9.5" style="135" bestFit="1" customWidth="1"/>
    <col min="4068" max="4071" width="9.625" style="135" customWidth="1"/>
    <col min="4072" max="4072" width="11.125" style="135" customWidth="1"/>
    <col min="4073" max="4314" width="9" style="135"/>
    <col min="4315" max="4315" width="5.625" style="135" bestFit="1" customWidth="1"/>
    <col min="4316" max="4316" width="15.25" style="135" customWidth="1"/>
    <col min="4317" max="4317" width="5.625" style="135" bestFit="1" customWidth="1"/>
    <col min="4318" max="4318" width="9" style="135"/>
    <col min="4319" max="4322" width="9.625" style="135" customWidth="1"/>
    <col min="4323" max="4323" width="9.5" style="135" bestFit="1" customWidth="1"/>
    <col min="4324" max="4327" width="9.625" style="135" customWidth="1"/>
    <col min="4328" max="4328" width="11.125" style="135" customWidth="1"/>
    <col min="4329" max="4570" width="9" style="135"/>
    <col min="4571" max="4571" width="5.625" style="135" bestFit="1" customWidth="1"/>
    <col min="4572" max="4572" width="15.25" style="135" customWidth="1"/>
    <col min="4573" max="4573" width="5.625" style="135" bestFit="1" customWidth="1"/>
    <col min="4574" max="4574" width="9" style="135"/>
    <col min="4575" max="4578" width="9.625" style="135" customWidth="1"/>
    <col min="4579" max="4579" width="9.5" style="135" bestFit="1" customWidth="1"/>
    <col min="4580" max="4583" width="9.625" style="135" customWidth="1"/>
    <col min="4584" max="4584" width="11.125" style="135" customWidth="1"/>
    <col min="4585" max="4826" width="9" style="135"/>
    <col min="4827" max="4827" width="5.625" style="135" bestFit="1" customWidth="1"/>
    <col min="4828" max="4828" width="15.25" style="135" customWidth="1"/>
    <col min="4829" max="4829" width="5.625" style="135" bestFit="1" customWidth="1"/>
    <col min="4830" max="4830" width="9" style="135"/>
    <col min="4831" max="4834" width="9.625" style="135" customWidth="1"/>
    <col min="4835" max="4835" width="9.5" style="135" bestFit="1" customWidth="1"/>
    <col min="4836" max="4839" width="9.625" style="135" customWidth="1"/>
    <col min="4840" max="4840" width="11.125" style="135" customWidth="1"/>
    <col min="4841" max="5082" width="9" style="135"/>
    <col min="5083" max="5083" width="5.625" style="135" bestFit="1" customWidth="1"/>
    <col min="5084" max="5084" width="15.25" style="135" customWidth="1"/>
    <col min="5085" max="5085" width="5.625" style="135" bestFit="1" customWidth="1"/>
    <col min="5086" max="5086" width="9" style="135"/>
    <col min="5087" max="5090" width="9.625" style="135" customWidth="1"/>
    <col min="5091" max="5091" width="9.5" style="135" bestFit="1" customWidth="1"/>
    <col min="5092" max="5095" width="9.625" style="135" customWidth="1"/>
    <col min="5096" max="5096" width="11.125" style="135" customWidth="1"/>
    <col min="5097" max="5338" width="9" style="135"/>
    <col min="5339" max="5339" width="5.625" style="135" bestFit="1" customWidth="1"/>
    <col min="5340" max="5340" width="15.25" style="135" customWidth="1"/>
    <col min="5341" max="5341" width="5.625" style="135" bestFit="1" customWidth="1"/>
    <col min="5342" max="5342" width="9" style="135"/>
    <col min="5343" max="5346" width="9.625" style="135" customWidth="1"/>
    <col min="5347" max="5347" width="9.5" style="135" bestFit="1" customWidth="1"/>
    <col min="5348" max="5351" width="9.625" style="135" customWidth="1"/>
    <col min="5352" max="5352" width="11.125" style="135" customWidth="1"/>
    <col min="5353" max="5594" width="9" style="135"/>
    <col min="5595" max="5595" width="5.625" style="135" bestFit="1" customWidth="1"/>
    <col min="5596" max="5596" width="15.25" style="135" customWidth="1"/>
    <col min="5597" max="5597" width="5.625" style="135" bestFit="1" customWidth="1"/>
    <col min="5598" max="5598" width="9" style="135"/>
    <col min="5599" max="5602" width="9.625" style="135" customWidth="1"/>
    <col min="5603" max="5603" width="9.5" style="135" bestFit="1" customWidth="1"/>
    <col min="5604" max="5607" width="9.625" style="135" customWidth="1"/>
    <col min="5608" max="5608" width="11.125" style="135" customWidth="1"/>
    <col min="5609" max="5850" width="9" style="135"/>
    <col min="5851" max="5851" width="5.625" style="135" bestFit="1" customWidth="1"/>
    <col min="5852" max="5852" width="15.25" style="135" customWidth="1"/>
    <col min="5853" max="5853" width="5.625" style="135" bestFit="1" customWidth="1"/>
    <col min="5854" max="5854" width="9" style="135"/>
    <col min="5855" max="5858" width="9.625" style="135" customWidth="1"/>
    <col min="5859" max="5859" width="9.5" style="135" bestFit="1" customWidth="1"/>
    <col min="5860" max="5863" width="9.625" style="135" customWidth="1"/>
    <col min="5864" max="5864" width="11.125" style="135" customWidth="1"/>
    <col min="5865" max="6106" width="9" style="135"/>
    <col min="6107" max="6107" width="5.625" style="135" bestFit="1" customWidth="1"/>
    <col min="6108" max="6108" width="15.25" style="135" customWidth="1"/>
    <col min="6109" max="6109" width="5.625" style="135" bestFit="1" customWidth="1"/>
    <col min="6110" max="6110" width="9" style="135"/>
    <col min="6111" max="6114" width="9.625" style="135" customWidth="1"/>
    <col min="6115" max="6115" width="9.5" style="135" bestFit="1" customWidth="1"/>
    <col min="6116" max="6119" width="9.625" style="135" customWidth="1"/>
    <col min="6120" max="6120" width="11.125" style="135" customWidth="1"/>
    <col min="6121" max="6362" width="9" style="135"/>
    <col min="6363" max="6363" width="5.625" style="135" bestFit="1" customWidth="1"/>
    <col min="6364" max="6364" width="15.25" style="135" customWidth="1"/>
    <col min="6365" max="6365" width="5.625" style="135" bestFit="1" customWidth="1"/>
    <col min="6366" max="6366" width="9" style="135"/>
    <col min="6367" max="6370" width="9.625" style="135" customWidth="1"/>
    <col min="6371" max="6371" width="9.5" style="135" bestFit="1" customWidth="1"/>
    <col min="6372" max="6375" width="9.625" style="135" customWidth="1"/>
    <col min="6376" max="6376" width="11.125" style="135" customWidth="1"/>
    <col min="6377" max="6618" width="9" style="135"/>
    <col min="6619" max="6619" width="5.625" style="135" bestFit="1" customWidth="1"/>
    <col min="6620" max="6620" width="15.25" style="135" customWidth="1"/>
    <col min="6621" max="6621" width="5.625" style="135" bestFit="1" customWidth="1"/>
    <col min="6622" max="6622" width="9" style="135"/>
    <col min="6623" max="6626" width="9.625" style="135" customWidth="1"/>
    <col min="6627" max="6627" width="9.5" style="135" bestFit="1" customWidth="1"/>
    <col min="6628" max="6631" width="9.625" style="135" customWidth="1"/>
    <col min="6632" max="6632" width="11.125" style="135" customWidth="1"/>
    <col min="6633" max="6874" width="9" style="135"/>
    <col min="6875" max="6875" width="5.625" style="135" bestFit="1" customWidth="1"/>
    <col min="6876" max="6876" width="15.25" style="135" customWidth="1"/>
    <col min="6877" max="6877" width="5.625" style="135" bestFit="1" customWidth="1"/>
    <col min="6878" max="6878" width="9" style="135"/>
    <col min="6879" max="6882" width="9.625" style="135" customWidth="1"/>
    <col min="6883" max="6883" width="9.5" style="135" bestFit="1" customWidth="1"/>
    <col min="6884" max="6887" width="9.625" style="135" customWidth="1"/>
    <col min="6888" max="6888" width="11.125" style="135" customWidth="1"/>
    <col min="6889" max="7130" width="9" style="135"/>
    <col min="7131" max="7131" width="5.625" style="135" bestFit="1" customWidth="1"/>
    <col min="7132" max="7132" width="15.25" style="135" customWidth="1"/>
    <col min="7133" max="7133" width="5.625" style="135" bestFit="1" customWidth="1"/>
    <col min="7134" max="7134" width="9" style="135"/>
    <col min="7135" max="7138" width="9.625" style="135" customWidth="1"/>
    <col min="7139" max="7139" width="9.5" style="135" bestFit="1" customWidth="1"/>
    <col min="7140" max="7143" width="9.625" style="135" customWidth="1"/>
    <col min="7144" max="7144" width="11.125" style="135" customWidth="1"/>
    <col min="7145" max="7386" width="9" style="135"/>
    <col min="7387" max="7387" width="5.625" style="135" bestFit="1" customWidth="1"/>
    <col min="7388" max="7388" width="15.25" style="135" customWidth="1"/>
    <col min="7389" max="7389" width="5.625" style="135" bestFit="1" customWidth="1"/>
    <col min="7390" max="7390" width="9" style="135"/>
    <col min="7391" max="7394" width="9.625" style="135" customWidth="1"/>
    <col min="7395" max="7395" width="9.5" style="135" bestFit="1" customWidth="1"/>
    <col min="7396" max="7399" width="9.625" style="135" customWidth="1"/>
    <col min="7400" max="7400" width="11.125" style="135" customWidth="1"/>
    <col min="7401" max="7642" width="9" style="135"/>
    <col min="7643" max="7643" width="5.625" style="135" bestFit="1" customWidth="1"/>
    <col min="7644" max="7644" width="15.25" style="135" customWidth="1"/>
    <col min="7645" max="7645" width="5.625" style="135" bestFit="1" customWidth="1"/>
    <col min="7646" max="7646" width="9" style="135"/>
    <col min="7647" max="7650" width="9.625" style="135" customWidth="1"/>
    <col min="7651" max="7651" width="9.5" style="135" bestFit="1" customWidth="1"/>
    <col min="7652" max="7655" width="9.625" style="135" customWidth="1"/>
    <col min="7656" max="7656" width="11.125" style="135" customWidth="1"/>
    <col min="7657" max="7898" width="9" style="135"/>
    <col min="7899" max="7899" width="5.625" style="135" bestFit="1" customWidth="1"/>
    <col min="7900" max="7900" width="15.25" style="135" customWidth="1"/>
    <col min="7901" max="7901" width="5.625" style="135" bestFit="1" customWidth="1"/>
    <col min="7902" max="7902" width="9" style="135"/>
    <col min="7903" max="7906" width="9.625" style="135" customWidth="1"/>
    <col min="7907" max="7907" width="9.5" style="135" bestFit="1" customWidth="1"/>
    <col min="7908" max="7911" width="9.625" style="135" customWidth="1"/>
    <col min="7912" max="7912" width="11.125" style="135" customWidth="1"/>
    <col min="7913" max="8154" width="9" style="135"/>
    <col min="8155" max="8155" width="5.625" style="135" bestFit="1" customWidth="1"/>
    <col min="8156" max="8156" width="15.25" style="135" customWidth="1"/>
    <col min="8157" max="8157" width="5.625" style="135" bestFit="1" customWidth="1"/>
    <col min="8158" max="8158" width="9" style="135"/>
    <col min="8159" max="8162" width="9.625" style="135" customWidth="1"/>
    <col min="8163" max="8163" width="9.5" style="135" bestFit="1" customWidth="1"/>
    <col min="8164" max="8167" width="9.625" style="135" customWidth="1"/>
    <col min="8168" max="8168" width="11.125" style="135" customWidth="1"/>
    <col min="8169" max="8410" width="9" style="135"/>
    <col min="8411" max="8411" width="5.625" style="135" bestFit="1" customWidth="1"/>
    <col min="8412" max="8412" width="15.25" style="135" customWidth="1"/>
    <col min="8413" max="8413" width="5.625" style="135" bestFit="1" customWidth="1"/>
    <col min="8414" max="8414" width="9" style="135"/>
    <col min="8415" max="8418" width="9.625" style="135" customWidth="1"/>
    <col min="8419" max="8419" width="9.5" style="135" bestFit="1" customWidth="1"/>
    <col min="8420" max="8423" width="9.625" style="135" customWidth="1"/>
    <col min="8424" max="8424" width="11.125" style="135" customWidth="1"/>
    <col min="8425" max="8666" width="9" style="135"/>
    <col min="8667" max="8667" width="5.625" style="135" bestFit="1" customWidth="1"/>
    <col min="8668" max="8668" width="15.25" style="135" customWidth="1"/>
    <col min="8669" max="8669" width="5.625" style="135" bestFit="1" customWidth="1"/>
    <col min="8670" max="8670" width="9" style="135"/>
    <col min="8671" max="8674" width="9.625" style="135" customWidth="1"/>
    <col min="8675" max="8675" width="9.5" style="135" bestFit="1" customWidth="1"/>
    <col min="8676" max="8679" width="9.625" style="135" customWidth="1"/>
    <col min="8680" max="8680" width="11.125" style="135" customWidth="1"/>
    <col min="8681" max="8922" width="9" style="135"/>
    <col min="8923" max="8923" width="5.625" style="135" bestFit="1" customWidth="1"/>
    <col min="8924" max="8924" width="15.25" style="135" customWidth="1"/>
    <col min="8925" max="8925" width="5.625" style="135" bestFit="1" customWidth="1"/>
    <col min="8926" max="8926" width="9" style="135"/>
    <col min="8927" max="8930" width="9.625" style="135" customWidth="1"/>
    <col min="8931" max="8931" width="9.5" style="135" bestFit="1" customWidth="1"/>
    <col min="8932" max="8935" width="9.625" style="135" customWidth="1"/>
    <col min="8936" max="8936" width="11.125" style="135" customWidth="1"/>
    <col min="8937" max="9178" width="9" style="135"/>
    <col min="9179" max="9179" width="5.625" style="135" bestFit="1" customWidth="1"/>
    <col min="9180" max="9180" width="15.25" style="135" customWidth="1"/>
    <col min="9181" max="9181" width="5.625" style="135" bestFit="1" customWidth="1"/>
    <col min="9182" max="9182" width="9" style="135"/>
    <col min="9183" max="9186" width="9.625" style="135" customWidth="1"/>
    <col min="9187" max="9187" width="9.5" style="135" bestFit="1" customWidth="1"/>
    <col min="9188" max="9191" width="9.625" style="135" customWidth="1"/>
    <col min="9192" max="9192" width="11.125" style="135" customWidth="1"/>
    <col min="9193" max="9434" width="9" style="135"/>
    <col min="9435" max="9435" width="5.625" style="135" bestFit="1" customWidth="1"/>
    <col min="9436" max="9436" width="15.25" style="135" customWidth="1"/>
    <col min="9437" max="9437" width="5.625" style="135" bestFit="1" customWidth="1"/>
    <col min="9438" max="9438" width="9" style="135"/>
    <col min="9439" max="9442" width="9.625" style="135" customWidth="1"/>
    <col min="9443" max="9443" width="9.5" style="135" bestFit="1" customWidth="1"/>
    <col min="9444" max="9447" width="9.625" style="135" customWidth="1"/>
    <col min="9448" max="9448" width="11.125" style="135" customWidth="1"/>
    <col min="9449" max="9690" width="9" style="135"/>
    <col min="9691" max="9691" width="5.625" style="135" bestFit="1" customWidth="1"/>
    <col min="9692" max="9692" width="15.25" style="135" customWidth="1"/>
    <col min="9693" max="9693" width="5.625" style="135" bestFit="1" customWidth="1"/>
    <col min="9694" max="9694" width="9" style="135"/>
    <col min="9695" max="9698" width="9.625" style="135" customWidth="1"/>
    <col min="9699" max="9699" width="9.5" style="135" bestFit="1" customWidth="1"/>
    <col min="9700" max="9703" width="9.625" style="135" customWidth="1"/>
    <col min="9704" max="9704" width="11.125" style="135" customWidth="1"/>
    <col min="9705" max="9946" width="9" style="135"/>
    <col min="9947" max="9947" width="5.625" style="135" bestFit="1" customWidth="1"/>
    <col min="9948" max="9948" width="15.25" style="135" customWidth="1"/>
    <col min="9949" max="9949" width="5.625" style="135" bestFit="1" customWidth="1"/>
    <col min="9950" max="9950" width="9" style="135"/>
    <col min="9951" max="9954" width="9.625" style="135" customWidth="1"/>
    <col min="9955" max="9955" width="9.5" style="135" bestFit="1" customWidth="1"/>
    <col min="9956" max="9959" width="9.625" style="135" customWidth="1"/>
    <col min="9960" max="9960" width="11.125" style="135" customWidth="1"/>
    <col min="9961" max="10202" width="9" style="135"/>
    <col min="10203" max="10203" width="5.625" style="135" bestFit="1" customWidth="1"/>
    <col min="10204" max="10204" width="15.25" style="135" customWidth="1"/>
    <col min="10205" max="10205" width="5.625" style="135" bestFit="1" customWidth="1"/>
    <col min="10206" max="10206" width="9" style="135"/>
    <col min="10207" max="10210" width="9.625" style="135" customWidth="1"/>
    <col min="10211" max="10211" width="9.5" style="135" bestFit="1" customWidth="1"/>
    <col min="10212" max="10215" width="9.625" style="135" customWidth="1"/>
    <col min="10216" max="10216" width="11.125" style="135" customWidth="1"/>
    <col min="10217" max="10458" width="9" style="135"/>
    <col min="10459" max="10459" width="5.625" style="135" bestFit="1" customWidth="1"/>
    <col min="10460" max="10460" width="15.25" style="135" customWidth="1"/>
    <col min="10461" max="10461" width="5.625" style="135" bestFit="1" customWidth="1"/>
    <col min="10462" max="10462" width="9" style="135"/>
    <col min="10463" max="10466" width="9.625" style="135" customWidth="1"/>
    <col min="10467" max="10467" width="9.5" style="135" bestFit="1" customWidth="1"/>
    <col min="10468" max="10471" width="9.625" style="135" customWidth="1"/>
    <col min="10472" max="10472" width="11.125" style="135" customWidth="1"/>
    <col min="10473" max="10714" width="9" style="135"/>
    <col min="10715" max="10715" width="5.625" style="135" bestFit="1" customWidth="1"/>
    <col min="10716" max="10716" width="15.25" style="135" customWidth="1"/>
    <col min="10717" max="10717" width="5.625" style="135" bestFit="1" customWidth="1"/>
    <col min="10718" max="10718" width="9" style="135"/>
    <col min="10719" max="10722" width="9.625" style="135" customWidth="1"/>
    <col min="10723" max="10723" width="9.5" style="135" bestFit="1" customWidth="1"/>
    <col min="10724" max="10727" width="9.625" style="135" customWidth="1"/>
    <col min="10728" max="10728" width="11.125" style="135" customWidth="1"/>
    <col min="10729" max="10970" width="9" style="135"/>
    <col min="10971" max="10971" width="5.625" style="135" bestFit="1" customWidth="1"/>
    <col min="10972" max="10972" width="15.25" style="135" customWidth="1"/>
    <col min="10973" max="10973" width="5.625" style="135" bestFit="1" customWidth="1"/>
    <col min="10974" max="10974" width="9" style="135"/>
    <col min="10975" max="10978" width="9.625" style="135" customWidth="1"/>
    <col min="10979" max="10979" width="9.5" style="135" bestFit="1" customWidth="1"/>
    <col min="10980" max="10983" width="9.625" style="135" customWidth="1"/>
    <col min="10984" max="10984" width="11.125" style="135" customWidth="1"/>
    <col min="10985" max="11226" width="9" style="135"/>
    <col min="11227" max="11227" width="5.625" style="135" bestFit="1" customWidth="1"/>
    <col min="11228" max="11228" width="15.25" style="135" customWidth="1"/>
    <col min="11229" max="11229" width="5.625" style="135" bestFit="1" customWidth="1"/>
    <col min="11230" max="11230" width="9" style="135"/>
    <col min="11231" max="11234" width="9.625" style="135" customWidth="1"/>
    <col min="11235" max="11235" width="9.5" style="135" bestFit="1" customWidth="1"/>
    <col min="11236" max="11239" width="9.625" style="135" customWidth="1"/>
    <col min="11240" max="11240" width="11.125" style="135" customWidth="1"/>
    <col min="11241" max="11482" width="9" style="135"/>
    <col min="11483" max="11483" width="5.625" style="135" bestFit="1" customWidth="1"/>
    <col min="11484" max="11484" width="15.25" style="135" customWidth="1"/>
    <col min="11485" max="11485" width="5.625" style="135" bestFit="1" customWidth="1"/>
    <col min="11486" max="11486" width="9" style="135"/>
    <col min="11487" max="11490" width="9.625" style="135" customWidth="1"/>
    <col min="11491" max="11491" width="9.5" style="135" bestFit="1" customWidth="1"/>
    <col min="11492" max="11495" width="9.625" style="135" customWidth="1"/>
    <col min="11496" max="11496" width="11.125" style="135" customWidth="1"/>
    <col min="11497" max="11738" width="9" style="135"/>
    <col min="11739" max="11739" width="5.625" style="135" bestFit="1" customWidth="1"/>
    <col min="11740" max="11740" width="15.25" style="135" customWidth="1"/>
    <col min="11741" max="11741" width="5.625" style="135" bestFit="1" customWidth="1"/>
    <col min="11742" max="11742" width="9" style="135"/>
    <col min="11743" max="11746" width="9.625" style="135" customWidth="1"/>
    <col min="11747" max="11747" width="9.5" style="135" bestFit="1" customWidth="1"/>
    <col min="11748" max="11751" width="9.625" style="135" customWidth="1"/>
    <col min="11752" max="11752" width="11.125" style="135" customWidth="1"/>
    <col min="11753" max="11994" width="9" style="135"/>
    <col min="11995" max="11995" width="5.625" style="135" bestFit="1" customWidth="1"/>
    <col min="11996" max="11996" width="15.25" style="135" customWidth="1"/>
    <col min="11997" max="11997" width="5.625" style="135" bestFit="1" customWidth="1"/>
    <col min="11998" max="11998" width="9" style="135"/>
    <col min="11999" max="12002" width="9.625" style="135" customWidth="1"/>
    <col min="12003" max="12003" width="9.5" style="135" bestFit="1" customWidth="1"/>
    <col min="12004" max="12007" width="9.625" style="135" customWidth="1"/>
    <col min="12008" max="12008" width="11.125" style="135" customWidth="1"/>
    <col min="12009" max="12250" width="9" style="135"/>
    <col min="12251" max="12251" width="5.625" style="135" bestFit="1" customWidth="1"/>
    <col min="12252" max="12252" width="15.25" style="135" customWidth="1"/>
    <col min="12253" max="12253" width="5.625" style="135" bestFit="1" customWidth="1"/>
    <col min="12254" max="12254" width="9" style="135"/>
    <col min="12255" max="12258" width="9.625" style="135" customWidth="1"/>
    <col min="12259" max="12259" width="9.5" style="135" bestFit="1" customWidth="1"/>
    <col min="12260" max="12263" width="9.625" style="135" customWidth="1"/>
    <col min="12264" max="12264" width="11.125" style="135" customWidth="1"/>
    <col min="12265" max="12506" width="9" style="135"/>
    <col min="12507" max="12507" width="5.625" style="135" bestFit="1" customWidth="1"/>
    <col min="12508" max="12508" width="15.25" style="135" customWidth="1"/>
    <col min="12509" max="12509" width="5.625" style="135" bestFit="1" customWidth="1"/>
    <col min="12510" max="12510" width="9" style="135"/>
    <col min="12511" max="12514" width="9.625" style="135" customWidth="1"/>
    <col min="12515" max="12515" width="9.5" style="135" bestFit="1" customWidth="1"/>
    <col min="12516" max="12519" width="9.625" style="135" customWidth="1"/>
    <col min="12520" max="12520" width="11.125" style="135" customWidth="1"/>
    <col min="12521" max="12762" width="9" style="135"/>
    <col min="12763" max="12763" width="5.625" style="135" bestFit="1" customWidth="1"/>
    <col min="12764" max="12764" width="15.25" style="135" customWidth="1"/>
    <col min="12765" max="12765" width="5.625" style="135" bestFit="1" customWidth="1"/>
    <col min="12766" max="12766" width="9" style="135"/>
    <col min="12767" max="12770" width="9.625" style="135" customWidth="1"/>
    <col min="12771" max="12771" width="9.5" style="135" bestFit="1" customWidth="1"/>
    <col min="12772" max="12775" width="9.625" style="135" customWidth="1"/>
    <col min="12776" max="12776" width="11.125" style="135" customWidth="1"/>
    <col min="12777" max="13018" width="9" style="135"/>
    <col min="13019" max="13019" width="5.625" style="135" bestFit="1" customWidth="1"/>
    <col min="13020" max="13020" width="15.25" style="135" customWidth="1"/>
    <col min="13021" max="13021" width="5.625" style="135" bestFit="1" customWidth="1"/>
    <col min="13022" max="13022" width="9" style="135"/>
    <col min="13023" max="13026" width="9.625" style="135" customWidth="1"/>
    <col min="13027" max="13027" width="9.5" style="135" bestFit="1" customWidth="1"/>
    <col min="13028" max="13031" width="9.625" style="135" customWidth="1"/>
    <col min="13032" max="13032" width="11.125" style="135" customWidth="1"/>
    <col min="13033" max="13274" width="9" style="135"/>
    <col min="13275" max="13275" width="5.625" style="135" bestFit="1" customWidth="1"/>
    <col min="13276" max="13276" width="15.25" style="135" customWidth="1"/>
    <col min="13277" max="13277" width="5.625" style="135" bestFit="1" customWidth="1"/>
    <col min="13278" max="13278" width="9" style="135"/>
    <col min="13279" max="13282" width="9.625" style="135" customWidth="1"/>
    <col min="13283" max="13283" width="9.5" style="135" bestFit="1" customWidth="1"/>
    <col min="13284" max="13287" width="9.625" style="135" customWidth="1"/>
    <col min="13288" max="13288" width="11.125" style="135" customWidth="1"/>
    <col min="13289" max="13530" width="9" style="135"/>
    <col min="13531" max="13531" width="5.625" style="135" bestFit="1" customWidth="1"/>
    <col min="13532" max="13532" width="15.25" style="135" customWidth="1"/>
    <col min="13533" max="13533" width="5.625" style="135" bestFit="1" customWidth="1"/>
    <col min="13534" max="13534" width="9" style="135"/>
    <col min="13535" max="13538" width="9.625" style="135" customWidth="1"/>
    <col min="13539" max="13539" width="9.5" style="135" bestFit="1" customWidth="1"/>
    <col min="13540" max="13543" width="9.625" style="135" customWidth="1"/>
    <col min="13544" max="13544" width="11.125" style="135" customWidth="1"/>
    <col min="13545" max="13786" width="9" style="135"/>
    <col min="13787" max="13787" width="5.625" style="135" bestFit="1" customWidth="1"/>
    <col min="13788" max="13788" width="15.25" style="135" customWidth="1"/>
    <col min="13789" max="13789" width="5.625" style="135" bestFit="1" customWidth="1"/>
    <col min="13790" max="13790" width="9" style="135"/>
    <col min="13791" max="13794" width="9.625" style="135" customWidth="1"/>
    <col min="13795" max="13795" width="9.5" style="135" bestFit="1" customWidth="1"/>
    <col min="13796" max="13799" width="9.625" style="135" customWidth="1"/>
    <col min="13800" max="13800" width="11.125" style="135" customWidth="1"/>
    <col min="13801" max="14042" width="9" style="135"/>
    <col min="14043" max="14043" width="5.625" style="135" bestFit="1" customWidth="1"/>
    <col min="14044" max="14044" width="15.25" style="135" customWidth="1"/>
    <col min="14045" max="14045" width="5.625" style="135" bestFit="1" customWidth="1"/>
    <col min="14046" max="14046" width="9" style="135"/>
    <col min="14047" max="14050" width="9.625" style="135" customWidth="1"/>
    <col min="14051" max="14051" width="9.5" style="135" bestFit="1" customWidth="1"/>
    <col min="14052" max="14055" width="9.625" style="135" customWidth="1"/>
    <col min="14056" max="14056" width="11.125" style="135" customWidth="1"/>
    <col min="14057" max="14298" width="9" style="135"/>
    <col min="14299" max="14299" width="5.625" style="135" bestFit="1" customWidth="1"/>
    <col min="14300" max="14300" width="15.25" style="135" customWidth="1"/>
    <col min="14301" max="14301" width="5.625" style="135" bestFit="1" customWidth="1"/>
    <col min="14302" max="14302" width="9" style="135"/>
    <col min="14303" max="14306" width="9.625" style="135" customWidth="1"/>
    <col min="14307" max="14307" width="9.5" style="135" bestFit="1" customWidth="1"/>
    <col min="14308" max="14311" width="9.625" style="135" customWidth="1"/>
    <col min="14312" max="14312" width="11.125" style="135" customWidth="1"/>
    <col min="14313" max="14554" width="9" style="135"/>
    <col min="14555" max="14555" width="5.625" style="135" bestFit="1" customWidth="1"/>
    <col min="14556" max="14556" width="15.25" style="135" customWidth="1"/>
    <col min="14557" max="14557" width="5.625" style="135" bestFit="1" customWidth="1"/>
    <col min="14558" max="14558" width="9" style="135"/>
    <col min="14559" max="14562" width="9.625" style="135" customWidth="1"/>
    <col min="14563" max="14563" width="9.5" style="135" bestFit="1" customWidth="1"/>
    <col min="14564" max="14567" width="9.625" style="135" customWidth="1"/>
    <col min="14568" max="14568" width="11.125" style="135" customWidth="1"/>
    <col min="14569" max="14810" width="9" style="135"/>
    <col min="14811" max="14811" width="5.625" style="135" bestFit="1" customWidth="1"/>
    <col min="14812" max="14812" width="15.25" style="135" customWidth="1"/>
    <col min="14813" max="14813" width="5.625" style="135" bestFit="1" customWidth="1"/>
    <col min="14814" max="14814" width="9" style="135"/>
    <col min="14815" max="14818" width="9.625" style="135" customWidth="1"/>
    <col min="14819" max="14819" width="9.5" style="135" bestFit="1" customWidth="1"/>
    <col min="14820" max="14823" width="9.625" style="135" customWidth="1"/>
    <col min="14824" max="14824" width="11.125" style="135" customWidth="1"/>
    <col min="14825" max="15066" width="9" style="135"/>
    <col min="15067" max="15067" width="5.625" style="135" bestFit="1" customWidth="1"/>
    <col min="15068" max="15068" width="15.25" style="135" customWidth="1"/>
    <col min="15069" max="15069" width="5.625" style="135" bestFit="1" customWidth="1"/>
    <col min="15070" max="15070" width="9" style="135"/>
    <col min="15071" max="15074" width="9.625" style="135" customWidth="1"/>
    <col min="15075" max="15075" width="9.5" style="135" bestFit="1" customWidth="1"/>
    <col min="15076" max="15079" width="9.625" style="135" customWidth="1"/>
    <col min="15080" max="15080" width="11.125" style="135" customWidth="1"/>
    <col min="15081" max="15322" width="9" style="135"/>
    <col min="15323" max="15323" width="5.625" style="135" bestFit="1" customWidth="1"/>
    <col min="15324" max="15324" width="15.25" style="135" customWidth="1"/>
    <col min="15325" max="15325" width="5.625" style="135" bestFit="1" customWidth="1"/>
    <col min="15326" max="15326" width="9" style="135"/>
    <col min="15327" max="15330" width="9.625" style="135" customWidth="1"/>
    <col min="15331" max="15331" width="9.5" style="135" bestFit="1" customWidth="1"/>
    <col min="15332" max="15335" width="9.625" style="135" customWidth="1"/>
    <col min="15336" max="15336" width="11.125" style="135" customWidth="1"/>
    <col min="15337" max="15578" width="9" style="135"/>
    <col min="15579" max="15579" width="5.625" style="135" bestFit="1" customWidth="1"/>
    <col min="15580" max="15580" width="15.25" style="135" customWidth="1"/>
    <col min="15581" max="15581" width="5.625" style="135" bestFit="1" customWidth="1"/>
    <col min="15582" max="15582" width="9" style="135"/>
    <col min="15583" max="15586" width="9.625" style="135" customWidth="1"/>
    <col min="15587" max="15587" width="9.5" style="135" bestFit="1" customWidth="1"/>
    <col min="15588" max="15591" width="9.625" style="135" customWidth="1"/>
    <col min="15592" max="15592" width="11.125" style="135" customWidth="1"/>
    <col min="15593" max="15834" width="9" style="135"/>
    <col min="15835" max="15835" width="5.625" style="135" bestFit="1" customWidth="1"/>
    <col min="15836" max="15836" width="15.25" style="135" customWidth="1"/>
    <col min="15837" max="15837" width="5.625" style="135" bestFit="1" customWidth="1"/>
    <col min="15838" max="15838" width="9" style="135"/>
    <col min="15839" max="15842" width="9.625" style="135" customWidth="1"/>
    <col min="15843" max="15843" width="9.5" style="135" bestFit="1" customWidth="1"/>
    <col min="15844" max="15847" width="9.625" style="135" customWidth="1"/>
    <col min="15848" max="15848" width="11.125" style="135" customWidth="1"/>
    <col min="15849" max="16090" width="9" style="135"/>
    <col min="16091" max="16091" width="5.625" style="135" bestFit="1" customWidth="1"/>
    <col min="16092" max="16092" width="15.25" style="135" customWidth="1"/>
    <col min="16093" max="16093" width="5.625" style="135" bestFit="1" customWidth="1"/>
    <col min="16094" max="16094" width="9" style="135"/>
    <col min="16095" max="16098" width="9.625" style="135" customWidth="1"/>
    <col min="16099" max="16099" width="9.5" style="135" bestFit="1" customWidth="1"/>
    <col min="16100" max="16103" width="9.625" style="135" customWidth="1"/>
    <col min="16104" max="16104" width="11.125" style="135" customWidth="1"/>
    <col min="16105" max="16384" width="9" style="135"/>
  </cols>
  <sheetData>
    <row r="1" spans="1:13" s="153" customFormat="1" ht="13.5" customHeight="1" x14ac:dyDescent="0.15">
      <c r="A1" s="639"/>
      <c r="B1" s="639"/>
      <c r="C1" s="938"/>
      <c r="D1" s="639"/>
      <c r="E1" s="639"/>
      <c r="F1" s="639"/>
      <c r="G1" s="639"/>
      <c r="I1" s="639"/>
      <c r="M1" s="154" t="s">
        <v>107</v>
      </c>
    </row>
    <row r="2" spans="1:13" ht="13.5" customHeight="1" x14ac:dyDescent="0.15">
      <c r="A2" s="150" t="s">
        <v>108</v>
      </c>
    </row>
    <row r="3" spans="1:13" ht="13.5" customHeight="1" x14ac:dyDescent="0.15">
      <c r="A3" s="135"/>
      <c r="E3" s="650" t="s">
        <v>534</v>
      </c>
    </row>
    <row r="4" spans="1:13" s="153" customFormat="1" ht="13.5" customHeight="1" x14ac:dyDescent="0.15">
      <c r="A4" s="1104" t="s">
        <v>104</v>
      </c>
      <c r="B4" s="1107" t="s">
        <v>103</v>
      </c>
      <c r="C4" s="1080" t="s">
        <v>598</v>
      </c>
      <c r="D4" s="1110" t="s">
        <v>109</v>
      </c>
      <c r="E4" s="1113" t="s">
        <v>110</v>
      </c>
      <c r="F4" s="1113"/>
      <c r="G4" s="1113"/>
      <c r="H4" s="1113"/>
      <c r="I4" s="1113" t="s">
        <v>111</v>
      </c>
      <c r="J4" s="1113"/>
      <c r="K4" s="1113"/>
      <c r="L4" s="1113"/>
      <c r="M4" s="1114"/>
    </row>
    <row r="5" spans="1:13" s="153" customFormat="1" ht="13.5" customHeight="1" x14ac:dyDescent="0.15">
      <c r="A5" s="1105"/>
      <c r="B5" s="1108"/>
      <c r="C5" s="1081"/>
      <c r="D5" s="1111"/>
      <c r="E5" s="1099" t="s">
        <v>112</v>
      </c>
      <c r="F5" s="1102" t="s">
        <v>599</v>
      </c>
      <c r="G5" s="1115" t="s">
        <v>600</v>
      </c>
      <c r="H5" s="1100" t="s">
        <v>114</v>
      </c>
      <c r="I5" s="1099" t="s">
        <v>112</v>
      </c>
      <c r="J5" s="1102" t="s">
        <v>599</v>
      </c>
      <c r="K5" s="1117" t="s">
        <v>601</v>
      </c>
      <c r="L5" s="1102" t="s">
        <v>114</v>
      </c>
      <c r="M5" s="1102" t="s">
        <v>30</v>
      </c>
    </row>
    <row r="6" spans="1:13" s="153" customFormat="1" ht="13.5" customHeight="1" thickBot="1" x14ac:dyDescent="0.2">
      <c r="A6" s="1106"/>
      <c r="B6" s="1109"/>
      <c r="C6" s="1082"/>
      <c r="D6" s="1112"/>
      <c r="E6" s="1094"/>
      <c r="F6" s="1103"/>
      <c r="G6" s="1116"/>
      <c r="H6" s="1101"/>
      <c r="I6" s="1094"/>
      <c r="J6" s="1103"/>
      <c r="K6" s="1116"/>
      <c r="L6" s="1103"/>
      <c r="M6" s="1103"/>
    </row>
    <row r="7" spans="1:13" s="153" customFormat="1" ht="13.5" customHeight="1" thickTop="1" thickBot="1" x14ac:dyDescent="0.2">
      <c r="A7" s="1098">
        <v>1</v>
      </c>
      <c r="B7" s="1084" t="s">
        <v>435</v>
      </c>
      <c r="C7" s="1083"/>
      <c r="D7" s="157" t="s">
        <v>115</v>
      </c>
      <c r="E7" s="158" t="s">
        <v>117</v>
      </c>
      <c r="F7" s="948"/>
      <c r="G7" s="948"/>
      <c r="H7" s="945">
        <f>IF(C7="H29",F7+G7*12,IF(C7="H30",F7+G7*11,IF(C7="H31",F7+G7*10,0)))</f>
        <v>0</v>
      </c>
      <c r="I7" s="1085" t="s">
        <v>118</v>
      </c>
      <c r="J7" s="948"/>
      <c r="K7" s="948"/>
      <c r="L7" s="941">
        <f>IF(C7="H29",J7+K7*12,IF(C7="H30",J7+K7*11,IF(C7="H31",J7+K7*10,0)))</f>
        <v>0</v>
      </c>
      <c r="M7" s="1087">
        <f>SUM(L7:L8)</f>
        <v>0</v>
      </c>
    </row>
    <row r="8" spans="1:13" s="153" customFormat="1" ht="13.5" customHeight="1" thickTop="1" thickBot="1" x14ac:dyDescent="0.2">
      <c r="A8" s="1098"/>
      <c r="B8" s="1084"/>
      <c r="C8" s="1083"/>
      <c r="D8" s="166" t="s">
        <v>116</v>
      </c>
      <c r="E8" s="167" t="s">
        <v>119</v>
      </c>
      <c r="F8" s="949"/>
      <c r="G8" s="949"/>
      <c r="H8" s="946">
        <f>IF(C7="H29",F8+G8*12,IF(C7="H30",F8+G8*11,IF(C7="H31",F8+G8*10,0)))</f>
        <v>0</v>
      </c>
      <c r="I8" s="1086"/>
      <c r="J8" s="949"/>
      <c r="K8" s="949"/>
      <c r="L8" s="942">
        <f>IF(C7="H29",J8+K8*12,IF(C7="H30",J8+K8*11,IF(C7="H31",J8+K8*10,0)))</f>
        <v>0</v>
      </c>
      <c r="M8" s="1088"/>
    </row>
    <row r="9" spans="1:13" s="153" customFormat="1" ht="13.5" customHeight="1" thickTop="1" thickBot="1" x14ac:dyDescent="0.2">
      <c r="A9" s="1089">
        <f>+A7+1</f>
        <v>2</v>
      </c>
      <c r="B9" s="1084" t="s">
        <v>436</v>
      </c>
      <c r="C9" s="1083"/>
      <c r="D9" s="157" t="s">
        <v>115</v>
      </c>
      <c r="E9" s="158" t="s">
        <v>117</v>
      </c>
      <c r="F9" s="948"/>
      <c r="G9" s="948"/>
      <c r="H9" s="945">
        <f>IF(C9="H29",F9+G9*12,IF(C9="H30",F9+G9*11,IF(C9="H31",F9+G9*10,0)))</f>
        <v>0</v>
      </c>
      <c r="I9" s="1085" t="s">
        <v>118</v>
      </c>
      <c r="J9" s="948"/>
      <c r="K9" s="948"/>
      <c r="L9" s="941">
        <f>IF(C9="H29",J9+K9*12,IF(C9="H30",J9+K9*11,IF(C9="H31",J9+K9*10,0)))</f>
        <v>0</v>
      </c>
      <c r="M9" s="1087">
        <f>SUM(L9:L10)</f>
        <v>0</v>
      </c>
    </row>
    <row r="10" spans="1:13" s="153" customFormat="1" ht="13.5" customHeight="1" thickTop="1" thickBot="1" x14ac:dyDescent="0.2">
      <c r="A10" s="1095"/>
      <c r="B10" s="1084"/>
      <c r="C10" s="1083"/>
      <c r="D10" s="162" t="s">
        <v>116</v>
      </c>
      <c r="E10" s="163" t="s">
        <v>119</v>
      </c>
      <c r="F10" s="950"/>
      <c r="G10" s="950"/>
      <c r="H10" s="946">
        <f>IF(C9="H29",F10+G10*12,IF(C9="H30",F10+G10*11,IF(C9="H31",F10+G10*10,0)))</f>
        <v>0</v>
      </c>
      <c r="I10" s="1096"/>
      <c r="J10" s="950"/>
      <c r="K10" s="950"/>
      <c r="L10" s="942">
        <f>IF(C9="H29",J10+K10*12,IF(C9="H30",J10+K10*11,IF(C9="H31",J10+K10*10,0)))</f>
        <v>0</v>
      </c>
      <c r="M10" s="1097"/>
    </row>
    <row r="11" spans="1:13" s="153" customFormat="1" ht="13.5" customHeight="1" thickTop="1" thickBot="1" x14ac:dyDescent="0.2">
      <c r="A11" s="1089">
        <f>+A9+1</f>
        <v>3</v>
      </c>
      <c r="B11" s="1084" t="s">
        <v>437</v>
      </c>
      <c r="C11" s="1083"/>
      <c r="D11" s="157" t="s">
        <v>115</v>
      </c>
      <c r="E11" s="158" t="s">
        <v>117</v>
      </c>
      <c r="F11" s="948"/>
      <c r="G11" s="948"/>
      <c r="H11" s="945">
        <f>IF(C11="H29",F11+G11*12,IF(C11="H30",F11+G11*11,IF(C11="H31",F11+G11*10,0)))</f>
        <v>0</v>
      </c>
      <c r="I11" s="1085" t="s">
        <v>118</v>
      </c>
      <c r="J11" s="948"/>
      <c r="K11" s="948"/>
      <c r="L11" s="941">
        <f>IF(C11="H29",J11+K11*12,IF(C11="H30",J11+K11*11,IF(C11="H31",J11+K11*10,0)))</f>
        <v>0</v>
      </c>
      <c r="M11" s="1087">
        <f>SUM(L11:L12)</f>
        <v>0</v>
      </c>
    </row>
    <row r="12" spans="1:13" s="153" customFormat="1" ht="13.5" customHeight="1" thickTop="1" thickBot="1" x14ac:dyDescent="0.2">
      <c r="A12" s="1095"/>
      <c r="B12" s="1084"/>
      <c r="C12" s="1083"/>
      <c r="D12" s="162" t="s">
        <v>116</v>
      </c>
      <c r="E12" s="163" t="s">
        <v>119</v>
      </c>
      <c r="F12" s="950"/>
      <c r="G12" s="950"/>
      <c r="H12" s="946">
        <f>IF(C11="H29",F12+G12*12,IF(C11="H30",F12+G12*11,IF(C11="H31",F12+G12*10,0)))</f>
        <v>0</v>
      </c>
      <c r="I12" s="1096"/>
      <c r="J12" s="950"/>
      <c r="K12" s="950"/>
      <c r="L12" s="942">
        <f>IF(C11="H29",J12+K12*12,IF(C11="H30",J12+K12*11,IF(C11="H31",J12+K12*10,0)))</f>
        <v>0</v>
      </c>
      <c r="M12" s="1097"/>
    </row>
    <row r="13" spans="1:13" s="153" customFormat="1" ht="13.5" customHeight="1" thickTop="1" thickBot="1" x14ac:dyDescent="0.2">
      <c r="A13" s="1089">
        <f>+A11+1</f>
        <v>4</v>
      </c>
      <c r="B13" s="1084" t="s">
        <v>438</v>
      </c>
      <c r="C13" s="1083"/>
      <c r="D13" s="157" t="s">
        <v>115</v>
      </c>
      <c r="E13" s="158" t="s">
        <v>117</v>
      </c>
      <c r="F13" s="948"/>
      <c r="G13" s="948"/>
      <c r="H13" s="945">
        <f>IF(C13="H29",F13+G13*12,IF(C13="H30",F13+G13*11,IF(C13="H31",F13+G13*10,0)))</f>
        <v>0</v>
      </c>
      <c r="I13" s="1085" t="s">
        <v>118</v>
      </c>
      <c r="J13" s="948"/>
      <c r="K13" s="948"/>
      <c r="L13" s="941">
        <f>IF(C13="H29",J13+K13*12,IF(C13="H30",J13+K13*11,IF(C13="H31",J13+K13*10,0)))</f>
        <v>0</v>
      </c>
      <c r="M13" s="1087">
        <f>SUM(L13:L14)</f>
        <v>0</v>
      </c>
    </row>
    <row r="14" spans="1:13" s="153" customFormat="1" ht="13.5" customHeight="1" thickTop="1" thickBot="1" x14ac:dyDescent="0.2">
      <c r="A14" s="1095"/>
      <c r="B14" s="1084"/>
      <c r="C14" s="1083"/>
      <c r="D14" s="162" t="s">
        <v>116</v>
      </c>
      <c r="E14" s="163" t="s">
        <v>119</v>
      </c>
      <c r="F14" s="950"/>
      <c r="G14" s="950"/>
      <c r="H14" s="946">
        <f>IF(C13="H29",F14+G14*12,IF(C13="H30",F14+G14*11,IF(C13="H31",F14+G14*10,0)))</f>
        <v>0</v>
      </c>
      <c r="I14" s="1096"/>
      <c r="J14" s="950"/>
      <c r="K14" s="950"/>
      <c r="L14" s="942">
        <f>IF(C13="H29",J14+K14*12,IF(C13="H30",J14+K14*11,IF(C13="H31",J14+K14*10,0)))</f>
        <v>0</v>
      </c>
      <c r="M14" s="1097"/>
    </row>
    <row r="15" spans="1:13" s="153" customFormat="1" ht="13.5" customHeight="1" thickTop="1" thickBot="1" x14ac:dyDescent="0.2">
      <c r="A15" s="1089">
        <f>+A13+1</f>
        <v>5</v>
      </c>
      <c r="B15" s="1084" t="s">
        <v>439</v>
      </c>
      <c r="C15" s="1083"/>
      <c r="D15" s="157" t="s">
        <v>115</v>
      </c>
      <c r="E15" s="158" t="s">
        <v>117</v>
      </c>
      <c r="F15" s="948"/>
      <c r="G15" s="948"/>
      <c r="H15" s="945">
        <f>IF(C15="H29",F15+G15*12,IF(C15="H30",F15+G15*11,IF(C15="H31",F15+G15*10,0)))</f>
        <v>0</v>
      </c>
      <c r="I15" s="1085" t="s">
        <v>118</v>
      </c>
      <c r="J15" s="948"/>
      <c r="K15" s="948"/>
      <c r="L15" s="941">
        <f>IF(C15="H29",J15+K15*12,IF(C15="H30",J15+K15*11,IF(C15="H31",J15+K15*10,0)))</f>
        <v>0</v>
      </c>
      <c r="M15" s="1087">
        <f>SUM(L15:L16)</f>
        <v>0</v>
      </c>
    </row>
    <row r="16" spans="1:13" s="153" customFormat="1" ht="13.5" customHeight="1" thickTop="1" thickBot="1" x14ac:dyDescent="0.2">
      <c r="A16" s="1095"/>
      <c r="B16" s="1084"/>
      <c r="C16" s="1083"/>
      <c r="D16" s="162" t="s">
        <v>116</v>
      </c>
      <c r="E16" s="163" t="s">
        <v>119</v>
      </c>
      <c r="F16" s="950"/>
      <c r="G16" s="950"/>
      <c r="H16" s="946">
        <f>IF(C15="H29",F16+G16*12,IF(C15="H30",F16+G16*11,IF(C15="H31",F16+G16*10,0)))</f>
        <v>0</v>
      </c>
      <c r="I16" s="1096"/>
      <c r="J16" s="950"/>
      <c r="K16" s="950"/>
      <c r="L16" s="942">
        <f>IF(C15="H29",J16+K16*12,IF(C15="H30",J16+K16*11,IF(C15="H31",J16+K16*10,0)))</f>
        <v>0</v>
      </c>
      <c r="M16" s="1097"/>
    </row>
    <row r="17" spans="1:13" s="153" customFormat="1" ht="13.5" customHeight="1" thickTop="1" thickBot="1" x14ac:dyDescent="0.2">
      <c r="A17" s="1089">
        <f>+A15+1</f>
        <v>6</v>
      </c>
      <c r="B17" s="1084" t="s">
        <v>440</v>
      </c>
      <c r="C17" s="1083"/>
      <c r="D17" s="157" t="s">
        <v>115</v>
      </c>
      <c r="E17" s="158" t="s">
        <v>117</v>
      </c>
      <c r="F17" s="948"/>
      <c r="G17" s="948"/>
      <c r="H17" s="945">
        <f>IF(C17="H29",F17+G17*12,IF(C17="H30",F17+G17*11,IF(C17="H31",F17+G17*10,0)))</f>
        <v>0</v>
      </c>
      <c r="I17" s="1085" t="s">
        <v>118</v>
      </c>
      <c r="J17" s="948"/>
      <c r="K17" s="948"/>
      <c r="L17" s="941">
        <f>IF(C17="H29",J17+K17*12,IF(C17="H30",J17+K17*11,IF(C17="H31",J17+K17*10,0)))</f>
        <v>0</v>
      </c>
      <c r="M17" s="1087">
        <f>SUM(L17:L18)</f>
        <v>0</v>
      </c>
    </row>
    <row r="18" spans="1:13" s="153" customFormat="1" ht="13.5" customHeight="1" thickTop="1" thickBot="1" x14ac:dyDescent="0.2">
      <c r="A18" s="1095"/>
      <c r="B18" s="1084"/>
      <c r="C18" s="1083"/>
      <c r="D18" s="162" t="s">
        <v>116</v>
      </c>
      <c r="E18" s="163" t="s">
        <v>119</v>
      </c>
      <c r="F18" s="950"/>
      <c r="G18" s="950"/>
      <c r="H18" s="946">
        <f>IF(C17="H29",F18+G18*12,IF(C17="H30",F18+G18*11,IF(C17="H31",F18+G18*10,0)))</f>
        <v>0</v>
      </c>
      <c r="I18" s="1096"/>
      <c r="J18" s="950"/>
      <c r="K18" s="950"/>
      <c r="L18" s="942">
        <f>IF(C17="H29",J18+K18*12,IF(C17="H30",J18+K18*11,IF(C17="H31",J18+K18*10,0)))</f>
        <v>0</v>
      </c>
      <c r="M18" s="1097"/>
    </row>
    <row r="19" spans="1:13" s="153" customFormat="1" ht="13.5" customHeight="1" thickTop="1" thickBot="1" x14ac:dyDescent="0.2">
      <c r="A19" s="1089">
        <f>+A17+1</f>
        <v>7</v>
      </c>
      <c r="B19" s="1084" t="s">
        <v>441</v>
      </c>
      <c r="C19" s="1083"/>
      <c r="D19" s="157" t="s">
        <v>115</v>
      </c>
      <c r="E19" s="158" t="s">
        <v>117</v>
      </c>
      <c r="F19" s="948"/>
      <c r="G19" s="948"/>
      <c r="H19" s="945">
        <f>IF(C19="H29",F19+G19*12,IF(C19="H30",F19+G19*11,IF(C19="H31",F19+G19*10,0)))</f>
        <v>0</v>
      </c>
      <c r="I19" s="1085" t="s">
        <v>118</v>
      </c>
      <c r="J19" s="948"/>
      <c r="K19" s="948"/>
      <c r="L19" s="941">
        <f>IF(C19="H29",J19+K19*12,IF(C19="H30",J19+K19*11,IF(C19="H31",J19+K19*10,0)))</f>
        <v>0</v>
      </c>
      <c r="M19" s="1087">
        <f>SUM(L19:L20)</f>
        <v>0</v>
      </c>
    </row>
    <row r="20" spans="1:13" s="153" customFormat="1" ht="13.5" customHeight="1" thickTop="1" thickBot="1" x14ac:dyDescent="0.2">
      <c r="A20" s="1095"/>
      <c r="B20" s="1084"/>
      <c r="C20" s="1083"/>
      <c r="D20" s="162" t="s">
        <v>116</v>
      </c>
      <c r="E20" s="163" t="s">
        <v>119</v>
      </c>
      <c r="F20" s="950"/>
      <c r="G20" s="950"/>
      <c r="H20" s="946">
        <f>IF(C19="H29",F20+G20*12,IF(C19="H30",F20+G20*11,IF(C19="H31",F20+G20*10,0)))</f>
        <v>0</v>
      </c>
      <c r="I20" s="1096"/>
      <c r="J20" s="950"/>
      <c r="K20" s="950"/>
      <c r="L20" s="942">
        <f>IF(C19="H29",J20+K20*12,IF(C19="H30",J20+K20*11,IF(C19="H31",J20+K20*10,0)))</f>
        <v>0</v>
      </c>
      <c r="M20" s="1097"/>
    </row>
    <row r="21" spans="1:13" s="153" customFormat="1" ht="13.5" customHeight="1" thickTop="1" thickBot="1" x14ac:dyDescent="0.2">
      <c r="A21" s="1089">
        <f>+A19+1</f>
        <v>8</v>
      </c>
      <c r="B21" s="1084" t="s">
        <v>442</v>
      </c>
      <c r="C21" s="1083"/>
      <c r="D21" s="157" t="s">
        <v>115</v>
      </c>
      <c r="E21" s="158" t="s">
        <v>117</v>
      </c>
      <c r="F21" s="948"/>
      <c r="G21" s="948"/>
      <c r="H21" s="945">
        <f>IF(C21="H29",F21+G21*12,IF(C21="H30",F21+G21*11,IF(C21="H31",F21+G21*10,0)))</f>
        <v>0</v>
      </c>
      <c r="I21" s="1085" t="s">
        <v>118</v>
      </c>
      <c r="J21" s="948"/>
      <c r="K21" s="948"/>
      <c r="L21" s="941">
        <f>IF(C21="H29",J21+K21*12,IF(C21="H30",J21+K21*11,IF(C21="H31",J21+K21*10,0)))</f>
        <v>0</v>
      </c>
      <c r="M21" s="1087">
        <f>SUM(L21:L22)</f>
        <v>0</v>
      </c>
    </row>
    <row r="22" spans="1:13" s="153" customFormat="1" ht="13.5" customHeight="1" thickTop="1" thickBot="1" x14ac:dyDescent="0.2">
      <c r="A22" s="1095"/>
      <c r="B22" s="1084"/>
      <c r="C22" s="1083"/>
      <c r="D22" s="162" t="s">
        <v>116</v>
      </c>
      <c r="E22" s="163" t="s">
        <v>119</v>
      </c>
      <c r="F22" s="950"/>
      <c r="G22" s="950"/>
      <c r="H22" s="946">
        <f>IF(C21="H29",F22+G22*12,IF(C21="H30",F22+G22*11,IF(C21="H31",F22+G22*10,0)))</f>
        <v>0</v>
      </c>
      <c r="I22" s="1096"/>
      <c r="J22" s="950"/>
      <c r="K22" s="950"/>
      <c r="L22" s="942">
        <f>IF(C21="H29",J22+K22*12,IF(C21="H30",J22+K22*11,IF(C21="H31",J22+K22*10,0)))</f>
        <v>0</v>
      </c>
      <c r="M22" s="1097"/>
    </row>
    <row r="23" spans="1:13" s="153" customFormat="1" ht="13.5" customHeight="1" thickTop="1" thickBot="1" x14ac:dyDescent="0.2">
      <c r="A23" s="1089">
        <f>+A21+1</f>
        <v>9</v>
      </c>
      <c r="B23" s="1084" t="s">
        <v>443</v>
      </c>
      <c r="C23" s="1083"/>
      <c r="D23" s="157" t="s">
        <v>115</v>
      </c>
      <c r="E23" s="158" t="s">
        <v>117</v>
      </c>
      <c r="F23" s="948"/>
      <c r="G23" s="948"/>
      <c r="H23" s="945">
        <f>IF(C23="H29",F23+G23*12,IF(C23="H30",F23+G23*11,IF(C23="H31",F23+G23*10,0)))</f>
        <v>0</v>
      </c>
      <c r="I23" s="1085" t="s">
        <v>118</v>
      </c>
      <c r="J23" s="948"/>
      <c r="K23" s="948"/>
      <c r="L23" s="941">
        <f>IF(C23="H29",J23+K23*12,IF(C23="H30",J23+K23*11,IF(C23="H31",J23+K23*10,0)))</f>
        <v>0</v>
      </c>
      <c r="M23" s="1087">
        <f>SUM(L23:L24)</f>
        <v>0</v>
      </c>
    </row>
    <row r="24" spans="1:13" s="153" customFormat="1" ht="13.5" customHeight="1" thickTop="1" thickBot="1" x14ac:dyDescent="0.2">
      <c r="A24" s="1095"/>
      <c r="B24" s="1084"/>
      <c r="C24" s="1083"/>
      <c r="D24" s="162" t="s">
        <v>116</v>
      </c>
      <c r="E24" s="163" t="s">
        <v>119</v>
      </c>
      <c r="F24" s="950"/>
      <c r="G24" s="950"/>
      <c r="H24" s="946">
        <f>IF(C23="H29",F24+G24*12,IF(C23="H30",F24+G24*11,IF(C23="H31",F24+G24*10,0)))</f>
        <v>0</v>
      </c>
      <c r="I24" s="1096"/>
      <c r="J24" s="950"/>
      <c r="K24" s="950"/>
      <c r="L24" s="942">
        <f>IF(C23="H29",J24+K24*12,IF(C23="H30",J24+K24*11,IF(C23="H31",J24+K24*10,0)))</f>
        <v>0</v>
      </c>
      <c r="M24" s="1097"/>
    </row>
    <row r="25" spans="1:13" s="153" customFormat="1" ht="13.5" customHeight="1" thickTop="1" thickBot="1" x14ac:dyDescent="0.2">
      <c r="A25" s="1089">
        <f>+A23+1</f>
        <v>10</v>
      </c>
      <c r="B25" s="1084" t="s">
        <v>444</v>
      </c>
      <c r="C25" s="1083"/>
      <c r="D25" s="157" t="s">
        <v>115</v>
      </c>
      <c r="E25" s="158" t="s">
        <v>117</v>
      </c>
      <c r="F25" s="948"/>
      <c r="G25" s="948"/>
      <c r="H25" s="945">
        <f>IF(C25="H29",F25+G25*12,IF(C25="H30",F25+G25*11,IF(C25="H31",F25+G25*10,0)))</f>
        <v>0</v>
      </c>
      <c r="I25" s="1085" t="s">
        <v>118</v>
      </c>
      <c r="J25" s="948"/>
      <c r="K25" s="948"/>
      <c r="L25" s="941">
        <f>IF(C25="H29",J25+K25*12,IF(C25="H30",J25+K25*11,IF(C25="H31",J25+K25*10,0)))</f>
        <v>0</v>
      </c>
      <c r="M25" s="1087">
        <f>SUM(L25:L26)</f>
        <v>0</v>
      </c>
    </row>
    <row r="26" spans="1:13" s="153" customFormat="1" ht="13.5" customHeight="1" thickTop="1" thickBot="1" x14ac:dyDescent="0.2">
      <c r="A26" s="1095"/>
      <c r="B26" s="1084"/>
      <c r="C26" s="1083"/>
      <c r="D26" s="162" t="s">
        <v>116</v>
      </c>
      <c r="E26" s="163" t="s">
        <v>119</v>
      </c>
      <c r="F26" s="950"/>
      <c r="G26" s="950"/>
      <c r="H26" s="946">
        <f>IF(C25="H29",F26+G26*12,IF(C25="H30",F26+G26*11,IF(C25="H31",F26+G26*10,0)))</f>
        <v>0</v>
      </c>
      <c r="I26" s="1096"/>
      <c r="J26" s="950"/>
      <c r="K26" s="950"/>
      <c r="L26" s="942">
        <f>IF(C25="H29",J26+K26*12,IF(C25="H30",J26+K26*11,IF(C25="H31",J26+K26*10,0)))</f>
        <v>0</v>
      </c>
      <c r="M26" s="1097"/>
    </row>
    <row r="27" spans="1:13" s="153" customFormat="1" ht="13.5" customHeight="1" thickTop="1" thickBot="1" x14ac:dyDescent="0.2">
      <c r="A27" s="1089">
        <f>+A25+1</f>
        <v>11</v>
      </c>
      <c r="B27" s="1084" t="s">
        <v>445</v>
      </c>
      <c r="C27" s="1083"/>
      <c r="D27" s="157" t="s">
        <v>115</v>
      </c>
      <c r="E27" s="158" t="s">
        <v>117</v>
      </c>
      <c r="F27" s="948"/>
      <c r="G27" s="948"/>
      <c r="H27" s="945">
        <f>IF(C27="H29",F27+G27*12,IF(C27="H30",F27+G27*11,IF(C27="H31",F27+G27*10,0)))</f>
        <v>0</v>
      </c>
      <c r="I27" s="1085" t="s">
        <v>118</v>
      </c>
      <c r="J27" s="948"/>
      <c r="K27" s="948"/>
      <c r="L27" s="941">
        <f>IF(C27="H29",J27+K27*12,IF(C27="H30",J27+K27*11,IF(C27="H31",J27+K27*10,0)))</f>
        <v>0</v>
      </c>
      <c r="M27" s="1087">
        <f>SUM(L27:L28)</f>
        <v>0</v>
      </c>
    </row>
    <row r="28" spans="1:13" s="153" customFormat="1" ht="13.5" customHeight="1" thickTop="1" thickBot="1" x14ac:dyDescent="0.2">
      <c r="A28" s="1095"/>
      <c r="B28" s="1084"/>
      <c r="C28" s="1083"/>
      <c r="D28" s="162" t="s">
        <v>116</v>
      </c>
      <c r="E28" s="163" t="s">
        <v>119</v>
      </c>
      <c r="F28" s="950"/>
      <c r="G28" s="950"/>
      <c r="H28" s="946">
        <f>IF(C27="H29",F28+G28*12,IF(C27="H30",F28+G28*11,IF(C27="H31",F28+G28*10,0)))</f>
        <v>0</v>
      </c>
      <c r="I28" s="1096"/>
      <c r="J28" s="950"/>
      <c r="K28" s="950"/>
      <c r="L28" s="942">
        <f>IF(C27="H29",J28+K28*12,IF(C27="H30",J28+K28*11,IF(C27="H31",J28+K28*10,0)))</f>
        <v>0</v>
      </c>
      <c r="M28" s="1097"/>
    </row>
    <row r="29" spans="1:13" s="153" customFormat="1" ht="13.5" customHeight="1" thickTop="1" thickBot="1" x14ac:dyDescent="0.2">
      <c r="A29" s="1089">
        <f>+A27+1</f>
        <v>12</v>
      </c>
      <c r="B29" s="1084" t="s">
        <v>446</v>
      </c>
      <c r="C29" s="1083"/>
      <c r="D29" s="157" t="s">
        <v>115</v>
      </c>
      <c r="E29" s="158" t="s">
        <v>117</v>
      </c>
      <c r="F29" s="948"/>
      <c r="G29" s="948"/>
      <c r="H29" s="945">
        <f>IF(C29="H29",F29+G29*12,IF(C29="H30",F29+G29*11,IF(C29="H31",F29+G29*10,0)))</f>
        <v>0</v>
      </c>
      <c r="I29" s="1085" t="s">
        <v>118</v>
      </c>
      <c r="J29" s="948"/>
      <c r="K29" s="948"/>
      <c r="L29" s="941">
        <f>IF(C29="H29",J29+K29*12,IF(C29="H30",J29+K29*11,IF(C29="H31",J29+K29*10,0)))</f>
        <v>0</v>
      </c>
      <c r="M29" s="1087">
        <f>SUM(L29:L30)</f>
        <v>0</v>
      </c>
    </row>
    <row r="30" spans="1:13" s="153" customFormat="1" ht="13.5" customHeight="1" thickTop="1" thickBot="1" x14ac:dyDescent="0.2">
      <c r="A30" s="1095"/>
      <c r="B30" s="1084"/>
      <c r="C30" s="1083"/>
      <c r="D30" s="162" t="s">
        <v>116</v>
      </c>
      <c r="E30" s="163" t="s">
        <v>119</v>
      </c>
      <c r="F30" s="950"/>
      <c r="G30" s="950"/>
      <c r="H30" s="946">
        <f>IF(C29="H29",F30+G30*12,IF(C29="H30",F30+G30*11,IF(C29="H31",F30+G30*10,0)))</f>
        <v>0</v>
      </c>
      <c r="I30" s="1096"/>
      <c r="J30" s="950"/>
      <c r="K30" s="950"/>
      <c r="L30" s="942">
        <f>IF(C29="H29",J30+K30*12,IF(C29="H30",J30+K30*11,IF(C29="H31",J30+K30*10,0)))</f>
        <v>0</v>
      </c>
      <c r="M30" s="1097"/>
    </row>
    <row r="31" spans="1:13" s="153" customFormat="1" ht="13.5" customHeight="1" thickTop="1" thickBot="1" x14ac:dyDescent="0.2">
      <c r="A31" s="1089">
        <f>+A29+1</f>
        <v>13</v>
      </c>
      <c r="B31" s="1084" t="s">
        <v>447</v>
      </c>
      <c r="C31" s="1083"/>
      <c r="D31" s="157" t="s">
        <v>115</v>
      </c>
      <c r="E31" s="158" t="s">
        <v>117</v>
      </c>
      <c r="F31" s="948"/>
      <c r="G31" s="948"/>
      <c r="H31" s="945">
        <f>IF(C31="H29",F31+G31*12,IF(C31="H30",F31+G31*11,IF(C31="H31",F31+G31*10,0)))</f>
        <v>0</v>
      </c>
      <c r="I31" s="1085" t="s">
        <v>118</v>
      </c>
      <c r="J31" s="948"/>
      <c r="K31" s="948"/>
      <c r="L31" s="941">
        <f>IF(C31="H29",J31+K31*12,IF(C31="H30",J31+K31*11,IF(C31="H31",J31+K31*10,0)))</f>
        <v>0</v>
      </c>
      <c r="M31" s="1087">
        <f>SUM(L31:L32)</f>
        <v>0</v>
      </c>
    </row>
    <row r="32" spans="1:13" s="153" customFormat="1" ht="13.5" customHeight="1" thickTop="1" thickBot="1" x14ac:dyDescent="0.2">
      <c r="A32" s="1095"/>
      <c r="B32" s="1084"/>
      <c r="C32" s="1083"/>
      <c r="D32" s="162" t="s">
        <v>116</v>
      </c>
      <c r="E32" s="163" t="s">
        <v>119</v>
      </c>
      <c r="F32" s="950"/>
      <c r="G32" s="950"/>
      <c r="H32" s="946">
        <f>IF(C31="H29",F32+G32*12,IF(C31="H30",F32+G32*11,IF(C31="H31",F32+G32*10,0)))</f>
        <v>0</v>
      </c>
      <c r="I32" s="1096"/>
      <c r="J32" s="950"/>
      <c r="K32" s="950"/>
      <c r="L32" s="942">
        <f>IF(C31="H29",J32+K32*12,IF(C31="H30",J32+K32*11,IF(C31="H31",J32+K32*10,0)))</f>
        <v>0</v>
      </c>
      <c r="M32" s="1097"/>
    </row>
    <row r="33" spans="1:13" s="153" customFormat="1" ht="13.5" customHeight="1" thickTop="1" thickBot="1" x14ac:dyDescent="0.2">
      <c r="A33" s="1089">
        <f>+A31+1</f>
        <v>14</v>
      </c>
      <c r="B33" s="1084" t="s">
        <v>448</v>
      </c>
      <c r="C33" s="1083"/>
      <c r="D33" s="157" t="s">
        <v>115</v>
      </c>
      <c r="E33" s="158" t="s">
        <v>117</v>
      </c>
      <c r="F33" s="948"/>
      <c r="G33" s="948"/>
      <c r="H33" s="945">
        <f>IF(C33="H29",F33+G33*12,IF(C33="H30",F33+G33*11,IF(C33="H31",F33+G33*10,0)))</f>
        <v>0</v>
      </c>
      <c r="I33" s="1085" t="s">
        <v>118</v>
      </c>
      <c r="J33" s="948"/>
      <c r="K33" s="948"/>
      <c r="L33" s="941">
        <f>IF(C33="H29",J33+K33*12,IF(C33="H30",J33+K33*11,IF(C33="H31",J33+K33*10,0)))</f>
        <v>0</v>
      </c>
      <c r="M33" s="1087">
        <f>SUM(L33:L34)</f>
        <v>0</v>
      </c>
    </row>
    <row r="34" spans="1:13" s="153" customFormat="1" ht="13.5" customHeight="1" thickTop="1" thickBot="1" x14ac:dyDescent="0.2">
      <c r="A34" s="1095"/>
      <c r="B34" s="1084"/>
      <c r="C34" s="1083"/>
      <c r="D34" s="162" t="s">
        <v>116</v>
      </c>
      <c r="E34" s="163" t="s">
        <v>119</v>
      </c>
      <c r="F34" s="950"/>
      <c r="G34" s="950"/>
      <c r="H34" s="946">
        <f>IF(C33="H29",F34+G34*12,IF(C33="H30",F34+G34*11,IF(C33="H31",F34+G34*10,0)))</f>
        <v>0</v>
      </c>
      <c r="I34" s="1096"/>
      <c r="J34" s="950"/>
      <c r="K34" s="950"/>
      <c r="L34" s="942">
        <f>IF(C33="H29",J34+K34*12,IF(C33="H30",J34+K34*11,IF(C33="H31",J34+K34*10,0)))</f>
        <v>0</v>
      </c>
      <c r="M34" s="1097"/>
    </row>
    <row r="35" spans="1:13" s="153" customFormat="1" ht="13.5" customHeight="1" thickTop="1" thickBot="1" x14ac:dyDescent="0.2">
      <c r="A35" s="1089">
        <f>+A33+1</f>
        <v>15</v>
      </c>
      <c r="B35" s="1084" t="s">
        <v>449</v>
      </c>
      <c r="C35" s="1083"/>
      <c r="D35" s="157" t="s">
        <v>115</v>
      </c>
      <c r="E35" s="158" t="s">
        <v>117</v>
      </c>
      <c r="F35" s="948"/>
      <c r="G35" s="948"/>
      <c r="H35" s="945">
        <f>IF(C35="H29",F35+G35*12,IF(C35="H30",F35+G35*11,IF(C35="H31",F35+G35*10,0)))</f>
        <v>0</v>
      </c>
      <c r="I35" s="1085" t="s">
        <v>118</v>
      </c>
      <c r="J35" s="948"/>
      <c r="K35" s="948"/>
      <c r="L35" s="941">
        <f>IF(C35="H29",J35+K35*12,IF(C35="H30",J35+K35*11,IF(C35="H31",J35+K35*10,0)))</f>
        <v>0</v>
      </c>
      <c r="M35" s="1087">
        <f>SUM(L35:L36)</f>
        <v>0</v>
      </c>
    </row>
    <row r="36" spans="1:13" s="153" customFormat="1" ht="13.5" customHeight="1" thickTop="1" thickBot="1" x14ac:dyDescent="0.2">
      <c r="A36" s="1095"/>
      <c r="B36" s="1084"/>
      <c r="C36" s="1083"/>
      <c r="D36" s="162" t="s">
        <v>116</v>
      </c>
      <c r="E36" s="163" t="s">
        <v>119</v>
      </c>
      <c r="F36" s="950"/>
      <c r="G36" s="950"/>
      <c r="H36" s="946">
        <f>IF(C35="H29",F36+G36*12,IF(C35="H30",F36+G36*11,IF(C35="H31",F36+G36*10,0)))</f>
        <v>0</v>
      </c>
      <c r="I36" s="1096"/>
      <c r="J36" s="950"/>
      <c r="K36" s="950"/>
      <c r="L36" s="942">
        <f>IF(C35="H29",J36+K36*12,IF(C35="H30",J36+K36*11,IF(C35="H31",J36+K36*10,0)))</f>
        <v>0</v>
      </c>
      <c r="M36" s="1097"/>
    </row>
    <row r="37" spans="1:13" s="153" customFormat="1" ht="13.5" customHeight="1" thickTop="1" thickBot="1" x14ac:dyDescent="0.2">
      <c r="A37" s="1089">
        <f>+A35+1</f>
        <v>16</v>
      </c>
      <c r="B37" s="1084" t="s">
        <v>450</v>
      </c>
      <c r="C37" s="1083"/>
      <c r="D37" s="157" t="s">
        <v>115</v>
      </c>
      <c r="E37" s="158" t="s">
        <v>117</v>
      </c>
      <c r="F37" s="948"/>
      <c r="G37" s="948"/>
      <c r="H37" s="945">
        <f>IF(C37="H29",F37+G37*12,IF(C37="H30",F37+G37*11,IF(C37="H31",F37+G37*10,0)))</f>
        <v>0</v>
      </c>
      <c r="I37" s="1085" t="s">
        <v>118</v>
      </c>
      <c r="J37" s="948"/>
      <c r="K37" s="948"/>
      <c r="L37" s="941">
        <f>IF(C37="H29",J37+K37*12,IF(C37="H30",J37+K37*11,IF(C37="H31",J37+K37*10,0)))</f>
        <v>0</v>
      </c>
      <c r="M37" s="1087">
        <f>SUM(L37:L38)</f>
        <v>0</v>
      </c>
    </row>
    <row r="38" spans="1:13" s="153" customFormat="1" ht="13.5" customHeight="1" thickTop="1" thickBot="1" x14ac:dyDescent="0.2">
      <c r="A38" s="1095"/>
      <c r="B38" s="1084"/>
      <c r="C38" s="1083"/>
      <c r="D38" s="162" t="s">
        <v>116</v>
      </c>
      <c r="E38" s="163" t="s">
        <v>119</v>
      </c>
      <c r="F38" s="950"/>
      <c r="G38" s="950"/>
      <c r="H38" s="946">
        <f>IF(C37="H29",F38+G38*12,IF(C37="H30",F38+G38*11,IF(C37="H31",F38+G38*10,0)))</f>
        <v>0</v>
      </c>
      <c r="I38" s="1096"/>
      <c r="J38" s="950"/>
      <c r="K38" s="950"/>
      <c r="L38" s="942">
        <f>IF(C37="H29",J38+K38*12,IF(C37="H30",J38+K38*11,IF(C37="H31",J38+K38*10,0)))</f>
        <v>0</v>
      </c>
      <c r="M38" s="1097"/>
    </row>
    <row r="39" spans="1:13" s="153" customFormat="1" ht="13.5" customHeight="1" thickTop="1" thickBot="1" x14ac:dyDescent="0.2">
      <c r="A39" s="1089">
        <f>+A37+1</f>
        <v>17</v>
      </c>
      <c r="B39" s="1084" t="s">
        <v>451</v>
      </c>
      <c r="C39" s="1083"/>
      <c r="D39" s="157" t="s">
        <v>115</v>
      </c>
      <c r="E39" s="158" t="s">
        <v>117</v>
      </c>
      <c r="F39" s="948"/>
      <c r="G39" s="948"/>
      <c r="H39" s="945">
        <f>IF(C39="H29",F39+G39*12,IF(C39="H30",F39+G39*11,IF(C39="H31",F39+G39*10,0)))</f>
        <v>0</v>
      </c>
      <c r="I39" s="1085" t="s">
        <v>118</v>
      </c>
      <c r="J39" s="948"/>
      <c r="K39" s="948"/>
      <c r="L39" s="941">
        <f>IF(C39="H29",J39+K39*12,IF(C39="H30",J39+K39*11,IF(C39="H31",J39+K39*10,0)))</f>
        <v>0</v>
      </c>
      <c r="M39" s="1087">
        <f>SUM(L39:L40)</f>
        <v>0</v>
      </c>
    </row>
    <row r="40" spans="1:13" s="153" customFormat="1" ht="13.5" customHeight="1" thickTop="1" thickBot="1" x14ac:dyDescent="0.2">
      <c r="A40" s="1095"/>
      <c r="B40" s="1084"/>
      <c r="C40" s="1083"/>
      <c r="D40" s="162" t="s">
        <v>116</v>
      </c>
      <c r="E40" s="163" t="s">
        <v>119</v>
      </c>
      <c r="F40" s="950"/>
      <c r="G40" s="950"/>
      <c r="H40" s="946">
        <f>IF(C39="H29",F40+G40*12,IF(C39="H30",F40+G40*11,IF(C39="H31",F40+G40*10,0)))</f>
        <v>0</v>
      </c>
      <c r="I40" s="1096"/>
      <c r="J40" s="950"/>
      <c r="K40" s="950"/>
      <c r="L40" s="942">
        <f>IF(C39="H29",J40+K40*12,IF(C39="H30",J40+K40*11,IF(C39="H31",J40+K40*10,0)))</f>
        <v>0</v>
      </c>
      <c r="M40" s="1097"/>
    </row>
    <row r="41" spans="1:13" s="153" customFormat="1" ht="13.5" customHeight="1" thickTop="1" thickBot="1" x14ac:dyDescent="0.2">
      <c r="A41" s="1089">
        <f>+A39+1</f>
        <v>18</v>
      </c>
      <c r="B41" s="1084" t="s">
        <v>452</v>
      </c>
      <c r="C41" s="1083"/>
      <c r="D41" s="157" t="s">
        <v>115</v>
      </c>
      <c r="E41" s="158" t="s">
        <v>117</v>
      </c>
      <c r="F41" s="948"/>
      <c r="G41" s="948"/>
      <c r="H41" s="945">
        <f>IF(C41="H29",F41+G41*12,IF(C41="H30",F41+G41*11,IF(C41="H31",F41+G41*10,0)))</f>
        <v>0</v>
      </c>
      <c r="I41" s="1085" t="s">
        <v>118</v>
      </c>
      <c r="J41" s="948"/>
      <c r="K41" s="948"/>
      <c r="L41" s="941">
        <f>IF(C41="H29",J41+K41*12,IF(C41="H30",J41+K41*11,IF(C41="H31",J41+K41*10,0)))</f>
        <v>0</v>
      </c>
      <c r="M41" s="1087">
        <f>SUM(L41:L42)</f>
        <v>0</v>
      </c>
    </row>
    <row r="42" spans="1:13" s="153" customFormat="1" ht="13.5" customHeight="1" thickTop="1" thickBot="1" x14ac:dyDescent="0.2">
      <c r="A42" s="1095"/>
      <c r="B42" s="1084"/>
      <c r="C42" s="1083"/>
      <c r="D42" s="162" t="s">
        <v>116</v>
      </c>
      <c r="E42" s="163" t="s">
        <v>119</v>
      </c>
      <c r="F42" s="950"/>
      <c r="G42" s="950"/>
      <c r="H42" s="946">
        <f>IF(C41="H29",F42+G42*12,IF(C41="H30",F42+G42*11,IF(C41="H31",F42+G42*10,0)))</f>
        <v>0</v>
      </c>
      <c r="I42" s="1096"/>
      <c r="J42" s="950"/>
      <c r="K42" s="950"/>
      <c r="L42" s="942">
        <f>IF(C41="H29",J42+K42*12,IF(C41="H30",J42+K42*11,IF(C41="H31",J42+K42*10,0)))</f>
        <v>0</v>
      </c>
      <c r="M42" s="1097"/>
    </row>
    <row r="43" spans="1:13" s="153" customFormat="1" ht="13.5" customHeight="1" thickTop="1" thickBot="1" x14ac:dyDescent="0.2">
      <c r="A43" s="1089">
        <f>+A41+1</f>
        <v>19</v>
      </c>
      <c r="B43" s="1084" t="s">
        <v>453</v>
      </c>
      <c r="C43" s="1083"/>
      <c r="D43" s="157" t="s">
        <v>115</v>
      </c>
      <c r="E43" s="158" t="s">
        <v>117</v>
      </c>
      <c r="F43" s="948"/>
      <c r="G43" s="948"/>
      <c r="H43" s="945">
        <f>IF(C43="H29",F43+G43*12,IF(C43="H30",F43+G43*11,IF(C43="H31",F43+G43*10,0)))</f>
        <v>0</v>
      </c>
      <c r="I43" s="1085" t="s">
        <v>118</v>
      </c>
      <c r="J43" s="948"/>
      <c r="K43" s="948"/>
      <c r="L43" s="941">
        <f>IF(C43="H29",J43+K43*12,IF(C43="H30",J43+K43*11,IF(C43="H31",J43+K43*10,0)))</f>
        <v>0</v>
      </c>
      <c r="M43" s="1087">
        <f>SUM(L43:L44)</f>
        <v>0</v>
      </c>
    </row>
    <row r="44" spans="1:13" s="153" customFormat="1" ht="13.5" customHeight="1" thickTop="1" thickBot="1" x14ac:dyDescent="0.2">
      <c r="A44" s="1095"/>
      <c r="B44" s="1084"/>
      <c r="C44" s="1083"/>
      <c r="D44" s="162" t="s">
        <v>116</v>
      </c>
      <c r="E44" s="163" t="s">
        <v>119</v>
      </c>
      <c r="F44" s="950"/>
      <c r="G44" s="950"/>
      <c r="H44" s="946">
        <f>IF(C43="H29",F44+G44*12,IF(C43="H30",F44+G44*11,IF(C43="H31",F44+G44*10,0)))</f>
        <v>0</v>
      </c>
      <c r="I44" s="1096"/>
      <c r="J44" s="950"/>
      <c r="K44" s="950"/>
      <c r="L44" s="942">
        <f>IF(C43="H29",J44+K44*12,IF(C43="H30",J44+K44*11,IF(C43="H31",J44+K44*10,0)))</f>
        <v>0</v>
      </c>
      <c r="M44" s="1097"/>
    </row>
    <row r="45" spans="1:13" s="153" customFormat="1" ht="13.5" customHeight="1" thickTop="1" thickBot="1" x14ac:dyDescent="0.2">
      <c r="A45" s="1089">
        <f>+A43+1</f>
        <v>20</v>
      </c>
      <c r="B45" s="1084" t="s">
        <v>454</v>
      </c>
      <c r="C45" s="1083"/>
      <c r="D45" s="157" t="s">
        <v>115</v>
      </c>
      <c r="E45" s="158" t="s">
        <v>117</v>
      </c>
      <c r="F45" s="948"/>
      <c r="G45" s="948"/>
      <c r="H45" s="945">
        <f>IF(C45="H29",F45+G45*12,IF(C45="H30",F45+G45*11,IF(C45="H31",F45+G45*10,0)))</f>
        <v>0</v>
      </c>
      <c r="I45" s="1085" t="s">
        <v>118</v>
      </c>
      <c r="J45" s="948"/>
      <c r="K45" s="948"/>
      <c r="L45" s="941">
        <f>IF(C45="H29",J45+K45*12,IF(C45="H30",J45+K45*11,IF(C45="H31",J45+K45*10,0)))</f>
        <v>0</v>
      </c>
      <c r="M45" s="1087">
        <f>SUM(L45:L46)</f>
        <v>0</v>
      </c>
    </row>
    <row r="46" spans="1:13" s="153" customFormat="1" ht="13.5" customHeight="1" thickTop="1" thickBot="1" x14ac:dyDescent="0.2">
      <c r="A46" s="1095"/>
      <c r="B46" s="1084"/>
      <c r="C46" s="1083"/>
      <c r="D46" s="162" t="s">
        <v>116</v>
      </c>
      <c r="E46" s="163" t="s">
        <v>119</v>
      </c>
      <c r="F46" s="950"/>
      <c r="G46" s="950"/>
      <c r="H46" s="946">
        <f>IF(C45="H29",F46+G46*12,IF(C45="H30",F46+G46*11,IF(C45="H31",F46+G46*10,0)))</f>
        <v>0</v>
      </c>
      <c r="I46" s="1096"/>
      <c r="J46" s="950"/>
      <c r="K46" s="950"/>
      <c r="L46" s="942">
        <f>IF(C45="H29",J46+K46*12,IF(C45="H30",J46+K46*11,IF(C45="H31",J46+K46*10,0)))</f>
        <v>0</v>
      </c>
      <c r="M46" s="1097"/>
    </row>
    <row r="47" spans="1:13" s="153" customFormat="1" ht="13.5" customHeight="1" thickTop="1" thickBot="1" x14ac:dyDescent="0.2">
      <c r="A47" s="1089">
        <f>+A45+1</f>
        <v>21</v>
      </c>
      <c r="B47" s="1084" t="s">
        <v>455</v>
      </c>
      <c r="C47" s="1083"/>
      <c r="D47" s="157" t="s">
        <v>115</v>
      </c>
      <c r="E47" s="158" t="s">
        <v>117</v>
      </c>
      <c r="F47" s="948"/>
      <c r="G47" s="948"/>
      <c r="H47" s="945">
        <f>IF(C47="H29",F47+G47*12,IF(C47="H30",F47+G47*11,IF(C47="H31",F47+G47*10,0)))</f>
        <v>0</v>
      </c>
      <c r="I47" s="1085" t="s">
        <v>118</v>
      </c>
      <c r="J47" s="948"/>
      <c r="K47" s="948"/>
      <c r="L47" s="941">
        <f>IF(C47="H29",J47+K47*12,IF(C47="H30",J47+K47*11,IF(C47="H31",J47+K47*10,0)))</f>
        <v>0</v>
      </c>
      <c r="M47" s="1087">
        <f>SUM(L47:L48)</f>
        <v>0</v>
      </c>
    </row>
    <row r="48" spans="1:13" s="153" customFormat="1" ht="13.5" customHeight="1" thickTop="1" thickBot="1" x14ac:dyDescent="0.2">
      <c r="A48" s="1095"/>
      <c r="B48" s="1084"/>
      <c r="C48" s="1083"/>
      <c r="D48" s="162" t="s">
        <v>116</v>
      </c>
      <c r="E48" s="163" t="s">
        <v>119</v>
      </c>
      <c r="F48" s="950"/>
      <c r="G48" s="950"/>
      <c r="H48" s="946">
        <f>IF(C47="H29",F48+G48*12,IF(C47="H30",F48+G48*11,IF(C47="H31",F48+G48*10,0)))</f>
        <v>0</v>
      </c>
      <c r="I48" s="1096"/>
      <c r="J48" s="950"/>
      <c r="K48" s="950"/>
      <c r="L48" s="942">
        <f>IF(C47="H29",J48+K48*12,IF(C47="H30",J48+K48*11,IF(C47="H31",J48+K48*10,0)))</f>
        <v>0</v>
      </c>
      <c r="M48" s="1097"/>
    </row>
    <row r="49" spans="1:13" s="153" customFormat="1" ht="13.5" customHeight="1" thickTop="1" thickBot="1" x14ac:dyDescent="0.2">
      <c r="A49" s="1089">
        <f>+A47+1</f>
        <v>22</v>
      </c>
      <c r="B49" s="1084" t="s">
        <v>456</v>
      </c>
      <c r="C49" s="1083"/>
      <c r="D49" s="157" t="s">
        <v>115</v>
      </c>
      <c r="E49" s="158" t="s">
        <v>117</v>
      </c>
      <c r="F49" s="948"/>
      <c r="G49" s="948"/>
      <c r="H49" s="945">
        <f>IF(C49="H29",F49+G49*12,IF(C49="H30",F49+G49*11,IF(C49="H31",F49+G49*10,0)))</f>
        <v>0</v>
      </c>
      <c r="I49" s="1085" t="s">
        <v>118</v>
      </c>
      <c r="J49" s="948"/>
      <c r="K49" s="948"/>
      <c r="L49" s="941">
        <f>IF(C49="H29",J49+K49*12,IF(C49="H30",J49+K49*11,IF(C49="H31",J49+K49*10,0)))</f>
        <v>0</v>
      </c>
      <c r="M49" s="1087">
        <f>SUM(L49:L50)</f>
        <v>0</v>
      </c>
    </row>
    <row r="50" spans="1:13" s="153" customFormat="1" ht="13.5" customHeight="1" thickTop="1" thickBot="1" x14ac:dyDescent="0.2">
      <c r="A50" s="1095"/>
      <c r="B50" s="1084"/>
      <c r="C50" s="1083"/>
      <c r="D50" s="162" t="s">
        <v>116</v>
      </c>
      <c r="E50" s="163" t="s">
        <v>119</v>
      </c>
      <c r="F50" s="950"/>
      <c r="G50" s="950"/>
      <c r="H50" s="946">
        <f>IF(C49="H29",F50+G50*12,IF(C49="H30",F50+G50*11,IF(C49="H31",F50+G50*10,0)))</f>
        <v>0</v>
      </c>
      <c r="I50" s="1096"/>
      <c r="J50" s="950"/>
      <c r="K50" s="950"/>
      <c r="L50" s="942">
        <f>IF(C49="H29",J50+K50*12,IF(C49="H30",J50+K50*11,IF(C49="H31",J50+K50*10,0)))</f>
        <v>0</v>
      </c>
      <c r="M50" s="1097"/>
    </row>
    <row r="51" spans="1:13" s="153" customFormat="1" ht="13.5" customHeight="1" thickTop="1" thickBot="1" x14ac:dyDescent="0.2">
      <c r="A51" s="1089">
        <f>+A49+1</f>
        <v>23</v>
      </c>
      <c r="B51" s="1084" t="s">
        <v>457</v>
      </c>
      <c r="C51" s="1083"/>
      <c r="D51" s="157" t="s">
        <v>115</v>
      </c>
      <c r="E51" s="158" t="s">
        <v>117</v>
      </c>
      <c r="F51" s="948"/>
      <c r="G51" s="948"/>
      <c r="H51" s="945">
        <f>IF(C51="H29",F51+G51*12,IF(C51="H30",F51+G51*11,IF(C51="H31",F51+G51*10,0)))</f>
        <v>0</v>
      </c>
      <c r="I51" s="1085" t="s">
        <v>118</v>
      </c>
      <c r="J51" s="948"/>
      <c r="K51" s="948"/>
      <c r="L51" s="941">
        <f>IF(C51="H29",J51+K51*12,IF(C51="H30",J51+K51*11,IF(C51="H31",J51+K51*10,0)))</f>
        <v>0</v>
      </c>
      <c r="M51" s="1087">
        <f>SUM(L51:L52)</f>
        <v>0</v>
      </c>
    </row>
    <row r="52" spans="1:13" s="153" customFormat="1" ht="13.5" customHeight="1" thickTop="1" thickBot="1" x14ac:dyDescent="0.2">
      <c r="A52" s="1095"/>
      <c r="B52" s="1084"/>
      <c r="C52" s="1083"/>
      <c r="D52" s="162" t="s">
        <v>116</v>
      </c>
      <c r="E52" s="163" t="s">
        <v>119</v>
      </c>
      <c r="F52" s="950"/>
      <c r="G52" s="950"/>
      <c r="H52" s="946">
        <f>IF(C51="H29",F52+G52*12,IF(C51="H30",F52+G52*11,IF(C51="H31",F52+G52*10,0)))</f>
        <v>0</v>
      </c>
      <c r="I52" s="1096"/>
      <c r="J52" s="950"/>
      <c r="K52" s="950"/>
      <c r="L52" s="942">
        <f>IF(C51="H29",J52+K52*12,IF(C51="H30",J52+K52*11,IF(C51="H31",J52+K52*10,0)))</f>
        <v>0</v>
      </c>
      <c r="M52" s="1097"/>
    </row>
    <row r="53" spans="1:13" s="153" customFormat="1" ht="13.5" customHeight="1" thickTop="1" thickBot="1" x14ac:dyDescent="0.2">
      <c r="A53" s="1089">
        <f>+A51+1</f>
        <v>24</v>
      </c>
      <c r="B53" s="1084" t="s">
        <v>458</v>
      </c>
      <c r="C53" s="1083"/>
      <c r="D53" s="157" t="s">
        <v>115</v>
      </c>
      <c r="E53" s="158" t="s">
        <v>117</v>
      </c>
      <c r="F53" s="948"/>
      <c r="G53" s="948"/>
      <c r="H53" s="945">
        <f>IF(C53="H29",F53+G53*12,IF(C53="H30",F53+G53*11,IF(C53="H31",F53+G53*10,0)))</f>
        <v>0</v>
      </c>
      <c r="I53" s="1085" t="s">
        <v>118</v>
      </c>
      <c r="J53" s="948"/>
      <c r="K53" s="948"/>
      <c r="L53" s="941">
        <f>IF(C53="H29",J53+K53*12,IF(C53="H30",J53+K53*11,IF(C53="H31",J53+K53*10,0)))</f>
        <v>0</v>
      </c>
      <c r="M53" s="1087">
        <f>SUM(L53:L54)</f>
        <v>0</v>
      </c>
    </row>
    <row r="54" spans="1:13" s="153" customFormat="1" ht="13.5" customHeight="1" thickTop="1" thickBot="1" x14ac:dyDescent="0.2">
      <c r="A54" s="1095"/>
      <c r="B54" s="1084"/>
      <c r="C54" s="1083"/>
      <c r="D54" s="162" t="s">
        <v>116</v>
      </c>
      <c r="E54" s="163" t="s">
        <v>119</v>
      </c>
      <c r="F54" s="950"/>
      <c r="G54" s="950"/>
      <c r="H54" s="946">
        <f>IF(C53="H29",F54+G54*12,IF(C53="H30",F54+G54*11,IF(C53="H31",F54+G54*10,0)))</f>
        <v>0</v>
      </c>
      <c r="I54" s="1096"/>
      <c r="J54" s="950"/>
      <c r="K54" s="950"/>
      <c r="L54" s="942">
        <f>IF(C53="H29",J54+K54*12,IF(C53="H30",J54+K54*11,IF(C53="H31",J54+K54*10,0)))</f>
        <v>0</v>
      </c>
      <c r="M54" s="1097"/>
    </row>
    <row r="55" spans="1:13" s="153" customFormat="1" ht="13.5" customHeight="1" thickTop="1" thickBot="1" x14ac:dyDescent="0.2">
      <c r="A55" s="1089">
        <f>+A53+1</f>
        <v>25</v>
      </c>
      <c r="B55" s="1084" t="s">
        <v>459</v>
      </c>
      <c r="C55" s="1083"/>
      <c r="D55" s="157" t="s">
        <v>115</v>
      </c>
      <c r="E55" s="158" t="s">
        <v>117</v>
      </c>
      <c r="F55" s="948"/>
      <c r="G55" s="948"/>
      <c r="H55" s="945">
        <f>IF(C55="H29",F55+G55*12,IF(C55="H30",F55+G55*11,IF(C55="H31",F55+G55*10,0)))</f>
        <v>0</v>
      </c>
      <c r="I55" s="1085" t="s">
        <v>118</v>
      </c>
      <c r="J55" s="948"/>
      <c r="K55" s="948"/>
      <c r="L55" s="941">
        <f>IF(C55="H29",J55+K55*12,IF(C55="H30",J55+K55*11,IF(C55="H31",J55+K55*10,0)))</f>
        <v>0</v>
      </c>
      <c r="M55" s="1087">
        <f>SUM(L55:L56)</f>
        <v>0</v>
      </c>
    </row>
    <row r="56" spans="1:13" s="153" customFormat="1" ht="13.5" customHeight="1" thickTop="1" thickBot="1" x14ac:dyDescent="0.2">
      <c r="A56" s="1095"/>
      <c r="B56" s="1084"/>
      <c r="C56" s="1083"/>
      <c r="D56" s="162" t="s">
        <v>513</v>
      </c>
      <c r="E56" s="163" t="s">
        <v>119</v>
      </c>
      <c r="F56" s="950"/>
      <c r="G56" s="950"/>
      <c r="H56" s="946">
        <f>IF(C55="H29",F56+G56*12,IF(C55="H30",F56+G56*11,IF(C55="H31",F56+G56*10,0)))</f>
        <v>0</v>
      </c>
      <c r="I56" s="1096"/>
      <c r="J56" s="950"/>
      <c r="K56" s="950"/>
      <c r="L56" s="942">
        <f>IF(C55="H29",J56+K56*12,IF(C55="H30",J56+K56*11,IF(C55="H31",J56+K56*10,0)))</f>
        <v>0</v>
      </c>
      <c r="M56" s="1097"/>
    </row>
    <row r="57" spans="1:13" s="153" customFormat="1" ht="13.5" customHeight="1" thickTop="1" thickBot="1" x14ac:dyDescent="0.2">
      <c r="A57" s="1089">
        <f>+A55+1</f>
        <v>26</v>
      </c>
      <c r="B57" s="1084" t="s">
        <v>460</v>
      </c>
      <c r="C57" s="1083"/>
      <c r="D57" s="157" t="s">
        <v>115</v>
      </c>
      <c r="E57" s="158" t="s">
        <v>117</v>
      </c>
      <c r="F57" s="948"/>
      <c r="G57" s="948"/>
      <c r="H57" s="945">
        <f>IF(C57="H29",F57+G57*12,IF(C57="H30",F57+G57*11,IF(C57="H31",F57+G57*10,0)))</f>
        <v>0</v>
      </c>
      <c r="I57" s="1085" t="s">
        <v>118</v>
      </c>
      <c r="J57" s="948"/>
      <c r="K57" s="948"/>
      <c r="L57" s="941">
        <f>IF(C57="H29",J57+K57*12,IF(C57="H30",J57+K57*11,IF(C57="H31",J57+K57*10,0)))</f>
        <v>0</v>
      </c>
      <c r="M57" s="1087">
        <f>SUM(L57:L58)</f>
        <v>0</v>
      </c>
    </row>
    <row r="58" spans="1:13" s="153" customFormat="1" ht="13.5" customHeight="1" thickTop="1" thickBot="1" x14ac:dyDescent="0.2">
      <c r="A58" s="1095"/>
      <c r="B58" s="1084"/>
      <c r="C58" s="1083"/>
      <c r="D58" s="162" t="s">
        <v>116</v>
      </c>
      <c r="E58" s="163" t="s">
        <v>119</v>
      </c>
      <c r="F58" s="950"/>
      <c r="G58" s="950"/>
      <c r="H58" s="946">
        <f>IF(C57="H29",F58+G58*12,IF(C57="H30",F58+G58*11,IF(C57="H31",F58+G58*10,0)))</f>
        <v>0</v>
      </c>
      <c r="I58" s="1096"/>
      <c r="J58" s="950"/>
      <c r="K58" s="950"/>
      <c r="L58" s="942">
        <f>IF(C57="H29",J58+K58*12,IF(C57="H30",J58+K58*11,IF(C57="H31",J58+K58*10,0)))</f>
        <v>0</v>
      </c>
      <c r="M58" s="1097"/>
    </row>
    <row r="59" spans="1:13" s="153" customFormat="1" ht="13.5" customHeight="1" thickTop="1" thickBot="1" x14ac:dyDescent="0.2">
      <c r="A59" s="1089">
        <f>+A57+1</f>
        <v>27</v>
      </c>
      <c r="B59" s="1084" t="s">
        <v>461</v>
      </c>
      <c r="C59" s="1083"/>
      <c r="D59" s="157" t="s">
        <v>115</v>
      </c>
      <c r="E59" s="158" t="s">
        <v>117</v>
      </c>
      <c r="F59" s="948"/>
      <c r="G59" s="948"/>
      <c r="H59" s="945">
        <f>IF(C59="H29",F59+G59*12,IF(C59="H30",F59+G59*11,IF(C59="H31",F59+G59*10,0)))</f>
        <v>0</v>
      </c>
      <c r="I59" s="1085" t="s">
        <v>118</v>
      </c>
      <c r="J59" s="948"/>
      <c r="K59" s="948"/>
      <c r="L59" s="941">
        <f>IF(C59="H29",J59+K59*12,IF(C59="H30",J59+K59*11,IF(C59="H31",J59+K59*10,0)))</f>
        <v>0</v>
      </c>
      <c r="M59" s="1087">
        <f>SUM(L59:L60)</f>
        <v>0</v>
      </c>
    </row>
    <row r="60" spans="1:13" s="153" customFormat="1" ht="13.5" customHeight="1" thickTop="1" thickBot="1" x14ac:dyDescent="0.2">
      <c r="A60" s="1095"/>
      <c r="B60" s="1084"/>
      <c r="C60" s="1083"/>
      <c r="D60" s="162" t="s">
        <v>116</v>
      </c>
      <c r="E60" s="163" t="s">
        <v>119</v>
      </c>
      <c r="F60" s="950"/>
      <c r="G60" s="950"/>
      <c r="H60" s="946">
        <f>IF(C59="H29",F60+G60*12,IF(C59="H30",F60+G60*11,IF(C59="H31",F60+G60*10,0)))</f>
        <v>0</v>
      </c>
      <c r="I60" s="1096"/>
      <c r="J60" s="950"/>
      <c r="K60" s="950"/>
      <c r="L60" s="942">
        <f>IF(C59="H29",J60+K60*12,IF(C59="H30",J60+K60*11,IF(C59="H31",J60+K60*10,0)))</f>
        <v>0</v>
      </c>
      <c r="M60" s="1097"/>
    </row>
    <row r="61" spans="1:13" s="153" customFormat="1" ht="13.5" customHeight="1" thickTop="1" thickBot="1" x14ac:dyDescent="0.2">
      <c r="A61" s="1089">
        <f>+A59+1</f>
        <v>28</v>
      </c>
      <c r="B61" s="1084" t="s">
        <v>462</v>
      </c>
      <c r="C61" s="1083"/>
      <c r="D61" s="157" t="s">
        <v>115</v>
      </c>
      <c r="E61" s="158" t="s">
        <v>117</v>
      </c>
      <c r="F61" s="948"/>
      <c r="G61" s="948"/>
      <c r="H61" s="945">
        <f>IF(C61="H29",F61+G61*12,IF(C61="H30",F61+G61*11,IF(C61="H31",F61+G61*10,0)))</f>
        <v>0</v>
      </c>
      <c r="I61" s="1085" t="s">
        <v>118</v>
      </c>
      <c r="J61" s="948"/>
      <c r="K61" s="948"/>
      <c r="L61" s="941">
        <f>IF(C61="H29",J61+K61*12,IF(C61="H30",J61+K61*11,IF(C61="H31",J61+K61*10,0)))</f>
        <v>0</v>
      </c>
      <c r="M61" s="1087">
        <f>SUM(L61:L62)</f>
        <v>0</v>
      </c>
    </row>
    <row r="62" spans="1:13" s="153" customFormat="1" ht="13.5" customHeight="1" thickTop="1" thickBot="1" x14ac:dyDescent="0.2">
      <c r="A62" s="1095"/>
      <c r="B62" s="1084"/>
      <c r="C62" s="1083"/>
      <c r="D62" s="162" t="s">
        <v>116</v>
      </c>
      <c r="E62" s="163" t="s">
        <v>119</v>
      </c>
      <c r="F62" s="950"/>
      <c r="G62" s="950"/>
      <c r="H62" s="946">
        <f>IF(C61="H29",F62+G62*12,IF(C61="H30",F62+G62*11,IF(C61="H31",F62+G62*10,0)))</f>
        <v>0</v>
      </c>
      <c r="I62" s="1096"/>
      <c r="J62" s="950"/>
      <c r="K62" s="950"/>
      <c r="L62" s="942">
        <f>IF(C61="H29",J62+K62*12,IF(C61="H30",J62+K62*11,IF(C61="H31",J62+K62*10,0)))</f>
        <v>0</v>
      </c>
      <c r="M62" s="1097"/>
    </row>
    <row r="63" spans="1:13" s="153" customFormat="1" ht="13.5" customHeight="1" thickTop="1" thickBot="1" x14ac:dyDescent="0.2">
      <c r="A63" s="1089">
        <f>+A61+1</f>
        <v>29</v>
      </c>
      <c r="B63" s="1084" t="s">
        <v>463</v>
      </c>
      <c r="C63" s="1083"/>
      <c r="D63" s="157" t="s">
        <v>115</v>
      </c>
      <c r="E63" s="158" t="s">
        <v>117</v>
      </c>
      <c r="F63" s="948"/>
      <c r="G63" s="948"/>
      <c r="H63" s="945">
        <f>IF(C63="H29",F63+G63*12,IF(C63="H30",F63+G63*11,IF(C63="H31",F63+G63*10,0)))</f>
        <v>0</v>
      </c>
      <c r="I63" s="1085" t="s">
        <v>118</v>
      </c>
      <c r="J63" s="948"/>
      <c r="K63" s="948"/>
      <c r="L63" s="941">
        <f>IF(C63="H29",J63+K63*12,IF(C63="H30",J63+K63*11,IF(C63="H31",J63+K63*10,0)))</f>
        <v>0</v>
      </c>
      <c r="M63" s="1087">
        <f>SUM(L63:L64)</f>
        <v>0</v>
      </c>
    </row>
    <row r="64" spans="1:13" s="153" customFormat="1" ht="13.5" customHeight="1" thickTop="1" thickBot="1" x14ac:dyDescent="0.2">
      <c r="A64" s="1095"/>
      <c r="B64" s="1084"/>
      <c r="C64" s="1083"/>
      <c r="D64" s="162" t="s">
        <v>116</v>
      </c>
      <c r="E64" s="163" t="s">
        <v>119</v>
      </c>
      <c r="F64" s="950"/>
      <c r="G64" s="950"/>
      <c r="H64" s="946">
        <f>IF(C63="H29",F64+G64*12,IF(C63="H30",F64+G64*11,IF(C63="H31",F64+G64*10,0)))</f>
        <v>0</v>
      </c>
      <c r="I64" s="1096"/>
      <c r="J64" s="950"/>
      <c r="K64" s="950"/>
      <c r="L64" s="942">
        <f>IF(C63="H29",J64+K64*12,IF(C63="H30",J64+K64*11,IF(C63="H31",J64+K64*10,0)))</f>
        <v>0</v>
      </c>
      <c r="M64" s="1097"/>
    </row>
    <row r="65" spans="1:13" s="153" customFormat="1" ht="13.5" customHeight="1" thickTop="1" thickBot="1" x14ac:dyDescent="0.2">
      <c r="A65" s="1089">
        <f>+A63+1</f>
        <v>30</v>
      </c>
      <c r="B65" s="1084" t="s">
        <v>464</v>
      </c>
      <c r="C65" s="1083"/>
      <c r="D65" s="157" t="s">
        <v>115</v>
      </c>
      <c r="E65" s="158" t="s">
        <v>117</v>
      </c>
      <c r="F65" s="948"/>
      <c r="G65" s="948"/>
      <c r="H65" s="945">
        <f>IF(C65="H29",F65+G65*12,IF(C65="H30",F65+G65*11,IF(C65="H31",F65+G65*10,0)))</f>
        <v>0</v>
      </c>
      <c r="I65" s="1085" t="s">
        <v>118</v>
      </c>
      <c r="J65" s="948"/>
      <c r="K65" s="948"/>
      <c r="L65" s="941">
        <f>IF(C65="H29",J65+K65*12,IF(C65="H30",J65+K65*11,IF(C65="H31",J65+K65*10,0)))</f>
        <v>0</v>
      </c>
      <c r="M65" s="1087">
        <f>SUM(L65:L66)</f>
        <v>0</v>
      </c>
    </row>
    <row r="66" spans="1:13" s="153" customFormat="1" ht="13.5" customHeight="1" thickTop="1" thickBot="1" x14ac:dyDescent="0.2">
      <c r="A66" s="1095"/>
      <c r="B66" s="1084"/>
      <c r="C66" s="1083"/>
      <c r="D66" s="162" t="s">
        <v>116</v>
      </c>
      <c r="E66" s="163" t="s">
        <v>119</v>
      </c>
      <c r="F66" s="950"/>
      <c r="G66" s="950"/>
      <c r="H66" s="946">
        <f>IF(C65="H29",F66+G66*12,IF(C65="H30",F66+G66*11,IF(C65="H31",F66+G66*10,0)))</f>
        <v>0</v>
      </c>
      <c r="I66" s="1096"/>
      <c r="J66" s="950"/>
      <c r="K66" s="950"/>
      <c r="L66" s="942">
        <f>IF(C65="H29",J66+K66*12,IF(C65="H30",J66+K66*11,IF(C65="H31",J66+K66*10,0)))</f>
        <v>0</v>
      </c>
      <c r="M66" s="1097"/>
    </row>
    <row r="67" spans="1:13" s="153" customFormat="1" ht="13.5" customHeight="1" thickTop="1" thickBot="1" x14ac:dyDescent="0.2">
      <c r="A67" s="1089">
        <f>+A65+1</f>
        <v>31</v>
      </c>
      <c r="B67" s="1084" t="s">
        <v>465</v>
      </c>
      <c r="C67" s="1083"/>
      <c r="D67" s="157" t="s">
        <v>115</v>
      </c>
      <c r="E67" s="158" t="s">
        <v>117</v>
      </c>
      <c r="F67" s="948"/>
      <c r="G67" s="948"/>
      <c r="H67" s="945">
        <f>IF(C67="H29",F67+G67*12,IF(C67="H30",F67+G67*11,IF(C67="H31",F67+G67*10,0)))</f>
        <v>0</v>
      </c>
      <c r="I67" s="1085" t="s">
        <v>118</v>
      </c>
      <c r="J67" s="948"/>
      <c r="K67" s="948"/>
      <c r="L67" s="941">
        <f>IF(C67="H29",J67+K67*12,IF(C67="H30",J67+K67*11,IF(C67="H31",J67+K67*10,0)))</f>
        <v>0</v>
      </c>
      <c r="M67" s="1087">
        <f>SUM(L67:L68)</f>
        <v>0</v>
      </c>
    </row>
    <row r="68" spans="1:13" s="153" customFormat="1" ht="13.5" customHeight="1" thickTop="1" thickBot="1" x14ac:dyDescent="0.2">
      <c r="A68" s="1095"/>
      <c r="B68" s="1084"/>
      <c r="C68" s="1083"/>
      <c r="D68" s="162" t="s">
        <v>116</v>
      </c>
      <c r="E68" s="163" t="s">
        <v>119</v>
      </c>
      <c r="F68" s="950"/>
      <c r="G68" s="950"/>
      <c r="H68" s="946">
        <f>IF(C67="H29",F68+G68*12,IF(C67="H30",F68+G68*11,IF(C67="H31",F68+G68*10,0)))</f>
        <v>0</v>
      </c>
      <c r="I68" s="1096"/>
      <c r="J68" s="950"/>
      <c r="K68" s="950"/>
      <c r="L68" s="942">
        <f>IF(C67="H29",J68+K68*12,IF(C67="H30",J68+K68*11,IF(C67="H31",J68+K68*10,0)))</f>
        <v>0</v>
      </c>
      <c r="M68" s="1097"/>
    </row>
    <row r="69" spans="1:13" s="153" customFormat="1" ht="13.5" customHeight="1" thickTop="1" thickBot="1" x14ac:dyDescent="0.2">
      <c r="A69" s="1089">
        <f>+A67+1</f>
        <v>32</v>
      </c>
      <c r="B69" s="1084" t="s">
        <v>466</v>
      </c>
      <c r="C69" s="1083"/>
      <c r="D69" s="157" t="s">
        <v>115</v>
      </c>
      <c r="E69" s="158" t="s">
        <v>117</v>
      </c>
      <c r="F69" s="948"/>
      <c r="G69" s="948"/>
      <c r="H69" s="945">
        <f>IF(C69="H29",F69+G69*12,IF(C69="H30",F69+G69*11,IF(C69="H31",F69+G69*10,0)))</f>
        <v>0</v>
      </c>
      <c r="I69" s="1085" t="s">
        <v>118</v>
      </c>
      <c r="J69" s="948"/>
      <c r="K69" s="948"/>
      <c r="L69" s="941">
        <f>IF(C69="H29",J69+K69*12,IF(C69="H30",J69+K69*11,IF(C69="H31",J69+K69*10,0)))</f>
        <v>0</v>
      </c>
      <c r="M69" s="1087">
        <f>SUM(L69:L70)</f>
        <v>0</v>
      </c>
    </row>
    <row r="70" spans="1:13" s="153" customFormat="1" ht="13.5" customHeight="1" thickTop="1" thickBot="1" x14ac:dyDescent="0.2">
      <c r="A70" s="1095"/>
      <c r="B70" s="1084"/>
      <c r="C70" s="1083"/>
      <c r="D70" s="162" t="s">
        <v>116</v>
      </c>
      <c r="E70" s="163" t="s">
        <v>119</v>
      </c>
      <c r="F70" s="950"/>
      <c r="G70" s="950"/>
      <c r="H70" s="946">
        <f>IF(C69="H29",F70+G70*12,IF(C69="H30",F70+G70*11,IF(C69="H31",F70+G70*10,0)))</f>
        <v>0</v>
      </c>
      <c r="I70" s="1096"/>
      <c r="J70" s="950"/>
      <c r="K70" s="950"/>
      <c r="L70" s="942">
        <f>IF(C69="H29",J70+K70*12,IF(C69="H30",J70+K70*11,IF(C69="H31",J70+K70*10,0)))</f>
        <v>0</v>
      </c>
      <c r="M70" s="1097"/>
    </row>
    <row r="71" spans="1:13" s="153" customFormat="1" ht="13.5" customHeight="1" thickTop="1" thickBot="1" x14ac:dyDescent="0.2">
      <c r="A71" s="1089">
        <f>+A69+1</f>
        <v>33</v>
      </c>
      <c r="B71" s="1084" t="s">
        <v>467</v>
      </c>
      <c r="C71" s="1083"/>
      <c r="D71" s="157" t="s">
        <v>115</v>
      </c>
      <c r="E71" s="158" t="s">
        <v>117</v>
      </c>
      <c r="F71" s="948"/>
      <c r="G71" s="948"/>
      <c r="H71" s="945">
        <f>IF(C71="H29",F71+G71*12,IF(C71="H30",F71+G71*11,IF(C71="H31",F71+G71*10,0)))</f>
        <v>0</v>
      </c>
      <c r="I71" s="1085" t="s">
        <v>118</v>
      </c>
      <c r="J71" s="948"/>
      <c r="K71" s="948"/>
      <c r="L71" s="941">
        <f>IF(C71="H29",J71+K71*12,IF(C71="H30",J71+K71*11,IF(C71="H31",J71+K71*10,0)))</f>
        <v>0</v>
      </c>
      <c r="M71" s="1087">
        <f>SUM(L71:L72)</f>
        <v>0</v>
      </c>
    </row>
    <row r="72" spans="1:13" s="153" customFormat="1" ht="13.5" customHeight="1" thickTop="1" thickBot="1" x14ac:dyDescent="0.2">
      <c r="A72" s="1095"/>
      <c r="B72" s="1084"/>
      <c r="C72" s="1083"/>
      <c r="D72" s="162" t="s">
        <v>116</v>
      </c>
      <c r="E72" s="163" t="s">
        <v>119</v>
      </c>
      <c r="F72" s="950"/>
      <c r="G72" s="950"/>
      <c r="H72" s="946">
        <f>IF(C71="H29",F72+G72*12,IF(C71="H30",F72+G72*11,IF(C71="H31",F72+G72*10,0)))</f>
        <v>0</v>
      </c>
      <c r="I72" s="1096"/>
      <c r="J72" s="950"/>
      <c r="K72" s="950"/>
      <c r="L72" s="942">
        <f>IF(C71="H29",J72+K72*12,IF(C71="H30",J72+K72*11,IF(C71="H31",J72+K72*10,0)))</f>
        <v>0</v>
      </c>
      <c r="M72" s="1097"/>
    </row>
    <row r="73" spans="1:13" s="153" customFormat="1" ht="13.5" customHeight="1" thickTop="1" thickBot="1" x14ac:dyDescent="0.2">
      <c r="A73" s="1089">
        <f>+A71+1</f>
        <v>34</v>
      </c>
      <c r="B73" s="1084" t="s">
        <v>468</v>
      </c>
      <c r="C73" s="1083"/>
      <c r="D73" s="157" t="s">
        <v>115</v>
      </c>
      <c r="E73" s="158" t="s">
        <v>117</v>
      </c>
      <c r="F73" s="948"/>
      <c r="G73" s="948"/>
      <c r="H73" s="945">
        <f>IF(C73="H29",F73+G73*12,IF(C73="H30",F73+G73*11,IF(C73="H31",F73+G73*10,0)))</f>
        <v>0</v>
      </c>
      <c r="I73" s="1085" t="s">
        <v>118</v>
      </c>
      <c r="J73" s="948"/>
      <c r="K73" s="948"/>
      <c r="L73" s="941">
        <f>IF(C73="H29",J73+K73*12,IF(C73="H30",J73+K73*11,IF(C73="H31",J73+K73*10,0)))</f>
        <v>0</v>
      </c>
      <c r="M73" s="1087">
        <f>SUM(L73:L74)</f>
        <v>0</v>
      </c>
    </row>
    <row r="74" spans="1:13" s="153" customFormat="1" ht="13.5" customHeight="1" thickTop="1" thickBot="1" x14ac:dyDescent="0.2">
      <c r="A74" s="1095"/>
      <c r="B74" s="1084"/>
      <c r="C74" s="1083"/>
      <c r="D74" s="162" t="s">
        <v>116</v>
      </c>
      <c r="E74" s="163" t="s">
        <v>119</v>
      </c>
      <c r="F74" s="950"/>
      <c r="G74" s="950"/>
      <c r="H74" s="946">
        <f>IF(C73="H29",F74+G74*12,IF(C73="H30",F74+G74*11,IF(C73="H31",F74+G74*10,0)))</f>
        <v>0</v>
      </c>
      <c r="I74" s="1096"/>
      <c r="J74" s="950"/>
      <c r="K74" s="950"/>
      <c r="L74" s="942">
        <f>IF(C73="H29",J74+K74*12,IF(C73="H30",J74+K74*11,IF(C73="H31",J74+K74*10,0)))</f>
        <v>0</v>
      </c>
      <c r="M74" s="1097"/>
    </row>
    <row r="75" spans="1:13" s="153" customFormat="1" ht="13.5" customHeight="1" thickTop="1" thickBot="1" x14ac:dyDescent="0.2">
      <c r="A75" s="1089">
        <f>+A73+1</f>
        <v>35</v>
      </c>
      <c r="B75" s="1084" t="s">
        <v>469</v>
      </c>
      <c r="C75" s="1083"/>
      <c r="D75" s="157" t="s">
        <v>115</v>
      </c>
      <c r="E75" s="158" t="s">
        <v>117</v>
      </c>
      <c r="F75" s="948"/>
      <c r="G75" s="948"/>
      <c r="H75" s="945">
        <f>IF(C75="H29",F75+G75*12,IF(C75="H30",F75+G75*11,IF(C75="H31",F75+G75*10,0)))</f>
        <v>0</v>
      </c>
      <c r="I75" s="1085" t="s">
        <v>118</v>
      </c>
      <c r="J75" s="948"/>
      <c r="K75" s="948"/>
      <c r="L75" s="941">
        <f>IF(C75="H29",J75+K75*12,IF(C75="H30",J75+K75*11,IF(C75="H31",J75+K75*10,0)))</f>
        <v>0</v>
      </c>
      <c r="M75" s="1087">
        <f>SUM(L75:L76)</f>
        <v>0</v>
      </c>
    </row>
    <row r="76" spans="1:13" s="153" customFormat="1" ht="13.5" customHeight="1" thickTop="1" thickBot="1" x14ac:dyDescent="0.2">
      <c r="A76" s="1095"/>
      <c r="B76" s="1084"/>
      <c r="C76" s="1083"/>
      <c r="D76" s="162" t="s">
        <v>116</v>
      </c>
      <c r="E76" s="163" t="s">
        <v>119</v>
      </c>
      <c r="F76" s="950"/>
      <c r="G76" s="950"/>
      <c r="H76" s="946">
        <f>IF(C75="H29",F76+G76*12,IF(C75="H30",F76+G76*11,IF(C75="H31",F76+G76*10,0)))</f>
        <v>0</v>
      </c>
      <c r="I76" s="1096"/>
      <c r="J76" s="950"/>
      <c r="K76" s="950"/>
      <c r="L76" s="942">
        <f>IF(C75="H29",J76+K76*12,IF(C75="H30",J76+K76*11,IF(C75="H31",J76+K76*10,0)))</f>
        <v>0</v>
      </c>
      <c r="M76" s="1097"/>
    </row>
    <row r="77" spans="1:13" s="153" customFormat="1" ht="13.5" customHeight="1" thickTop="1" thickBot="1" x14ac:dyDescent="0.2">
      <c r="A77" s="1089">
        <f>+A75+1</f>
        <v>36</v>
      </c>
      <c r="B77" s="1084" t="s">
        <v>470</v>
      </c>
      <c r="C77" s="1083"/>
      <c r="D77" s="157" t="s">
        <v>115</v>
      </c>
      <c r="E77" s="158" t="s">
        <v>117</v>
      </c>
      <c r="F77" s="948"/>
      <c r="G77" s="948"/>
      <c r="H77" s="945">
        <f>IF(C77="H29",F77+G77*12,IF(C77="H30",F77+G77*11,IF(C77="H31",F77+G77*10,0)))</f>
        <v>0</v>
      </c>
      <c r="I77" s="1085" t="s">
        <v>118</v>
      </c>
      <c r="J77" s="948"/>
      <c r="K77" s="948"/>
      <c r="L77" s="941">
        <f>IF(C77="H29",J77+K77*12,IF(C77="H30",J77+K77*11,IF(C77="H31",J77+K77*10,0)))</f>
        <v>0</v>
      </c>
      <c r="M77" s="1087">
        <f>SUM(L77:L78)</f>
        <v>0</v>
      </c>
    </row>
    <row r="78" spans="1:13" s="153" customFormat="1" ht="13.5" customHeight="1" thickTop="1" thickBot="1" x14ac:dyDescent="0.2">
      <c r="A78" s="1095"/>
      <c r="B78" s="1084"/>
      <c r="C78" s="1083"/>
      <c r="D78" s="162" t="s">
        <v>116</v>
      </c>
      <c r="E78" s="163" t="s">
        <v>119</v>
      </c>
      <c r="F78" s="950"/>
      <c r="G78" s="950"/>
      <c r="H78" s="946">
        <f>IF(C77="H29",F78+G78*12,IF(C77="H30",F78+G78*11,IF(C77="H31",F78+G78*10,0)))</f>
        <v>0</v>
      </c>
      <c r="I78" s="1096"/>
      <c r="J78" s="950"/>
      <c r="K78" s="950"/>
      <c r="L78" s="942">
        <f>IF(C77="H29",J78+K78*12,IF(C77="H30",J78+K78*11,IF(C77="H31",J78+K78*10,0)))</f>
        <v>0</v>
      </c>
      <c r="M78" s="1097"/>
    </row>
    <row r="79" spans="1:13" s="153" customFormat="1" ht="13.5" customHeight="1" thickTop="1" thickBot="1" x14ac:dyDescent="0.2">
      <c r="A79" s="1089">
        <f>+A77+1</f>
        <v>37</v>
      </c>
      <c r="B79" s="1084" t="s">
        <v>471</v>
      </c>
      <c r="C79" s="1083"/>
      <c r="D79" s="157" t="s">
        <v>115</v>
      </c>
      <c r="E79" s="158" t="s">
        <v>117</v>
      </c>
      <c r="F79" s="948"/>
      <c r="G79" s="948"/>
      <c r="H79" s="945">
        <f>IF(C79="H29",F79+G79*12,IF(C79="H30",F79+G79*11,IF(C79="H31",F79+G79*10,0)))</f>
        <v>0</v>
      </c>
      <c r="I79" s="1085" t="s">
        <v>118</v>
      </c>
      <c r="J79" s="948"/>
      <c r="K79" s="948"/>
      <c r="L79" s="941">
        <f>IF(C79="H29",J79+K79*12,IF(C79="H30",J79+K79*11,IF(C79="H31",J79+K79*10,0)))</f>
        <v>0</v>
      </c>
      <c r="M79" s="1087">
        <f>SUM(L79:L80)</f>
        <v>0</v>
      </c>
    </row>
    <row r="80" spans="1:13" s="153" customFormat="1" ht="13.5" customHeight="1" thickTop="1" thickBot="1" x14ac:dyDescent="0.2">
      <c r="A80" s="1095"/>
      <c r="B80" s="1084"/>
      <c r="C80" s="1083"/>
      <c r="D80" s="162" t="s">
        <v>116</v>
      </c>
      <c r="E80" s="163" t="s">
        <v>119</v>
      </c>
      <c r="F80" s="950"/>
      <c r="G80" s="950"/>
      <c r="H80" s="946">
        <f>IF(C79="H29",F80+G80*12,IF(C79="H30",F80+G80*11,IF(C79="H31",F80+G80*10,0)))</f>
        <v>0</v>
      </c>
      <c r="I80" s="1096"/>
      <c r="J80" s="950"/>
      <c r="K80" s="950"/>
      <c r="L80" s="942">
        <f>IF(C79="H29",J80+K80*12,IF(C79="H30",J80+K80*11,IF(C79="H31",J80+K80*10,0)))</f>
        <v>0</v>
      </c>
      <c r="M80" s="1097"/>
    </row>
    <row r="81" spans="1:13" s="153" customFormat="1" ht="13.5" customHeight="1" thickTop="1" thickBot="1" x14ac:dyDescent="0.2">
      <c r="A81" s="1089">
        <f>+A79+1</f>
        <v>38</v>
      </c>
      <c r="B81" s="1084" t="s">
        <v>472</v>
      </c>
      <c r="C81" s="1083"/>
      <c r="D81" s="157" t="s">
        <v>115</v>
      </c>
      <c r="E81" s="158" t="s">
        <v>117</v>
      </c>
      <c r="F81" s="948"/>
      <c r="G81" s="948"/>
      <c r="H81" s="945">
        <f>IF(C81="H29",F81+G81*12,IF(C81="H30",F81+G81*11,IF(C81="H31",F81+G81*10,0)))</f>
        <v>0</v>
      </c>
      <c r="I81" s="1085" t="s">
        <v>118</v>
      </c>
      <c r="J81" s="948"/>
      <c r="K81" s="948"/>
      <c r="L81" s="941">
        <f>IF(C81="H29",J81+K81*12,IF(C81="H30",J81+K81*11,IF(C81="H31",J81+K81*10,0)))</f>
        <v>0</v>
      </c>
      <c r="M81" s="1087">
        <f>SUM(L81:L82)</f>
        <v>0</v>
      </c>
    </row>
    <row r="82" spans="1:13" s="153" customFormat="1" ht="13.5" customHeight="1" thickTop="1" thickBot="1" x14ac:dyDescent="0.2">
      <c r="A82" s="1095"/>
      <c r="B82" s="1084"/>
      <c r="C82" s="1083"/>
      <c r="D82" s="162" t="s">
        <v>116</v>
      </c>
      <c r="E82" s="163" t="s">
        <v>119</v>
      </c>
      <c r="F82" s="950"/>
      <c r="G82" s="950"/>
      <c r="H82" s="946">
        <f>IF(C81="H29",F82+G82*12,IF(C81="H30",F82+G82*11,IF(C81="H31",F82+G82*10,0)))</f>
        <v>0</v>
      </c>
      <c r="I82" s="1096"/>
      <c r="J82" s="950"/>
      <c r="K82" s="950"/>
      <c r="L82" s="942">
        <f>IF(C81="H29",J82+K82*12,IF(C81="H30",J82+K82*11,IF(C81="H31",J82+K82*10,0)))</f>
        <v>0</v>
      </c>
      <c r="M82" s="1097"/>
    </row>
    <row r="83" spans="1:13" s="153" customFormat="1" ht="13.5" customHeight="1" thickTop="1" thickBot="1" x14ac:dyDescent="0.2">
      <c r="A83" s="1089">
        <f>+A81+1</f>
        <v>39</v>
      </c>
      <c r="B83" s="1084" t="s">
        <v>473</v>
      </c>
      <c r="C83" s="1083"/>
      <c r="D83" s="157" t="s">
        <v>115</v>
      </c>
      <c r="E83" s="158" t="s">
        <v>117</v>
      </c>
      <c r="F83" s="948"/>
      <c r="G83" s="948"/>
      <c r="H83" s="945">
        <f>IF(C83="H29",F83+G83*12,IF(C83="H30",F83+G83*11,IF(C83="H31",F83+G83*10,0)))</f>
        <v>0</v>
      </c>
      <c r="I83" s="1085" t="s">
        <v>118</v>
      </c>
      <c r="J83" s="948"/>
      <c r="K83" s="948"/>
      <c r="L83" s="941">
        <f>IF(C83="H29",J83+K83*12,IF(C83="H30",J83+K83*11,IF(C83="H31",J83+K83*10,0)))</f>
        <v>0</v>
      </c>
      <c r="M83" s="1087">
        <f>SUM(L83:L84)</f>
        <v>0</v>
      </c>
    </row>
    <row r="84" spans="1:13" s="153" customFormat="1" ht="13.5" customHeight="1" thickTop="1" thickBot="1" x14ac:dyDescent="0.2">
      <c r="A84" s="1095"/>
      <c r="B84" s="1084"/>
      <c r="C84" s="1083"/>
      <c r="D84" s="162" t="s">
        <v>116</v>
      </c>
      <c r="E84" s="163" t="s">
        <v>119</v>
      </c>
      <c r="F84" s="950"/>
      <c r="G84" s="950"/>
      <c r="H84" s="946">
        <f>IF(C83="H29",F84+G84*12,IF(C83="H30",F84+G84*11,IF(C83="H31",F84+G84*10,0)))</f>
        <v>0</v>
      </c>
      <c r="I84" s="1096"/>
      <c r="J84" s="950"/>
      <c r="K84" s="950"/>
      <c r="L84" s="942">
        <f>IF(C83="H29",J84+K84*12,IF(C83="H30",J84+K84*11,IF(C83="H31",J84+K84*10,0)))</f>
        <v>0</v>
      </c>
      <c r="M84" s="1097"/>
    </row>
    <row r="85" spans="1:13" s="153" customFormat="1" ht="13.5" customHeight="1" thickTop="1" thickBot="1" x14ac:dyDescent="0.2">
      <c r="A85" s="1089">
        <f>+A83+1</f>
        <v>40</v>
      </c>
      <c r="B85" s="1084" t="s">
        <v>474</v>
      </c>
      <c r="C85" s="1083"/>
      <c r="D85" s="157" t="s">
        <v>115</v>
      </c>
      <c r="E85" s="158" t="s">
        <v>117</v>
      </c>
      <c r="F85" s="948"/>
      <c r="G85" s="948"/>
      <c r="H85" s="945">
        <f>IF(C85="H29",F85+G85*12,IF(C85="H30",F85+G85*11,IF(C85="H31",F85+G85*10,0)))</f>
        <v>0</v>
      </c>
      <c r="I85" s="1085" t="s">
        <v>118</v>
      </c>
      <c r="J85" s="948"/>
      <c r="K85" s="948"/>
      <c r="L85" s="941">
        <f>IF(C85="H29",J85+K85*12,IF(C85="H30",J85+K85*11,IF(C85="H31",J85+K85*10,0)))</f>
        <v>0</v>
      </c>
      <c r="M85" s="1087">
        <f>SUM(L85:L86)</f>
        <v>0</v>
      </c>
    </row>
    <row r="86" spans="1:13" s="153" customFormat="1" ht="13.5" customHeight="1" thickTop="1" thickBot="1" x14ac:dyDescent="0.2">
      <c r="A86" s="1095"/>
      <c r="B86" s="1084"/>
      <c r="C86" s="1083"/>
      <c r="D86" s="162" t="s">
        <v>116</v>
      </c>
      <c r="E86" s="163" t="s">
        <v>119</v>
      </c>
      <c r="F86" s="950"/>
      <c r="G86" s="950"/>
      <c r="H86" s="946">
        <f>IF(C85="H29",F86+G86*12,IF(C85="H30",F86+G86*11,IF(C85="H31",F86+G86*10,0)))</f>
        <v>0</v>
      </c>
      <c r="I86" s="1096"/>
      <c r="J86" s="950"/>
      <c r="K86" s="950"/>
      <c r="L86" s="942">
        <f>IF(C85="H29",J86+K86*12,IF(C85="H30",J86+K86*11,IF(C85="H31",J86+K86*10,0)))</f>
        <v>0</v>
      </c>
      <c r="M86" s="1097"/>
    </row>
    <row r="87" spans="1:13" s="153" customFormat="1" ht="13.5" customHeight="1" thickTop="1" thickBot="1" x14ac:dyDescent="0.2">
      <c r="A87" s="1089">
        <f>+A85+1</f>
        <v>41</v>
      </c>
      <c r="B87" s="1084" t="s">
        <v>475</v>
      </c>
      <c r="C87" s="1083"/>
      <c r="D87" s="157" t="s">
        <v>115</v>
      </c>
      <c r="E87" s="158" t="s">
        <v>117</v>
      </c>
      <c r="F87" s="948"/>
      <c r="G87" s="948"/>
      <c r="H87" s="945">
        <f>IF(C87="H29",F87+G87*12,IF(C87="H30",F87+G87*11,IF(C87="H31",F87+G87*10,0)))</f>
        <v>0</v>
      </c>
      <c r="I87" s="1085" t="s">
        <v>118</v>
      </c>
      <c r="J87" s="948"/>
      <c r="K87" s="948"/>
      <c r="L87" s="941">
        <f>IF(C87="H29",J87+K87*12,IF(C87="H30",J87+K87*11,IF(C87="H31",J87+K87*10,0)))</f>
        <v>0</v>
      </c>
      <c r="M87" s="1087">
        <f>SUM(L87:L88)</f>
        <v>0</v>
      </c>
    </row>
    <row r="88" spans="1:13" s="153" customFormat="1" ht="13.5" customHeight="1" thickTop="1" thickBot="1" x14ac:dyDescent="0.2">
      <c r="A88" s="1095"/>
      <c r="B88" s="1084"/>
      <c r="C88" s="1083"/>
      <c r="D88" s="162" t="s">
        <v>116</v>
      </c>
      <c r="E88" s="163" t="s">
        <v>119</v>
      </c>
      <c r="F88" s="950"/>
      <c r="G88" s="950"/>
      <c r="H88" s="946">
        <f>IF(C87="H29",F88+G88*12,IF(C87="H30",F88+G88*11,IF(C87="H31",F88+G88*10,0)))</f>
        <v>0</v>
      </c>
      <c r="I88" s="1096"/>
      <c r="J88" s="950"/>
      <c r="K88" s="950"/>
      <c r="L88" s="942">
        <f>IF(C87="H29",J88+K88*12,IF(C87="H30",J88+K88*11,IF(C87="H31",J88+K88*10,0)))</f>
        <v>0</v>
      </c>
      <c r="M88" s="1097"/>
    </row>
    <row r="89" spans="1:13" s="153" customFormat="1" ht="13.5" customHeight="1" thickTop="1" thickBot="1" x14ac:dyDescent="0.2">
      <c r="A89" s="1089">
        <f>+A87+1</f>
        <v>42</v>
      </c>
      <c r="B89" s="1084" t="s">
        <v>476</v>
      </c>
      <c r="C89" s="1083"/>
      <c r="D89" s="157" t="s">
        <v>115</v>
      </c>
      <c r="E89" s="158" t="s">
        <v>117</v>
      </c>
      <c r="F89" s="948"/>
      <c r="G89" s="948"/>
      <c r="H89" s="945">
        <f>IF(C89="H29",F89+G89*12,IF(C89="H30",F89+G89*11,IF(C89="H31",F89+G89*10,0)))</f>
        <v>0</v>
      </c>
      <c r="I89" s="1085" t="s">
        <v>118</v>
      </c>
      <c r="J89" s="948"/>
      <c r="K89" s="948"/>
      <c r="L89" s="941">
        <f>IF(C89="H29",J89+K89*12,IF(C89="H30",J89+K89*11,IF(C89="H31",J89+K89*10,0)))</f>
        <v>0</v>
      </c>
      <c r="M89" s="1087">
        <f>SUM(L89:L90)</f>
        <v>0</v>
      </c>
    </row>
    <row r="90" spans="1:13" s="153" customFormat="1" ht="13.5" customHeight="1" thickTop="1" thickBot="1" x14ac:dyDescent="0.2">
      <c r="A90" s="1095"/>
      <c r="B90" s="1084"/>
      <c r="C90" s="1083"/>
      <c r="D90" s="162" t="s">
        <v>116</v>
      </c>
      <c r="E90" s="163" t="s">
        <v>119</v>
      </c>
      <c r="F90" s="950"/>
      <c r="G90" s="950"/>
      <c r="H90" s="946">
        <f>IF(C89="H29",F90+G90*12,IF(C89="H30",F90+G90*11,IF(C89="H31",F90+G90*10,0)))</f>
        <v>0</v>
      </c>
      <c r="I90" s="1096"/>
      <c r="J90" s="950"/>
      <c r="K90" s="950"/>
      <c r="L90" s="942">
        <f>IF(C89="H29",J90+K90*12,IF(C89="H30",J90+K90*11,IF(C89="H31",J90+K90*10,0)))</f>
        <v>0</v>
      </c>
      <c r="M90" s="1097"/>
    </row>
    <row r="91" spans="1:13" s="153" customFormat="1" ht="13.5" customHeight="1" thickTop="1" thickBot="1" x14ac:dyDescent="0.2">
      <c r="A91" s="1089">
        <f>+A89+1</f>
        <v>43</v>
      </c>
      <c r="B91" s="1084" t="s">
        <v>477</v>
      </c>
      <c r="C91" s="1083"/>
      <c r="D91" s="157" t="s">
        <v>115</v>
      </c>
      <c r="E91" s="158" t="s">
        <v>117</v>
      </c>
      <c r="F91" s="948"/>
      <c r="G91" s="948"/>
      <c r="H91" s="945">
        <f>IF(C91="H29",F91+G91*12,IF(C91="H30",F91+G91*11,IF(C91="H31",F91+G91*10,0)))</f>
        <v>0</v>
      </c>
      <c r="I91" s="1085" t="s">
        <v>118</v>
      </c>
      <c r="J91" s="948"/>
      <c r="K91" s="948"/>
      <c r="L91" s="941">
        <f>IF(C91="H29",J91+K91*12,IF(C91="H30",J91+K91*11,IF(C91="H31",J91+K91*10,0)))</f>
        <v>0</v>
      </c>
      <c r="M91" s="1087">
        <f>SUM(L91:L92)</f>
        <v>0</v>
      </c>
    </row>
    <row r="92" spans="1:13" s="153" customFormat="1" ht="13.5" customHeight="1" thickTop="1" thickBot="1" x14ac:dyDescent="0.2">
      <c r="A92" s="1095"/>
      <c r="B92" s="1084"/>
      <c r="C92" s="1083"/>
      <c r="D92" s="162" t="s">
        <v>116</v>
      </c>
      <c r="E92" s="163" t="s">
        <v>119</v>
      </c>
      <c r="F92" s="950"/>
      <c r="G92" s="950"/>
      <c r="H92" s="946">
        <f>IF(C91="H29",F92+G92*12,IF(C91="H30",F92+G92*11,IF(C91="H31",F92+G92*10,0)))</f>
        <v>0</v>
      </c>
      <c r="I92" s="1096"/>
      <c r="J92" s="950"/>
      <c r="K92" s="950"/>
      <c r="L92" s="942">
        <f>IF(C91="H29",J92+K92*12,IF(C91="H30",J92+K92*11,IF(C91="H31",J92+K92*10,0)))</f>
        <v>0</v>
      </c>
      <c r="M92" s="1097"/>
    </row>
    <row r="93" spans="1:13" s="153" customFormat="1" ht="13.5" customHeight="1" thickTop="1" thickBot="1" x14ac:dyDescent="0.2">
      <c r="A93" s="1089">
        <f>+A91+1</f>
        <v>44</v>
      </c>
      <c r="B93" s="1084" t="s">
        <v>478</v>
      </c>
      <c r="C93" s="1083"/>
      <c r="D93" s="157" t="s">
        <v>115</v>
      </c>
      <c r="E93" s="158" t="s">
        <v>117</v>
      </c>
      <c r="F93" s="948"/>
      <c r="G93" s="948"/>
      <c r="H93" s="945">
        <f>IF(C93="H29",F93+G93*12,IF(C93="H30",F93+G93*11,IF(C93="H31",F93+G93*10,0)))</f>
        <v>0</v>
      </c>
      <c r="I93" s="1085" t="s">
        <v>118</v>
      </c>
      <c r="J93" s="948"/>
      <c r="K93" s="948"/>
      <c r="L93" s="941">
        <f>IF(C93="H29",J93+K93*12,IF(C93="H30",J93+K93*11,IF(C93="H31",J93+K93*10,0)))</f>
        <v>0</v>
      </c>
      <c r="M93" s="1087">
        <f>SUM(L93:L94)</f>
        <v>0</v>
      </c>
    </row>
    <row r="94" spans="1:13" s="153" customFormat="1" ht="13.5" customHeight="1" thickTop="1" thickBot="1" x14ac:dyDescent="0.2">
      <c r="A94" s="1095"/>
      <c r="B94" s="1084"/>
      <c r="C94" s="1083"/>
      <c r="D94" s="162" t="s">
        <v>116</v>
      </c>
      <c r="E94" s="163" t="s">
        <v>119</v>
      </c>
      <c r="F94" s="950"/>
      <c r="G94" s="950"/>
      <c r="H94" s="946">
        <f>IF(C93="H29",F94+G94*12,IF(C93="H30",F94+G94*11,IF(C93="H31",F94+G94*10,0)))</f>
        <v>0</v>
      </c>
      <c r="I94" s="1096"/>
      <c r="J94" s="950"/>
      <c r="K94" s="950"/>
      <c r="L94" s="942">
        <f>IF(C93="H29",J94+K94*12,IF(C93="H30",J94+K94*11,IF(C93="H31",J94+K94*10,0)))</f>
        <v>0</v>
      </c>
      <c r="M94" s="1097"/>
    </row>
    <row r="95" spans="1:13" s="153" customFormat="1" ht="13.5" customHeight="1" thickTop="1" thickBot="1" x14ac:dyDescent="0.2">
      <c r="A95" s="1089">
        <f>+A93+1</f>
        <v>45</v>
      </c>
      <c r="B95" s="1084" t="s">
        <v>479</v>
      </c>
      <c r="C95" s="1083"/>
      <c r="D95" s="157" t="s">
        <v>115</v>
      </c>
      <c r="E95" s="158" t="s">
        <v>117</v>
      </c>
      <c r="F95" s="948"/>
      <c r="G95" s="948"/>
      <c r="H95" s="945">
        <f>IF(C95="H29",F95+G95*12,IF(C95="H30",F95+G95*11,IF(C95="H31",F95+G95*10,0)))</f>
        <v>0</v>
      </c>
      <c r="I95" s="1085" t="s">
        <v>118</v>
      </c>
      <c r="J95" s="948"/>
      <c r="K95" s="948"/>
      <c r="L95" s="941">
        <f>IF(C95="H29",J95+K95*12,IF(C95="H30",J95+K95*11,IF(C95="H31",J95+K95*10,0)))</f>
        <v>0</v>
      </c>
      <c r="M95" s="1087">
        <f>SUM(L95:L96)</f>
        <v>0</v>
      </c>
    </row>
    <row r="96" spans="1:13" s="153" customFormat="1" ht="13.5" customHeight="1" thickTop="1" thickBot="1" x14ac:dyDescent="0.2">
      <c r="A96" s="1095"/>
      <c r="B96" s="1084"/>
      <c r="C96" s="1083"/>
      <c r="D96" s="162" t="s">
        <v>116</v>
      </c>
      <c r="E96" s="163" t="s">
        <v>119</v>
      </c>
      <c r="F96" s="950"/>
      <c r="G96" s="950"/>
      <c r="H96" s="946">
        <f>IF(C95="H29",F96+G96*12,IF(C95="H30",F96+G96*11,IF(C95="H31",F96+G96*10,0)))</f>
        <v>0</v>
      </c>
      <c r="I96" s="1096"/>
      <c r="J96" s="950"/>
      <c r="K96" s="950"/>
      <c r="L96" s="942">
        <f>IF(C95="H29",J96+K96*12,IF(C95="H30",J96+K96*11,IF(C95="H31",J96+K96*10,0)))</f>
        <v>0</v>
      </c>
      <c r="M96" s="1097"/>
    </row>
    <row r="97" spans="1:13" s="153" customFormat="1" ht="13.5" customHeight="1" thickTop="1" thickBot="1" x14ac:dyDescent="0.2">
      <c r="A97" s="1089">
        <f>+A95+1</f>
        <v>46</v>
      </c>
      <c r="B97" s="1084" t="s">
        <v>480</v>
      </c>
      <c r="C97" s="1083"/>
      <c r="D97" s="157" t="s">
        <v>115</v>
      </c>
      <c r="E97" s="158" t="s">
        <v>117</v>
      </c>
      <c r="F97" s="948"/>
      <c r="G97" s="948"/>
      <c r="H97" s="945">
        <f>IF(C97="H29",F97+G97*12,IF(C97="H30",F97+G97*11,IF(C97="H31",F97+G97*10,0)))</f>
        <v>0</v>
      </c>
      <c r="I97" s="1085" t="s">
        <v>118</v>
      </c>
      <c r="J97" s="948"/>
      <c r="K97" s="948"/>
      <c r="L97" s="941">
        <f>IF(C97="H29",J97+K97*12,IF(C97="H30",J97+K97*11,IF(C97="H31",J97+K97*10,0)))</f>
        <v>0</v>
      </c>
      <c r="M97" s="1087">
        <f>SUM(L97:L98)</f>
        <v>0</v>
      </c>
    </row>
    <row r="98" spans="1:13" s="153" customFormat="1" ht="13.5" customHeight="1" thickTop="1" thickBot="1" x14ac:dyDescent="0.2">
      <c r="A98" s="1090"/>
      <c r="B98" s="1084"/>
      <c r="C98" s="1083"/>
      <c r="D98" s="166" t="s">
        <v>116</v>
      </c>
      <c r="E98" s="167" t="s">
        <v>119</v>
      </c>
      <c r="F98" s="949"/>
      <c r="G98" s="949"/>
      <c r="H98" s="946">
        <f>IF(C97="H29",F98+G98*12,IF(C97="H30",F98+G98*11,IF(C97="H31",F98+G98*10,0)))</f>
        <v>0</v>
      </c>
      <c r="I98" s="1086"/>
      <c r="J98" s="949"/>
      <c r="K98" s="949"/>
      <c r="L98" s="942">
        <f>IF(C97="H29",J98+K98*12,IF(C97="H30",J98+K98*11,IF(C97="H31",J98+K98*10,0)))</f>
        <v>0</v>
      </c>
      <c r="M98" s="1088"/>
    </row>
    <row r="99" spans="1:13" s="153" customFormat="1" ht="13.5" customHeight="1" thickTop="1" thickBot="1" x14ac:dyDescent="0.2">
      <c r="A99" s="1089">
        <f>+A97+1</f>
        <v>47</v>
      </c>
      <c r="B99" s="1084" t="s">
        <v>481</v>
      </c>
      <c r="C99" s="1083"/>
      <c r="D99" s="157" t="s">
        <v>115</v>
      </c>
      <c r="E99" s="158" t="s">
        <v>117</v>
      </c>
      <c r="F99" s="948"/>
      <c r="G99" s="948"/>
      <c r="H99" s="945">
        <f>IF(C99="H29",F99+G99*12,IF(C99="H30",F99+G99*11,IF(C99="H31",F99+G99*10,0)))</f>
        <v>0</v>
      </c>
      <c r="I99" s="1085" t="s">
        <v>118</v>
      </c>
      <c r="J99" s="948"/>
      <c r="K99" s="948"/>
      <c r="L99" s="941">
        <f>IF(C99="H29",J99+K99*12,IF(C99="H30",J99+K99*11,IF(C99="H31",J99+K99*10,0)))</f>
        <v>0</v>
      </c>
      <c r="M99" s="1087">
        <f>SUM(L99:L100)</f>
        <v>0</v>
      </c>
    </row>
    <row r="100" spans="1:13" s="153" customFormat="1" ht="13.5" customHeight="1" thickTop="1" thickBot="1" x14ac:dyDescent="0.2">
      <c r="A100" s="1090"/>
      <c r="B100" s="1084"/>
      <c r="C100" s="1083"/>
      <c r="D100" s="166" t="s">
        <v>116</v>
      </c>
      <c r="E100" s="167" t="s">
        <v>119</v>
      </c>
      <c r="F100" s="949"/>
      <c r="G100" s="949"/>
      <c r="H100" s="946">
        <f>IF(C99="H29",F100+G100*12,IF(C99="H30",F100+G100*11,IF(C99="H31",F100+G100*10,0)))</f>
        <v>0</v>
      </c>
      <c r="I100" s="1086"/>
      <c r="J100" s="949"/>
      <c r="K100" s="949"/>
      <c r="L100" s="942">
        <f>IF(C99="H29",J100+K100*12,IF(C99="H30",J100+K100*11,IF(C99="H31",J100+K100*10,0)))</f>
        <v>0</v>
      </c>
      <c r="M100" s="1088"/>
    </row>
    <row r="101" spans="1:13" s="153" customFormat="1" ht="13.5" customHeight="1" thickTop="1" thickBot="1" x14ac:dyDescent="0.2">
      <c r="A101" s="1089">
        <f>+A99+1</f>
        <v>48</v>
      </c>
      <c r="B101" s="1084" t="s">
        <v>482</v>
      </c>
      <c r="C101" s="1083"/>
      <c r="D101" s="157" t="s">
        <v>115</v>
      </c>
      <c r="E101" s="158" t="s">
        <v>117</v>
      </c>
      <c r="F101" s="948"/>
      <c r="G101" s="948"/>
      <c r="H101" s="945">
        <f>IF(C101="H29",F101+G101*12,IF(C101="H30",F101+G101*11,IF(C101="H31",F101+G101*10,0)))</f>
        <v>0</v>
      </c>
      <c r="I101" s="1085" t="s">
        <v>118</v>
      </c>
      <c r="J101" s="948"/>
      <c r="K101" s="948"/>
      <c r="L101" s="941">
        <f>IF(C101="H29",J101+K101*12,IF(C101="H30",J101+K101*11,IF(C101="H31",J101+K101*10,0)))</f>
        <v>0</v>
      </c>
      <c r="M101" s="1087">
        <f>SUM(L101:L102)</f>
        <v>0</v>
      </c>
    </row>
    <row r="102" spans="1:13" s="153" customFormat="1" ht="13.5" customHeight="1" thickTop="1" thickBot="1" x14ac:dyDescent="0.2">
      <c r="A102" s="1090"/>
      <c r="B102" s="1084"/>
      <c r="C102" s="1083"/>
      <c r="D102" s="166" t="s">
        <v>116</v>
      </c>
      <c r="E102" s="167" t="s">
        <v>119</v>
      </c>
      <c r="F102" s="949"/>
      <c r="G102" s="949"/>
      <c r="H102" s="946">
        <f>IF(C101="H29",F102+G102*12,IF(C101="H30",F102+G102*11,IF(C101="H31",F102+G102*10,0)))</f>
        <v>0</v>
      </c>
      <c r="I102" s="1086"/>
      <c r="J102" s="949"/>
      <c r="K102" s="949"/>
      <c r="L102" s="942">
        <f>IF(C101="H29",J102+K102*12,IF(C101="H30",J102+K102*11,IF(C101="H31",J102+K102*10,0)))</f>
        <v>0</v>
      </c>
      <c r="M102" s="1088"/>
    </row>
    <row r="103" spans="1:13" s="153" customFormat="1" ht="13.5" customHeight="1" thickTop="1" thickBot="1" x14ac:dyDescent="0.2">
      <c r="A103" s="1089">
        <f>+A101+1</f>
        <v>49</v>
      </c>
      <c r="B103" s="1084" t="s">
        <v>483</v>
      </c>
      <c r="C103" s="1083"/>
      <c r="D103" s="157" t="s">
        <v>115</v>
      </c>
      <c r="E103" s="158" t="s">
        <v>117</v>
      </c>
      <c r="F103" s="948"/>
      <c r="G103" s="948"/>
      <c r="H103" s="945">
        <f>IF(C103="H29",F103+G103*12,IF(C103="H30",F103+G103*11,IF(C103="H31",F103+G103*10,0)))</f>
        <v>0</v>
      </c>
      <c r="I103" s="1085" t="s">
        <v>118</v>
      </c>
      <c r="J103" s="948"/>
      <c r="K103" s="948"/>
      <c r="L103" s="941">
        <f>IF(C103="H29",J103+K103*12,IF(C103="H30",J103+K103*11,IF(C103="H31",J103+K103*10,0)))</f>
        <v>0</v>
      </c>
      <c r="M103" s="1087">
        <f>SUM(L103:L104)</f>
        <v>0</v>
      </c>
    </row>
    <row r="104" spans="1:13" s="153" customFormat="1" ht="13.5" customHeight="1" thickTop="1" thickBot="1" x14ac:dyDescent="0.2">
      <c r="A104" s="1095"/>
      <c r="B104" s="1084"/>
      <c r="C104" s="1083"/>
      <c r="D104" s="162" t="s">
        <v>116</v>
      </c>
      <c r="E104" s="163" t="s">
        <v>119</v>
      </c>
      <c r="F104" s="950"/>
      <c r="G104" s="950"/>
      <c r="H104" s="946">
        <f>IF(C103="H29",F104+G104*12,IF(C103="H30",F104+G104*11,IF(C103="H31",F104+G104*10,0)))</f>
        <v>0</v>
      </c>
      <c r="I104" s="1096"/>
      <c r="J104" s="950"/>
      <c r="K104" s="950"/>
      <c r="L104" s="942">
        <f>IF(C103="H29",J104+K104*12,IF(C103="H30",J104+K104*11,IF(C103="H31",J104+K104*10,0)))</f>
        <v>0</v>
      </c>
      <c r="M104" s="1097"/>
    </row>
    <row r="105" spans="1:13" s="153" customFormat="1" ht="13.5" customHeight="1" thickTop="1" thickBot="1" x14ac:dyDescent="0.2">
      <c r="A105" s="1089">
        <f>+A103+1</f>
        <v>50</v>
      </c>
      <c r="B105" s="1084" t="s">
        <v>484</v>
      </c>
      <c r="C105" s="1083"/>
      <c r="D105" s="157" t="s">
        <v>115</v>
      </c>
      <c r="E105" s="158" t="s">
        <v>117</v>
      </c>
      <c r="F105" s="948"/>
      <c r="G105" s="948"/>
      <c r="H105" s="945">
        <f>IF(C105="H29",F105+G105*12,IF(C105="H30",F105+G105*11,IF(C105="H31",F105+G105*10,0)))</f>
        <v>0</v>
      </c>
      <c r="I105" s="1085" t="s">
        <v>118</v>
      </c>
      <c r="J105" s="948"/>
      <c r="K105" s="948"/>
      <c r="L105" s="941">
        <f>IF(C105="H29",J105+K105*12,IF(C105="H30",J105+K105*11,IF(C105="H31",J105+K105*10,0)))</f>
        <v>0</v>
      </c>
      <c r="M105" s="1087">
        <f>SUM(L105:L106)</f>
        <v>0</v>
      </c>
    </row>
    <row r="106" spans="1:13" s="153" customFormat="1" ht="13.5" customHeight="1" thickTop="1" thickBot="1" x14ac:dyDescent="0.2">
      <c r="A106" s="1095"/>
      <c r="B106" s="1084"/>
      <c r="C106" s="1083"/>
      <c r="D106" s="162" t="s">
        <v>116</v>
      </c>
      <c r="E106" s="163" t="s">
        <v>119</v>
      </c>
      <c r="F106" s="950"/>
      <c r="G106" s="950"/>
      <c r="H106" s="946">
        <f>IF(C105="H29",F106+G106*12,IF(C105="H30",F106+G106*11,IF(C105="H31",F106+G106*10,0)))</f>
        <v>0</v>
      </c>
      <c r="I106" s="1096"/>
      <c r="J106" s="950"/>
      <c r="K106" s="950"/>
      <c r="L106" s="942">
        <f>IF(C105="H29",J106+K106*12,IF(C105="H30",J106+K106*11,IF(C105="H31",J106+K106*10,0)))</f>
        <v>0</v>
      </c>
      <c r="M106" s="1097"/>
    </row>
    <row r="107" spans="1:13" s="153" customFormat="1" ht="13.5" customHeight="1" thickTop="1" thickBot="1" x14ac:dyDescent="0.2">
      <c r="A107" s="1089">
        <f>+A105+1</f>
        <v>51</v>
      </c>
      <c r="B107" s="1084" t="s">
        <v>485</v>
      </c>
      <c r="C107" s="1083"/>
      <c r="D107" s="157" t="s">
        <v>115</v>
      </c>
      <c r="E107" s="158" t="s">
        <v>117</v>
      </c>
      <c r="F107" s="948"/>
      <c r="G107" s="948"/>
      <c r="H107" s="945">
        <f>IF(C107="H29",F107+G107*12,IF(C107="H30",F107+G107*11,IF(C107="H31",F107+G107*10,0)))</f>
        <v>0</v>
      </c>
      <c r="I107" s="1085" t="s">
        <v>118</v>
      </c>
      <c r="J107" s="948"/>
      <c r="K107" s="948"/>
      <c r="L107" s="941">
        <f>IF(C107="H29",J107+K107*12,IF(C107="H30",J107+K107*11,IF(C107="H31",J107+K107*10,0)))</f>
        <v>0</v>
      </c>
      <c r="M107" s="1087">
        <f>SUM(L107:L108)</f>
        <v>0</v>
      </c>
    </row>
    <row r="108" spans="1:13" s="153" customFormat="1" ht="13.5" customHeight="1" thickTop="1" thickBot="1" x14ac:dyDescent="0.2">
      <c r="A108" s="1095"/>
      <c r="B108" s="1084"/>
      <c r="C108" s="1083"/>
      <c r="D108" s="162" t="s">
        <v>116</v>
      </c>
      <c r="E108" s="163" t="s">
        <v>119</v>
      </c>
      <c r="F108" s="950"/>
      <c r="G108" s="950"/>
      <c r="H108" s="946">
        <f>IF(C107="H29",F108+G108*12,IF(C107="H30",F108+G108*11,IF(C107="H31",F108+G108*10,0)))</f>
        <v>0</v>
      </c>
      <c r="I108" s="1096"/>
      <c r="J108" s="950"/>
      <c r="K108" s="950"/>
      <c r="L108" s="942">
        <f>IF(C107="H29",J108+K108*12,IF(C107="H30",J108+K108*11,IF(C107="H31",J108+K108*10,0)))</f>
        <v>0</v>
      </c>
      <c r="M108" s="1097"/>
    </row>
    <row r="109" spans="1:13" s="153" customFormat="1" ht="13.5" customHeight="1" thickTop="1" thickBot="1" x14ac:dyDescent="0.2">
      <c r="A109" s="1089">
        <f>+A107+1</f>
        <v>52</v>
      </c>
      <c r="B109" s="1084" t="s">
        <v>486</v>
      </c>
      <c r="C109" s="1083"/>
      <c r="D109" s="157" t="s">
        <v>115</v>
      </c>
      <c r="E109" s="158" t="s">
        <v>117</v>
      </c>
      <c r="F109" s="948"/>
      <c r="G109" s="948"/>
      <c r="H109" s="945">
        <f>IF(C109="H29",F109+G109*12,IF(C109="H30",F109+G109*11,IF(C109="H31",F109+G109*10,0)))</f>
        <v>0</v>
      </c>
      <c r="I109" s="1085" t="s">
        <v>118</v>
      </c>
      <c r="J109" s="948"/>
      <c r="K109" s="948"/>
      <c r="L109" s="941">
        <f>IF(C109="H29",J109+K109*12,IF(C109="H30",J109+K109*11,IF(C109="H31",J109+K109*10,0)))</f>
        <v>0</v>
      </c>
      <c r="M109" s="1087">
        <f>SUM(L109:L110)</f>
        <v>0</v>
      </c>
    </row>
    <row r="110" spans="1:13" s="153" customFormat="1" ht="13.5" customHeight="1" thickTop="1" thickBot="1" x14ac:dyDescent="0.2">
      <c r="A110" s="1095"/>
      <c r="B110" s="1084"/>
      <c r="C110" s="1083"/>
      <c r="D110" s="162" t="s">
        <v>116</v>
      </c>
      <c r="E110" s="163" t="s">
        <v>119</v>
      </c>
      <c r="F110" s="950"/>
      <c r="G110" s="950"/>
      <c r="H110" s="946">
        <f>IF(C109="H29",F110+G110*12,IF(C109="H30",F110+G110*11,IF(C109="H31",F110+G110*10,0)))</f>
        <v>0</v>
      </c>
      <c r="I110" s="1096"/>
      <c r="J110" s="950"/>
      <c r="K110" s="950"/>
      <c r="L110" s="942">
        <f>IF(C109="H29",J110+K110*12,IF(C109="H30",J110+K110*11,IF(C109="H31",J110+K110*10,0)))</f>
        <v>0</v>
      </c>
      <c r="M110" s="1097"/>
    </row>
    <row r="111" spans="1:13" s="153" customFormat="1" ht="13.5" customHeight="1" thickTop="1" thickBot="1" x14ac:dyDescent="0.2">
      <c r="A111" s="1089">
        <f>+A109+1</f>
        <v>53</v>
      </c>
      <c r="B111" s="1084" t="s">
        <v>487</v>
      </c>
      <c r="C111" s="1083"/>
      <c r="D111" s="157" t="s">
        <v>115</v>
      </c>
      <c r="E111" s="158" t="s">
        <v>117</v>
      </c>
      <c r="F111" s="948"/>
      <c r="G111" s="948"/>
      <c r="H111" s="945">
        <f>IF(C111="H29",F111+G111*12,IF(C111="H30",F111+G111*11,IF(C111="H31",F111+G111*10,0)))</f>
        <v>0</v>
      </c>
      <c r="I111" s="1085" t="s">
        <v>118</v>
      </c>
      <c r="J111" s="948"/>
      <c r="K111" s="948"/>
      <c r="L111" s="941">
        <f>IF(C111="H29",J111+K111*12,IF(C111="H30",J111+K111*11,IF(C111="H31",J111+K111*10,0)))</f>
        <v>0</v>
      </c>
      <c r="M111" s="1087">
        <f>SUM(L111:L112)</f>
        <v>0</v>
      </c>
    </row>
    <row r="112" spans="1:13" s="153" customFormat="1" ht="13.5" customHeight="1" thickTop="1" thickBot="1" x14ac:dyDescent="0.2">
      <c r="A112" s="1095"/>
      <c r="B112" s="1084"/>
      <c r="C112" s="1083"/>
      <c r="D112" s="162" t="s">
        <v>116</v>
      </c>
      <c r="E112" s="163" t="s">
        <v>119</v>
      </c>
      <c r="F112" s="950"/>
      <c r="G112" s="950"/>
      <c r="H112" s="946">
        <f>IF(C111="H29",F112+G112*12,IF(C111="H30",F112+G112*11,IF(C111="H31",F112+G112*10,0)))</f>
        <v>0</v>
      </c>
      <c r="I112" s="1096"/>
      <c r="J112" s="950"/>
      <c r="K112" s="950"/>
      <c r="L112" s="942">
        <f>IF(C111="H29",J112+K112*12,IF(C111="H30",J112+K112*11,IF(C111="H31",J112+K112*10,0)))</f>
        <v>0</v>
      </c>
      <c r="M112" s="1097"/>
    </row>
    <row r="113" spans="1:13" s="153" customFormat="1" ht="13.5" customHeight="1" thickTop="1" thickBot="1" x14ac:dyDescent="0.2">
      <c r="A113" s="1089">
        <f>+A111+1</f>
        <v>54</v>
      </c>
      <c r="B113" s="1084" t="s">
        <v>488</v>
      </c>
      <c r="C113" s="1083"/>
      <c r="D113" s="157" t="s">
        <v>115</v>
      </c>
      <c r="E113" s="158" t="s">
        <v>117</v>
      </c>
      <c r="F113" s="948"/>
      <c r="G113" s="948"/>
      <c r="H113" s="945">
        <f>IF(C113="H29",F113+G113*12,IF(C113="H30",F113+G113*11,IF(C113="H31",F113+G113*10,0)))</f>
        <v>0</v>
      </c>
      <c r="I113" s="1085" t="s">
        <v>118</v>
      </c>
      <c r="J113" s="948"/>
      <c r="K113" s="948"/>
      <c r="L113" s="941">
        <f>IF(C113="H29",J113+K113*12,IF(C113="H30",J113+K113*11,IF(C113="H31",J113+K113*10,0)))</f>
        <v>0</v>
      </c>
      <c r="M113" s="1087">
        <f>SUM(L113:L114)</f>
        <v>0</v>
      </c>
    </row>
    <row r="114" spans="1:13" s="153" customFormat="1" ht="13.5" customHeight="1" thickTop="1" thickBot="1" x14ac:dyDescent="0.2">
      <c r="A114" s="1095"/>
      <c r="B114" s="1084"/>
      <c r="C114" s="1083"/>
      <c r="D114" s="162" t="s">
        <v>116</v>
      </c>
      <c r="E114" s="163" t="s">
        <v>119</v>
      </c>
      <c r="F114" s="950"/>
      <c r="G114" s="950"/>
      <c r="H114" s="946">
        <f>IF(C113="H29",F114+G114*12,IF(C113="H30",F114+G114*11,IF(C113="H31",F114+G114*10,0)))</f>
        <v>0</v>
      </c>
      <c r="I114" s="1096"/>
      <c r="J114" s="950"/>
      <c r="K114" s="950"/>
      <c r="L114" s="942">
        <f>IF(C113="H29",J114+K114*12,IF(C113="H30",J114+K114*11,IF(C113="H31",J114+K114*10,0)))</f>
        <v>0</v>
      </c>
      <c r="M114" s="1097"/>
    </row>
    <row r="115" spans="1:13" s="153" customFormat="1" ht="13.5" customHeight="1" thickTop="1" thickBot="1" x14ac:dyDescent="0.2">
      <c r="A115" s="1089">
        <f>+A113+1</f>
        <v>55</v>
      </c>
      <c r="B115" s="1084" t="s">
        <v>489</v>
      </c>
      <c r="C115" s="1083"/>
      <c r="D115" s="157" t="s">
        <v>115</v>
      </c>
      <c r="E115" s="158" t="s">
        <v>117</v>
      </c>
      <c r="F115" s="948"/>
      <c r="G115" s="948"/>
      <c r="H115" s="945">
        <f>IF(C115="H29",F115+G115*12,IF(C115="H30",F115+G115*11,IF(C115="H31",F115+G115*10,0)))</f>
        <v>0</v>
      </c>
      <c r="I115" s="1085" t="s">
        <v>118</v>
      </c>
      <c r="J115" s="948"/>
      <c r="K115" s="948"/>
      <c r="L115" s="941">
        <f>IF(C115="H29",J115+K115*12,IF(C115="H30",J115+K115*11,IF(C115="H31",J115+K115*10,0)))</f>
        <v>0</v>
      </c>
      <c r="M115" s="1087">
        <f>SUM(L115:L116)</f>
        <v>0</v>
      </c>
    </row>
    <row r="116" spans="1:13" s="153" customFormat="1" ht="13.5" customHeight="1" thickTop="1" thickBot="1" x14ac:dyDescent="0.2">
      <c r="A116" s="1095"/>
      <c r="B116" s="1084"/>
      <c r="C116" s="1083"/>
      <c r="D116" s="162" t="s">
        <v>116</v>
      </c>
      <c r="E116" s="163" t="s">
        <v>119</v>
      </c>
      <c r="F116" s="950"/>
      <c r="G116" s="950"/>
      <c r="H116" s="946">
        <f>IF(C115="H29",F116+G116*12,IF(C115="H30",F116+G116*11,IF(C115="H31",F116+G116*10,0)))</f>
        <v>0</v>
      </c>
      <c r="I116" s="1096"/>
      <c r="J116" s="950"/>
      <c r="K116" s="950"/>
      <c r="L116" s="942">
        <f>IF(C115="H29",J116+K116*12,IF(C115="H30",J116+K116*11,IF(C115="H31",J116+K116*10,0)))</f>
        <v>0</v>
      </c>
      <c r="M116" s="1097"/>
    </row>
    <row r="117" spans="1:13" s="153" customFormat="1" ht="13.5" customHeight="1" thickTop="1" thickBot="1" x14ac:dyDescent="0.2">
      <c r="A117" s="1089">
        <f>+A115+1</f>
        <v>56</v>
      </c>
      <c r="B117" s="1084" t="s">
        <v>490</v>
      </c>
      <c r="C117" s="1083"/>
      <c r="D117" s="157" t="s">
        <v>115</v>
      </c>
      <c r="E117" s="158" t="s">
        <v>117</v>
      </c>
      <c r="F117" s="948"/>
      <c r="G117" s="948"/>
      <c r="H117" s="945">
        <f>IF(C117="H29",F117+G117*12,IF(C117="H30",F117+G117*11,IF(C117="H31",F117+G117*10,0)))</f>
        <v>0</v>
      </c>
      <c r="I117" s="1085" t="s">
        <v>118</v>
      </c>
      <c r="J117" s="948"/>
      <c r="K117" s="948"/>
      <c r="L117" s="941">
        <f>IF(C117="H29",J117+K117*12,IF(C117="H30",J117+K117*11,IF(C117="H31",J117+K117*10,0)))</f>
        <v>0</v>
      </c>
      <c r="M117" s="1087">
        <f>SUM(L117:L118)</f>
        <v>0</v>
      </c>
    </row>
    <row r="118" spans="1:13" s="153" customFormat="1" ht="13.5" customHeight="1" thickTop="1" thickBot="1" x14ac:dyDescent="0.2">
      <c r="A118" s="1095"/>
      <c r="B118" s="1084"/>
      <c r="C118" s="1083"/>
      <c r="D118" s="162" t="s">
        <v>116</v>
      </c>
      <c r="E118" s="163" t="s">
        <v>119</v>
      </c>
      <c r="F118" s="950"/>
      <c r="G118" s="950"/>
      <c r="H118" s="946">
        <f>IF(C117="H29",F118+G118*12,IF(C117="H30",F118+G118*11,IF(C117="H31",F118+G118*10,0)))</f>
        <v>0</v>
      </c>
      <c r="I118" s="1096"/>
      <c r="J118" s="950"/>
      <c r="K118" s="950"/>
      <c r="L118" s="942">
        <f>IF(C117="H29",J118+K118*12,IF(C117="H30",J118+K118*11,IF(C117="H31",J118+K118*10,0)))</f>
        <v>0</v>
      </c>
      <c r="M118" s="1097"/>
    </row>
    <row r="119" spans="1:13" s="153" customFormat="1" ht="13.5" customHeight="1" thickTop="1" thickBot="1" x14ac:dyDescent="0.2">
      <c r="A119" s="1089">
        <f>+A117+1</f>
        <v>57</v>
      </c>
      <c r="B119" s="1084" t="s">
        <v>491</v>
      </c>
      <c r="C119" s="1083"/>
      <c r="D119" s="157" t="s">
        <v>115</v>
      </c>
      <c r="E119" s="158" t="s">
        <v>117</v>
      </c>
      <c r="F119" s="948"/>
      <c r="G119" s="948"/>
      <c r="H119" s="945">
        <f>IF(C119="H29",F119+G119*12,IF(C119="H30",F119+G119*11,IF(C119="H31",F119+G119*10,0)))</f>
        <v>0</v>
      </c>
      <c r="I119" s="1085" t="s">
        <v>118</v>
      </c>
      <c r="J119" s="948"/>
      <c r="K119" s="948"/>
      <c r="L119" s="941">
        <f>IF(C119="H29",J119+K119*12,IF(C119="H30",J119+K119*11,IF(C119="H31",J119+K119*10,0)))</f>
        <v>0</v>
      </c>
      <c r="M119" s="1087">
        <f>SUM(L119:L120)</f>
        <v>0</v>
      </c>
    </row>
    <row r="120" spans="1:13" s="153" customFormat="1" ht="13.5" customHeight="1" thickTop="1" thickBot="1" x14ac:dyDescent="0.2">
      <c r="A120" s="1095"/>
      <c r="B120" s="1084"/>
      <c r="C120" s="1083"/>
      <c r="D120" s="162" t="s">
        <v>116</v>
      </c>
      <c r="E120" s="163" t="s">
        <v>119</v>
      </c>
      <c r="F120" s="950"/>
      <c r="G120" s="950"/>
      <c r="H120" s="946">
        <f>IF(C119="H29",F120+G120*12,IF(C119="H30",F120+G120*11,IF(C119="H31",F120+G120*10,0)))</f>
        <v>0</v>
      </c>
      <c r="I120" s="1096"/>
      <c r="J120" s="950"/>
      <c r="K120" s="950"/>
      <c r="L120" s="942">
        <f>IF(C119="H29",J120+K120*12,IF(C119="H30",J120+K120*11,IF(C119="H31",J120+K120*10,0)))</f>
        <v>0</v>
      </c>
      <c r="M120" s="1097"/>
    </row>
    <row r="121" spans="1:13" s="153" customFormat="1" ht="13.5" customHeight="1" thickTop="1" thickBot="1" x14ac:dyDescent="0.2">
      <c r="A121" s="1089">
        <f>+A119+1</f>
        <v>58</v>
      </c>
      <c r="B121" s="1084" t="s">
        <v>492</v>
      </c>
      <c r="C121" s="1083"/>
      <c r="D121" s="157" t="s">
        <v>115</v>
      </c>
      <c r="E121" s="158" t="s">
        <v>117</v>
      </c>
      <c r="F121" s="948"/>
      <c r="G121" s="948"/>
      <c r="H121" s="945">
        <f>IF(C121="H29",F121+G121*12,IF(C121="H30",F121+G121*11,IF(C121="H31",F121+G121*10,0)))</f>
        <v>0</v>
      </c>
      <c r="I121" s="1085" t="s">
        <v>118</v>
      </c>
      <c r="J121" s="948"/>
      <c r="K121" s="948"/>
      <c r="L121" s="941">
        <f>IF(C121="H29",J121+K121*12,IF(C121="H30",J121+K121*11,IF(C121="H31",J121+K121*10,0)))</f>
        <v>0</v>
      </c>
      <c r="M121" s="1087">
        <f>SUM(L121:L122)</f>
        <v>0</v>
      </c>
    </row>
    <row r="122" spans="1:13" s="153" customFormat="1" ht="13.5" customHeight="1" thickTop="1" thickBot="1" x14ac:dyDescent="0.2">
      <c r="A122" s="1095"/>
      <c r="B122" s="1084"/>
      <c r="C122" s="1083"/>
      <c r="D122" s="162" t="s">
        <v>116</v>
      </c>
      <c r="E122" s="163" t="s">
        <v>119</v>
      </c>
      <c r="F122" s="950"/>
      <c r="G122" s="950"/>
      <c r="H122" s="946">
        <f>IF(C121="H29",F122+G122*12,IF(C121="H30",F122+G122*11,IF(C121="H31",F122+G122*10,0)))</f>
        <v>0</v>
      </c>
      <c r="I122" s="1096"/>
      <c r="J122" s="950"/>
      <c r="K122" s="950"/>
      <c r="L122" s="942">
        <f>IF(C121="H29",J122+K122*12,IF(C121="H30",J122+K122*11,IF(C121="H31",J122+K122*10,0)))</f>
        <v>0</v>
      </c>
      <c r="M122" s="1097"/>
    </row>
    <row r="123" spans="1:13" s="153" customFormat="1" ht="13.5" customHeight="1" thickTop="1" thickBot="1" x14ac:dyDescent="0.2">
      <c r="A123" s="1089">
        <f>+A121+1</f>
        <v>59</v>
      </c>
      <c r="B123" s="1084" t="s">
        <v>493</v>
      </c>
      <c r="C123" s="1083"/>
      <c r="D123" s="157" t="s">
        <v>115</v>
      </c>
      <c r="E123" s="158" t="s">
        <v>117</v>
      </c>
      <c r="F123" s="948"/>
      <c r="G123" s="948"/>
      <c r="H123" s="945">
        <f>IF(C123="H29",F123+G123*12,IF(C123="H30",F123+G123*11,IF(C123="H31",F123+G123*10,0)))</f>
        <v>0</v>
      </c>
      <c r="I123" s="1085" t="s">
        <v>118</v>
      </c>
      <c r="J123" s="948"/>
      <c r="K123" s="948"/>
      <c r="L123" s="941">
        <f>IF(C123="H29",J123+K123*12,IF(C123="H30",J123+K123*11,IF(C123="H31",J123+K123*10,0)))</f>
        <v>0</v>
      </c>
      <c r="M123" s="1087">
        <f>SUM(L123:L124)</f>
        <v>0</v>
      </c>
    </row>
    <row r="124" spans="1:13" s="153" customFormat="1" ht="13.5" customHeight="1" thickTop="1" thickBot="1" x14ac:dyDescent="0.2">
      <c r="A124" s="1095"/>
      <c r="B124" s="1084"/>
      <c r="C124" s="1083"/>
      <c r="D124" s="162" t="s">
        <v>116</v>
      </c>
      <c r="E124" s="163" t="s">
        <v>119</v>
      </c>
      <c r="F124" s="950"/>
      <c r="G124" s="950"/>
      <c r="H124" s="946">
        <f>IF(C123="H29",F124+G124*12,IF(C123="H30",F124+G124*11,IF(C123="H31",F124+G124*10,0)))</f>
        <v>0</v>
      </c>
      <c r="I124" s="1096"/>
      <c r="J124" s="950"/>
      <c r="K124" s="950"/>
      <c r="L124" s="942">
        <f>IF(C123="H29",J124+K124*12,IF(C123="H30",J124+K124*11,IF(C123="H31",J124+K124*10,0)))</f>
        <v>0</v>
      </c>
      <c r="M124" s="1097"/>
    </row>
    <row r="125" spans="1:13" s="153" customFormat="1" ht="13.5" customHeight="1" thickTop="1" thickBot="1" x14ac:dyDescent="0.2">
      <c r="A125" s="1089">
        <f>+A123+1</f>
        <v>60</v>
      </c>
      <c r="B125" s="1084" t="s">
        <v>494</v>
      </c>
      <c r="C125" s="1083"/>
      <c r="D125" s="157" t="s">
        <v>115</v>
      </c>
      <c r="E125" s="158" t="s">
        <v>117</v>
      </c>
      <c r="F125" s="948"/>
      <c r="G125" s="948"/>
      <c r="H125" s="945">
        <f>IF(C125="H29",F125+G125*12,IF(C125="H30",F125+G125*11,IF(C125="H31",F125+G125*10,0)))</f>
        <v>0</v>
      </c>
      <c r="I125" s="1085" t="s">
        <v>118</v>
      </c>
      <c r="J125" s="948"/>
      <c r="K125" s="948"/>
      <c r="L125" s="941">
        <f>IF(C125="H29",J125+K125*12,IF(C125="H30",J125+K125*11,IF(C125="H31",J125+K125*10,0)))</f>
        <v>0</v>
      </c>
      <c r="M125" s="1087">
        <f>SUM(L125:L126)</f>
        <v>0</v>
      </c>
    </row>
    <row r="126" spans="1:13" s="153" customFormat="1" ht="13.5" customHeight="1" thickTop="1" thickBot="1" x14ac:dyDescent="0.2">
      <c r="A126" s="1095"/>
      <c r="B126" s="1084"/>
      <c r="C126" s="1083"/>
      <c r="D126" s="162" t="s">
        <v>116</v>
      </c>
      <c r="E126" s="163" t="s">
        <v>119</v>
      </c>
      <c r="F126" s="950"/>
      <c r="G126" s="950"/>
      <c r="H126" s="946">
        <f>IF(C125="H29",F126+G126*12,IF(C125="H30",F126+G126*11,IF(C125="H31",F126+G126*10,0)))</f>
        <v>0</v>
      </c>
      <c r="I126" s="1096"/>
      <c r="J126" s="950"/>
      <c r="K126" s="950"/>
      <c r="L126" s="942">
        <f>IF(C125="H29",J126+K126*12,IF(C125="H30",J126+K126*11,IF(C125="H31",J126+K126*10,0)))</f>
        <v>0</v>
      </c>
      <c r="M126" s="1097"/>
    </row>
    <row r="127" spans="1:13" s="153" customFormat="1" ht="13.5" customHeight="1" thickTop="1" thickBot="1" x14ac:dyDescent="0.2">
      <c r="A127" s="1089">
        <f>+A125+1</f>
        <v>61</v>
      </c>
      <c r="B127" s="1084" t="s">
        <v>495</v>
      </c>
      <c r="C127" s="1083"/>
      <c r="D127" s="157" t="s">
        <v>115</v>
      </c>
      <c r="E127" s="158" t="s">
        <v>117</v>
      </c>
      <c r="F127" s="948"/>
      <c r="G127" s="948"/>
      <c r="H127" s="945">
        <f>IF(C127="H29",F127+G127*12,IF(C127="H30",F127+G127*11,IF(C127="H31",F127+G127*10,0)))</f>
        <v>0</v>
      </c>
      <c r="I127" s="1085" t="s">
        <v>118</v>
      </c>
      <c r="J127" s="948"/>
      <c r="K127" s="948"/>
      <c r="L127" s="941">
        <f>IF(C127="H29",J127+K127*12,IF(C127="H30",J127+K127*11,IF(C127="H31",J127+K127*10,0)))</f>
        <v>0</v>
      </c>
      <c r="M127" s="1087">
        <f>SUM(L127:L128)</f>
        <v>0</v>
      </c>
    </row>
    <row r="128" spans="1:13" s="153" customFormat="1" ht="13.5" customHeight="1" thickTop="1" thickBot="1" x14ac:dyDescent="0.2">
      <c r="A128" s="1095"/>
      <c r="B128" s="1084"/>
      <c r="C128" s="1083"/>
      <c r="D128" s="162" t="s">
        <v>116</v>
      </c>
      <c r="E128" s="163" t="s">
        <v>119</v>
      </c>
      <c r="F128" s="950"/>
      <c r="G128" s="950"/>
      <c r="H128" s="946">
        <f>IF(C127="H29",F128+G128*12,IF(C127="H30",F128+G128*11,IF(C127="H31",F128+G128*10,0)))</f>
        <v>0</v>
      </c>
      <c r="I128" s="1096"/>
      <c r="J128" s="950"/>
      <c r="K128" s="950"/>
      <c r="L128" s="942">
        <f>IF(C127="H29",J128+K128*12,IF(C127="H30",J128+K128*11,IF(C127="H31",J128+K128*10,0)))</f>
        <v>0</v>
      </c>
      <c r="M128" s="1097"/>
    </row>
    <row r="129" spans="1:13" s="153" customFormat="1" ht="13.5" customHeight="1" thickTop="1" thickBot="1" x14ac:dyDescent="0.2">
      <c r="A129" s="1089">
        <f>+A127+1</f>
        <v>62</v>
      </c>
      <c r="B129" s="1084" t="s">
        <v>496</v>
      </c>
      <c r="C129" s="1083"/>
      <c r="D129" s="157" t="s">
        <v>115</v>
      </c>
      <c r="E129" s="158" t="s">
        <v>117</v>
      </c>
      <c r="F129" s="948"/>
      <c r="G129" s="948"/>
      <c r="H129" s="945">
        <f>IF(C129="H29",F129+G129*12,IF(C129="H30",F129+G129*11,IF(C129="H31",F129+G129*10,0)))</f>
        <v>0</v>
      </c>
      <c r="I129" s="1085" t="s">
        <v>118</v>
      </c>
      <c r="J129" s="948"/>
      <c r="K129" s="948"/>
      <c r="L129" s="941">
        <f>IF(C129="H29",J129+K129*12,IF(C129="H30",J129+K129*11,IF(C129="H31",J129+K129*10,0)))</f>
        <v>0</v>
      </c>
      <c r="M129" s="1087">
        <f>SUM(L129:L130)</f>
        <v>0</v>
      </c>
    </row>
    <row r="130" spans="1:13" s="153" customFormat="1" ht="13.5" customHeight="1" thickTop="1" thickBot="1" x14ac:dyDescent="0.2">
      <c r="A130" s="1095"/>
      <c r="B130" s="1084"/>
      <c r="C130" s="1083"/>
      <c r="D130" s="162" t="s">
        <v>116</v>
      </c>
      <c r="E130" s="163" t="s">
        <v>119</v>
      </c>
      <c r="F130" s="950"/>
      <c r="G130" s="950"/>
      <c r="H130" s="946">
        <f>IF(C129="H29",F130+G130*12,IF(C129="H30",F130+G130*11,IF(C129="H31",F130+G130*10,0)))</f>
        <v>0</v>
      </c>
      <c r="I130" s="1096"/>
      <c r="J130" s="950"/>
      <c r="K130" s="950"/>
      <c r="L130" s="942">
        <f>IF(C129="H29",J130+K130*12,IF(C129="H30",J130+K130*11,IF(C129="H31",J130+K130*10,0)))</f>
        <v>0</v>
      </c>
      <c r="M130" s="1097"/>
    </row>
    <row r="131" spans="1:13" s="153" customFormat="1" ht="13.5" customHeight="1" thickTop="1" thickBot="1" x14ac:dyDescent="0.2">
      <c r="A131" s="1089">
        <f>+A129+1</f>
        <v>63</v>
      </c>
      <c r="B131" s="1084" t="s">
        <v>497</v>
      </c>
      <c r="C131" s="1083"/>
      <c r="D131" s="157" t="s">
        <v>115</v>
      </c>
      <c r="E131" s="158" t="s">
        <v>117</v>
      </c>
      <c r="F131" s="948"/>
      <c r="G131" s="948"/>
      <c r="H131" s="945">
        <f>IF(C131="H29",F131+G131*12,IF(C131="H30",F131+G131*11,IF(C131="H31",F131+G131*10,0)))</f>
        <v>0</v>
      </c>
      <c r="I131" s="1085" t="s">
        <v>118</v>
      </c>
      <c r="J131" s="948"/>
      <c r="K131" s="948"/>
      <c r="L131" s="941">
        <f>IF(C131="H29",J131+K131*12,IF(C131="H30",J131+K131*11,IF(C131="H31",J131+K131*10,0)))</f>
        <v>0</v>
      </c>
      <c r="M131" s="1087">
        <f>SUM(L131:L132)</f>
        <v>0</v>
      </c>
    </row>
    <row r="132" spans="1:13" s="153" customFormat="1" ht="13.5" customHeight="1" thickTop="1" thickBot="1" x14ac:dyDescent="0.2">
      <c r="A132" s="1095"/>
      <c r="B132" s="1084"/>
      <c r="C132" s="1083"/>
      <c r="D132" s="162" t="s">
        <v>116</v>
      </c>
      <c r="E132" s="163" t="s">
        <v>119</v>
      </c>
      <c r="F132" s="950"/>
      <c r="G132" s="950"/>
      <c r="H132" s="946">
        <f>IF(C131="H29",F132+G132*12,IF(C131="H30",F132+G132*11,IF(C131="H31",F132+G132*10,0)))</f>
        <v>0</v>
      </c>
      <c r="I132" s="1096"/>
      <c r="J132" s="950"/>
      <c r="K132" s="950"/>
      <c r="L132" s="942">
        <f>IF(C131="H29",J132+K132*12,IF(C131="H30",J132+K132*11,IF(C131="H31",J132+K132*10,0)))</f>
        <v>0</v>
      </c>
      <c r="M132" s="1097"/>
    </row>
    <row r="133" spans="1:13" s="153" customFormat="1" ht="13.5" customHeight="1" thickTop="1" thickBot="1" x14ac:dyDescent="0.2">
      <c r="A133" s="1089">
        <f>+A131+1</f>
        <v>64</v>
      </c>
      <c r="B133" s="1084" t="s">
        <v>498</v>
      </c>
      <c r="C133" s="1083"/>
      <c r="D133" s="157" t="s">
        <v>115</v>
      </c>
      <c r="E133" s="158" t="s">
        <v>117</v>
      </c>
      <c r="F133" s="948"/>
      <c r="G133" s="948"/>
      <c r="H133" s="945">
        <f>IF(C133="H29",F133+G133*12,IF(C133="H30",F133+G133*11,IF(C133="H31",F133+G133*10,0)))</f>
        <v>0</v>
      </c>
      <c r="I133" s="1085" t="s">
        <v>118</v>
      </c>
      <c r="J133" s="948"/>
      <c r="K133" s="948"/>
      <c r="L133" s="941">
        <f>IF(C133="H29",J133+K133*12,IF(C133="H30",J133+K133*11,IF(C133="H31",J133+K133*10,0)))</f>
        <v>0</v>
      </c>
      <c r="M133" s="1087">
        <f>SUM(L133:L134)</f>
        <v>0</v>
      </c>
    </row>
    <row r="134" spans="1:13" s="153" customFormat="1" ht="13.5" customHeight="1" thickTop="1" thickBot="1" x14ac:dyDescent="0.2">
      <c r="A134" s="1095"/>
      <c r="B134" s="1084"/>
      <c r="C134" s="1083"/>
      <c r="D134" s="162" t="s">
        <v>116</v>
      </c>
      <c r="E134" s="163" t="s">
        <v>119</v>
      </c>
      <c r="F134" s="950"/>
      <c r="G134" s="950"/>
      <c r="H134" s="946">
        <f>IF(C133="H29",F134+G134*12,IF(C133="H30",F134+G134*11,IF(C133="H31",F134+G134*10,0)))</f>
        <v>0</v>
      </c>
      <c r="I134" s="1096"/>
      <c r="J134" s="950"/>
      <c r="K134" s="950"/>
      <c r="L134" s="942">
        <f>IF(C133="H29",J134+K134*12,IF(C133="H30",J134+K134*11,IF(C133="H31",J134+K134*10,0)))</f>
        <v>0</v>
      </c>
      <c r="M134" s="1097"/>
    </row>
    <row r="135" spans="1:13" s="153" customFormat="1" ht="13.5" customHeight="1" thickTop="1" thickBot="1" x14ac:dyDescent="0.2">
      <c r="A135" s="1089">
        <f>+A133+1</f>
        <v>65</v>
      </c>
      <c r="B135" s="1084" t="s">
        <v>499</v>
      </c>
      <c r="C135" s="1083"/>
      <c r="D135" s="157" t="s">
        <v>115</v>
      </c>
      <c r="E135" s="158" t="s">
        <v>117</v>
      </c>
      <c r="F135" s="948"/>
      <c r="G135" s="948"/>
      <c r="H135" s="945">
        <f>IF(C135="H29",F135+G135*12,IF(C135="H30",F135+G135*11,IF(C135="H31",F135+G135*10,0)))</f>
        <v>0</v>
      </c>
      <c r="I135" s="1085" t="s">
        <v>118</v>
      </c>
      <c r="J135" s="948"/>
      <c r="K135" s="948"/>
      <c r="L135" s="941">
        <f>IF(C135="H29",J135+K135*12,IF(C135="H30",J135+K135*11,IF(C135="H31",J135+K135*10,0)))</f>
        <v>0</v>
      </c>
      <c r="M135" s="1087">
        <f>SUM(L135:L136)</f>
        <v>0</v>
      </c>
    </row>
    <row r="136" spans="1:13" s="153" customFormat="1" ht="13.5" customHeight="1" thickTop="1" thickBot="1" x14ac:dyDescent="0.2">
      <c r="A136" s="1095"/>
      <c r="B136" s="1084"/>
      <c r="C136" s="1083"/>
      <c r="D136" s="162" t="s">
        <v>116</v>
      </c>
      <c r="E136" s="163" t="s">
        <v>119</v>
      </c>
      <c r="F136" s="950"/>
      <c r="G136" s="950"/>
      <c r="H136" s="946">
        <f>IF(C135="H29",F136+G136*12,IF(C135="H30",F136+G136*11,IF(C135="H31",F136+G136*10,0)))</f>
        <v>0</v>
      </c>
      <c r="I136" s="1096"/>
      <c r="J136" s="950"/>
      <c r="K136" s="950"/>
      <c r="L136" s="942">
        <f>IF(C135="H29",J136+K136*12,IF(C135="H30",J136+K136*11,IF(C135="H31",J136+K136*10,0)))</f>
        <v>0</v>
      </c>
      <c r="M136" s="1097"/>
    </row>
    <row r="137" spans="1:13" s="153" customFormat="1" ht="13.5" customHeight="1" thickTop="1" thickBot="1" x14ac:dyDescent="0.2">
      <c r="A137" s="1089">
        <f>+A135+1</f>
        <v>66</v>
      </c>
      <c r="B137" s="1084" t="s">
        <v>500</v>
      </c>
      <c r="C137" s="1083"/>
      <c r="D137" s="157" t="s">
        <v>115</v>
      </c>
      <c r="E137" s="158" t="s">
        <v>117</v>
      </c>
      <c r="F137" s="948"/>
      <c r="G137" s="948"/>
      <c r="H137" s="945">
        <f>IF(C137="H29",F137+G137*12,IF(C137="H30",F137+G137*11,IF(C137="H31",F137+G137*10,0)))</f>
        <v>0</v>
      </c>
      <c r="I137" s="1085" t="s">
        <v>118</v>
      </c>
      <c r="J137" s="948"/>
      <c r="K137" s="948"/>
      <c r="L137" s="941">
        <f>IF(C137="H29",J137+K137*12,IF(C137="H30",J137+K137*11,IF(C137="H31",J137+K137*10,0)))</f>
        <v>0</v>
      </c>
      <c r="M137" s="1087">
        <f>SUM(L137:L138)</f>
        <v>0</v>
      </c>
    </row>
    <row r="138" spans="1:13" s="153" customFormat="1" ht="13.5" customHeight="1" thickTop="1" thickBot="1" x14ac:dyDescent="0.2">
      <c r="A138" s="1095"/>
      <c r="B138" s="1084"/>
      <c r="C138" s="1083"/>
      <c r="D138" s="162" t="s">
        <v>116</v>
      </c>
      <c r="E138" s="163" t="s">
        <v>119</v>
      </c>
      <c r="F138" s="950"/>
      <c r="G138" s="950"/>
      <c r="H138" s="946">
        <f>IF(C137="H29",F138+G138*12,IF(C137="H30",F138+G138*11,IF(C137="H31",F138+G138*10,0)))</f>
        <v>0</v>
      </c>
      <c r="I138" s="1096"/>
      <c r="J138" s="950"/>
      <c r="K138" s="950"/>
      <c r="L138" s="942">
        <f>IF(C137="H29",J138+K138*12,IF(C137="H30",J138+K138*11,IF(C137="H31",J138+K138*10,0)))</f>
        <v>0</v>
      </c>
      <c r="M138" s="1097"/>
    </row>
    <row r="139" spans="1:13" s="153" customFormat="1" ht="13.5" customHeight="1" thickTop="1" thickBot="1" x14ac:dyDescent="0.2">
      <c r="A139" s="1089">
        <f>+A137+1</f>
        <v>67</v>
      </c>
      <c r="B139" s="1084" t="s">
        <v>501</v>
      </c>
      <c r="C139" s="1083"/>
      <c r="D139" s="157" t="s">
        <v>115</v>
      </c>
      <c r="E139" s="158" t="s">
        <v>117</v>
      </c>
      <c r="F139" s="948"/>
      <c r="G139" s="948"/>
      <c r="H139" s="945">
        <f>IF(C139="H29",F139+G139*12,IF(C139="H30",F139+G139*11,IF(C139="H31",F139+G139*10,0)))</f>
        <v>0</v>
      </c>
      <c r="I139" s="1085" t="s">
        <v>118</v>
      </c>
      <c r="J139" s="948"/>
      <c r="K139" s="948"/>
      <c r="L139" s="941">
        <f>IF(C139="H29",J139+K139*12,IF(C139="H30",J139+K139*11,IF(C139="H31",J139+K139*10,0)))</f>
        <v>0</v>
      </c>
      <c r="M139" s="1087">
        <f>SUM(L139:L140)</f>
        <v>0</v>
      </c>
    </row>
    <row r="140" spans="1:13" s="153" customFormat="1" ht="13.5" customHeight="1" thickTop="1" thickBot="1" x14ac:dyDescent="0.2">
      <c r="A140" s="1095"/>
      <c r="B140" s="1084"/>
      <c r="C140" s="1083"/>
      <c r="D140" s="162" t="s">
        <v>116</v>
      </c>
      <c r="E140" s="163" t="s">
        <v>119</v>
      </c>
      <c r="F140" s="950"/>
      <c r="G140" s="950"/>
      <c r="H140" s="946">
        <f>IF(C139="H29",F140+G140*12,IF(C139="H30",F140+G140*11,IF(C139="H31",F140+G140*10,0)))</f>
        <v>0</v>
      </c>
      <c r="I140" s="1096"/>
      <c r="J140" s="950"/>
      <c r="K140" s="950"/>
      <c r="L140" s="942">
        <f>IF(C139="H29",J140+K140*12,IF(C139="H30",J140+K140*11,IF(C139="H31",J140+K140*10,0)))</f>
        <v>0</v>
      </c>
      <c r="M140" s="1097"/>
    </row>
    <row r="141" spans="1:13" s="153" customFormat="1" ht="13.5" customHeight="1" thickTop="1" thickBot="1" x14ac:dyDescent="0.2">
      <c r="A141" s="1089">
        <f>+A139+1</f>
        <v>68</v>
      </c>
      <c r="B141" s="1084" t="s">
        <v>502</v>
      </c>
      <c r="C141" s="1083"/>
      <c r="D141" s="157" t="s">
        <v>115</v>
      </c>
      <c r="E141" s="158" t="s">
        <v>117</v>
      </c>
      <c r="F141" s="948"/>
      <c r="G141" s="948"/>
      <c r="H141" s="945">
        <f>IF(C141="H29",F141+G141*12,IF(C141="H30",F141+G141*11,IF(C141="H31",F141+G141*10,0)))</f>
        <v>0</v>
      </c>
      <c r="I141" s="1085" t="s">
        <v>118</v>
      </c>
      <c r="J141" s="948"/>
      <c r="K141" s="948"/>
      <c r="L141" s="941">
        <f>IF(C141="H29",J141+K141*12,IF(C141="H30",J141+K141*11,IF(C141="H31",J141+K141*10,0)))</f>
        <v>0</v>
      </c>
      <c r="M141" s="1087">
        <f>SUM(L141:L142)</f>
        <v>0</v>
      </c>
    </row>
    <row r="142" spans="1:13" s="153" customFormat="1" ht="13.5" customHeight="1" thickTop="1" thickBot="1" x14ac:dyDescent="0.2">
      <c r="A142" s="1095"/>
      <c r="B142" s="1084"/>
      <c r="C142" s="1083"/>
      <c r="D142" s="162" t="s">
        <v>116</v>
      </c>
      <c r="E142" s="163" t="s">
        <v>119</v>
      </c>
      <c r="F142" s="950"/>
      <c r="G142" s="950"/>
      <c r="H142" s="946">
        <f>IF(C141="H29",F142+G142*12,IF(C141="H30",F142+G142*11,IF(C141="H31",F142+G142*10,0)))</f>
        <v>0</v>
      </c>
      <c r="I142" s="1096"/>
      <c r="J142" s="950"/>
      <c r="K142" s="950"/>
      <c r="L142" s="942">
        <f>IF(C141="H29",J142+K142*12,IF(C141="H30",J142+K142*11,IF(C141="H31",J142+K142*10,0)))</f>
        <v>0</v>
      </c>
      <c r="M142" s="1097"/>
    </row>
    <row r="143" spans="1:13" s="153" customFormat="1" ht="13.5" customHeight="1" thickTop="1" thickBot="1" x14ac:dyDescent="0.2">
      <c r="A143" s="1089">
        <f>+A141+1</f>
        <v>69</v>
      </c>
      <c r="B143" s="1084" t="s">
        <v>503</v>
      </c>
      <c r="C143" s="1083"/>
      <c r="D143" s="157" t="s">
        <v>115</v>
      </c>
      <c r="E143" s="158" t="s">
        <v>117</v>
      </c>
      <c r="F143" s="948"/>
      <c r="G143" s="948"/>
      <c r="H143" s="945">
        <f>IF(C143="H29",F143+G143*12,IF(C143="H30",F143+G143*11,IF(C143="H31",F143+G143*10,0)))</f>
        <v>0</v>
      </c>
      <c r="I143" s="1085" t="s">
        <v>118</v>
      </c>
      <c r="J143" s="948"/>
      <c r="K143" s="948"/>
      <c r="L143" s="941">
        <f>IF(C143="H29",J143+K143*12,IF(C143="H30",J143+K143*11,IF(C143="H31",J143+K143*10,0)))</f>
        <v>0</v>
      </c>
      <c r="M143" s="1087">
        <f>SUM(L143:L144)</f>
        <v>0</v>
      </c>
    </row>
    <row r="144" spans="1:13" s="153" customFormat="1" ht="13.5" customHeight="1" thickTop="1" thickBot="1" x14ac:dyDescent="0.2">
      <c r="A144" s="1095"/>
      <c r="B144" s="1084"/>
      <c r="C144" s="1083"/>
      <c r="D144" s="162" t="s">
        <v>116</v>
      </c>
      <c r="E144" s="163" t="s">
        <v>119</v>
      </c>
      <c r="F144" s="950"/>
      <c r="G144" s="950"/>
      <c r="H144" s="946">
        <f>IF(C143="H29",F144+G144*12,IF(C143="H30",F144+G144*11,IF(C143="H31",F144+G144*10,0)))</f>
        <v>0</v>
      </c>
      <c r="I144" s="1096"/>
      <c r="J144" s="950"/>
      <c r="K144" s="950"/>
      <c r="L144" s="942">
        <f>IF(C143="H29",J144+K144*12,IF(C143="H30",J144+K144*11,IF(C143="H31",J144+K144*10,0)))</f>
        <v>0</v>
      </c>
      <c r="M144" s="1097"/>
    </row>
    <row r="145" spans="1:13" s="153" customFormat="1" ht="13.5" customHeight="1" thickTop="1" thickBot="1" x14ac:dyDescent="0.2">
      <c r="A145" s="1089">
        <f>+A143+1</f>
        <v>70</v>
      </c>
      <c r="B145" s="1084" t="s">
        <v>504</v>
      </c>
      <c r="C145" s="1083"/>
      <c r="D145" s="157" t="s">
        <v>115</v>
      </c>
      <c r="E145" s="158" t="s">
        <v>117</v>
      </c>
      <c r="F145" s="948"/>
      <c r="G145" s="948"/>
      <c r="H145" s="945">
        <f>IF(C145="H29",F145+G145*12,IF(C145="H30",F145+G145*11,IF(C145="H31",F145+G145*10,0)))</f>
        <v>0</v>
      </c>
      <c r="I145" s="1085" t="s">
        <v>118</v>
      </c>
      <c r="J145" s="948"/>
      <c r="K145" s="948"/>
      <c r="L145" s="941">
        <f>IF(C145="H29",J145+K145*12,IF(C145="H30",J145+K145*11,IF(C145="H31",J145+K145*10,0)))</f>
        <v>0</v>
      </c>
      <c r="M145" s="1087">
        <f>SUM(L145:L146)</f>
        <v>0</v>
      </c>
    </row>
    <row r="146" spans="1:13" s="153" customFormat="1" ht="13.5" customHeight="1" thickTop="1" thickBot="1" x14ac:dyDescent="0.2">
      <c r="A146" s="1090"/>
      <c r="B146" s="1084"/>
      <c r="C146" s="1083"/>
      <c r="D146" s="166" t="s">
        <v>116</v>
      </c>
      <c r="E146" s="167" t="s">
        <v>119</v>
      </c>
      <c r="F146" s="949"/>
      <c r="G146" s="949"/>
      <c r="H146" s="946">
        <f>IF(C145="H29",F146+G146*12,IF(C145="H30",F146+G146*11,IF(C145="H31",F146+G146*10,0)))</f>
        <v>0</v>
      </c>
      <c r="I146" s="1086"/>
      <c r="J146" s="949"/>
      <c r="K146" s="949"/>
      <c r="L146" s="942">
        <f>IF(C145="H29",J146+K146*12,IF(C145="H30",J146+K146*11,IF(C145="H31",J146+K146*10,0)))</f>
        <v>0</v>
      </c>
      <c r="M146" s="1088"/>
    </row>
    <row r="147" spans="1:13" s="153" customFormat="1" ht="13.5" customHeight="1" thickTop="1" thickBot="1" x14ac:dyDescent="0.2">
      <c r="A147" s="1089">
        <f>+A145+1</f>
        <v>71</v>
      </c>
      <c r="B147" s="1084" t="s">
        <v>505</v>
      </c>
      <c r="C147" s="1083"/>
      <c r="D147" s="157" t="s">
        <v>115</v>
      </c>
      <c r="E147" s="158" t="s">
        <v>117</v>
      </c>
      <c r="F147" s="948"/>
      <c r="G147" s="948"/>
      <c r="H147" s="945">
        <f>IF(C147="H29",F147+G147*12,IF(C147="H30",F147+G147*11,IF(C147="H31",F147+G147*10,0)))</f>
        <v>0</v>
      </c>
      <c r="I147" s="1085" t="s">
        <v>118</v>
      </c>
      <c r="J147" s="948"/>
      <c r="K147" s="948"/>
      <c r="L147" s="941">
        <f>IF(C147="H29",J147+K147*12,IF(C147="H30",J147+K147*11,IF(C147="H31",J147+K147*10,0)))</f>
        <v>0</v>
      </c>
      <c r="M147" s="1087">
        <f>SUM(L147:L148)</f>
        <v>0</v>
      </c>
    </row>
    <row r="148" spans="1:13" s="153" customFormat="1" ht="13.5" customHeight="1" thickTop="1" thickBot="1" x14ac:dyDescent="0.2">
      <c r="A148" s="1090"/>
      <c r="B148" s="1084"/>
      <c r="C148" s="1083"/>
      <c r="D148" s="166" t="s">
        <v>116</v>
      </c>
      <c r="E148" s="167" t="s">
        <v>119</v>
      </c>
      <c r="F148" s="949"/>
      <c r="G148" s="949"/>
      <c r="H148" s="946">
        <f>IF(C147="H29",F148+G148*12,IF(C147="H30",F148+G148*11,IF(C147="H31",F148+G148*10,0)))</f>
        <v>0</v>
      </c>
      <c r="I148" s="1086"/>
      <c r="J148" s="949"/>
      <c r="K148" s="949"/>
      <c r="L148" s="942">
        <f>IF(C147="H29",J148+K148*12,IF(C147="H30",J148+K148*11,IF(C147="H31",J148+K148*10,0)))</f>
        <v>0</v>
      </c>
      <c r="M148" s="1088"/>
    </row>
    <row r="149" spans="1:13" s="153" customFormat="1" ht="13.5" customHeight="1" thickTop="1" thickBot="1" x14ac:dyDescent="0.2">
      <c r="A149" s="1089">
        <f>+A147+1</f>
        <v>72</v>
      </c>
      <c r="B149" s="1084" t="s">
        <v>506</v>
      </c>
      <c r="C149" s="1083"/>
      <c r="D149" s="157" t="s">
        <v>115</v>
      </c>
      <c r="E149" s="158" t="s">
        <v>117</v>
      </c>
      <c r="F149" s="948"/>
      <c r="G149" s="948"/>
      <c r="H149" s="945">
        <f>IF(C149="H29",F149+G149*12,IF(C149="H30",F149+G149*11,IF(C149="H31",F149+G149*10,0)))</f>
        <v>0</v>
      </c>
      <c r="I149" s="1085" t="s">
        <v>118</v>
      </c>
      <c r="J149" s="948"/>
      <c r="K149" s="948"/>
      <c r="L149" s="941">
        <f>IF(C149="H29",J149+K149*12,IF(C149="H30",J149+K149*11,IF(C149="H31",J149+K149*10,0)))</f>
        <v>0</v>
      </c>
      <c r="M149" s="1087">
        <f>SUM(L149:L150)</f>
        <v>0</v>
      </c>
    </row>
    <row r="150" spans="1:13" s="153" customFormat="1" ht="13.5" customHeight="1" thickTop="1" thickBot="1" x14ac:dyDescent="0.2">
      <c r="A150" s="1090"/>
      <c r="B150" s="1084"/>
      <c r="C150" s="1083"/>
      <c r="D150" s="166" t="s">
        <v>116</v>
      </c>
      <c r="E150" s="167" t="s">
        <v>119</v>
      </c>
      <c r="F150" s="949"/>
      <c r="G150" s="949"/>
      <c r="H150" s="946">
        <f>IF(C149="H29",F150+G150*12,IF(C149="H30",F150+G150*11,IF(C149="H31",F150+G150*10,0)))</f>
        <v>0</v>
      </c>
      <c r="I150" s="1086"/>
      <c r="J150" s="949"/>
      <c r="K150" s="949"/>
      <c r="L150" s="942">
        <f>IF(C149="H29",J150+K150*12,IF(C149="H30",J150+K150*11,IF(C149="H31",J150+K150*10,0)))</f>
        <v>0</v>
      </c>
      <c r="M150" s="1088"/>
    </row>
    <row r="151" spans="1:13" s="153" customFormat="1" ht="13.5" customHeight="1" thickTop="1" thickBot="1" x14ac:dyDescent="0.2">
      <c r="A151" s="1089">
        <f>+A149+1</f>
        <v>73</v>
      </c>
      <c r="B151" s="1084" t="s">
        <v>507</v>
      </c>
      <c r="C151" s="1083"/>
      <c r="D151" s="157" t="s">
        <v>115</v>
      </c>
      <c r="E151" s="158" t="s">
        <v>117</v>
      </c>
      <c r="F151" s="948"/>
      <c r="G151" s="948"/>
      <c r="H151" s="945">
        <f>IF(C151="H29",F151+G151*12,IF(C151="H30",F151+G151*11,IF(C151="H31",F151+G151*10,0)))</f>
        <v>0</v>
      </c>
      <c r="I151" s="1085" t="s">
        <v>118</v>
      </c>
      <c r="J151" s="948"/>
      <c r="K151" s="948"/>
      <c r="L151" s="941">
        <f>IF(C151="H29",J151+K151*12,IF(C151="H30",J151+K151*11,IF(C151="H31",J151+K151*10,0)))</f>
        <v>0</v>
      </c>
      <c r="M151" s="1087">
        <f>SUM(L151:L152)</f>
        <v>0</v>
      </c>
    </row>
    <row r="152" spans="1:13" s="153" customFormat="1" ht="13.5" customHeight="1" thickTop="1" thickBot="1" x14ac:dyDescent="0.2">
      <c r="A152" s="1090"/>
      <c r="B152" s="1084"/>
      <c r="C152" s="1083"/>
      <c r="D152" s="166" t="s">
        <v>116</v>
      </c>
      <c r="E152" s="167" t="s">
        <v>119</v>
      </c>
      <c r="F152" s="949"/>
      <c r="G152" s="949"/>
      <c r="H152" s="946">
        <f>IF(C151="H29",F152+G152*12,IF(C151="H30",F152+G152*11,IF(C151="H31",F152+G152*10,0)))</f>
        <v>0</v>
      </c>
      <c r="I152" s="1086"/>
      <c r="J152" s="949"/>
      <c r="K152" s="949"/>
      <c r="L152" s="942">
        <f>IF(C151="H29",J152+K152*12,IF(C151="H30",J152+K152*11,IF(C151="H31",J152+K152*10,0)))</f>
        <v>0</v>
      </c>
      <c r="M152" s="1088"/>
    </row>
    <row r="153" spans="1:13" s="153" customFormat="1" ht="13.5" customHeight="1" thickTop="1" thickBot="1" x14ac:dyDescent="0.2">
      <c r="A153" s="1089">
        <f>+A151+1</f>
        <v>74</v>
      </c>
      <c r="B153" s="1084" t="s">
        <v>508</v>
      </c>
      <c r="C153" s="1083"/>
      <c r="D153" s="157" t="s">
        <v>115</v>
      </c>
      <c r="E153" s="158" t="s">
        <v>117</v>
      </c>
      <c r="F153" s="948"/>
      <c r="G153" s="948"/>
      <c r="H153" s="945">
        <f>IF(C153="H29",F153+G153*12,IF(C153="H30",F153+G153*11,IF(C153="H31",F153+G153*10,0)))</f>
        <v>0</v>
      </c>
      <c r="I153" s="1085" t="s">
        <v>118</v>
      </c>
      <c r="J153" s="948"/>
      <c r="K153" s="948"/>
      <c r="L153" s="941">
        <f>IF(C153="H29",J153+K153*12,IF(C153="H30",J153+K153*11,IF(C153="H31",J153+K153*10,0)))</f>
        <v>0</v>
      </c>
      <c r="M153" s="1087">
        <f>SUM(L153:L154)</f>
        <v>0</v>
      </c>
    </row>
    <row r="154" spans="1:13" s="153" customFormat="1" ht="13.5" customHeight="1" thickTop="1" thickBot="1" x14ac:dyDescent="0.2">
      <c r="A154" s="1095"/>
      <c r="B154" s="1084"/>
      <c r="C154" s="1083"/>
      <c r="D154" s="162" t="s">
        <v>116</v>
      </c>
      <c r="E154" s="163" t="s">
        <v>119</v>
      </c>
      <c r="F154" s="950"/>
      <c r="G154" s="950"/>
      <c r="H154" s="946">
        <f>IF(C153="H29",F154+G154*12,IF(C153="H30",F154+G154*11,IF(C153="H31",F154+G154*10,0)))</f>
        <v>0</v>
      </c>
      <c r="I154" s="1096"/>
      <c r="J154" s="950"/>
      <c r="K154" s="950"/>
      <c r="L154" s="942">
        <f>IF(C153="H29",J154+K154*12,IF(C153="H30",J154+K154*11,IF(C153="H31",J154+K154*10,0)))</f>
        <v>0</v>
      </c>
      <c r="M154" s="1097"/>
    </row>
    <row r="155" spans="1:13" s="153" customFormat="1" ht="13.5" customHeight="1" thickTop="1" thickBot="1" x14ac:dyDescent="0.2">
      <c r="A155" s="1089">
        <f>+A153+1</f>
        <v>75</v>
      </c>
      <c r="B155" s="1084" t="s">
        <v>509</v>
      </c>
      <c r="C155" s="1083"/>
      <c r="D155" s="157" t="s">
        <v>115</v>
      </c>
      <c r="E155" s="158" t="s">
        <v>117</v>
      </c>
      <c r="F155" s="948"/>
      <c r="G155" s="948"/>
      <c r="H155" s="945">
        <f>IF(C155="H29",F155+G155*12,IF(C155="H30",F155+G155*11,IF(C155="H31",F155+G155*10,0)))</f>
        <v>0</v>
      </c>
      <c r="I155" s="1085" t="s">
        <v>118</v>
      </c>
      <c r="J155" s="948"/>
      <c r="K155" s="948"/>
      <c r="L155" s="941">
        <f>IF(C155="H29",J155+K155*12,IF(C155="H30",J155+K155*11,IF(C155="H31",J155+K155*10,0)))</f>
        <v>0</v>
      </c>
      <c r="M155" s="1087">
        <f>SUM(L155:L156)</f>
        <v>0</v>
      </c>
    </row>
    <row r="156" spans="1:13" s="153" customFormat="1" ht="13.5" customHeight="1" thickTop="1" thickBot="1" x14ac:dyDescent="0.2">
      <c r="A156" s="1090"/>
      <c r="B156" s="1084"/>
      <c r="C156" s="1083"/>
      <c r="D156" s="166" t="s">
        <v>116</v>
      </c>
      <c r="E156" s="167" t="s">
        <v>119</v>
      </c>
      <c r="F156" s="949"/>
      <c r="G156" s="949"/>
      <c r="H156" s="946">
        <f>IF(C155="H29",F156+G156*12,IF(C155="H30",F156+G156*11,IF(C155="H31",F156+G156*10,0)))</f>
        <v>0</v>
      </c>
      <c r="I156" s="1086"/>
      <c r="J156" s="949"/>
      <c r="K156" s="949"/>
      <c r="L156" s="942">
        <f>IF(C155="H29",J156+K156*12,IF(C155="H30",J156+K156*11,IF(C155="H31",J156+K156*10,0)))</f>
        <v>0</v>
      </c>
      <c r="M156" s="1088"/>
    </row>
    <row r="157" spans="1:13" s="153" customFormat="1" ht="13.5" customHeight="1" thickTop="1" thickBot="1" x14ac:dyDescent="0.2">
      <c r="A157" s="1089">
        <f>+A155+1</f>
        <v>76</v>
      </c>
      <c r="B157" s="1084" t="s">
        <v>510</v>
      </c>
      <c r="C157" s="1083"/>
      <c r="D157" s="157" t="s">
        <v>115</v>
      </c>
      <c r="E157" s="158" t="s">
        <v>117</v>
      </c>
      <c r="F157" s="948"/>
      <c r="G157" s="948"/>
      <c r="H157" s="945">
        <f>IF(C157="H29",F157+G157*12,IF(C157="H30",F157+G157*11,IF(C157="H31",F157+G157*10,0)))</f>
        <v>0</v>
      </c>
      <c r="I157" s="1085" t="s">
        <v>118</v>
      </c>
      <c r="J157" s="948"/>
      <c r="K157" s="948"/>
      <c r="L157" s="941">
        <f>IF(C157="H29",J157+K157*12,IF(C157="H30",J157+K157*11,IF(C157="H31",J157+K157*10,0)))</f>
        <v>0</v>
      </c>
      <c r="M157" s="1087">
        <f>SUM(L157:L158)</f>
        <v>0</v>
      </c>
    </row>
    <row r="158" spans="1:13" s="153" customFormat="1" ht="13.5" customHeight="1" thickTop="1" thickBot="1" x14ac:dyDescent="0.2">
      <c r="A158" s="1090"/>
      <c r="B158" s="1084"/>
      <c r="C158" s="1083"/>
      <c r="D158" s="166" t="s">
        <v>116</v>
      </c>
      <c r="E158" s="167" t="s">
        <v>119</v>
      </c>
      <c r="F158" s="949"/>
      <c r="G158" s="949"/>
      <c r="H158" s="946">
        <f>IF(C157="H29",F158+G158*12,IF(C157="H30",F158+G158*11,IF(C157="H31",F158+G158*10,0)))</f>
        <v>0</v>
      </c>
      <c r="I158" s="1086"/>
      <c r="J158" s="949"/>
      <c r="K158" s="949"/>
      <c r="L158" s="942">
        <f>IF(C157="H29",J158+K158*12,IF(C157="H30",J158+K158*11,IF(C157="H31",J158+K158*10,0)))</f>
        <v>0</v>
      </c>
      <c r="M158" s="1088"/>
    </row>
    <row r="159" spans="1:13" s="153" customFormat="1" ht="13.5" customHeight="1" thickTop="1" thickBot="1" x14ac:dyDescent="0.2">
      <c r="A159" s="1089">
        <f>+A157+1</f>
        <v>77</v>
      </c>
      <c r="B159" s="1084" t="s">
        <v>511</v>
      </c>
      <c r="C159" s="1083"/>
      <c r="D159" s="157" t="s">
        <v>115</v>
      </c>
      <c r="E159" s="158" t="s">
        <v>117</v>
      </c>
      <c r="F159" s="948"/>
      <c r="G159" s="948"/>
      <c r="H159" s="945">
        <f>IF(C159="H29",F159+G159*12,IF(C159="H30",F159+G159*11,IF(C159="H31",F159+G159*10,0)))</f>
        <v>0</v>
      </c>
      <c r="I159" s="1085" t="s">
        <v>118</v>
      </c>
      <c r="J159" s="948"/>
      <c r="K159" s="948"/>
      <c r="L159" s="941">
        <f>IF(C159="H29",J159+K159*12,IF(C159="H30",J159+K159*11,IF(C159="H31",J159+K159*10,0)))</f>
        <v>0</v>
      </c>
      <c r="M159" s="1087">
        <f>SUM(L159:L160)</f>
        <v>0</v>
      </c>
    </row>
    <row r="160" spans="1:13" s="153" customFormat="1" ht="13.5" customHeight="1" thickTop="1" thickBot="1" x14ac:dyDescent="0.2">
      <c r="A160" s="1090"/>
      <c r="B160" s="1084"/>
      <c r="C160" s="1083"/>
      <c r="D160" s="166" t="s">
        <v>116</v>
      </c>
      <c r="E160" s="167" t="s">
        <v>119</v>
      </c>
      <c r="F160" s="949"/>
      <c r="G160" s="949"/>
      <c r="H160" s="946">
        <f>IF(C159="H29",F160+G160*12,IF(C159="H30",F160+G160*11,IF(C159="H31",F160+G160*10,0)))</f>
        <v>0</v>
      </c>
      <c r="I160" s="1086"/>
      <c r="J160" s="949"/>
      <c r="K160" s="949"/>
      <c r="L160" s="942">
        <f>IF(C159="H29",J160+K160*12,IF(C159="H30",J160+K160*11,IF(C159="H31",J160+K160*10,0)))</f>
        <v>0</v>
      </c>
      <c r="M160" s="1088"/>
    </row>
    <row r="161" spans="1:13" s="153" customFormat="1" ht="13.5" customHeight="1" thickTop="1" thickBot="1" x14ac:dyDescent="0.2">
      <c r="A161" s="1089">
        <f>+A159+1</f>
        <v>78</v>
      </c>
      <c r="B161" s="1084" t="s">
        <v>512</v>
      </c>
      <c r="C161" s="1083"/>
      <c r="D161" s="157" t="s">
        <v>115</v>
      </c>
      <c r="E161" s="158" t="s">
        <v>117</v>
      </c>
      <c r="F161" s="948"/>
      <c r="G161" s="948"/>
      <c r="H161" s="945">
        <f>IF(C161="H29",F161+G161*12,IF(C161="H30",F161+G161*11,IF(C161="H31",F161+G161*10,0)))</f>
        <v>0</v>
      </c>
      <c r="I161" s="1085" t="s">
        <v>118</v>
      </c>
      <c r="J161" s="948"/>
      <c r="K161" s="948"/>
      <c r="L161" s="941">
        <f>IF(C161="H29",J161+K161*12,IF(C161="H30",J161+K161*11,IF(C161="H31",J161+K161*10,0)))</f>
        <v>0</v>
      </c>
      <c r="M161" s="1087">
        <f>SUM(L161:L162)</f>
        <v>0</v>
      </c>
    </row>
    <row r="162" spans="1:13" s="153" customFormat="1" ht="13.5" customHeight="1" thickTop="1" thickBot="1" x14ac:dyDescent="0.2">
      <c r="A162" s="1090"/>
      <c r="B162" s="1084"/>
      <c r="C162" s="1083"/>
      <c r="D162" s="166" t="s">
        <v>116</v>
      </c>
      <c r="E162" s="167" t="s">
        <v>119</v>
      </c>
      <c r="F162" s="949"/>
      <c r="G162" s="949"/>
      <c r="H162" s="946">
        <f>IF(C161="H29",F162+G162*12,IF(C161="H30",F162+G162*11,IF(C161="H31",F162+G162*10,0)))</f>
        <v>0</v>
      </c>
      <c r="I162" s="1086"/>
      <c r="J162" s="949"/>
      <c r="K162" s="949"/>
      <c r="L162" s="942">
        <f>IF(C161="H29",J162+K162*12,IF(C161="H30",J162+K162*11,IF(C161="H31",J162+K162*10,0)))</f>
        <v>0</v>
      </c>
      <c r="M162" s="1088"/>
    </row>
    <row r="163" spans="1:13" s="153" customFormat="1" ht="13.5" customHeight="1" thickTop="1" thickBot="1" x14ac:dyDescent="0.2">
      <c r="A163" s="1091" t="s">
        <v>30</v>
      </c>
      <c r="B163" s="1092"/>
      <c r="C163" s="1078"/>
      <c r="D163" s="157" t="s">
        <v>115</v>
      </c>
      <c r="E163" s="939" t="s">
        <v>117</v>
      </c>
      <c r="F163" s="943">
        <f>SUMPRODUCT((MOD(ROW(F$7:F$162),2)=1)*F$7:F$162)</f>
        <v>0</v>
      </c>
      <c r="G163" s="943">
        <f t="shared" ref="G163:H163" si="0">SUMPRODUCT((MOD(ROW(G$7:G$162),2)=1)*G$7:G$162)</f>
        <v>0</v>
      </c>
      <c r="H163" s="945">
        <f t="shared" si="0"/>
        <v>0</v>
      </c>
      <c r="I163" s="1093" t="s">
        <v>118</v>
      </c>
      <c r="J163" s="943">
        <f>SUMPRODUCT((MOD(ROW(J$7:J$162),2)=1)*J$7:J$162)</f>
        <v>0</v>
      </c>
      <c r="K163" s="943">
        <f t="shared" ref="K163:L163" si="1">SUMPRODUCT((MOD(ROW(K$7:K$162),2)=1)*K$7:K$162)</f>
        <v>0</v>
      </c>
      <c r="L163" s="941">
        <f t="shared" si="1"/>
        <v>0</v>
      </c>
      <c r="M163" s="1087">
        <f>SUM(L163:L164)</f>
        <v>0</v>
      </c>
    </row>
    <row r="164" spans="1:13" s="153" customFormat="1" ht="13.5" customHeight="1" thickTop="1" thickBot="1" x14ac:dyDescent="0.2">
      <c r="A164" s="1091"/>
      <c r="B164" s="1092"/>
      <c r="C164" s="1079"/>
      <c r="D164" s="166" t="s">
        <v>116</v>
      </c>
      <c r="E164" s="940" t="s">
        <v>119</v>
      </c>
      <c r="F164" s="944">
        <f>SUMPRODUCT((MOD(ROW(F$7:F$162),2)=0)*F$7:F$162)</f>
        <v>0</v>
      </c>
      <c r="G164" s="944">
        <f t="shared" ref="G164:H164" si="2">SUMPRODUCT((MOD(ROW(G$7:G$162),2)=0)*G$7:G$162)</f>
        <v>0</v>
      </c>
      <c r="H164" s="947">
        <f t="shared" si="2"/>
        <v>0</v>
      </c>
      <c r="I164" s="1094"/>
      <c r="J164" s="944">
        <f>SUMPRODUCT((MOD(ROW(J$7:J$162),2)=0)*J$7:J$162)</f>
        <v>0</v>
      </c>
      <c r="K164" s="944">
        <f t="shared" ref="K164:L164" si="3">SUMPRODUCT((MOD(ROW(K$7:K$162),2)=0)*K$7:K$162)</f>
        <v>0</v>
      </c>
      <c r="L164" s="942">
        <f t="shared" si="3"/>
        <v>0</v>
      </c>
      <c r="M164" s="1088"/>
    </row>
    <row r="165" spans="1:13" ht="13.5" customHeight="1" thickTop="1" x14ac:dyDescent="0.15">
      <c r="A165" s="951"/>
    </row>
    <row r="166" spans="1:13" ht="13.5" customHeight="1" x14ac:dyDescent="0.15">
      <c r="A166" s="951"/>
    </row>
  </sheetData>
  <mergeCells count="409">
    <mergeCell ref="A7:A8"/>
    <mergeCell ref="B7:B8"/>
    <mergeCell ref="I7:I8"/>
    <mergeCell ref="M7:M8"/>
    <mergeCell ref="A9:A10"/>
    <mergeCell ref="B9:B10"/>
    <mergeCell ref="I9:I10"/>
    <mergeCell ref="M9:M10"/>
    <mergeCell ref="E5:E6"/>
    <mergeCell ref="H5:H6"/>
    <mergeCell ref="I5:I6"/>
    <mergeCell ref="L5:L6"/>
    <mergeCell ref="M5:M6"/>
    <mergeCell ref="A4:A6"/>
    <mergeCell ref="B4:B6"/>
    <mergeCell ref="D4:D6"/>
    <mergeCell ref="E4:H4"/>
    <mergeCell ref="I4:M4"/>
    <mergeCell ref="F5:F6"/>
    <mergeCell ref="G5:G6"/>
    <mergeCell ref="J5:J6"/>
    <mergeCell ref="K5:K6"/>
    <mergeCell ref="A15:A16"/>
    <mergeCell ref="B15:B16"/>
    <mergeCell ref="I15:I16"/>
    <mergeCell ref="M15:M16"/>
    <mergeCell ref="A17:A18"/>
    <mergeCell ref="B17:B18"/>
    <mergeCell ref="I17:I18"/>
    <mergeCell ref="M17:M18"/>
    <mergeCell ref="A11:A12"/>
    <mergeCell ref="B11:B12"/>
    <mergeCell ref="I11:I12"/>
    <mergeCell ref="M11:M12"/>
    <mergeCell ref="A13:A14"/>
    <mergeCell ref="B13:B14"/>
    <mergeCell ref="I13:I14"/>
    <mergeCell ref="M13:M14"/>
    <mergeCell ref="A23:A24"/>
    <mergeCell ref="B23:B24"/>
    <mergeCell ref="I23:I24"/>
    <mergeCell ref="M23:M24"/>
    <mergeCell ref="A25:A26"/>
    <mergeCell ref="B25:B26"/>
    <mergeCell ref="I25:I26"/>
    <mergeCell ref="M25:M26"/>
    <mergeCell ref="A19:A20"/>
    <mergeCell ref="B19:B20"/>
    <mergeCell ref="I19:I20"/>
    <mergeCell ref="M19:M20"/>
    <mergeCell ref="A21:A22"/>
    <mergeCell ref="B21:B22"/>
    <mergeCell ref="I21:I22"/>
    <mergeCell ref="M21:M22"/>
    <mergeCell ref="A31:A32"/>
    <mergeCell ref="B31:B32"/>
    <mergeCell ref="I31:I32"/>
    <mergeCell ref="M31:M32"/>
    <mergeCell ref="A33:A34"/>
    <mergeCell ref="B33:B34"/>
    <mergeCell ref="I33:I34"/>
    <mergeCell ref="M33:M34"/>
    <mergeCell ref="A27:A28"/>
    <mergeCell ref="B27:B28"/>
    <mergeCell ref="I27:I28"/>
    <mergeCell ref="M27:M28"/>
    <mergeCell ref="A29:A30"/>
    <mergeCell ref="B29:B30"/>
    <mergeCell ref="I29:I30"/>
    <mergeCell ref="M29:M30"/>
    <mergeCell ref="A39:A40"/>
    <mergeCell ref="B39:B40"/>
    <mergeCell ref="I39:I40"/>
    <mergeCell ref="M39:M40"/>
    <mergeCell ref="A41:A42"/>
    <mergeCell ref="B41:B42"/>
    <mergeCell ref="I41:I42"/>
    <mergeCell ref="M41:M42"/>
    <mergeCell ref="A35:A36"/>
    <mergeCell ref="B35:B36"/>
    <mergeCell ref="I35:I36"/>
    <mergeCell ref="M35:M36"/>
    <mergeCell ref="A37:A38"/>
    <mergeCell ref="B37:B38"/>
    <mergeCell ref="I37:I38"/>
    <mergeCell ref="M37:M38"/>
    <mergeCell ref="C37:C38"/>
    <mergeCell ref="C39:C40"/>
    <mergeCell ref="C41:C42"/>
    <mergeCell ref="A47:A48"/>
    <mergeCell ref="B47:B48"/>
    <mergeCell ref="I47:I48"/>
    <mergeCell ref="M47:M48"/>
    <mergeCell ref="A49:A50"/>
    <mergeCell ref="B49:B50"/>
    <mergeCell ref="I49:I50"/>
    <mergeCell ref="M49:M50"/>
    <mergeCell ref="A43:A44"/>
    <mergeCell ref="B43:B44"/>
    <mergeCell ref="I43:I44"/>
    <mergeCell ref="M43:M44"/>
    <mergeCell ref="A45:A46"/>
    <mergeCell ref="B45:B46"/>
    <mergeCell ref="I45:I46"/>
    <mergeCell ref="M45:M46"/>
    <mergeCell ref="C43:C44"/>
    <mergeCell ref="C45:C46"/>
    <mergeCell ref="C47:C48"/>
    <mergeCell ref="C49:C50"/>
    <mergeCell ref="A55:A56"/>
    <mergeCell ref="B55:B56"/>
    <mergeCell ref="I55:I56"/>
    <mergeCell ref="M55:M56"/>
    <mergeCell ref="A57:A58"/>
    <mergeCell ref="B57:B58"/>
    <mergeCell ref="I57:I58"/>
    <mergeCell ref="M57:M58"/>
    <mergeCell ref="A51:A52"/>
    <mergeCell ref="B51:B52"/>
    <mergeCell ref="I51:I52"/>
    <mergeCell ref="M51:M52"/>
    <mergeCell ref="A53:A54"/>
    <mergeCell ref="B53:B54"/>
    <mergeCell ref="I53:I54"/>
    <mergeCell ref="M53:M54"/>
    <mergeCell ref="C51:C52"/>
    <mergeCell ref="C53:C54"/>
    <mergeCell ref="C55:C56"/>
    <mergeCell ref="C57:C58"/>
    <mergeCell ref="A63:A64"/>
    <mergeCell ref="B63:B64"/>
    <mergeCell ref="I63:I64"/>
    <mergeCell ref="M63:M64"/>
    <mergeCell ref="A65:A66"/>
    <mergeCell ref="B65:B66"/>
    <mergeCell ref="I65:I66"/>
    <mergeCell ref="M65:M66"/>
    <mergeCell ref="A59:A60"/>
    <mergeCell ref="B59:B60"/>
    <mergeCell ref="I59:I60"/>
    <mergeCell ref="M59:M60"/>
    <mergeCell ref="A61:A62"/>
    <mergeCell ref="B61:B62"/>
    <mergeCell ref="I61:I62"/>
    <mergeCell ref="M61:M62"/>
    <mergeCell ref="C59:C60"/>
    <mergeCell ref="C61:C62"/>
    <mergeCell ref="C63:C64"/>
    <mergeCell ref="C65:C66"/>
    <mergeCell ref="A71:A72"/>
    <mergeCell ref="B71:B72"/>
    <mergeCell ref="I71:I72"/>
    <mergeCell ref="M71:M72"/>
    <mergeCell ref="A73:A74"/>
    <mergeCell ref="B73:B74"/>
    <mergeCell ref="I73:I74"/>
    <mergeCell ref="M73:M74"/>
    <mergeCell ref="A67:A68"/>
    <mergeCell ref="B67:B68"/>
    <mergeCell ref="I67:I68"/>
    <mergeCell ref="M67:M68"/>
    <mergeCell ref="A69:A70"/>
    <mergeCell ref="B69:B70"/>
    <mergeCell ref="I69:I70"/>
    <mergeCell ref="M69:M70"/>
    <mergeCell ref="C67:C68"/>
    <mergeCell ref="C69:C70"/>
    <mergeCell ref="C71:C72"/>
    <mergeCell ref="C73:C74"/>
    <mergeCell ref="A79:A80"/>
    <mergeCell ref="B79:B80"/>
    <mergeCell ref="I79:I80"/>
    <mergeCell ref="M79:M80"/>
    <mergeCell ref="A81:A82"/>
    <mergeCell ref="B81:B82"/>
    <mergeCell ref="I81:I82"/>
    <mergeCell ref="M81:M82"/>
    <mergeCell ref="A75:A76"/>
    <mergeCell ref="B75:B76"/>
    <mergeCell ref="I75:I76"/>
    <mergeCell ref="M75:M76"/>
    <mergeCell ref="A77:A78"/>
    <mergeCell ref="B77:B78"/>
    <mergeCell ref="I77:I78"/>
    <mergeCell ref="M77:M78"/>
    <mergeCell ref="C75:C76"/>
    <mergeCell ref="C77:C78"/>
    <mergeCell ref="C79:C80"/>
    <mergeCell ref="C81:C82"/>
    <mergeCell ref="A87:A88"/>
    <mergeCell ref="B87:B88"/>
    <mergeCell ref="I87:I88"/>
    <mergeCell ref="M87:M88"/>
    <mergeCell ref="A89:A90"/>
    <mergeCell ref="B89:B90"/>
    <mergeCell ref="I89:I90"/>
    <mergeCell ref="M89:M90"/>
    <mergeCell ref="A83:A84"/>
    <mergeCell ref="B83:B84"/>
    <mergeCell ref="I83:I84"/>
    <mergeCell ref="M83:M84"/>
    <mergeCell ref="A85:A86"/>
    <mergeCell ref="B85:B86"/>
    <mergeCell ref="I85:I86"/>
    <mergeCell ref="M85:M86"/>
    <mergeCell ref="C83:C84"/>
    <mergeCell ref="C85:C86"/>
    <mergeCell ref="C87:C88"/>
    <mergeCell ref="C89:C90"/>
    <mergeCell ref="A95:A96"/>
    <mergeCell ref="B95:B96"/>
    <mergeCell ref="I95:I96"/>
    <mergeCell ref="M95:M96"/>
    <mergeCell ref="A97:A98"/>
    <mergeCell ref="B97:B98"/>
    <mergeCell ref="I97:I98"/>
    <mergeCell ref="M97:M98"/>
    <mergeCell ref="A91:A92"/>
    <mergeCell ref="B91:B92"/>
    <mergeCell ref="I91:I92"/>
    <mergeCell ref="M91:M92"/>
    <mergeCell ref="A93:A94"/>
    <mergeCell ref="B93:B94"/>
    <mergeCell ref="I93:I94"/>
    <mergeCell ref="M93:M94"/>
    <mergeCell ref="C91:C92"/>
    <mergeCell ref="C93:C94"/>
    <mergeCell ref="C95:C96"/>
    <mergeCell ref="C97:C98"/>
    <mergeCell ref="A103:A104"/>
    <mergeCell ref="B103:B104"/>
    <mergeCell ref="I103:I104"/>
    <mergeCell ref="M103:M104"/>
    <mergeCell ref="A105:A106"/>
    <mergeCell ref="B105:B106"/>
    <mergeCell ref="I105:I106"/>
    <mergeCell ref="M105:M106"/>
    <mergeCell ref="A99:A100"/>
    <mergeCell ref="B99:B100"/>
    <mergeCell ref="I99:I100"/>
    <mergeCell ref="M99:M100"/>
    <mergeCell ref="A101:A102"/>
    <mergeCell ref="B101:B102"/>
    <mergeCell ref="I101:I102"/>
    <mergeCell ref="M101:M102"/>
    <mergeCell ref="C99:C100"/>
    <mergeCell ref="C101:C102"/>
    <mergeCell ref="C103:C104"/>
    <mergeCell ref="C105:C106"/>
    <mergeCell ref="A111:A112"/>
    <mergeCell ref="B111:B112"/>
    <mergeCell ref="I111:I112"/>
    <mergeCell ref="M111:M112"/>
    <mergeCell ref="A113:A114"/>
    <mergeCell ref="B113:B114"/>
    <mergeCell ref="I113:I114"/>
    <mergeCell ref="M113:M114"/>
    <mergeCell ref="A107:A108"/>
    <mergeCell ref="B107:B108"/>
    <mergeCell ref="I107:I108"/>
    <mergeCell ref="M107:M108"/>
    <mergeCell ref="A109:A110"/>
    <mergeCell ref="B109:B110"/>
    <mergeCell ref="I109:I110"/>
    <mergeCell ref="M109:M110"/>
    <mergeCell ref="C107:C108"/>
    <mergeCell ref="C109:C110"/>
    <mergeCell ref="C111:C112"/>
    <mergeCell ref="C113:C114"/>
    <mergeCell ref="A119:A120"/>
    <mergeCell ref="B119:B120"/>
    <mergeCell ref="I119:I120"/>
    <mergeCell ref="M119:M120"/>
    <mergeCell ref="A121:A122"/>
    <mergeCell ref="B121:B122"/>
    <mergeCell ref="I121:I122"/>
    <mergeCell ref="M121:M122"/>
    <mergeCell ref="A115:A116"/>
    <mergeCell ref="B115:B116"/>
    <mergeCell ref="I115:I116"/>
    <mergeCell ref="M115:M116"/>
    <mergeCell ref="A117:A118"/>
    <mergeCell ref="B117:B118"/>
    <mergeCell ref="I117:I118"/>
    <mergeCell ref="M117:M118"/>
    <mergeCell ref="C115:C116"/>
    <mergeCell ref="C117:C118"/>
    <mergeCell ref="C119:C120"/>
    <mergeCell ref="C121:C122"/>
    <mergeCell ref="A127:A128"/>
    <mergeCell ref="B127:B128"/>
    <mergeCell ref="I127:I128"/>
    <mergeCell ref="M127:M128"/>
    <mergeCell ref="A129:A130"/>
    <mergeCell ref="B129:B130"/>
    <mergeCell ref="I129:I130"/>
    <mergeCell ref="M129:M130"/>
    <mergeCell ref="A123:A124"/>
    <mergeCell ref="B123:B124"/>
    <mergeCell ref="I123:I124"/>
    <mergeCell ref="M123:M124"/>
    <mergeCell ref="A125:A126"/>
    <mergeCell ref="B125:B126"/>
    <mergeCell ref="I125:I126"/>
    <mergeCell ref="M125:M126"/>
    <mergeCell ref="C123:C124"/>
    <mergeCell ref="C125:C126"/>
    <mergeCell ref="C127:C128"/>
    <mergeCell ref="C129:C130"/>
    <mergeCell ref="A135:A136"/>
    <mergeCell ref="B135:B136"/>
    <mergeCell ref="I135:I136"/>
    <mergeCell ref="M135:M136"/>
    <mergeCell ref="A137:A138"/>
    <mergeCell ref="B137:B138"/>
    <mergeCell ref="I137:I138"/>
    <mergeCell ref="M137:M138"/>
    <mergeCell ref="A131:A132"/>
    <mergeCell ref="B131:B132"/>
    <mergeCell ref="I131:I132"/>
    <mergeCell ref="M131:M132"/>
    <mergeCell ref="A133:A134"/>
    <mergeCell ref="B133:B134"/>
    <mergeCell ref="I133:I134"/>
    <mergeCell ref="M133:M134"/>
    <mergeCell ref="C131:C132"/>
    <mergeCell ref="C133:C134"/>
    <mergeCell ref="C135:C136"/>
    <mergeCell ref="C137:C138"/>
    <mergeCell ref="A143:A144"/>
    <mergeCell ref="B143:B144"/>
    <mergeCell ref="I143:I144"/>
    <mergeCell ref="M143:M144"/>
    <mergeCell ref="A145:A146"/>
    <mergeCell ref="B145:B146"/>
    <mergeCell ref="I145:I146"/>
    <mergeCell ref="M145:M146"/>
    <mergeCell ref="A139:A140"/>
    <mergeCell ref="B139:B140"/>
    <mergeCell ref="I139:I140"/>
    <mergeCell ref="M139:M140"/>
    <mergeCell ref="A141:A142"/>
    <mergeCell ref="B141:B142"/>
    <mergeCell ref="I141:I142"/>
    <mergeCell ref="M141:M142"/>
    <mergeCell ref="C139:C140"/>
    <mergeCell ref="C141:C142"/>
    <mergeCell ref="C143:C144"/>
    <mergeCell ref="C145:C146"/>
    <mergeCell ref="A147:A148"/>
    <mergeCell ref="B147:B148"/>
    <mergeCell ref="I147:I148"/>
    <mergeCell ref="M147:M148"/>
    <mergeCell ref="A163:B164"/>
    <mergeCell ref="I163:I164"/>
    <mergeCell ref="M163:M164"/>
    <mergeCell ref="A149:A150"/>
    <mergeCell ref="B149:B150"/>
    <mergeCell ref="I149:I150"/>
    <mergeCell ref="M149:M150"/>
    <mergeCell ref="A151:A152"/>
    <mergeCell ref="B151:B152"/>
    <mergeCell ref="I151:I152"/>
    <mergeCell ref="M151:M152"/>
    <mergeCell ref="A153:A154"/>
    <mergeCell ref="B153:B154"/>
    <mergeCell ref="I153:I154"/>
    <mergeCell ref="M153:M154"/>
    <mergeCell ref="A159:A160"/>
    <mergeCell ref="B159:B160"/>
    <mergeCell ref="I159:I160"/>
    <mergeCell ref="M159:M160"/>
    <mergeCell ref="A161:A162"/>
    <mergeCell ref="B161:B162"/>
    <mergeCell ref="I161:I162"/>
    <mergeCell ref="M161:M162"/>
    <mergeCell ref="A155:A156"/>
    <mergeCell ref="B155:B156"/>
    <mergeCell ref="I155:I156"/>
    <mergeCell ref="M155:M156"/>
    <mergeCell ref="A157:A158"/>
    <mergeCell ref="B157:B158"/>
    <mergeCell ref="I157:I158"/>
    <mergeCell ref="M157:M158"/>
    <mergeCell ref="C157:C158"/>
    <mergeCell ref="C159:C160"/>
    <mergeCell ref="C161:C162"/>
    <mergeCell ref="C163:C164"/>
    <mergeCell ref="C4:C6"/>
    <mergeCell ref="C7:C8"/>
    <mergeCell ref="C9:C10"/>
    <mergeCell ref="C11:C12"/>
    <mergeCell ref="C13:C14"/>
    <mergeCell ref="C15:C16"/>
    <mergeCell ref="C17:C18"/>
    <mergeCell ref="C19:C20"/>
    <mergeCell ref="C21:C22"/>
    <mergeCell ref="C23:C24"/>
    <mergeCell ref="C25:C26"/>
    <mergeCell ref="C27:C28"/>
    <mergeCell ref="C29:C30"/>
    <mergeCell ref="C31:C32"/>
    <mergeCell ref="C33:C34"/>
    <mergeCell ref="C35:C36"/>
    <mergeCell ref="C147:C148"/>
    <mergeCell ref="C149:C150"/>
    <mergeCell ref="C151:C152"/>
    <mergeCell ref="C153:C154"/>
    <mergeCell ref="C155:C156"/>
  </mergeCells>
  <phoneticPr fontId="1"/>
  <dataValidations count="1">
    <dataValidation type="list" allowBlank="1" showInputMessage="1" showErrorMessage="1" sqref="C7:C162">
      <formula1>"H29,H30,H31"</formula1>
    </dataValidation>
  </dataValidations>
  <pageMargins left="0.82677165354330717" right="0.19685039370078741" top="0.51181102362204722" bottom="0.6692913385826772" header="0.51181102362204722" footer="0.39370078740157483"/>
  <pageSetup paperSize="8" scale="89" orientation="portrait" r:id="rId1"/>
  <headerFooter alignWithMargins="0">
    <oddFooter>&amp;L注：エネルギー料金の計算に当たっては、基本料金の増加分も計上して下さい（12か月分)。
注：整備年度のエネルギー料金は、整備完了月に応じて要求水準書に示す標準提供時期を勘案し、適切に算出してください。</oddFooter>
  </headerFooter>
  <rowBreaks count="1" manualBreakCount="1">
    <brk id="10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91"/>
  <sheetViews>
    <sheetView showZeros="0" view="pageBreakPreview" zoomScale="85" zoomScaleNormal="100" zoomScaleSheetLayoutView="85" workbookViewId="0"/>
  </sheetViews>
  <sheetFormatPr defaultColWidth="8.875" defaultRowHeight="13.5" customHeight="1" x14ac:dyDescent="0.15"/>
  <cols>
    <col min="1" max="1" width="13.5" style="153" customWidth="1"/>
    <col min="2" max="26" width="11.375" style="917" customWidth="1"/>
    <col min="27" max="45" width="6.625" style="917" customWidth="1"/>
    <col min="46" max="256" width="8.875" style="917"/>
    <col min="257" max="257" width="13.5" style="917" customWidth="1"/>
    <col min="258" max="282" width="11.375" style="917" customWidth="1"/>
    <col min="283" max="301" width="6.625" style="917" customWidth="1"/>
    <col min="302" max="512" width="8.875" style="917"/>
    <col min="513" max="513" width="13.5" style="917" customWidth="1"/>
    <col min="514" max="538" width="11.375" style="917" customWidth="1"/>
    <col min="539" max="557" width="6.625" style="917" customWidth="1"/>
    <col min="558" max="768" width="8.875" style="917"/>
    <col min="769" max="769" width="13.5" style="917" customWidth="1"/>
    <col min="770" max="794" width="11.375" style="917" customWidth="1"/>
    <col min="795" max="813" width="6.625" style="917" customWidth="1"/>
    <col min="814" max="1024" width="8.875" style="917"/>
    <col min="1025" max="1025" width="13.5" style="917" customWidth="1"/>
    <col min="1026" max="1050" width="11.375" style="917" customWidth="1"/>
    <col min="1051" max="1069" width="6.625" style="917" customWidth="1"/>
    <col min="1070" max="1280" width="8.875" style="917"/>
    <col min="1281" max="1281" width="13.5" style="917" customWidth="1"/>
    <col min="1282" max="1306" width="11.375" style="917" customWidth="1"/>
    <col min="1307" max="1325" width="6.625" style="917" customWidth="1"/>
    <col min="1326" max="1536" width="8.875" style="917"/>
    <col min="1537" max="1537" width="13.5" style="917" customWidth="1"/>
    <col min="1538" max="1562" width="11.375" style="917" customWidth="1"/>
    <col min="1563" max="1581" width="6.625" style="917" customWidth="1"/>
    <col min="1582" max="1792" width="8.875" style="917"/>
    <col min="1793" max="1793" width="13.5" style="917" customWidth="1"/>
    <col min="1794" max="1818" width="11.375" style="917" customWidth="1"/>
    <col min="1819" max="1837" width="6.625" style="917" customWidth="1"/>
    <col min="1838" max="2048" width="8.875" style="917"/>
    <col min="2049" max="2049" width="13.5" style="917" customWidth="1"/>
    <col min="2050" max="2074" width="11.375" style="917" customWidth="1"/>
    <col min="2075" max="2093" width="6.625" style="917" customWidth="1"/>
    <col min="2094" max="2304" width="8.875" style="917"/>
    <col min="2305" max="2305" width="13.5" style="917" customWidth="1"/>
    <col min="2306" max="2330" width="11.375" style="917" customWidth="1"/>
    <col min="2331" max="2349" width="6.625" style="917" customWidth="1"/>
    <col min="2350" max="2560" width="8.875" style="917"/>
    <col min="2561" max="2561" width="13.5" style="917" customWidth="1"/>
    <col min="2562" max="2586" width="11.375" style="917" customWidth="1"/>
    <col min="2587" max="2605" width="6.625" style="917" customWidth="1"/>
    <col min="2606" max="2816" width="8.875" style="917"/>
    <col min="2817" max="2817" width="13.5" style="917" customWidth="1"/>
    <col min="2818" max="2842" width="11.375" style="917" customWidth="1"/>
    <col min="2843" max="2861" width="6.625" style="917" customWidth="1"/>
    <col min="2862" max="3072" width="8.875" style="917"/>
    <col min="3073" max="3073" width="13.5" style="917" customWidth="1"/>
    <col min="3074" max="3098" width="11.375" style="917" customWidth="1"/>
    <col min="3099" max="3117" width="6.625" style="917" customWidth="1"/>
    <col min="3118" max="3328" width="8.875" style="917"/>
    <col min="3329" max="3329" width="13.5" style="917" customWidth="1"/>
    <col min="3330" max="3354" width="11.375" style="917" customWidth="1"/>
    <col min="3355" max="3373" width="6.625" style="917" customWidth="1"/>
    <col min="3374" max="3584" width="8.875" style="917"/>
    <col min="3585" max="3585" width="13.5" style="917" customWidth="1"/>
    <col min="3586" max="3610" width="11.375" style="917" customWidth="1"/>
    <col min="3611" max="3629" width="6.625" style="917" customWidth="1"/>
    <col min="3630" max="3840" width="8.875" style="917"/>
    <col min="3841" max="3841" width="13.5" style="917" customWidth="1"/>
    <col min="3842" max="3866" width="11.375" style="917" customWidth="1"/>
    <col min="3867" max="3885" width="6.625" style="917" customWidth="1"/>
    <col min="3886" max="4096" width="8.875" style="917"/>
    <col min="4097" max="4097" width="13.5" style="917" customWidth="1"/>
    <col min="4098" max="4122" width="11.375" style="917" customWidth="1"/>
    <col min="4123" max="4141" width="6.625" style="917" customWidth="1"/>
    <col min="4142" max="4352" width="8.875" style="917"/>
    <col min="4353" max="4353" width="13.5" style="917" customWidth="1"/>
    <col min="4354" max="4378" width="11.375" style="917" customWidth="1"/>
    <col min="4379" max="4397" width="6.625" style="917" customWidth="1"/>
    <col min="4398" max="4608" width="8.875" style="917"/>
    <col min="4609" max="4609" width="13.5" style="917" customWidth="1"/>
    <col min="4610" max="4634" width="11.375" style="917" customWidth="1"/>
    <col min="4635" max="4653" width="6.625" style="917" customWidth="1"/>
    <col min="4654" max="4864" width="8.875" style="917"/>
    <col min="4865" max="4865" width="13.5" style="917" customWidth="1"/>
    <col min="4866" max="4890" width="11.375" style="917" customWidth="1"/>
    <col min="4891" max="4909" width="6.625" style="917" customWidth="1"/>
    <col min="4910" max="5120" width="8.875" style="917"/>
    <col min="5121" max="5121" width="13.5" style="917" customWidth="1"/>
    <col min="5122" max="5146" width="11.375" style="917" customWidth="1"/>
    <col min="5147" max="5165" width="6.625" style="917" customWidth="1"/>
    <col min="5166" max="5376" width="8.875" style="917"/>
    <col min="5377" max="5377" width="13.5" style="917" customWidth="1"/>
    <col min="5378" max="5402" width="11.375" style="917" customWidth="1"/>
    <col min="5403" max="5421" width="6.625" style="917" customWidth="1"/>
    <col min="5422" max="5632" width="8.875" style="917"/>
    <col min="5633" max="5633" width="13.5" style="917" customWidth="1"/>
    <col min="5634" max="5658" width="11.375" style="917" customWidth="1"/>
    <col min="5659" max="5677" width="6.625" style="917" customWidth="1"/>
    <col min="5678" max="5888" width="8.875" style="917"/>
    <col min="5889" max="5889" width="13.5" style="917" customWidth="1"/>
    <col min="5890" max="5914" width="11.375" style="917" customWidth="1"/>
    <col min="5915" max="5933" width="6.625" style="917" customWidth="1"/>
    <col min="5934" max="6144" width="8.875" style="917"/>
    <col min="6145" max="6145" width="13.5" style="917" customWidth="1"/>
    <col min="6146" max="6170" width="11.375" style="917" customWidth="1"/>
    <col min="6171" max="6189" width="6.625" style="917" customWidth="1"/>
    <col min="6190" max="6400" width="8.875" style="917"/>
    <col min="6401" max="6401" width="13.5" style="917" customWidth="1"/>
    <col min="6402" max="6426" width="11.375" style="917" customWidth="1"/>
    <col min="6427" max="6445" width="6.625" style="917" customWidth="1"/>
    <col min="6446" max="6656" width="8.875" style="917"/>
    <col min="6657" max="6657" width="13.5" style="917" customWidth="1"/>
    <col min="6658" max="6682" width="11.375" style="917" customWidth="1"/>
    <col min="6683" max="6701" width="6.625" style="917" customWidth="1"/>
    <col min="6702" max="6912" width="8.875" style="917"/>
    <col min="6913" max="6913" width="13.5" style="917" customWidth="1"/>
    <col min="6914" max="6938" width="11.375" style="917" customWidth="1"/>
    <col min="6939" max="6957" width="6.625" style="917" customWidth="1"/>
    <col min="6958" max="7168" width="8.875" style="917"/>
    <col min="7169" max="7169" width="13.5" style="917" customWidth="1"/>
    <col min="7170" max="7194" width="11.375" style="917" customWidth="1"/>
    <col min="7195" max="7213" width="6.625" style="917" customWidth="1"/>
    <col min="7214" max="7424" width="8.875" style="917"/>
    <col min="7425" max="7425" width="13.5" style="917" customWidth="1"/>
    <col min="7426" max="7450" width="11.375" style="917" customWidth="1"/>
    <col min="7451" max="7469" width="6.625" style="917" customWidth="1"/>
    <col min="7470" max="7680" width="8.875" style="917"/>
    <col min="7681" max="7681" width="13.5" style="917" customWidth="1"/>
    <col min="7682" max="7706" width="11.375" style="917" customWidth="1"/>
    <col min="7707" max="7725" width="6.625" style="917" customWidth="1"/>
    <col min="7726" max="7936" width="8.875" style="917"/>
    <col min="7937" max="7937" width="13.5" style="917" customWidth="1"/>
    <col min="7938" max="7962" width="11.375" style="917" customWidth="1"/>
    <col min="7963" max="7981" width="6.625" style="917" customWidth="1"/>
    <col min="7982" max="8192" width="8.875" style="917"/>
    <col min="8193" max="8193" width="13.5" style="917" customWidth="1"/>
    <col min="8194" max="8218" width="11.375" style="917" customWidth="1"/>
    <col min="8219" max="8237" width="6.625" style="917" customWidth="1"/>
    <col min="8238" max="8448" width="8.875" style="917"/>
    <col min="8449" max="8449" width="13.5" style="917" customWidth="1"/>
    <col min="8450" max="8474" width="11.375" style="917" customWidth="1"/>
    <col min="8475" max="8493" width="6.625" style="917" customWidth="1"/>
    <col min="8494" max="8704" width="8.875" style="917"/>
    <col min="8705" max="8705" width="13.5" style="917" customWidth="1"/>
    <col min="8706" max="8730" width="11.375" style="917" customWidth="1"/>
    <col min="8731" max="8749" width="6.625" style="917" customWidth="1"/>
    <col min="8750" max="8960" width="8.875" style="917"/>
    <col min="8961" max="8961" width="13.5" style="917" customWidth="1"/>
    <col min="8962" max="8986" width="11.375" style="917" customWidth="1"/>
    <col min="8987" max="9005" width="6.625" style="917" customWidth="1"/>
    <col min="9006" max="9216" width="8.875" style="917"/>
    <col min="9217" max="9217" width="13.5" style="917" customWidth="1"/>
    <col min="9218" max="9242" width="11.375" style="917" customWidth="1"/>
    <col min="9243" max="9261" width="6.625" style="917" customWidth="1"/>
    <col min="9262" max="9472" width="8.875" style="917"/>
    <col min="9473" max="9473" width="13.5" style="917" customWidth="1"/>
    <col min="9474" max="9498" width="11.375" style="917" customWidth="1"/>
    <col min="9499" max="9517" width="6.625" style="917" customWidth="1"/>
    <col min="9518" max="9728" width="8.875" style="917"/>
    <col min="9729" max="9729" width="13.5" style="917" customWidth="1"/>
    <col min="9730" max="9754" width="11.375" style="917" customWidth="1"/>
    <col min="9755" max="9773" width="6.625" style="917" customWidth="1"/>
    <col min="9774" max="9984" width="8.875" style="917"/>
    <col min="9985" max="9985" width="13.5" style="917" customWidth="1"/>
    <col min="9986" max="10010" width="11.375" style="917" customWidth="1"/>
    <col min="10011" max="10029" width="6.625" style="917" customWidth="1"/>
    <col min="10030" max="10240" width="8.875" style="917"/>
    <col min="10241" max="10241" width="13.5" style="917" customWidth="1"/>
    <col min="10242" max="10266" width="11.375" style="917" customWidth="1"/>
    <col min="10267" max="10285" width="6.625" style="917" customWidth="1"/>
    <col min="10286" max="10496" width="8.875" style="917"/>
    <col min="10497" max="10497" width="13.5" style="917" customWidth="1"/>
    <col min="10498" max="10522" width="11.375" style="917" customWidth="1"/>
    <col min="10523" max="10541" width="6.625" style="917" customWidth="1"/>
    <col min="10542" max="10752" width="8.875" style="917"/>
    <col min="10753" max="10753" width="13.5" style="917" customWidth="1"/>
    <col min="10754" max="10778" width="11.375" style="917" customWidth="1"/>
    <col min="10779" max="10797" width="6.625" style="917" customWidth="1"/>
    <col min="10798" max="11008" width="8.875" style="917"/>
    <col min="11009" max="11009" width="13.5" style="917" customWidth="1"/>
    <col min="11010" max="11034" width="11.375" style="917" customWidth="1"/>
    <col min="11035" max="11053" width="6.625" style="917" customWidth="1"/>
    <col min="11054" max="11264" width="8.875" style="917"/>
    <col min="11265" max="11265" width="13.5" style="917" customWidth="1"/>
    <col min="11266" max="11290" width="11.375" style="917" customWidth="1"/>
    <col min="11291" max="11309" width="6.625" style="917" customWidth="1"/>
    <col min="11310" max="11520" width="8.875" style="917"/>
    <col min="11521" max="11521" width="13.5" style="917" customWidth="1"/>
    <col min="11522" max="11546" width="11.375" style="917" customWidth="1"/>
    <col min="11547" max="11565" width="6.625" style="917" customWidth="1"/>
    <col min="11566" max="11776" width="8.875" style="917"/>
    <col min="11777" max="11777" width="13.5" style="917" customWidth="1"/>
    <col min="11778" max="11802" width="11.375" style="917" customWidth="1"/>
    <col min="11803" max="11821" width="6.625" style="917" customWidth="1"/>
    <col min="11822" max="12032" width="8.875" style="917"/>
    <col min="12033" max="12033" width="13.5" style="917" customWidth="1"/>
    <col min="12034" max="12058" width="11.375" style="917" customWidth="1"/>
    <col min="12059" max="12077" width="6.625" style="917" customWidth="1"/>
    <col min="12078" max="12288" width="8.875" style="917"/>
    <col min="12289" max="12289" width="13.5" style="917" customWidth="1"/>
    <col min="12290" max="12314" width="11.375" style="917" customWidth="1"/>
    <col min="12315" max="12333" width="6.625" style="917" customWidth="1"/>
    <col min="12334" max="12544" width="8.875" style="917"/>
    <col min="12545" max="12545" width="13.5" style="917" customWidth="1"/>
    <col min="12546" max="12570" width="11.375" style="917" customWidth="1"/>
    <col min="12571" max="12589" width="6.625" style="917" customWidth="1"/>
    <col min="12590" max="12800" width="8.875" style="917"/>
    <col min="12801" max="12801" width="13.5" style="917" customWidth="1"/>
    <col min="12802" max="12826" width="11.375" style="917" customWidth="1"/>
    <col min="12827" max="12845" width="6.625" style="917" customWidth="1"/>
    <col min="12846" max="13056" width="8.875" style="917"/>
    <col min="13057" max="13057" width="13.5" style="917" customWidth="1"/>
    <col min="13058" max="13082" width="11.375" style="917" customWidth="1"/>
    <col min="13083" max="13101" width="6.625" style="917" customWidth="1"/>
    <col min="13102" max="13312" width="8.875" style="917"/>
    <col min="13313" max="13313" width="13.5" style="917" customWidth="1"/>
    <col min="13314" max="13338" width="11.375" style="917" customWidth="1"/>
    <col min="13339" max="13357" width="6.625" style="917" customWidth="1"/>
    <col min="13358" max="13568" width="8.875" style="917"/>
    <col min="13569" max="13569" width="13.5" style="917" customWidth="1"/>
    <col min="13570" max="13594" width="11.375" style="917" customWidth="1"/>
    <col min="13595" max="13613" width="6.625" style="917" customWidth="1"/>
    <col min="13614" max="13824" width="8.875" style="917"/>
    <col min="13825" max="13825" width="13.5" style="917" customWidth="1"/>
    <col min="13826" max="13850" width="11.375" style="917" customWidth="1"/>
    <col min="13851" max="13869" width="6.625" style="917" customWidth="1"/>
    <col min="13870" max="14080" width="8.875" style="917"/>
    <col min="14081" max="14081" width="13.5" style="917" customWidth="1"/>
    <col min="14082" max="14106" width="11.375" style="917" customWidth="1"/>
    <col min="14107" max="14125" width="6.625" style="917" customWidth="1"/>
    <col min="14126" max="14336" width="8.875" style="917"/>
    <col min="14337" max="14337" width="13.5" style="917" customWidth="1"/>
    <col min="14338" max="14362" width="11.375" style="917" customWidth="1"/>
    <col min="14363" max="14381" width="6.625" style="917" customWidth="1"/>
    <col min="14382" max="14592" width="8.875" style="917"/>
    <col min="14593" max="14593" width="13.5" style="917" customWidth="1"/>
    <col min="14594" max="14618" width="11.375" style="917" customWidth="1"/>
    <col min="14619" max="14637" width="6.625" style="917" customWidth="1"/>
    <col min="14638" max="14848" width="8.875" style="917"/>
    <col min="14849" max="14849" width="13.5" style="917" customWidth="1"/>
    <col min="14850" max="14874" width="11.375" style="917" customWidth="1"/>
    <col min="14875" max="14893" width="6.625" style="917" customWidth="1"/>
    <col min="14894" max="15104" width="8.875" style="917"/>
    <col min="15105" max="15105" width="13.5" style="917" customWidth="1"/>
    <col min="15106" max="15130" width="11.375" style="917" customWidth="1"/>
    <col min="15131" max="15149" width="6.625" style="917" customWidth="1"/>
    <col min="15150" max="15360" width="8.875" style="917"/>
    <col min="15361" max="15361" width="13.5" style="917" customWidth="1"/>
    <col min="15362" max="15386" width="11.375" style="917" customWidth="1"/>
    <col min="15387" max="15405" width="6.625" style="917" customWidth="1"/>
    <col min="15406" max="15616" width="8.875" style="917"/>
    <col min="15617" max="15617" width="13.5" style="917" customWidth="1"/>
    <col min="15618" max="15642" width="11.375" style="917" customWidth="1"/>
    <col min="15643" max="15661" width="6.625" style="917" customWidth="1"/>
    <col min="15662" max="15872" width="8.875" style="917"/>
    <col min="15873" max="15873" width="13.5" style="917" customWidth="1"/>
    <col min="15874" max="15898" width="11.375" style="917" customWidth="1"/>
    <col min="15899" max="15917" width="6.625" style="917" customWidth="1"/>
    <col min="15918" max="16128" width="8.875" style="917"/>
    <col min="16129" max="16129" width="13.5" style="917" customWidth="1"/>
    <col min="16130" max="16154" width="11.375" style="917" customWidth="1"/>
    <col min="16155" max="16173" width="6.625" style="917" customWidth="1"/>
    <col min="16174" max="16384" width="8.875" style="917"/>
  </cols>
  <sheetData>
    <row r="1" spans="1:49" ht="13.5" customHeight="1" x14ac:dyDescent="0.15">
      <c r="A1" s="407" t="s">
        <v>597</v>
      </c>
      <c r="B1" s="416"/>
      <c r="C1" s="416" t="s">
        <v>121</v>
      </c>
      <c r="D1" s="416"/>
      <c r="E1" s="935" t="s">
        <v>122</v>
      </c>
      <c r="F1" s="646"/>
      <c r="H1" s="935" t="s">
        <v>123</v>
      </c>
      <c r="I1" s="1118"/>
      <c r="J1" s="1119"/>
      <c r="K1" s="416"/>
      <c r="L1" s="647"/>
      <c r="M1" s="647"/>
      <c r="N1" s="648"/>
      <c r="O1" s="416"/>
      <c r="P1" s="416"/>
      <c r="Q1" s="416"/>
      <c r="R1" s="416"/>
      <c r="Y1" s="931" t="s">
        <v>362</v>
      </c>
      <c r="AR1" s="1120"/>
      <c r="AS1" s="1120"/>
      <c r="AT1" s="1120"/>
      <c r="AV1" s="649"/>
      <c r="AW1" s="649"/>
    </row>
    <row r="2" spans="1:49" ht="13.5" customHeight="1" thickBot="1" x14ac:dyDescent="0.2">
      <c r="A2" s="407" t="s">
        <v>124</v>
      </c>
      <c r="L2" s="650" t="s">
        <v>534</v>
      </c>
    </row>
    <row r="3" spans="1:49" ht="13.5" customHeight="1" thickTop="1" thickBot="1" x14ac:dyDescent="0.2">
      <c r="A3" s="651"/>
      <c r="B3" s="1121" t="s">
        <v>125</v>
      </c>
      <c r="C3" s="1122"/>
      <c r="D3" s="1122"/>
      <c r="E3" s="1122"/>
      <c r="F3" s="1123"/>
      <c r="G3" s="1121" t="s">
        <v>115</v>
      </c>
      <c r="H3" s="1122"/>
      <c r="I3" s="1122"/>
      <c r="J3" s="1122"/>
      <c r="K3" s="1122"/>
      <c r="L3" s="1122"/>
      <c r="M3" s="1122"/>
      <c r="N3" s="1123"/>
      <c r="O3" s="1121" t="s">
        <v>579</v>
      </c>
      <c r="P3" s="1122"/>
      <c r="Q3" s="1122"/>
      <c r="R3" s="1123"/>
      <c r="S3" s="1124" t="s">
        <v>126</v>
      </c>
    </row>
    <row r="4" spans="1:49" ht="13.5" customHeight="1" thickTop="1" x14ac:dyDescent="0.15">
      <c r="A4" s="652"/>
      <c r="B4" s="1127" t="s">
        <v>535</v>
      </c>
      <c r="C4" s="1128"/>
      <c r="D4" s="1128" t="s">
        <v>127</v>
      </c>
      <c r="E4" s="1131" t="s">
        <v>536</v>
      </c>
      <c r="F4" s="1132"/>
      <c r="G4" s="1131" t="s">
        <v>537</v>
      </c>
      <c r="H4" s="1133"/>
      <c r="I4" s="1133"/>
      <c r="J4" s="1132"/>
      <c r="K4" s="1131" t="s">
        <v>538</v>
      </c>
      <c r="L4" s="1133"/>
      <c r="M4" s="1133"/>
      <c r="N4" s="1132"/>
      <c r="O4" s="1131" t="s">
        <v>539</v>
      </c>
      <c r="P4" s="1133"/>
      <c r="Q4" s="1133"/>
      <c r="R4" s="1132"/>
      <c r="S4" s="1125"/>
    </row>
    <row r="5" spans="1:49" ht="13.5" customHeight="1" x14ac:dyDescent="0.15">
      <c r="A5" s="652"/>
      <c r="B5" s="1129"/>
      <c r="C5" s="1130"/>
      <c r="D5" s="1130"/>
      <c r="E5" s="1134" t="s">
        <v>540</v>
      </c>
      <c r="F5" s="1135"/>
      <c r="G5" s="1136" t="s">
        <v>541</v>
      </c>
      <c r="H5" s="1137"/>
      <c r="I5" s="1139" t="s">
        <v>542</v>
      </c>
      <c r="J5" s="1140"/>
      <c r="K5" s="1136" t="s">
        <v>543</v>
      </c>
      <c r="L5" s="1137"/>
      <c r="M5" s="1139" t="s">
        <v>542</v>
      </c>
      <c r="N5" s="1140"/>
      <c r="O5" s="1136" t="s">
        <v>544</v>
      </c>
      <c r="P5" s="1137"/>
      <c r="Q5" s="1139" t="s">
        <v>542</v>
      </c>
      <c r="R5" s="1140"/>
      <c r="S5" s="1125"/>
    </row>
    <row r="6" spans="1:49" ht="13.5" customHeight="1" x14ac:dyDescent="0.15">
      <c r="A6" s="652"/>
      <c r="B6" s="1129"/>
      <c r="C6" s="1130"/>
      <c r="D6" s="1130"/>
      <c r="E6" s="1131"/>
      <c r="F6" s="1132"/>
      <c r="G6" s="1131"/>
      <c r="H6" s="1138"/>
      <c r="I6" s="1141"/>
      <c r="J6" s="1142"/>
      <c r="K6" s="1131"/>
      <c r="L6" s="1138"/>
      <c r="M6" s="1141"/>
      <c r="N6" s="1142"/>
      <c r="O6" s="1131"/>
      <c r="P6" s="1138"/>
      <c r="Q6" s="1141"/>
      <c r="R6" s="1142"/>
      <c r="S6" s="1125"/>
    </row>
    <row r="7" spans="1:49" ht="13.5" customHeight="1" thickBot="1" x14ac:dyDescent="0.2">
      <c r="A7" s="653"/>
      <c r="B7" s="654" t="s">
        <v>135</v>
      </c>
      <c r="C7" s="655" t="s">
        <v>136</v>
      </c>
      <c r="D7" s="655" t="s">
        <v>137</v>
      </c>
      <c r="E7" s="654" t="s">
        <v>135</v>
      </c>
      <c r="F7" s="656" t="s">
        <v>136</v>
      </c>
      <c r="G7" s="927" t="s">
        <v>135</v>
      </c>
      <c r="H7" s="419" t="s">
        <v>136</v>
      </c>
      <c r="I7" s="419" t="s">
        <v>135</v>
      </c>
      <c r="J7" s="936" t="s">
        <v>136</v>
      </c>
      <c r="K7" s="927" t="s">
        <v>135</v>
      </c>
      <c r="L7" s="419" t="s">
        <v>136</v>
      </c>
      <c r="M7" s="419" t="s">
        <v>135</v>
      </c>
      <c r="N7" s="657" t="s">
        <v>136</v>
      </c>
      <c r="O7" s="927" t="s">
        <v>135</v>
      </c>
      <c r="P7" s="419" t="s">
        <v>136</v>
      </c>
      <c r="Q7" s="419" t="s">
        <v>135</v>
      </c>
      <c r="R7" s="936" t="s">
        <v>136</v>
      </c>
      <c r="S7" s="1126"/>
    </row>
    <row r="8" spans="1:49" ht="13.5" customHeight="1" thickTop="1" x14ac:dyDescent="0.15">
      <c r="A8" s="658" t="s">
        <v>139</v>
      </c>
      <c r="B8" s="659"/>
      <c r="C8" s="660"/>
      <c r="D8" s="660"/>
      <c r="E8" s="659"/>
      <c r="F8" s="661"/>
      <c r="G8" s="659"/>
      <c r="H8" s="660"/>
      <c r="I8" s="660"/>
      <c r="J8" s="660"/>
      <c r="K8" s="659"/>
      <c r="L8" s="660"/>
      <c r="M8" s="660"/>
      <c r="N8" s="660"/>
      <c r="O8" s="659"/>
      <c r="P8" s="660"/>
      <c r="Q8" s="660"/>
      <c r="R8" s="660"/>
      <c r="S8" s="662"/>
    </row>
    <row r="9" spans="1:49" ht="13.5" customHeight="1" x14ac:dyDescent="0.15">
      <c r="A9" s="663"/>
      <c r="B9" s="664"/>
      <c r="C9" s="665"/>
      <c r="D9" s="666"/>
      <c r="E9" s="667">
        <f t="shared" ref="E9:E18" si="0">+B9*D9</f>
        <v>0</v>
      </c>
      <c r="F9" s="668">
        <f t="shared" ref="F9:F18" si="1">+C9*D9</f>
        <v>0</v>
      </c>
      <c r="G9" s="669"/>
      <c r="H9" s="670"/>
      <c r="I9" s="671">
        <f>+G9*$D9</f>
        <v>0</v>
      </c>
      <c r="J9" s="672">
        <f t="shared" ref="I9:J18" si="2">+H9*$D9</f>
        <v>0</v>
      </c>
      <c r="K9" s="673"/>
      <c r="L9" s="674"/>
      <c r="M9" s="675">
        <f t="shared" ref="M9:N18" si="3">+K9*$D9</f>
        <v>0</v>
      </c>
      <c r="N9" s="676">
        <f t="shared" si="3"/>
        <v>0</v>
      </c>
      <c r="O9" s="664"/>
      <c r="P9" s="677"/>
      <c r="Q9" s="678">
        <f t="shared" ref="Q9:R18" si="4">+O9*$D9</f>
        <v>0</v>
      </c>
      <c r="R9" s="668">
        <f t="shared" si="4"/>
        <v>0</v>
      </c>
      <c r="S9" s="679"/>
    </row>
    <row r="10" spans="1:49" ht="13.5" customHeight="1" x14ac:dyDescent="0.15">
      <c r="A10" s="663"/>
      <c r="B10" s="664"/>
      <c r="C10" s="665"/>
      <c r="D10" s="666"/>
      <c r="E10" s="667">
        <f t="shared" si="0"/>
        <v>0</v>
      </c>
      <c r="F10" s="668">
        <f t="shared" si="1"/>
        <v>0</v>
      </c>
      <c r="G10" s="669"/>
      <c r="H10" s="670"/>
      <c r="I10" s="671">
        <f t="shared" si="2"/>
        <v>0</v>
      </c>
      <c r="J10" s="672">
        <f t="shared" si="2"/>
        <v>0</v>
      </c>
      <c r="K10" s="673"/>
      <c r="L10" s="674"/>
      <c r="M10" s="675">
        <f t="shared" si="3"/>
        <v>0</v>
      </c>
      <c r="N10" s="676">
        <f t="shared" si="3"/>
        <v>0</v>
      </c>
      <c r="O10" s="664"/>
      <c r="P10" s="677"/>
      <c r="Q10" s="678">
        <f t="shared" si="4"/>
        <v>0</v>
      </c>
      <c r="R10" s="668">
        <f t="shared" si="4"/>
        <v>0</v>
      </c>
      <c r="S10" s="679"/>
    </row>
    <row r="11" spans="1:49" ht="13.5" customHeight="1" x14ac:dyDescent="0.15">
      <c r="A11" s="663"/>
      <c r="B11" s="664"/>
      <c r="C11" s="665"/>
      <c r="D11" s="666"/>
      <c r="E11" s="667">
        <f t="shared" si="0"/>
        <v>0</v>
      </c>
      <c r="F11" s="668">
        <f t="shared" si="1"/>
        <v>0</v>
      </c>
      <c r="G11" s="669"/>
      <c r="H11" s="670"/>
      <c r="I11" s="671">
        <f t="shared" si="2"/>
        <v>0</v>
      </c>
      <c r="J11" s="672">
        <f t="shared" si="2"/>
        <v>0</v>
      </c>
      <c r="K11" s="673"/>
      <c r="L11" s="674"/>
      <c r="M11" s="675">
        <f t="shared" si="3"/>
        <v>0</v>
      </c>
      <c r="N11" s="676">
        <f t="shared" si="3"/>
        <v>0</v>
      </c>
      <c r="O11" s="664"/>
      <c r="P11" s="677"/>
      <c r="Q11" s="678">
        <f t="shared" si="4"/>
        <v>0</v>
      </c>
      <c r="R11" s="668">
        <f t="shared" si="4"/>
        <v>0</v>
      </c>
      <c r="S11" s="679"/>
    </row>
    <row r="12" spans="1:49" ht="13.5" customHeight="1" x14ac:dyDescent="0.15">
      <c r="A12" s="663"/>
      <c r="B12" s="664"/>
      <c r="C12" s="665"/>
      <c r="D12" s="666"/>
      <c r="E12" s="667">
        <f t="shared" si="0"/>
        <v>0</v>
      </c>
      <c r="F12" s="668">
        <f t="shared" si="1"/>
        <v>0</v>
      </c>
      <c r="G12" s="669"/>
      <c r="H12" s="670"/>
      <c r="I12" s="671">
        <f t="shared" si="2"/>
        <v>0</v>
      </c>
      <c r="J12" s="672">
        <f t="shared" si="2"/>
        <v>0</v>
      </c>
      <c r="K12" s="673"/>
      <c r="L12" s="674"/>
      <c r="M12" s="675">
        <f t="shared" si="3"/>
        <v>0</v>
      </c>
      <c r="N12" s="676">
        <f t="shared" si="3"/>
        <v>0</v>
      </c>
      <c r="O12" s="664"/>
      <c r="P12" s="677"/>
      <c r="Q12" s="678">
        <f t="shared" si="4"/>
        <v>0</v>
      </c>
      <c r="R12" s="668">
        <f t="shared" si="4"/>
        <v>0</v>
      </c>
      <c r="S12" s="679"/>
    </row>
    <row r="13" spans="1:49" ht="13.5" customHeight="1" x14ac:dyDescent="0.15">
      <c r="A13" s="663"/>
      <c r="B13" s="664"/>
      <c r="C13" s="665"/>
      <c r="D13" s="666"/>
      <c r="E13" s="667">
        <f t="shared" si="0"/>
        <v>0</v>
      </c>
      <c r="F13" s="668">
        <f t="shared" si="1"/>
        <v>0</v>
      </c>
      <c r="G13" s="669"/>
      <c r="H13" s="670"/>
      <c r="I13" s="671">
        <f t="shared" si="2"/>
        <v>0</v>
      </c>
      <c r="J13" s="672">
        <f t="shared" si="2"/>
        <v>0</v>
      </c>
      <c r="K13" s="673"/>
      <c r="L13" s="674"/>
      <c r="M13" s="675">
        <f t="shared" si="3"/>
        <v>0</v>
      </c>
      <c r="N13" s="676">
        <f t="shared" si="3"/>
        <v>0</v>
      </c>
      <c r="O13" s="664"/>
      <c r="P13" s="677"/>
      <c r="Q13" s="678">
        <f t="shared" si="4"/>
        <v>0</v>
      </c>
      <c r="R13" s="668">
        <f t="shared" si="4"/>
        <v>0</v>
      </c>
      <c r="S13" s="679"/>
    </row>
    <row r="14" spans="1:49" ht="13.5" customHeight="1" x14ac:dyDescent="0.15">
      <c r="A14" s="663"/>
      <c r="B14" s="664"/>
      <c r="C14" s="665"/>
      <c r="D14" s="666"/>
      <c r="E14" s="667">
        <f t="shared" si="0"/>
        <v>0</v>
      </c>
      <c r="F14" s="668">
        <f t="shared" si="1"/>
        <v>0</v>
      </c>
      <c r="G14" s="669"/>
      <c r="H14" s="670"/>
      <c r="I14" s="671">
        <f t="shared" si="2"/>
        <v>0</v>
      </c>
      <c r="J14" s="672">
        <f t="shared" si="2"/>
        <v>0</v>
      </c>
      <c r="K14" s="673"/>
      <c r="L14" s="674"/>
      <c r="M14" s="675">
        <f t="shared" si="3"/>
        <v>0</v>
      </c>
      <c r="N14" s="676">
        <f t="shared" si="3"/>
        <v>0</v>
      </c>
      <c r="O14" s="664"/>
      <c r="P14" s="677"/>
      <c r="Q14" s="678">
        <f t="shared" si="4"/>
        <v>0</v>
      </c>
      <c r="R14" s="668">
        <f t="shared" si="4"/>
        <v>0</v>
      </c>
      <c r="S14" s="679"/>
    </row>
    <row r="15" spans="1:49" ht="13.5" customHeight="1" x14ac:dyDescent="0.15">
      <c r="A15" s="663"/>
      <c r="B15" s="664"/>
      <c r="C15" s="665"/>
      <c r="D15" s="666"/>
      <c r="E15" s="667">
        <f t="shared" si="0"/>
        <v>0</v>
      </c>
      <c r="F15" s="668">
        <f t="shared" si="1"/>
        <v>0</v>
      </c>
      <c r="G15" s="669"/>
      <c r="H15" s="670"/>
      <c r="I15" s="671">
        <f t="shared" si="2"/>
        <v>0</v>
      </c>
      <c r="J15" s="672">
        <f t="shared" si="2"/>
        <v>0</v>
      </c>
      <c r="K15" s="673"/>
      <c r="L15" s="674"/>
      <c r="M15" s="675">
        <f t="shared" si="3"/>
        <v>0</v>
      </c>
      <c r="N15" s="676">
        <f t="shared" si="3"/>
        <v>0</v>
      </c>
      <c r="O15" s="664"/>
      <c r="P15" s="677"/>
      <c r="Q15" s="678">
        <f t="shared" si="4"/>
        <v>0</v>
      </c>
      <c r="R15" s="668">
        <f t="shared" si="4"/>
        <v>0</v>
      </c>
      <c r="S15" s="680"/>
    </row>
    <row r="16" spans="1:49" ht="13.5" customHeight="1" x14ac:dyDescent="0.15">
      <c r="A16" s="663"/>
      <c r="B16" s="664"/>
      <c r="C16" s="665"/>
      <c r="D16" s="666"/>
      <c r="E16" s="667">
        <f t="shared" si="0"/>
        <v>0</v>
      </c>
      <c r="F16" s="668">
        <f t="shared" si="1"/>
        <v>0</v>
      </c>
      <c r="G16" s="669"/>
      <c r="H16" s="670"/>
      <c r="I16" s="671">
        <f t="shared" si="2"/>
        <v>0</v>
      </c>
      <c r="J16" s="672">
        <f t="shared" si="2"/>
        <v>0</v>
      </c>
      <c r="K16" s="673"/>
      <c r="L16" s="674"/>
      <c r="M16" s="675">
        <f t="shared" si="3"/>
        <v>0</v>
      </c>
      <c r="N16" s="676">
        <f t="shared" si="3"/>
        <v>0</v>
      </c>
      <c r="O16" s="664"/>
      <c r="P16" s="677"/>
      <c r="Q16" s="678">
        <f t="shared" si="4"/>
        <v>0</v>
      </c>
      <c r="R16" s="668">
        <f t="shared" si="4"/>
        <v>0</v>
      </c>
      <c r="S16" s="679"/>
    </row>
    <row r="17" spans="1:19" ht="13.5" customHeight="1" x14ac:dyDescent="0.15">
      <c r="A17" s="663"/>
      <c r="B17" s="664"/>
      <c r="C17" s="665"/>
      <c r="D17" s="666"/>
      <c r="E17" s="667">
        <f t="shared" si="0"/>
        <v>0</v>
      </c>
      <c r="F17" s="668">
        <f t="shared" si="1"/>
        <v>0</v>
      </c>
      <c r="G17" s="669"/>
      <c r="H17" s="670"/>
      <c r="I17" s="671">
        <f t="shared" si="2"/>
        <v>0</v>
      </c>
      <c r="J17" s="672">
        <f t="shared" si="2"/>
        <v>0</v>
      </c>
      <c r="K17" s="673"/>
      <c r="L17" s="674"/>
      <c r="M17" s="675">
        <f t="shared" si="3"/>
        <v>0</v>
      </c>
      <c r="N17" s="676">
        <f t="shared" si="3"/>
        <v>0</v>
      </c>
      <c r="O17" s="664"/>
      <c r="P17" s="677"/>
      <c r="Q17" s="678">
        <f t="shared" si="4"/>
        <v>0</v>
      </c>
      <c r="R17" s="668">
        <f t="shared" si="4"/>
        <v>0</v>
      </c>
      <c r="S17" s="679"/>
    </row>
    <row r="18" spans="1:19" ht="13.5" customHeight="1" x14ac:dyDescent="0.15">
      <c r="A18" s="663"/>
      <c r="B18" s="664"/>
      <c r="C18" s="665"/>
      <c r="D18" s="666"/>
      <c r="E18" s="667">
        <f t="shared" si="0"/>
        <v>0</v>
      </c>
      <c r="F18" s="668">
        <f t="shared" si="1"/>
        <v>0</v>
      </c>
      <c r="G18" s="669"/>
      <c r="H18" s="670"/>
      <c r="I18" s="671">
        <f t="shared" si="2"/>
        <v>0</v>
      </c>
      <c r="J18" s="672">
        <f t="shared" si="2"/>
        <v>0</v>
      </c>
      <c r="K18" s="673"/>
      <c r="L18" s="674"/>
      <c r="M18" s="675">
        <f t="shared" si="3"/>
        <v>0</v>
      </c>
      <c r="N18" s="676">
        <f t="shared" si="3"/>
        <v>0</v>
      </c>
      <c r="O18" s="664"/>
      <c r="P18" s="677"/>
      <c r="Q18" s="678">
        <f t="shared" si="4"/>
        <v>0</v>
      </c>
      <c r="R18" s="668">
        <f t="shared" si="4"/>
        <v>0</v>
      </c>
      <c r="S18" s="680"/>
    </row>
    <row r="19" spans="1:19" ht="13.5" customHeight="1" thickBot="1" x14ac:dyDescent="0.2">
      <c r="A19" s="681" t="s">
        <v>140</v>
      </c>
      <c r="B19" s="682"/>
      <c r="C19" s="683"/>
      <c r="D19" s="655">
        <f>SUM(D9:D18)</f>
        <v>0</v>
      </c>
      <c r="E19" s="684">
        <f>SUM(E9:E18)</f>
        <v>0</v>
      </c>
      <c r="F19" s="685">
        <f>SUM(F9:F18)</f>
        <v>0</v>
      </c>
      <c r="G19" s="682"/>
      <c r="H19" s="683"/>
      <c r="I19" s="686">
        <f>SUM(I9:I18)</f>
        <v>0</v>
      </c>
      <c r="J19" s="687">
        <f>SUM(J9:J18)</f>
        <v>0</v>
      </c>
      <c r="K19" s="688"/>
      <c r="L19" s="689"/>
      <c r="M19" s="690">
        <f>SUM(M9:M18)</f>
        <v>0</v>
      </c>
      <c r="N19" s="691">
        <f>SUM(N9:N18)</f>
        <v>0</v>
      </c>
      <c r="O19" s="692"/>
      <c r="P19" s="693"/>
      <c r="Q19" s="694">
        <f>SUM(Q9:Q18)</f>
        <v>0</v>
      </c>
      <c r="R19" s="685">
        <f>SUM(R9:R18)</f>
        <v>0</v>
      </c>
      <c r="S19" s="680"/>
    </row>
    <row r="20" spans="1:19" ht="13.5" customHeight="1" thickTop="1" x14ac:dyDescent="0.15">
      <c r="A20" s="695" t="s">
        <v>545</v>
      </c>
      <c r="B20" s="696"/>
      <c r="C20" s="697"/>
      <c r="D20" s="697"/>
      <c r="E20" s="923"/>
      <c r="F20" s="937"/>
      <c r="G20" s="659"/>
      <c r="H20" s="660"/>
      <c r="I20" s="660"/>
      <c r="J20" s="660"/>
      <c r="K20" s="698"/>
      <c r="L20" s="699"/>
      <c r="M20" s="699"/>
      <c r="N20" s="699"/>
      <c r="O20" s="659"/>
      <c r="P20" s="660"/>
      <c r="Q20" s="660"/>
      <c r="R20" s="660"/>
      <c r="S20" s="662"/>
    </row>
    <row r="21" spans="1:19" ht="13.5" customHeight="1" x14ac:dyDescent="0.15">
      <c r="A21" s="663"/>
      <c r="B21" s="664"/>
      <c r="C21" s="665"/>
      <c r="D21" s="666"/>
      <c r="E21" s="667">
        <f t="shared" ref="E21:E30" si="5">+B21*D21</f>
        <v>0</v>
      </c>
      <c r="F21" s="668">
        <f t="shared" ref="F21:F30" si="6">+C21*D21</f>
        <v>0</v>
      </c>
      <c r="G21" s="673"/>
      <c r="H21" s="700"/>
      <c r="I21" s="675">
        <f t="shared" ref="I21:I30" si="7">+D21*G21</f>
        <v>0</v>
      </c>
      <c r="J21" s="676">
        <f t="shared" ref="J21:J30" si="8">+D21*H21</f>
        <v>0</v>
      </c>
      <c r="K21" s="673"/>
      <c r="L21" s="700"/>
      <c r="M21" s="675">
        <f t="shared" ref="M21:N30" si="9">+K21*$D21</f>
        <v>0</v>
      </c>
      <c r="N21" s="676">
        <f t="shared" si="9"/>
        <v>0</v>
      </c>
      <c r="O21" s="701"/>
      <c r="P21" s="702"/>
      <c r="Q21" s="703"/>
      <c r="R21" s="704"/>
      <c r="S21" s="932"/>
    </row>
    <row r="22" spans="1:19" ht="13.5" customHeight="1" x14ac:dyDescent="0.15">
      <c r="A22" s="663"/>
      <c r="B22" s="664"/>
      <c r="C22" s="665"/>
      <c r="D22" s="666"/>
      <c r="E22" s="667">
        <f t="shared" si="5"/>
        <v>0</v>
      </c>
      <c r="F22" s="668">
        <f t="shared" si="6"/>
        <v>0</v>
      </c>
      <c r="G22" s="673"/>
      <c r="H22" s="700"/>
      <c r="I22" s="675">
        <f t="shared" si="7"/>
        <v>0</v>
      </c>
      <c r="J22" s="676">
        <f t="shared" si="8"/>
        <v>0</v>
      </c>
      <c r="K22" s="673"/>
      <c r="L22" s="700"/>
      <c r="M22" s="675">
        <f t="shared" si="9"/>
        <v>0</v>
      </c>
      <c r="N22" s="676">
        <f t="shared" si="9"/>
        <v>0</v>
      </c>
      <c r="O22" s="701"/>
      <c r="P22" s="702"/>
      <c r="Q22" s="703"/>
      <c r="R22" s="704"/>
      <c r="S22" s="932"/>
    </row>
    <row r="23" spans="1:19" ht="13.5" customHeight="1" x14ac:dyDescent="0.15">
      <c r="A23" s="663"/>
      <c r="B23" s="664"/>
      <c r="C23" s="665"/>
      <c r="D23" s="666"/>
      <c r="E23" s="667">
        <f t="shared" si="5"/>
        <v>0</v>
      </c>
      <c r="F23" s="668">
        <f t="shared" si="6"/>
        <v>0</v>
      </c>
      <c r="G23" s="673"/>
      <c r="H23" s="700"/>
      <c r="I23" s="675">
        <f t="shared" si="7"/>
        <v>0</v>
      </c>
      <c r="J23" s="676">
        <f t="shared" si="8"/>
        <v>0</v>
      </c>
      <c r="K23" s="673"/>
      <c r="L23" s="700"/>
      <c r="M23" s="675">
        <f t="shared" si="9"/>
        <v>0</v>
      </c>
      <c r="N23" s="676">
        <f t="shared" si="9"/>
        <v>0</v>
      </c>
      <c r="O23" s="701"/>
      <c r="P23" s="702"/>
      <c r="Q23" s="703"/>
      <c r="R23" s="704"/>
      <c r="S23" s="932"/>
    </row>
    <row r="24" spans="1:19" ht="13.5" customHeight="1" x14ac:dyDescent="0.15">
      <c r="A24" s="663"/>
      <c r="B24" s="664"/>
      <c r="C24" s="665"/>
      <c r="D24" s="666"/>
      <c r="E24" s="667">
        <f t="shared" si="5"/>
        <v>0</v>
      </c>
      <c r="F24" s="668">
        <f t="shared" si="6"/>
        <v>0</v>
      </c>
      <c r="G24" s="673"/>
      <c r="H24" s="700"/>
      <c r="I24" s="675">
        <f t="shared" si="7"/>
        <v>0</v>
      </c>
      <c r="J24" s="676">
        <f t="shared" si="8"/>
        <v>0</v>
      </c>
      <c r="K24" s="673"/>
      <c r="L24" s="700"/>
      <c r="M24" s="675">
        <f t="shared" si="9"/>
        <v>0</v>
      </c>
      <c r="N24" s="676">
        <f t="shared" si="9"/>
        <v>0</v>
      </c>
      <c r="O24" s="701"/>
      <c r="P24" s="702"/>
      <c r="Q24" s="703"/>
      <c r="R24" s="704"/>
      <c r="S24" s="932"/>
    </row>
    <row r="25" spans="1:19" ht="13.5" customHeight="1" x14ac:dyDescent="0.15">
      <c r="A25" s="663"/>
      <c r="B25" s="664"/>
      <c r="C25" s="665"/>
      <c r="D25" s="666"/>
      <c r="E25" s="667">
        <f t="shared" si="5"/>
        <v>0</v>
      </c>
      <c r="F25" s="668">
        <f t="shared" si="6"/>
        <v>0</v>
      </c>
      <c r="G25" s="673"/>
      <c r="H25" s="700"/>
      <c r="I25" s="675">
        <f t="shared" si="7"/>
        <v>0</v>
      </c>
      <c r="J25" s="676">
        <f t="shared" si="8"/>
        <v>0</v>
      </c>
      <c r="K25" s="673"/>
      <c r="L25" s="700"/>
      <c r="M25" s="675">
        <f t="shared" si="9"/>
        <v>0</v>
      </c>
      <c r="N25" s="676">
        <f t="shared" si="9"/>
        <v>0</v>
      </c>
      <c r="O25" s="701"/>
      <c r="P25" s="702"/>
      <c r="Q25" s="703"/>
      <c r="R25" s="704"/>
      <c r="S25" s="932"/>
    </row>
    <row r="26" spans="1:19" ht="13.5" customHeight="1" x14ac:dyDescent="0.15">
      <c r="A26" s="663"/>
      <c r="B26" s="664"/>
      <c r="C26" s="665"/>
      <c r="D26" s="666"/>
      <c r="E26" s="667">
        <f t="shared" si="5"/>
        <v>0</v>
      </c>
      <c r="F26" s="668">
        <f t="shared" si="6"/>
        <v>0</v>
      </c>
      <c r="G26" s="673"/>
      <c r="H26" s="700"/>
      <c r="I26" s="675">
        <f t="shared" si="7"/>
        <v>0</v>
      </c>
      <c r="J26" s="676">
        <f t="shared" si="8"/>
        <v>0</v>
      </c>
      <c r="K26" s="673"/>
      <c r="L26" s="700"/>
      <c r="M26" s="675">
        <f t="shared" si="9"/>
        <v>0</v>
      </c>
      <c r="N26" s="676">
        <f t="shared" si="9"/>
        <v>0</v>
      </c>
      <c r="O26" s="701"/>
      <c r="P26" s="702"/>
      <c r="Q26" s="703"/>
      <c r="R26" s="704"/>
      <c r="S26" s="932"/>
    </row>
    <row r="27" spans="1:19" ht="13.5" customHeight="1" x14ac:dyDescent="0.15">
      <c r="A27" s="663"/>
      <c r="B27" s="664"/>
      <c r="C27" s="665"/>
      <c r="D27" s="666"/>
      <c r="E27" s="667">
        <f t="shared" si="5"/>
        <v>0</v>
      </c>
      <c r="F27" s="668">
        <f t="shared" si="6"/>
        <v>0</v>
      </c>
      <c r="G27" s="673"/>
      <c r="H27" s="700"/>
      <c r="I27" s="675">
        <f t="shared" si="7"/>
        <v>0</v>
      </c>
      <c r="J27" s="676">
        <f t="shared" si="8"/>
        <v>0</v>
      </c>
      <c r="K27" s="673"/>
      <c r="L27" s="700"/>
      <c r="M27" s="675">
        <f t="shared" si="9"/>
        <v>0</v>
      </c>
      <c r="N27" s="676">
        <f t="shared" si="9"/>
        <v>0</v>
      </c>
      <c r="O27" s="701"/>
      <c r="P27" s="702"/>
      <c r="Q27" s="703"/>
      <c r="R27" s="704"/>
      <c r="S27" s="932"/>
    </row>
    <row r="28" spans="1:19" ht="13.5" customHeight="1" x14ac:dyDescent="0.15">
      <c r="A28" s="663"/>
      <c r="B28" s="664"/>
      <c r="C28" s="665"/>
      <c r="D28" s="666"/>
      <c r="E28" s="667">
        <f t="shared" si="5"/>
        <v>0</v>
      </c>
      <c r="F28" s="668">
        <f t="shared" si="6"/>
        <v>0</v>
      </c>
      <c r="G28" s="673"/>
      <c r="H28" s="700"/>
      <c r="I28" s="675">
        <f t="shared" si="7"/>
        <v>0</v>
      </c>
      <c r="J28" s="676">
        <f t="shared" si="8"/>
        <v>0</v>
      </c>
      <c r="K28" s="673"/>
      <c r="L28" s="700"/>
      <c r="M28" s="675">
        <f t="shared" si="9"/>
        <v>0</v>
      </c>
      <c r="N28" s="676">
        <f t="shared" si="9"/>
        <v>0</v>
      </c>
      <c r="O28" s="701"/>
      <c r="P28" s="702"/>
      <c r="Q28" s="703"/>
      <c r="R28" s="704"/>
      <c r="S28" s="932"/>
    </row>
    <row r="29" spans="1:19" ht="13.5" customHeight="1" x14ac:dyDescent="0.15">
      <c r="A29" s="663"/>
      <c r="B29" s="664"/>
      <c r="C29" s="665"/>
      <c r="D29" s="666"/>
      <c r="E29" s="667">
        <f t="shared" si="5"/>
        <v>0</v>
      </c>
      <c r="F29" s="668">
        <f t="shared" si="6"/>
        <v>0</v>
      </c>
      <c r="G29" s="673"/>
      <c r="H29" s="700"/>
      <c r="I29" s="675">
        <f t="shared" si="7"/>
        <v>0</v>
      </c>
      <c r="J29" s="676">
        <f t="shared" si="8"/>
        <v>0</v>
      </c>
      <c r="K29" s="673"/>
      <c r="L29" s="700"/>
      <c r="M29" s="675">
        <f t="shared" si="9"/>
        <v>0</v>
      </c>
      <c r="N29" s="676">
        <f t="shared" si="9"/>
        <v>0</v>
      </c>
      <c r="O29" s="701"/>
      <c r="P29" s="702"/>
      <c r="Q29" s="703"/>
      <c r="R29" s="704"/>
      <c r="S29" s="932"/>
    </row>
    <row r="30" spans="1:19" ht="13.5" customHeight="1" x14ac:dyDescent="0.15">
      <c r="A30" s="663"/>
      <c r="B30" s="664"/>
      <c r="C30" s="665"/>
      <c r="D30" s="666"/>
      <c r="E30" s="667">
        <f t="shared" si="5"/>
        <v>0</v>
      </c>
      <c r="F30" s="668">
        <f t="shared" si="6"/>
        <v>0</v>
      </c>
      <c r="G30" s="673"/>
      <c r="H30" s="700"/>
      <c r="I30" s="675">
        <f t="shared" si="7"/>
        <v>0</v>
      </c>
      <c r="J30" s="676">
        <f t="shared" si="8"/>
        <v>0</v>
      </c>
      <c r="K30" s="673"/>
      <c r="L30" s="700"/>
      <c r="M30" s="675">
        <f t="shared" si="9"/>
        <v>0</v>
      </c>
      <c r="N30" s="676">
        <f t="shared" si="9"/>
        <v>0</v>
      </c>
      <c r="O30" s="701"/>
      <c r="P30" s="702"/>
      <c r="Q30" s="703"/>
      <c r="R30" s="704"/>
      <c r="S30" s="705"/>
    </row>
    <row r="31" spans="1:19" ht="13.5" customHeight="1" thickBot="1" x14ac:dyDescent="0.2">
      <c r="A31" s="706" t="s">
        <v>142</v>
      </c>
      <c r="B31" s="682"/>
      <c r="C31" s="683"/>
      <c r="D31" s="707">
        <f>SUM(D21:D30)</f>
        <v>0</v>
      </c>
      <c r="E31" s="684">
        <f>SUM(E21:E30)</f>
        <v>0</v>
      </c>
      <c r="F31" s="685">
        <f>SUM(F21:F30)</f>
        <v>0</v>
      </c>
      <c r="G31" s="688"/>
      <c r="H31" s="708"/>
      <c r="I31" s="690">
        <f>SUM(I21:I30)</f>
        <v>0</v>
      </c>
      <c r="J31" s="691">
        <f>SUM(J21:J30)</f>
        <v>0</v>
      </c>
      <c r="K31" s="688"/>
      <c r="L31" s="708"/>
      <c r="M31" s="690">
        <f>SUM(M21:M30)</f>
        <v>0</v>
      </c>
      <c r="N31" s="691">
        <f>SUM(N21:N30)</f>
        <v>0</v>
      </c>
      <c r="O31" s="709"/>
      <c r="P31" s="710"/>
      <c r="Q31" s="711"/>
      <c r="R31" s="712"/>
      <c r="S31" s="713"/>
    </row>
    <row r="32" spans="1:19" ht="13.5" customHeight="1" thickTop="1" thickBot="1" x14ac:dyDescent="0.2">
      <c r="A32" s="714" t="s">
        <v>30</v>
      </c>
      <c r="B32" s="715"/>
      <c r="C32" s="716"/>
      <c r="D32" s="717"/>
      <c r="E32" s="715"/>
      <c r="F32" s="718"/>
      <c r="G32" s="715"/>
      <c r="H32" s="716"/>
      <c r="I32" s="719">
        <f>+I19+I31</f>
        <v>0</v>
      </c>
      <c r="J32" s="719">
        <f>+J19+J31</f>
        <v>0</v>
      </c>
      <c r="K32" s="720"/>
      <c r="L32" s="721"/>
      <c r="M32" s="719">
        <f>+M19+M31</f>
        <v>0</v>
      </c>
      <c r="N32" s="719">
        <f>+N19+N31</f>
        <v>0</v>
      </c>
      <c r="O32" s="715"/>
      <c r="P32" s="716"/>
      <c r="Q32" s="722">
        <f>+Q19</f>
        <v>0</v>
      </c>
      <c r="R32" s="723">
        <f>+R19</f>
        <v>0</v>
      </c>
      <c r="S32" s="724"/>
    </row>
    <row r="33" spans="1:45" ht="13.5" customHeight="1" thickTop="1" thickBot="1" x14ac:dyDescent="0.2">
      <c r="A33" s="653" t="s">
        <v>146</v>
      </c>
      <c r="B33" s="725">
        <f>MAX(I32:J32)</f>
        <v>0</v>
      </c>
      <c r="C33" s="726" t="s">
        <v>147</v>
      </c>
      <c r="D33" s="918"/>
      <c r="E33" s="727" t="s">
        <v>546</v>
      </c>
      <c r="F33" s="918"/>
      <c r="G33" s="918"/>
      <c r="H33" s="918"/>
      <c r="I33" s="918"/>
      <c r="J33" s="918"/>
      <c r="K33" s="918"/>
      <c r="L33" s="918"/>
      <c r="M33" s="728"/>
      <c r="N33" s="728"/>
      <c r="O33" s="728"/>
      <c r="P33" s="728"/>
      <c r="Q33" s="918"/>
      <c r="R33" s="918"/>
      <c r="S33" s="919"/>
    </row>
    <row r="34" spans="1:45" ht="13.5" customHeight="1" thickTop="1" x14ac:dyDescent="0.15">
      <c r="A34" s="729" t="s">
        <v>547</v>
      </c>
      <c r="B34" s="730"/>
      <c r="C34" s="731"/>
      <c r="D34" s="416"/>
      <c r="E34" s="732"/>
      <c r="F34" s="416"/>
      <c r="G34" s="416"/>
      <c r="H34" s="416"/>
      <c r="I34" s="416"/>
      <c r="J34" s="416"/>
      <c r="K34" s="416"/>
      <c r="L34" s="416"/>
      <c r="M34" s="416"/>
      <c r="N34" s="416"/>
      <c r="O34" s="416"/>
      <c r="P34" s="416"/>
      <c r="Q34" s="416"/>
      <c r="R34" s="416"/>
      <c r="S34" s="416"/>
      <c r="T34" s="416"/>
      <c r="U34" s="416"/>
      <c r="V34" s="416"/>
      <c r="W34" s="416"/>
      <c r="X34" s="416"/>
      <c r="Y34" s="416"/>
      <c r="Z34" s="416"/>
      <c r="AA34" s="416"/>
      <c r="AB34" s="416"/>
      <c r="AC34" s="416"/>
      <c r="AD34" s="416"/>
      <c r="AE34" s="733"/>
      <c r="AF34" s="733"/>
      <c r="AG34" s="733"/>
      <c r="AH34" s="733"/>
      <c r="AI34" s="733"/>
      <c r="AJ34" s="733"/>
      <c r="AK34" s="733"/>
      <c r="AL34" s="733"/>
      <c r="AM34" s="416"/>
      <c r="AN34" s="416"/>
      <c r="AO34" s="416"/>
      <c r="AP34" s="416"/>
      <c r="AQ34" s="416"/>
      <c r="AR34" s="416"/>
      <c r="AS34" s="416"/>
    </row>
    <row r="35" spans="1:45" ht="13.5" customHeight="1" x14ac:dyDescent="0.15">
      <c r="A35" s="729" t="s">
        <v>548</v>
      </c>
      <c r="B35" s="730"/>
      <c r="C35" s="731"/>
      <c r="D35" s="416"/>
      <c r="E35" s="732"/>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733"/>
      <c r="AF35" s="733"/>
      <c r="AG35" s="733"/>
      <c r="AH35" s="733"/>
      <c r="AI35" s="733"/>
      <c r="AJ35" s="733"/>
      <c r="AK35" s="733"/>
      <c r="AL35" s="733"/>
      <c r="AM35" s="416"/>
      <c r="AN35" s="416"/>
      <c r="AO35" s="416"/>
      <c r="AP35" s="416"/>
      <c r="AQ35" s="416"/>
      <c r="AR35" s="416"/>
      <c r="AS35" s="416"/>
    </row>
    <row r="36" spans="1:45" ht="13.5" customHeight="1" x14ac:dyDescent="0.15">
      <c r="A36" s="729" t="s">
        <v>549</v>
      </c>
      <c r="B36" s="730"/>
      <c r="C36" s="731"/>
      <c r="D36" s="416"/>
      <c r="E36" s="732"/>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733"/>
      <c r="AF36" s="733"/>
      <c r="AG36" s="733"/>
      <c r="AH36" s="733"/>
      <c r="AI36" s="733"/>
      <c r="AJ36" s="733"/>
      <c r="AK36" s="733"/>
      <c r="AL36" s="733"/>
      <c r="AM36" s="416"/>
      <c r="AN36" s="416"/>
      <c r="AO36" s="416"/>
      <c r="AP36" s="416"/>
      <c r="AQ36" s="416"/>
      <c r="AR36" s="416"/>
      <c r="AS36" s="416"/>
    </row>
    <row r="37" spans="1:45" ht="13.5" customHeight="1" x14ac:dyDescent="0.15">
      <c r="A37" s="729" t="s">
        <v>550</v>
      </c>
      <c r="B37" s="730"/>
      <c r="C37" s="731"/>
      <c r="D37" s="416"/>
      <c r="E37" s="732"/>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733"/>
      <c r="AF37" s="733"/>
      <c r="AG37" s="733"/>
      <c r="AH37" s="733"/>
      <c r="AI37" s="733"/>
      <c r="AJ37" s="733"/>
      <c r="AK37" s="733"/>
      <c r="AL37" s="733"/>
      <c r="AM37" s="416"/>
      <c r="AN37" s="416"/>
      <c r="AO37" s="416"/>
      <c r="AP37" s="416"/>
      <c r="AQ37" s="416"/>
      <c r="AR37" s="416"/>
      <c r="AS37" s="416"/>
    </row>
    <row r="38" spans="1:45" ht="13.5" customHeight="1" thickBot="1" x14ac:dyDescent="0.2">
      <c r="A38" s="153" t="s">
        <v>148</v>
      </c>
    </row>
    <row r="39" spans="1:45" ht="13.5" customHeight="1" thickTop="1" thickBot="1" x14ac:dyDescent="0.2">
      <c r="A39" s="734"/>
      <c r="B39" s="735"/>
      <c r="C39" s="736"/>
      <c r="D39" s="1143" t="s">
        <v>551</v>
      </c>
      <c r="E39" s="1143"/>
      <c r="F39" s="1143"/>
      <c r="G39" s="1144"/>
      <c r="H39" s="1145" t="s">
        <v>552</v>
      </c>
      <c r="I39" s="1143"/>
      <c r="J39" s="1143"/>
      <c r="K39" s="1144"/>
      <c r="L39" s="1145" t="s">
        <v>553</v>
      </c>
      <c r="M39" s="1143"/>
      <c r="N39" s="1143"/>
      <c r="O39" s="1144"/>
      <c r="P39" s="1146" t="s">
        <v>114</v>
      </c>
      <c r="Q39" s="1147"/>
      <c r="R39" s="734" t="s">
        <v>126</v>
      </c>
      <c r="S39" s="735"/>
      <c r="T39" s="736"/>
      <c r="V39" s="153" t="s">
        <v>171</v>
      </c>
    </row>
    <row r="40" spans="1:45" ht="13.5" customHeight="1" thickBot="1" x14ac:dyDescent="0.2">
      <c r="A40" s="737"/>
      <c r="B40" s="738"/>
      <c r="C40" s="739"/>
      <c r="D40" s="740" t="s">
        <v>152</v>
      </c>
      <c r="E40" s="741" t="s">
        <v>153</v>
      </c>
      <c r="F40" s="741" t="s">
        <v>154</v>
      </c>
      <c r="G40" s="742" t="s">
        <v>155</v>
      </c>
      <c r="H40" s="741" t="s">
        <v>156</v>
      </c>
      <c r="I40" s="741" t="s">
        <v>157</v>
      </c>
      <c r="J40" s="741" t="s">
        <v>158</v>
      </c>
      <c r="K40" s="742" t="s">
        <v>159</v>
      </c>
      <c r="L40" s="743" t="s">
        <v>160</v>
      </c>
      <c r="M40" s="741" t="s">
        <v>161</v>
      </c>
      <c r="N40" s="741" t="s">
        <v>162</v>
      </c>
      <c r="O40" s="741" t="s">
        <v>163</v>
      </c>
      <c r="P40" s="1148"/>
      <c r="Q40" s="1149"/>
      <c r="R40" s="737"/>
      <c r="S40" s="738"/>
      <c r="T40" s="739"/>
      <c r="V40" s="1150" t="s">
        <v>172</v>
      </c>
      <c r="W40" s="1151"/>
      <c r="X40" s="1152"/>
    </row>
    <row r="41" spans="1:45" ht="13.5" customHeight="1" thickTop="1" x14ac:dyDescent="0.15">
      <c r="A41" s="1153" t="s">
        <v>554</v>
      </c>
      <c r="B41" s="902" t="s">
        <v>135</v>
      </c>
      <c r="C41" s="744" t="s">
        <v>580</v>
      </c>
      <c r="D41" s="1154"/>
      <c r="E41" s="1155"/>
      <c r="F41" s="1155"/>
      <c r="G41" s="1156"/>
      <c r="H41" s="745"/>
      <c r="I41" s="745"/>
      <c r="J41" s="745"/>
      <c r="K41" s="746"/>
      <c r="L41" s="747"/>
      <c r="M41" s="748"/>
      <c r="N41" s="748"/>
      <c r="O41" s="748"/>
      <c r="P41" s="749"/>
      <c r="Q41" s="750"/>
      <c r="R41" s="1157" t="s">
        <v>555</v>
      </c>
      <c r="S41" s="1158"/>
      <c r="T41" s="1159"/>
      <c r="V41" s="1160" t="s">
        <v>551</v>
      </c>
      <c r="W41" s="751" t="s">
        <v>149</v>
      </c>
      <c r="X41" s="752">
        <f>+P59+P62</f>
        <v>0</v>
      </c>
    </row>
    <row r="42" spans="1:45" ht="13.5" customHeight="1" x14ac:dyDescent="0.15">
      <c r="A42" s="1127"/>
      <c r="B42" s="924" t="s">
        <v>136</v>
      </c>
      <c r="C42" s="753" t="s">
        <v>581</v>
      </c>
      <c r="D42" s="1162"/>
      <c r="E42" s="1163"/>
      <c r="F42" s="1163"/>
      <c r="G42" s="1164"/>
      <c r="H42" s="1165"/>
      <c r="I42" s="1166"/>
      <c r="J42" s="1166"/>
      <c r="K42" s="1167"/>
      <c r="L42" s="754"/>
      <c r="M42" s="755"/>
      <c r="N42" s="755"/>
      <c r="O42" s="755"/>
      <c r="P42" s="756"/>
      <c r="Q42" s="757"/>
      <c r="R42" s="1168" t="s">
        <v>556</v>
      </c>
      <c r="S42" s="1169"/>
      <c r="T42" s="1170"/>
      <c r="V42" s="1161"/>
      <c r="W42" s="1171" t="s">
        <v>167</v>
      </c>
      <c r="X42" s="758">
        <f>+P60+P63-X44</f>
        <v>0</v>
      </c>
    </row>
    <row r="43" spans="1:45" ht="13.5" customHeight="1" x14ac:dyDescent="0.15">
      <c r="A43" s="1174" t="s">
        <v>165</v>
      </c>
      <c r="B43" s="759" t="s">
        <v>557</v>
      </c>
      <c r="C43" s="760" t="s">
        <v>558</v>
      </c>
      <c r="D43" s="761">
        <v>22</v>
      </c>
      <c r="E43" s="762">
        <v>12</v>
      </c>
      <c r="F43" s="762">
        <v>5</v>
      </c>
      <c r="G43" s="763">
        <v>20</v>
      </c>
      <c r="H43" s="762">
        <v>16</v>
      </c>
      <c r="I43" s="762">
        <v>17</v>
      </c>
      <c r="J43" s="762">
        <v>20</v>
      </c>
      <c r="K43" s="763">
        <v>18</v>
      </c>
      <c r="L43" s="764"/>
      <c r="M43" s="765"/>
      <c r="N43" s="765"/>
      <c r="O43" s="765"/>
      <c r="P43" s="766"/>
      <c r="Q43" s="767"/>
      <c r="R43" s="768"/>
      <c r="S43" s="729"/>
      <c r="T43" s="769"/>
      <c r="V43" s="770" t="s">
        <v>552</v>
      </c>
      <c r="W43" s="1172"/>
      <c r="X43" s="771">
        <f>+Q61+Q64</f>
        <v>0</v>
      </c>
    </row>
    <row r="44" spans="1:45" ht="13.5" customHeight="1" x14ac:dyDescent="0.15">
      <c r="A44" s="1175"/>
      <c r="B44" s="772" t="s">
        <v>559</v>
      </c>
      <c r="C44" s="753" t="s">
        <v>560</v>
      </c>
      <c r="D44" s="1177">
        <v>8</v>
      </c>
      <c r="E44" s="1178"/>
      <c r="F44" s="1178"/>
      <c r="G44" s="1179"/>
      <c r="H44" s="1177">
        <v>8</v>
      </c>
      <c r="I44" s="1178"/>
      <c r="J44" s="1178"/>
      <c r="K44" s="1179"/>
      <c r="L44" s="764"/>
      <c r="M44" s="765"/>
      <c r="N44" s="765"/>
      <c r="O44" s="765"/>
      <c r="P44" s="766"/>
      <c r="Q44" s="767"/>
      <c r="R44" s="768"/>
      <c r="S44" s="729"/>
      <c r="T44" s="769"/>
      <c r="V44" s="773" t="s">
        <v>553</v>
      </c>
      <c r="W44" s="1173"/>
      <c r="X44" s="774">
        <f>SUM(L60:O64)</f>
        <v>0</v>
      </c>
      <c r="Y44" s="775"/>
    </row>
    <row r="45" spans="1:45" ht="13.5" customHeight="1" thickBot="1" x14ac:dyDescent="0.2">
      <c r="A45" s="1175"/>
      <c r="B45" s="1180" t="s">
        <v>135</v>
      </c>
      <c r="C45" s="760" t="s">
        <v>149</v>
      </c>
      <c r="D45" s="776"/>
      <c r="E45" s="777">
        <f>+E43*$D$44</f>
        <v>96</v>
      </c>
      <c r="F45" s="777">
        <f>+F43*$D$44</f>
        <v>40</v>
      </c>
      <c r="G45" s="778">
        <f>+G43*$D$44</f>
        <v>160</v>
      </c>
      <c r="H45" s="779"/>
      <c r="I45" s="779"/>
      <c r="J45" s="779"/>
      <c r="K45" s="780"/>
      <c r="L45" s="779"/>
      <c r="M45" s="779"/>
      <c r="N45" s="779"/>
      <c r="O45" s="779"/>
      <c r="P45" s="781">
        <f>SUM(D45:O45)</f>
        <v>296</v>
      </c>
      <c r="Q45" s="1182">
        <f>+SUM(P45:P46)</f>
        <v>472</v>
      </c>
      <c r="R45" s="782"/>
      <c r="S45" s="783"/>
      <c r="T45" s="760"/>
      <c r="V45" s="1184" t="s">
        <v>114</v>
      </c>
      <c r="W45" s="1185"/>
      <c r="X45" s="784">
        <f>+SUM(Q59:Q64)</f>
        <v>0</v>
      </c>
      <c r="Y45" s="775"/>
    </row>
    <row r="46" spans="1:45" ht="13.5" customHeight="1" thickTop="1" x14ac:dyDescent="0.15">
      <c r="A46" s="1175"/>
      <c r="B46" s="1181"/>
      <c r="C46" s="785" t="s">
        <v>167</v>
      </c>
      <c r="D46" s="786">
        <f>+D43*D44</f>
        <v>176</v>
      </c>
      <c r="E46" s="787"/>
      <c r="F46" s="787"/>
      <c r="G46" s="788"/>
      <c r="H46" s="787"/>
      <c r="I46" s="787"/>
      <c r="J46" s="787"/>
      <c r="K46" s="788"/>
      <c r="L46" s="787"/>
      <c r="M46" s="787"/>
      <c r="N46" s="787"/>
      <c r="O46" s="787"/>
      <c r="P46" s="789">
        <f>SUM(D46:O46)</f>
        <v>176</v>
      </c>
      <c r="Q46" s="1183"/>
      <c r="R46" s="790"/>
      <c r="S46" s="791"/>
      <c r="T46" s="792"/>
      <c r="V46" s="1186" t="s">
        <v>561</v>
      </c>
      <c r="W46" s="1187"/>
      <c r="X46" s="1188"/>
    </row>
    <row r="47" spans="1:45" ht="13.5" customHeight="1" x14ac:dyDescent="0.15">
      <c r="A47" s="1176"/>
      <c r="B47" s="793" t="s">
        <v>136</v>
      </c>
      <c r="C47" s="937" t="s">
        <v>167</v>
      </c>
      <c r="D47" s="794"/>
      <c r="E47" s="795"/>
      <c r="F47" s="795"/>
      <c r="G47" s="796"/>
      <c r="H47" s="797">
        <f>+H43*$H$44</f>
        <v>128</v>
      </c>
      <c r="I47" s="797">
        <f>+I43*$H$44</f>
        <v>136</v>
      </c>
      <c r="J47" s="797">
        <f>+J43*$H$44</f>
        <v>160</v>
      </c>
      <c r="K47" s="798">
        <f>+K43*$H$44</f>
        <v>144</v>
      </c>
      <c r="L47" s="794"/>
      <c r="M47" s="795"/>
      <c r="N47" s="795"/>
      <c r="O47" s="795"/>
      <c r="P47" s="799"/>
      <c r="Q47" s="800">
        <f>+SUM(D47:O47)</f>
        <v>568</v>
      </c>
      <c r="R47" s="801"/>
      <c r="S47" s="802"/>
      <c r="T47" s="753"/>
      <c r="V47" s="1160" t="s">
        <v>551</v>
      </c>
      <c r="W47" s="751" t="s">
        <v>149</v>
      </c>
      <c r="X47" s="752">
        <f>+P65</f>
        <v>0</v>
      </c>
    </row>
    <row r="48" spans="1:45" ht="13.5" customHeight="1" x14ac:dyDescent="0.15">
      <c r="A48" s="1194" t="s">
        <v>168</v>
      </c>
      <c r="B48" s="1195"/>
      <c r="C48" s="1196"/>
      <c r="D48" s="803">
        <v>35</v>
      </c>
      <c r="E48" s="804">
        <v>70</v>
      </c>
      <c r="F48" s="804">
        <v>80</v>
      </c>
      <c r="G48" s="805">
        <v>50</v>
      </c>
      <c r="H48" s="804">
        <v>45</v>
      </c>
      <c r="I48" s="804">
        <v>60</v>
      </c>
      <c r="J48" s="804">
        <v>60</v>
      </c>
      <c r="K48" s="806">
        <v>35</v>
      </c>
      <c r="L48" s="807"/>
      <c r="M48" s="808"/>
      <c r="N48" s="808"/>
      <c r="O48" s="808"/>
      <c r="P48" s="929"/>
      <c r="Q48" s="930"/>
      <c r="R48" s="809"/>
      <c r="S48" s="810"/>
      <c r="T48" s="811"/>
      <c r="V48" s="1161"/>
      <c r="W48" s="1171" t="s">
        <v>167</v>
      </c>
      <c r="X48" s="758">
        <f>+P66</f>
        <v>0</v>
      </c>
    </row>
    <row r="49" spans="1:25" ht="13.5" customHeight="1" x14ac:dyDescent="0.15">
      <c r="A49" s="1174" t="s">
        <v>169</v>
      </c>
      <c r="B49" s="1180" t="s">
        <v>135</v>
      </c>
      <c r="C49" s="760" t="s">
        <v>149</v>
      </c>
      <c r="D49" s="776"/>
      <c r="E49" s="812">
        <f>+E45*E48/100</f>
        <v>67.2</v>
      </c>
      <c r="F49" s="812">
        <f>+F45*F48/100</f>
        <v>32</v>
      </c>
      <c r="G49" s="813">
        <f>+G45*G48/100</f>
        <v>80</v>
      </c>
      <c r="H49" s="779"/>
      <c r="I49" s="779"/>
      <c r="J49" s="779"/>
      <c r="K49" s="780"/>
      <c r="L49" s="779"/>
      <c r="M49" s="779"/>
      <c r="N49" s="779"/>
      <c r="O49" s="779"/>
      <c r="P49" s="781">
        <f>SUM(D49:O49)</f>
        <v>179.2</v>
      </c>
      <c r="Q49" s="1182">
        <f>+SUM(P49:P50)</f>
        <v>240.79999999999998</v>
      </c>
      <c r="R49" s="782"/>
      <c r="S49" s="783"/>
      <c r="T49" s="760"/>
      <c r="V49" s="770" t="s">
        <v>552</v>
      </c>
      <c r="W49" s="1173"/>
      <c r="X49" s="771">
        <f>+Q67</f>
        <v>0</v>
      </c>
    </row>
    <row r="50" spans="1:25" ht="13.5" customHeight="1" thickBot="1" x14ac:dyDescent="0.2">
      <c r="A50" s="1197"/>
      <c r="B50" s="1181"/>
      <c r="C50" s="785" t="s">
        <v>167</v>
      </c>
      <c r="D50" s="814">
        <f>+D48*D46/100</f>
        <v>61.6</v>
      </c>
      <c r="E50" s="787"/>
      <c r="F50" s="787"/>
      <c r="G50" s="788"/>
      <c r="H50" s="787"/>
      <c r="I50" s="787"/>
      <c r="J50" s="787"/>
      <c r="K50" s="788"/>
      <c r="L50" s="787"/>
      <c r="M50" s="787"/>
      <c r="N50" s="787"/>
      <c r="O50" s="787"/>
      <c r="P50" s="789">
        <f>SUM(D50:O50)</f>
        <v>61.6</v>
      </c>
      <c r="Q50" s="1183"/>
      <c r="R50" s="790"/>
      <c r="S50" s="791"/>
      <c r="T50" s="792"/>
      <c r="V50" s="1184" t="s">
        <v>114</v>
      </c>
      <c r="W50" s="1185"/>
      <c r="X50" s="784">
        <f>SUM(X47:X49)</f>
        <v>0</v>
      </c>
    </row>
    <row r="51" spans="1:25" ht="13.5" customHeight="1" thickTop="1" thickBot="1" x14ac:dyDescent="0.2">
      <c r="A51" s="1127"/>
      <c r="B51" s="793" t="s">
        <v>136</v>
      </c>
      <c r="C51" s="937" t="s">
        <v>167</v>
      </c>
      <c r="D51" s="794"/>
      <c r="E51" s="795"/>
      <c r="F51" s="795"/>
      <c r="G51" s="796"/>
      <c r="H51" s="928">
        <f>+H47*H48/100</f>
        <v>57.6</v>
      </c>
      <c r="I51" s="928">
        <f>+I47*I48/100</f>
        <v>81.599999999999994</v>
      </c>
      <c r="J51" s="928">
        <f>+J47*J48/100</f>
        <v>96</v>
      </c>
      <c r="K51" s="815">
        <f>+K47*K48/100</f>
        <v>50.4</v>
      </c>
      <c r="L51" s="794"/>
      <c r="M51" s="795"/>
      <c r="N51" s="795"/>
      <c r="O51" s="795"/>
      <c r="P51" s="799"/>
      <c r="Q51" s="800">
        <f>+SUM(D51:O51)</f>
        <v>285.59999999999997</v>
      </c>
      <c r="R51" s="801"/>
      <c r="S51" s="802"/>
      <c r="T51" s="753"/>
      <c r="V51" s="1192" t="s">
        <v>562</v>
      </c>
      <c r="W51" s="1198"/>
      <c r="X51" s="1199"/>
    </row>
    <row r="52" spans="1:25" ht="13.5" customHeight="1" x14ac:dyDescent="0.15">
      <c r="A52" s="1189" t="s">
        <v>170</v>
      </c>
      <c r="B52" s="1180" t="s">
        <v>135</v>
      </c>
      <c r="C52" s="760" t="s">
        <v>149</v>
      </c>
      <c r="D52" s="776"/>
      <c r="E52" s="812">
        <f>+D41*E49</f>
        <v>0</v>
      </c>
      <c r="F52" s="812">
        <f>+D41*F49</f>
        <v>0</v>
      </c>
      <c r="G52" s="813">
        <f>+D41*G49</f>
        <v>0</v>
      </c>
      <c r="H52" s="779"/>
      <c r="I52" s="779"/>
      <c r="J52" s="779"/>
      <c r="K52" s="780"/>
      <c r="L52" s="779"/>
      <c r="M52" s="779"/>
      <c r="N52" s="779"/>
      <c r="O52" s="779"/>
      <c r="P52" s="781">
        <f>SUM(D52:O52)</f>
        <v>0</v>
      </c>
      <c r="Q52" s="1182">
        <f>+SUM(P52:P53)</f>
        <v>0</v>
      </c>
      <c r="R52" s="782"/>
      <c r="S52" s="783"/>
      <c r="T52" s="760"/>
      <c r="V52" s="1190" t="s">
        <v>551</v>
      </c>
      <c r="W52" s="1191"/>
      <c r="X52" s="816">
        <f>+X41+X42+X47+X48</f>
        <v>0</v>
      </c>
    </row>
    <row r="53" spans="1:25" ht="13.5" customHeight="1" thickBot="1" x14ac:dyDescent="0.2">
      <c r="A53" s="1129"/>
      <c r="B53" s="1181"/>
      <c r="C53" s="785" t="s">
        <v>167</v>
      </c>
      <c r="D53" s="814">
        <f>+D41*D50</f>
        <v>0</v>
      </c>
      <c r="E53" s="787"/>
      <c r="F53" s="787"/>
      <c r="G53" s="788"/>
      <c r="H53" s="787"/>
      <c r="I53" s="787"/>
      <c r="J53" s="787"/>
      <c r="K53" s="788"/>
      <c r="L53" s="787"/>
      <c r="M53" s="787"/>
      <c r="N53" s="787"/>
      <c r="O53" s="787"/>
      <c r="P53" s="789">
        <f>SUM(D53:O53)</f>
        <v>0</v>
      </c>
      <c r="Q53" s="1183"/>
      <c r="R53" s="790"/>
      <c r="S53" s="791"/>
      <c r="T53" s="792"/>
      <c r="V53" s="1184" t="s">
        <v>552</v>
      </c>
      <c r="W53" s="1185"/>
      <c r="X53" s="784">
        <f>+X43+X49</f>
        <v>0</v>
      </c>
    </row>
    <row r="54" spans="1:25" ht="13.5" customHeight="1" thickTop="1" thickBot="1" x14ac:dyDescent="0.2">
      <c r="A54" s="1129"/>
      <c r="B54" s="817" t="s">
        <v>136</v>
      </c>
      <c r="C54" s="818" t="s">
        <v>167</v>
      </c>
      <c r="D54" s="819"/>
      <c r="E54" s="820"/>
      <c r="F54" s="820"/>
      <c r="G54" s="821"/>
      <c r="H54" s="822">
        <f>+$H$42*H51</f>
        <v>0</v>
      </c>
      <c r="I54" s="822">
        <f>+$H$42*I51</f>
        <v>0</v>
      </c>
      <c r="J54" s="822">
        <f>+$H$42*J51</f>
        <v>0</v>
      </c>
      <c r="K54" s="823">
        <f>+$H$42*K51</f>
        <v>0</v>
      </c>
      <c r="L54" s="794"/>
      <c r="M54" s="795"/>
      <c r="N54" s="795"/>
      <c r="O54" s="795"/>
      <c r="P54" s="799"/>
      <c r="Q54" s="824">
        <f>+SUM(D54:O54)</f>
        <v>0</v>
      </c>
      <c r="R54" s="801"/>
      <c r="S54" s="802"/>
      <c r="T54" s="753"/>
      <c r="V54" s="1192" t="s">
        <v>114</v>
      </c>
      <c r="W54" s="1193"/>
      <c r="X54" s="825">
        <f>SUM(X52:X53)</f>
        <v>0</v>
      </c>
    </row>
    <row r="55" spans="1:25" ht="13.5" customHeight="1" x14ac:dyDescent="0.15">
      <c r="A55" s="1189" t="s">
        <v>173</v>
      </c>
      <c r="B55" s="1225" t="s">
        <v>135</v>
      </c>
      <c r="C55" s="826" t="s">
        <v>149</v>
      </c>
      <c r="D55" s="776"/>
      <c r="E55" s="777">
        <f>31*24-E45</f>
        <v>648</v>
      </c>
      <c r="F55" s="777">
        <f>31*24-F45</f>
        <v>704</v>
      </c>
      <c r="G55" s="778">
        <f>30*24-G45</f>
        <v>560</v>
      </c>
      <c r="H55" s="779"/>
      <c r="I55" s="779"/>
      <c r="J55" s="779"/>
      <c r="K55" s="780"/>
      <c r="L55" s="827"/>
      <c r="M55" s="828"/>
      <c r="N55" s="828"/>
      <c r="O55" s="828"/>
      <c r="P55" s="829">
        <f>SUM(D55:O55)</f>
        <v>1912</v>
      </c>
      <c r="Q55" s="830"/>
      <c r="R55" s="831"/>
      <c r="S55" s="783"/>
      <c r="T55" s="760"/>
    </row>
    <row r="56" spans="1:25" ht="13.5" customHeight="1" x14ac:dyDescent="0.15">
      <c r="A56" s="1129"/>
      <c r="B56" s="1226"/>
      <c r="C56" s="785" t="s">
        <v>167</v>
      </c>
      <c r="D56" s="786">
        <f>30*24-D46</f>
        <v>544</v>
      </c>
      <c r="E56" s="787"/>
      <c r="F56" s="787"/>
      <c r="G56" s="788"/>
      <c r="H56" s="787"/>
      <c r="I56" s="787"/>
      <c r="J56" s="787"/>
      <c r="K56" s="788"/>
      <c r="L56" s="1227">
        <f>30*24</f>
        <v>720</v>
      </c>
      <c r="M56" s="1228">
        <f>31*24</f>
        <v>744</v>
      </c>
      <c r="N56" s="1228">
        <f>31*24</f>
        <v>744</v>
      </c>
      <c r="O56" s="1228">
        <f>30*24</f>
        <v>720</v>
      </c>
      <c r="P56" s="1208">
        <f>SUM(D56:O57)</f>
        <v>5808</v>
      </c>
      <c r="Q56" s="832"/>
      <c r="R56" s="790"/>
      <c r="S56" s="791"/>
      <c r="T56" s="792"/>
    </row>
    <row r="57" spans="1:25" ht="13.5" customHeight="1" x14ac:dyDescent="0.15">
      <c r="A57" s="1129"/>
      <c r="B57" s="793" t="s">
        <v>136</v>
      </c>
      <c r="C57" s="937" t="s">
        <v>167</v>
      </c>
      <c r="D57" s="794"/>
      <c r="E57" s="795"/>
      <c r="F57" s="795"/>
      <c r="G57" s="796"/>
      <c r="H57" s="797">
        <f>31*24-H47</f>
        <v>616</v>
      </c>
      <c r="I57" s="797">
        <f>31*24-I47</f>
        <v>608</v>
      </c>
      <c r="J57" s="797">
        <f>28*24-J47</f>
        <v>512</v>
      </c>
      <c r="K57" s="798">
        <f>31*24-K47</f>
        <v>600</v>
      </c>
      <c r="L57" s="1205"/>
      <c r="M57" s="1207"/>
      <c r="N57" s="1207"/>
      <c r="O57" s="1207"/>
      <c r="P57" s="1209"/>
      <c r="Q57" s="833"/>
      <c r="R57" s="801"/>
      <c r="S57" s="802"/>
      <c r="T57" s="753"/>
    </row>
    <row r="58" spans="1:25" ht="13.5" customHeight="1" thickBot="1" x14ac:dyDescent="0.2">
      <c r="A58" s="1210" t="s">
        <v>174</v>
      </c>
      <c r="B58" s="1211"/>
      <c r="C58" s="937" t="s">
        <v>582</v>
      </c>
      <c r="D58" s="1212">
        <f>IF(E19&gt;0,I19/E19,0)</f>
        <v>0</v>
      </c>
      <c r="E58" s="1213"/>
      <c r="F58" s="1213"/>
      <c r="G58" s="1214"/>
      <c r="H58" s="1215">
        <f>IF(F19&gt;0,J19/F19,0)</f>
        <v>0</v>
      </c>
      <c r="I58" s="1216"/>
      <c r="J58" s="1216"/>
      <c r="K58" s="1217"/>
      <c r="L58" s="834"/>
      <c r="M58" s="835"/>
      <c r="N58" s="835"/>
      <c r="O58" s="835"/>
      <c r="P58" s="756"/>
      <c r="Q58" s="757"/>
      <c r="R58" s="1218"/>
      <c r="S58" s="1219"/>
      <c r="T58" s="1220"/>
      <c r="V58" s="153" t="s">
        <v>563</v>
      </c>
    </row>
    <row r="59" spans="1:25" ht="13.5" customHeight="1" x14ac:dyDescent="0.15">
      <c r="A59" s="1174" t="s">
        <v>175</v>
      </c>
      <c r="B59" s="1180" t="s">
        <v>135</v>
      </c>
      <c r="C59" s="760" t="s">
        <v>149</v>
      </c>
      <c r="D59" s="776"/>
      <c r="E59" s="836">
        <f>+E52*1000*$D$58+E55*$M$19</f>
        <v>0</v>
      </c>
      <c r="F59" s="836">
        <f>+F52*1000*$D$58+F55*$M$19</f>
        <v>0</v>
      </c>
      <c r="G59" s="837">
        <f>+G52*1000*$D$58+G55*$M$19</f>
        <v>0</v>
      </c>
      <c r="H59" s="779"/>
      <c r="I59" s="779"/>
      <c r="J59" s="779"/>
      <c r="K59" s="780"/>
      <c r="L59" s="838"/>
      <c r="M59" s="838"/>
      <c r="N59" s="838"/>
      <c r="O59" s="838"/>
      <c r="P59" s="839">
        <f>SUM(D59:O59)</f>
        <v>0</v>
      </c>
      <c r="Q59" s="1202">
        <f>+SUM(P59:P60)</f>
        <v>0</v>
      </c>
      <c r="R59" s="831"/>
      <c r="S59" s="783"/>
      <c r="T59" s="760"/>
      <c r="V59" s="925" t="s">
        <v>551</v>
      </c>
      <c r="W59" s="926"/>
      <c r="X59" s="816">
        <f>+P69</f>
        <v>0</v>
      </c>
    </row>
    <row r="60" spans="1:25" ht="13.5" customHeight="1" thickBot="1" x14ac:dyDescent="0.2">
      <c r="A60" s="1197"/>
      <c r="B60" s="1181"/>
      <c r="C60" s="785" t="s">
        <v>167</v>
      </c>
      <c r="D60" s="840">
        <f>+D53*1000*$D$58+D56*M19</f>
        <v>0</v>
      </c>
      <c r="E60" s="787"/>
      <c r="F60" s="787"/>
      <c r="G60" s="788"/>
      <c r="H60" s="787"/>
      <c r="I60" s="787"/>
      <c r="J60" s="787"/>
      <c r="K60" s="788"/>
      <c r="L60" s="1221">
        <f>+L56*$M$19</f>
        <v>0</v>
      </c>
      <c r="M60" s="1223">
        <f>+M56*$M$19</f>
        <v>0</v>
      </c>
      <c r="N60" s="1223">
        <f>+N56*$M$19</f>
        <v>0</v>
      </c>
      <c r="O60" s="1223">
        <f>+O56*$M$19</f>
        <v>0</v>
      </c>
      <c r="P60" s="841">
        <f>SUM(D60:O60)</f>
        <v>0</v>
      </c>
      <c r="Q60" s="1203"/>
      <c r="R60" s="790"/>
      <c r="S60" s="791"/>
      <c r="T60" s="792"/>
      <c r="V60" s="842" t="s">
        <v>552</v>
      </c>
      <c r="W60" s="843"/>
      <c r="X60" s="784">
        <f>+P70</f>
        <v>0</v>
      </c>
    </row>
    <row r="61" spans="1:25" ht="13.5" customHeight="1" thickTop="1" thickBot="1" x14ac:dyDescent="0.2">
      <c r="A61" s="1127"/>
      <c r="B61" s="793" t="s">
        <v>136</v>
      </c>
      <c r="C61" s="937" t="s">
        <v>167</v>
      </c>
      <c r="D61" s="844"/>
      <c r="E61" s="795"/>
      <c r="F61" s="795"/>
      <c r="G61" s="796"/>
      <c r="H61" s="933">
        <f>+H54*1000*$H$58+H57*$N$19</f>
        <v>0</v>
      </c>
      <c r="I61" s="933">
        <f>+I54*1000*$H$58+I57*$N$19</f>
        <v>0</v>
      </c>
      <c r="J61" s="933">
        <f>+J54*1000*$H$58+J57*$N$19</f>
        <v>0</v>
      </c>
      <c r="K61" s="845">
        <f>+K54*1000*$H$58+K57*$N$19</f>
        <v>0</v>
      </c>
      <c r="L61" s="1222"/>
      <c r="M61" s="1224"/>
      <c r="N61" s="1224"/>
      <c r="O61" s="1224"/>
      <c r="P61" s="846"/>
      <c r="Q61" s="815">
        <f>+SUM(D61:K61)</f>
        <v>0</v>
      </c>
      <c r="R61" s="801"/>
      <c r="S61" s="802"/>
      <c r="T61" s="753"/>
      <c r="V61" s="1200" t="s">
        <v>114</v>
      </c>
      <c r="W61" s="1201"/>
      <c r="X61" s="825">
        <f>SUM(X59:X60)</f>
        <v>0</v>
      </c>
    </row>
    <row r="62" spans="1:25" ht="13.5" customHeight="1" x14ac:dyDescent="0.15">
      <c r="A62" s="1174" t="s">
        <v>176</v>
      </c>
      <c r="B62" s="1180" t="s">
        <v>135</v>
      </c>
      <c r="C62" s="760" t="s">
        <v>149</v>
      </c>
      <c r="D62" s="776"/>
      <c r="E62" s="812">
        <f>+E45*$I$31+E55*$M$31</f>
        <v>0</v>
      </c>
      <c r="F62" s="812">
        <f>+F45*$I$31+F55*$M$31</f>
        <v>0</v>
      </c>
      <c r="G62" s="813">
        <f>+G45*$I$31+G55*$M$31</f>
        <v>0</v>
      </c>
      <c r="H62" s="779"/>
      <c r="I62" s="779"/>
      <c r="J62" s="779"/>
      <c r="K62" s="780"/>
      <c r="L62" s="838"/>
      <c r="M62" s="838"/>
      <c r="N62" s="838"/>
      <c r="O62" s="838"/>
      <c r="P62" s="839">
        <f>SUM(D62:O62)</f>
        <v>0</v>
      </c>
      <c r="Q62" s="1202">
        <f>+SUM(P62:P63)</f>
        <v>0</v>
      </c>
      <c r="R62" s="782"/>
      <c r="S62" s="783"/>
      <c r="T62" s="760"/>
    </row>
    <row r="63" spans="1:25" ht="13.5" customHeight="1" x14ac:dyDescent="0.15">
      <c r="A63" s="1197"/>
      <c r="B63" s="1181"/>
      <c r="C63" s="785" t="s">
        <v>167</v>
      </c>
      <c r="D63" s="814">
        <f>+D46*$I$31+D56*$M$31</f>
        <v>0</v>
      </c>
      <c r="E63" s="787"/>
      <c r="F63" s="787"/>
      <c r="G63" s="788"/>
      <c r="H63" s="787"/>
      <c r="I63" s="787"/>
      <c r="J63" s="787"/>
      <c r="K63" s="788"/>
      <c r="L63" s="1204">
        <f>+L56*$M$31</f>
        <v>0</v>
      </c>
      <c r="M63" s="1206">
        <f>+M56*$M$31</f>
        <v>0</v>
      </c>
      <c r="N63" s="1206">
        <f>+N56*$M$31</f>
        <v>0</v>
      </c>
      <c r="O63" s="1206">
        <f>+O56*$M$31</f>
        <v>0</v>
      </c>
      <c r="P63" s="841">
        <f>SUM(D63:O63)</f>
        <v>0</v>
      </c>
      <c r="Q63" s="1203"/>
      <c r="R63" s="790"/>
      <c r="S63" s="791"/>
      <c r="T63" s="792"/>
      <c r="Y63" s="775"/>
    </row>
    <row r="64" spans="1:25" ht="13.5" customHeight="1" x14ac:dyDescent="0.15">
      <c r="A64" s="1127"/>
      <c r="B64" s="793" t="s">
        <v>136</v>
      </c>
      <c r="C64" s="937" t="s">
        <v>167</v>
      </c>
      <c r="D64" s="847"/>
      <c r="E64" s="795"/>
      <c r="F64" s="795"/>
      <c r="G64" s="796"/>
      <c r="H64" s="928">
        <f>+H47*$J$31+H57*$N$31</f>
        <v>0</v>
      </c>
      <c r="I64" s="928">
        <f>+I47*$J$31+I57*$N$31</f>
        <v>0</v>
      </c>
      <c r="J64" s="928">
        <f>+J47*$J$31+J57*$N$31</f>
        <v>0</v>
      </c>
      <c r="K64" s="815">
        <f>+K47*$J$31+K57*$N$31</f>
        <v>0</v>
      </c>
      <c r="L64" s="1205"/>
      <c r="M64" s="1207"/>
      <c r="N64" s="1207"/>
      <c r="O64" s="1207"/>
      <c r="P64" s="846"/>
      <c r="Q64" s="815">
        <f>+SUM(D64:K64)</f>
        <v>0</v>
      </c>
      <c r="R64" s="801"/>
      <c r="S64" s="802"/>
      <c r="T64" s="753"/>
    </row>
    <row r="65" spans="1:25" ht="13.5" customHeight="1" x14ac:dyDescent="0.15">
      <c r="A65" s="1174" t="s">
        <v>564</v>
      </c>
      <c r="B65" s="1180" t="s">
        <v>135</v>
      </c>
      <c r="C65" s="760" t="s">
        <v>149</v>
      </c>
      <c r="D65" s="776"/>
      <c r="E65" s="848"/>
      <c r="F65" s="848"/>
      <c r="G65" s="849"/>
      <c r="H65" s="779"/>
      <c r="I65" s="779"/>
      <c r="J65" s="779"/>
      <c r="K65" s="780"/>
      <c r="L65" s="838"/>
      <c r="M65" s="838"/>
      <c r="N65" s="838"/>
      <c r="O65" s="838"/>
      <c r="P65" s="839">
        <f>SUM(D65:O65)</f>
        <v>0</v>
      </c>
      <c r="Q65" s="1202">
        <f>+SUM(P65:P66)</f>
        <v>0</v>
      </c>
      <c r="R65" s="1230" t="s">
        <v>565</v>
      </c>
      <c r="S65" s="1231"/>
      <c r="T65" s="1232"/>
    </row>
    <row r="66" spans="1:25" ht="13.5" customHeight="1" x14ac:dyDescent="0.15">
      <c r="A66" s="1197"/>
      <c r="B66" s="1181"/>
      <c r="C66" s="785" t="s">
        <v>167</v>
      </c>
      <c r="D66" s="850"/>
      <c r="E66" s="787"/>
      <c r="F66" s="787"/>
      <c r="G66" s="788"/>
      <c r="H66" s="787"/>
      <c r="I66" s="787"/>
      <c r="J66" s="787"/>
      <c r="K66" s="788"/>
      <c r="L66" s="787"/>
      <c r="M66" s="787"/>
      <c r="N66" s="787"/>
      <c r="O66" s="787"/>
      <c r="P66" s="841">
        <f>SUM(D66:O66)</f>
        <v>0</v>
      </c>
      <c r="Q66" s="1203"/>
      <c r="R66" s="790"/>
      <c r="S66" s="791"/>
      <c r="T66" s="792"/>
    </row>
    <row r="67" spans="1:25" ht="13.5" customHeight="1" thickBot="1" x14ac:dyDescent="0.2">
      <c r="A67" s="1229"/>
      <c r="B67" s="851" t="s">
        <v>136</v>
      </c>
      <c r="C67" s="420" t="s">
        <v>167</v>
      </c>
      <c r="D67" s="852"/>
      <c r="E67" s="853"/>
      <c r="F67" s="853"/>
      <c r="G67" s="854"/>
      <c r="H67" s="855"/>
      <c r="I67" s="855"/>
      <c r="J67" s="855"/>
      <c r="K67" s="856"/>
      <c r="L67" s="852"/>
      <c r="M67" s="853"/>
      <c r="N67" s="853"/>
      <c r="O67" s="853"/>
      <c r="P67" s="857"/>
      <c r="Q67" s="858">
        <f>+SUM(D67:O67)</f>
        <v>0</v>
      </c>
      <c r="R67" s="859"/>
      <c r="S67" s="860"/>
      <c r="T67" s="861"/>
    </row>
    <row r="68" spans="1:25" ht="13.5" customHeight="1" thickTop="1" x14ac:dyDescent="0.15">
      <c r="A68" s="1210" t="s">
        <v>179</v>
      </c>
      <c r="B68" s="1211"/>
      <c r="C68" s="937" t="s">
        <v>583</v>
      </c>
      <c r="D68" s="1212">
        <f>IF(E19&gt;0,+Q19/E19*3.6/46,0)</f>
        <v>0</v>
      </c>
      <c r="E68" s="1213"/>
      <c r="F68" s="1213"/>
      <c r="G68" s="1214"/>
      <c r="H68" s="1212">
        <f>IF(F19&gt;0,+R19/F19*3.6/46,0)</f>
        <v>0</v>
      </c>
      <c r="I68" s="1213"/>
      <c r="J68" s="1213"/>
      <c r="K68" s="1214"/>
      <c r="L68" s="862"/>
      <c r="M68" s="862"/>
      <c r="N68" s="862"/>
      <c r="O68" s="862"/>
      <c r="P68" s="756"/>
      <c r="Q68" s="757"/>
      <c r="R68" s="1233"/>
      <c r="S68" s="1234"/>
      <c r="T68" s="1235"/>
    </row>
    <row r="69" spans="1:25" ht="13.5" customHeight="1" x14ac:dyDescent="0.15">
      <c r="A69" s="1254" t="s">
        <v>566</v>
      </c>
      <c r="B69" s="1255"/>
      <c r="C69" s="863" t="s">
        <v>567</v>
      </c>
      <c r="D69" s="751">
        <f>+D53*1000*$D$68</f>
        <v>0</v>
      </c>
      <c r="E69" s="751">
        <f>+E52*1000*$D$68</f>
        <v>0</v>
      </c>
      <c r="F69" s="751">
        <f>+F52*1000*$D$68</f>
        <v>0</v>
      </c>
      <c r="G69" s="934">
        <f>+G52*1000*$D$68</f>
        <v>0</v>
      </c>
      <c r="H69" s="838"/>
      <c r="I69" s="838"/>
      <c r="J69" s="838"/>
      <c r="K69" s="864"/>
      <c r="L69" s="787"/>
      <c r="M69" s="787"/>
      <c r="N69" s="787"/>
      <c r="O69" s="787"/>
      <c r="P69" s="1258">
        <f>SUM(D69:O69)</f>
        <v>0</v>
      </c>
      <c r="Q69" s="1259"/>
      <c r="R69" s="1230" t="s">
        <v>568</v>
      </c>
      <c r="S69" s="1231"/>
      <c r="T69" s="1232"/>
    </row>
    <row r="70" spans="1:25" ht="13.5" customHeight="1" thickBot="1" x14ac:dyDescent="0.2">
      <c r="A70" s="1256"/>
      <c r="B70" s="1257"/>
      <c r="C70" s="420" t="s">
        <v>196</v>
      </c>
      <c r="D70" s="865"/>
      <c r="E70" s="866"/>
      <c r="F70" s="866"/>
      <c r="G70" s="867"/>
      <c r="H70" s="868">
        <f>+H54*1000*$H$68</f>
        <v>0</v>
      </c>
      <c r="I70" s="868">
        <f>+I54*1000*$H$68</f>
        <v>0</v>
      </c>
      <c r="J70" s="868">
        <f>+J54*1000*$H$68</f>
        <v>0</v>
      </c>
      <c r="K70" s="869">
        <f>+K54*1000*$H$68</f>
        <v>0</v>
      </c>
      <c r="L70" s="852"/>
      <c r="M70" s="853"/>
      <c r="N70" s="853"/>
      <c r="O70" s="853"/>
      <c r="P70" s="1260">
        <f>SUM(D70:O70)</f>
        <v>0</v>
      </c>
      <c r="Q70" s="1261"/>
      <c r="R70" s="859"/>
      <c r="S70" s="860"/>
      <c r="T70" s="861"/>
    </row>
    <row r="71" spans="1:25" ht="13.5" customHeight="1" thickTop="1" thickBot="1" x14ac:dyDescent="0.2">
      <c r="A71" s="153" t="s">
        <v>181</v>
      </c>
      <c r="D71" s="870"/>
      <c r="H71" s="153"/>
    </row>
    <row r="72" spans="1:25" ht="13.5" customHeight="1" x14ac:dyDescent="0.15">
      <c r="A72" s="1150" t="s">
        <v>182</v>
      </c>
      <c r="B72" s="1262"/>
      <c r="C72" s="1263"/>
      <c r="D72" s="1264"/>
      <c r="E72" s="1264"/>
      <c r="F72" s="1265"/>
      <c r="H72" s="871"/>
      <c r="I72" s="871"/>
      <c r="J72" s="871"/>
      <c r="K72" s="871"/>
      <c r="L72" s="872"/>
      <c r="M72" s="872"/>
      <c r="N72" s="872"/>
      <c r="O72" s="873"/>
      <c r="P72" s="873"/>
      <c r="Q72" s="873"/>
      <c r="R72" s="873"/>
      <c r="S72" s="871"/>
      <c r="T72" s="871"/>
      <c r="U72" s="871"/>
      <c r="V72" s="871"/>
      <c r="W72" s="871"/>
    </row>
    <row r="73" spans="1:25" ht="13.5" customHeight="1" thickBot="1" x14ac:dyDescent="0.2">
      <c r="A73" s="1271" t="s">
        <v>183</v>
      </c>
      <c r="B73" s="1272"/>
      <c r="C73" s="1273"/>
      <c r="D73" s="1274"/>
      <c r="E73" s="1274"/>
      <c r="F73" s="1275"/>
      <c r="H73" s="871"/>
      <c r="I73" s="871"/>
      <c r="J73" s="874"/>
      <c r="K73" s="874"/>
      <c r="L73" s="874"/>
      <c r="M73" s="874"/>
      <c r="N73" s="874"/>
      <c r="O73" s="874"/>
      <c r="P73" s="874"/>
      <c r="Q73" s="874"/>
      <c r="R73" s="874"/>
      <c r="S73" s="874"/>
      <c r="T73" s="875"/>
      <c r="U73" s="875"/>
      <c r="V73" s="875"/>
      <c r="W73" s="875"/>
    </row>
    <row r="74" spans="1:25" ht="13.5" customHeight="1" thickBot="1" x14ac:dyDescent="0.2">
      <c r="A74" s="153" t="s">
        <v>184</v>
      </c>
      <c r="C74" s="870" t="s">
        <v>569</v>
      </c>
      <c r="I74" s="876"/>
      <c r="V74" s="876"/>
    </row>
    <row r="75" spans="1:25" ht="13.5" customHeight="1" thickTop="1" thickBot="1" x14ac:dyDescent="0.2">
      <c r="A75" s="877" t="s">
        <v>185</v>
      </c>
      <c r="B75" s="878" t="s">
        <v>186</v>
      </c>
      <c r="C75" s="878"/>
      <c r="D75" s="879"/>
      <c r="E75" s="878" t="s">
        <v>187</v>
      </c>
      <c r="F75" s="878"/>
      <c r="G75" s="878"/>
      <c r="H75" s="878"/>
      <c r="I75" s="878"/>
      <c r="J75" s="878"/>
      <c r="K75" s="878"/>
      <c r="L75" s="878"/>
      <c r="M75" s="878"/>
      <c r="N75" s="878"/>
      <c r="O75" s="878"/>
      <c r="P75" s="878"/>
      <c r="Q75" s="878"/>
      <c r="R75" s="878"/>
      <c r="S75" s="878"/>
      <c r="T75" s="879"/>
      <c r="U75" s="1121" t="s">
        <v>188</v>
      </c>
      <c r="V75" s="1123"/>
      <c r="W75" s="1121" t="s">
        <v>126</v>
      </c>
      <c r="X75" s="1122"/>
      <c r="Y75" s="1123"/>
    </row>
    <row r="76" spans="1:25" ht="13.5" customHeight="1" thickTop="1" x14ac:dyDescent="0.15">
      <c r="A76" s="1236" t="s">
        <v>189</v>
      </c>
      <c r="B76" s="880" t="s">
        <v>190</v>
      </c>
      <c r="C76" s="902"/>
      <c r="D76" s="744"/>
      <c r="E76" s="881"/>
      <c r="F76" s="902" t="s">
        <v>344</v>
      </c>
      <c r="G76" s="882">
        <f>+B33+B31</f>
        <v>0</v>
      </c>
      <c r="H76" s="883" t="s">
        <v>584</v>
      </c>
      <c r="I76" s="884"/>
      <c r="J76" s="883" t="s">
        <v>585</v>
      </c>
      <c r="K76" s="883">
        <v>12</v>
      </c>
      <c r="L76" s="902" t="s">
        <v>346</v>
      </c>
      <c r="M76" s="902"/>
      <c r="N76" s="902"/>
      <c r="O76" s="902"/>
      <c r="P76" s="902"/>
      <c r="Q76" s="902"/>
      <c r="R76" s="902"/>
      <c r="S76" s="902"/>
      <c r="T76" s="744"/>
      <c r="U76" s="1239">
        <f>+E76*G76*I76*K76</f>
        <v>0</v>
      </c>
      <c r="V76" s="1240"/>
      <c r="W76" s="1241" t="s">
        <v>570</v>
      </c>
      <c r="X76" s="1242"/>
      <c r="Y76" s="1243"/>
    </row>
    <row r="77" spans="1:25" ht="13.5" customHeight="1" x14ac:dyDescent="0.15">
      <c r="A77" s="1237"/>
      <c r="B77" s="1250" t="s">
        <v>191</v>
      </c>
      <c r="C77" s="1251" t="s">
        <v>135</v>
      </c>
      <c r="D77" s="921" t="s">
        <v>149</v>
      </c>
      <c r="E77" s="885" t="s">
        <v>586</v>
      </c>
      <c r="F77" s="886"/>
      <c r="G77" s="791" t="s">
        <v>587</v>
      </c>
      <c r="H77" s="887"/>
      <c r="I77" s="791" t="s">
        <v>587</v>
      </c>
      <c r="J77" s="887"/>
      <c r="K77" s="791" t="s">
        <v>349</v>
      </c>
      <c r="L77" s="888">
        <f>INT(+X41)</f>
        <v>0</v>
      </c>
      <c r="M77" s="791" t="s">
        <v>588</v>
      </c>
      <c r="N77" s="791"/>
      <c r="O77" s="791"/>
      <c r="P77" s="791"/>
      <c r="Q77" s="791"/>
      <c r="R77" s="791"/>
      <c r="S77" s="791"/>
      <c r="T77" s="792"/>
      <c r="U77" s="1252">
        <f>+(F77+H77+J77)*L77</f>
        <v>0</v>
      </c>
      <c r="V77" s="1253"/>
      <c r="W77" s="1244"/>
      <c r="X77" s="1245"/>
      <c r="Y77" s="1246"/>
    </row>
    <row r="78" spans="1:25" ht="13.5" customHeight="1" x14ac:dyDescent="0.15">
      <c r="A78" s="1237"/>
      <c r="B78" s="1250"/>
      <c r="C78" s="1251"/>
      <c r="D78" s="921" t="s">
        <v>192</v>
      </c>
      <c r="E78" s="885" t="s">
        <v>586</v>
      </c>
      <c r="F78" s="886"/>
      <c r="G78" s="791" t="s">
        <v>587</v>
      </c>
      <c r="H78" s="889">
        <f>+H77</f>
        <v>0</v>
      </c>
      <c r="I78" s="791" t="s">
        <v>587</v>
      </c>
      <c r="J78" s="791">
        <f>+J77</f>
        <v>0</v>
      </c>
      <c r="K78" s="791" t="s">
        <v>349</v>
      </c>
      <c r="L78" s="888">
        <f>INT(+X42)</f>
        <v>0</v>
      </c>
      <c r="M78" s="791" t="s">
        <v>589</v>
      </c>
      <c r="N78" s="791"/>
      <c r="O78" s="791"/>
      <c r="P78" s="791"/>
      <c r="Q78" s="791"/>
      <c r="R78" s="791"/>
      <c r="S78" s="791"/>
      <c r="T78" s="792"/>
      <c r="U78" s="1252">
        <f>+(F78+H78+J78)*L78</f>
        <v>0</v>
      </c>
      <c r="V78" s="1253"/>
      <c r="W78" s="1244"/>
      <c r="X78" s="1245"/>
      <c r="Y78" s="1246"/>
    </row>
    <row r="79" spans="1:25" ht="13.5" customHeight="1" x14ac:dyDescent="0.15">
      <c r="A79" s="1237"/>
      <c r="B79" s="1250"/>
      <c r="C79" s="922" t="s">
        <v>136</v>
      </c>
      <c r="D79" s="1266" t="s">
        <v>192</v>
      </c>
      <c r="E79" s="885" t="s">
        <v>590</v>
      </c>
      <c r="F79" s="890">
        <f>+F78</f>
        <v>0</v>
      </c>
      <c r="G79" s="791" t="s">
        <v>591</v>
      </c>
      <c r="H79" s="791">
        <f>+H77</f>
        <v>0</v>
      </c>
      <c r="I79" s="791" t="s">
        <v>591</v>
      </c>
      <c r="J79" s="791">
        <f>+J77</f>
        <v>0</v>
      </c>
      <c r="K79" s="791" t="s">
        <v>349</v>
      </c>
      <c r="L79" s="888">
        <f>INT(+X43)</f>
        <v>0</v>
      </c>
      <c r="M79" s="791" t="s">
        <v>589</v>
      </c>
      <c r="N79" s="791"/>
      <c r="O79" s="791"/>
      <c r="P79" s="791"/>
      <c r="Q79" s="791"/>
      <c r="R79" s="791"/>
      <c r="S79" s="791"/>
      <c r="T79" s="792"/>
      <c r="U79" s="1252">
        <f>+(F79+H79+J79)*L79</f>
        <v>0</v>
      </c>
      <c r="V79" s="1253"/>
      <c r="W79" s="1244"/>
      <c r="X79" s="1245"/>
      <c r="Y79" s="1246"/>
    </row>
    <row r="80" spans="1:25" ht="13.5" customHeight="1" x14ac:dyDescent="0.15">
      <c r="A80" s="1237"/>
      <c r="B80" s="1250"/>
      <c r="C80" s="922" t="s">
        <v>553</v>
      </c>
      <c r="D80" s="1266"/>
      <c r="E80" s="885" t="s">
        <v>590</v>
      </c>
      <c r="F80" s="890">
        <f>+F78</f>
        <v>0</v>
      </c>
      <c r="G80" s="791" t="s">
        <v>591</v>
      </c>
      <c r="H80" s="791">
        <f>+H77</f>
        <v>0</v>
      </c>
      <c r="I80" s="791" t="s">
        <v>591</v>
      </c>
      <c r="J80" s="791">
        <f>+J77</f>
        <v>0</v>
      </c>
      <c r="K80" s="791" t="s">
        <v>349</v>
      </c>
      <c r="L80" s="888">
        <f>INT(+X44)</f>
        <v>0</v>
      </c>
      <c r="M80" s="791" t="s">
        <v>589</v>
      </c>
      <c r="N80" s="891"/>
      <c r="O80" s="891"/>
      <c r="P80" s="891"/>
      <c r="Q80" s="891"/>
      <c r="R80" s="891"/>
      <c r="S80" s="891"/>
      <c r="T80" s="892"/>
      <c r="U80" s="1252">
        <f>+(F80+H80+J80)*L80</f>
        <v>0</v>
      </c>
      <c r="V80" s="1253"/>
      <c r="W80" s="1244"/>
      <c r="X80" s="1245"/>
      <c r="Y80" s="1246"/>
    </row>
    <row r="81" spans="1:26" ht="13.5" customHeight="1" x14ac:dyDescent="0.15">
      <c r="A81" s="1237"/>
      <c r="B81" s="893"/>
      <c r="C81" s="894"/>
      <c r="D81" s="892"/>
      <c r="E81" s="895"/>
      <c r="F81" s="895" t="s">
        <v>352</v>
      </c>
      <c r="G81" s="416"/>
      <c r="H81" s="416" t="s">
        <v>353</v>
      </c>
      <c r="I81" s="416"/>
      <c r="J81" s="416" t="s">
        <v>355</v>
      </c>
      <c r="K81" s="416"/>
      <c r="L81" s="896"/>
      <c r="M81" s="416"/>
      <c r="N81" s="891"/>
      <c r="O81" s="891"/>
      <c r="P81" s="891"/>
      <c r="Q81" s="891"/>
      <c r="R81" s="891"/>
      <c r="S81" s="891"/>
      <c r="T81" s="892"/>
      <c r="U81" s="1267"/>
      <c r="V81" s="1268"/>
      <c r="W81" s="1244"/>
      <c r="X81" s="1245"/>
      <c r="Y81" s="1246"/>
    </row>
    <row r="82" spans="1:26" ht="13.5" customHeight="1" thickBot="1" x14ac:dyDescent="0.2">
      <c r="A82" s="1238"/>
      <c r="B82" s="897" t="s">
        <v>194</v>
      </c>
      <c r="C82" s="898"/>
      <c r="D82" s="899"/>
      <c r="E82" s="900"/>
      <c r="F82" s="900"/>
      <c r="G82" s="900"/>
      <c r="H82" s="900"/>
      <c r="I82" s="900"/>
      <c r="J82" s="900"/>
      <c r="K82" s="900"/>
      <c r="L82" s="900"/>
      <c r="M82" s="900"/>
      <c r="N82" s="900"/>
      <c r="O82" s="900"/>
      <c r="P82" s="900"/>
      <c r="Q82" s="900"/>
      <c r="R82" s="900"/>
      <c r="S82" s="900"/>
      <c r="T82" s="901"/>
      <c r="U82" s="1269">
        <f>SUM(U76:U81)</f>
        <v>0</v>
      </c>
      <c r="V82" s="1270"/>
      <c r="W82" s="1247"/>
      <c r="X82" s="1248"/>
      <c r="Y82" s="1249"/>
    </row>
    <row r="83" spans="1:26" ht="13.5" customHeight="1" thickTop="1" x14ac:dyDescent="0.15">
      <c r="A83" s="1237" t="s">
        <v>195</v>
      </c>
      <c r="B83" s="880" t="s">
        <v>578</v>
      </c>
      <c r="C83" s="902"/>
      <c r="D83" s="744"/>
      <c r="E83" s="881"/>
      <c r="F83" s="902" t="s">
        <v>356</v>
      </c>
      <c r="G83" s="916"/>
      <c r="H83" s="883" t="s">
        <v>357</v>
      </c>
      <c r="I83" s="884"/>
      <c r="J83" s="902" t="s">
        <v>356</v>
      </c>
      <c r="K83" s="916"/>
      <c r="L83" s="883" t="s">
        <v>357</v>
      </c>
      <c r="M83" s="884"/>
      <c r="N83" s="902" t="s">
        <v>356</v>
      </c>
      <c r="O83" s="916"/>
      <c r="P83" s="883" t="s">
        <v>346</v>
      </c>
      <c r="Q83" s="915"/>
      <c r="R83" s="913"/>
      <c r="S83" s="914"/>
      <c r="T83" s="913"/>
      <c r="U83" s="1239">
        <f>+E83*G83+I83*K83+M83*O83+Q83*S83</f>
        <v>0</v>
      </c>
      <c r="V83" s="1240"/>
      <c r="W83" s="1244"/>
      <c r="X83" s="1245"/>
      <c r="Y83" s="1246"/>
    </row>
    <row r="84" spans="1:26" ht="13.5" customHeight="1" x14ac:dyDescent="0.15">
      <c r="A84" s="1237"/>
      <c r="B84" s="920" t="s">
        <v>577</v>
      </c>
      <c r="C84" s="791"/>
      <c r="D84" s="792"/>
      <c r="E84" s="912"/>
      <c r="F84" s="791" t="s">
        <v>576</v>
      </c>
      <c r="G84" s="911"/>
      <c r="H84" s="791" t="s">
        <v>592</v>
      </c>
      <c r="I84" s="909">
        <v>12</v>
      </c>
      <c r="J84" s="888" t="s">
        <v>346</v>
      </c>
      <c r="K84" s="909"/>
      <c r="L84" s="889"/>
      <c r="M84" s="909"/>
      <c r="N84" s="889"/>
      <c r="O84" s="910"/>
      <c r="P84" s="909"/>
      <c r="Q84" s="910"/>
      <c r="R84" s="889"/>
      <c r="S84" s="909"/>
      <c r="T84" s="889"/>
      <c r="U84" s="1279">
        <f>+E84*G84*I84</f>
        <v>0</v>
      </c>
      <c r="V84" s="1280"/>
      <c r="W84" s="1244"/>
      <c r="X84" s="1245"/>
      <c r="Y84" s="1246"/>
    </row>
    <row r="85" spans="1:26" ht="13.5" customHeight="1" x14ac:dyDescent="0.15">
      <c r="A85" s="1237"/>
      <c r="B85" s="1281" t="s">
        <v>191</v>
      </c>
      <c r="C85" s="1282"/>
      <c r="D85" s="921" t="s">
        <v>571</v>
      </c>
      <c r="E85" s="903"/>
      <c r="F85" s="791" t="s">
        <v>572</v>
      </c>
      <c r="G85" s="904"/>
      <c r="H85" s="791" t="s">
        <v>593</v>
      </c>
      <c r="I85" s="887"/>
      <c r="J85" s="791" t="s">
        <v>572</v>
      </c>
      <c r="K85" s="904"/>
      <c r="L85" s="791" t="s">
        <v>593</v>
      </c>
      <c r="M85" s="887"/>
      <c r="N85" s="791" t="s">
        <v>572</v>
      </c>
      <c r="O85" s="904"/>
      <c r="P85" s="791" t="s">
        <v>594</v>
      </c>
      <c r="Q85" s="791"/>
      <c r="R85" s="791"/>
      <c r="S85" s="791"/>
      <c r="T85" s="792"/>
      <c r="U85" s="1252">
        <f>+E85*G85+I85*K85+M85*O85</f>
        <v>0</v>
      </c>
      <c r="V85" s="1253"/>
      <c r="W85" s="1244"/>
      <c r="X85" s="1245"/>
      <c r="Y85" s="1246"/>
    </row>
    <row r="86" spans="1:26" ht="13.5" customHeight="1" x14ac:dyDescent="0.15">
      <c r="A86" s="1237"/>
      <c r="B86" s="1281"/>
      <c r="C86" s="1282"/>
      <c r="D86" s="792" t="s">
        <v>196</v>
      </c>
      <c r="E86" s="903"/>
      <c r="F86" s="791" t="s">
        <v>572</v>
      </c>
      <c r="G86" s="904"/>
      <c r="H86" s="791" t="s">
        <v>595</v>
      </c>
      <c r="I86" s="887"/>
      <c r="J86" s="791" t="s">
        <v>572</v>
      </c>
      <c r="K86" s="904"/>
      <c r="L86" s="791" t="s">
        <v>595</v>
      </c>
      <c r="M86" s="887"/>
      <c r="N86" s="791" t="s">
        <v>572</v>
      </c>
      <c r="O86" s="904"/>
      <c r="P86" s="791" t="s">
        <v>596</v>
      </c>
      <c r="Q86" s="791"/>
      <c r="R86" s="791"/>
      <c r="S86" s="791"/>
      <c r="T86" s="792"/>
      <c r="U86" s="1252">
        <f>+E86*G86+I86*K86+M86*O86</f>
        <v>0</v>
      </c>
      <c r="V86" s="1253"/>
      <c r="W86" s="1244"/>
      <c r="X86" s="1245"/>
      <c r="Y86" s="1246"/>
    </row>
    <row r="87" spans="1:26" ht="13.5" customHeight="1" x14ac:dyDescent="0.15">
      <c r="A87" s="1237"/>
      <c r="B87" s="1283" t="s">
        <v>575</v>
      </c>
      <c r="C87" s="1284"/>
      <c r="D87" s="1285"/>
      <c r="E87" s="908"/>
      <c r="F87" s="906"/>
      <c r="G87" s="907"/>
      <c r="H87" s="906"/>
      <c r="I87" s="906"/>
      <c r="J87" s="906"/>
      <c r="K87" s="907"/>
      <c r="L87" s="906"/>
      <c r="M87" s="906"/>
      <c r="N87" s="906"/>
      <c r="O87" s="907"/>
      <c r="P87" s="906"/>
      <c r="Q87" s="906"/>
      <c r="R87" s="906"/>
      <c r="S87" s="906"/>
      <c r="T87" s="905"/>
      <c r="U87" s="1267"/>
      <c r="V87" s="1268"/>
      <c r="W87" s="1244"/>
      <c r="X87" s="1245"/>
      <c r="Y87" s="1246"/>
    </row>
    <row r="88" spans="1:26" ht="13.5" customHeight="1" thickBot="1" x14ac:dyDescent="0.2">
      <c r="A88" s="1238"/>
      <c r="B88" s="897" t="s">
        <v>194</v>
      </c>
      <c r="C88" s="898"/>
      <c r="D88" s="899"/>
      <c r="E88" s="900"/>
      <c r="F88" s="900"/>
      <c r="G88" s="900"/>
      <c r="H88" s="900"/>
      <c r="I88" s="900"/>
      <c r="J88" s="900"/>
      <c r="K88" s="900"/>
      <c r="L88" s="900"/>
      <c r="M88" s="900"/>
      <c r="N88" s="900"/>
      <c r="O88" s="900"/>
      <c r="P88" s="900"/>
      <c r="Q88" s="900"/>
      <c r="R88" s="900"/>
      <c r="S88" s="900"/>
      <c r="T88" s="901"/>
      <c r="U88" s="1269">
        <f>SUM(U83:V87)</f>
        <v>0</v>
      </c>
      <c r="V88" s="1270"/>
      <c r="W88" s="1247"/>
      <c r="X88" s="1248"/>
      <c r="Y88" s="1249"/>
    </row>
    <row r="89" spans="1:26" ht="13.5" customHeight="1" thickTop="1" thickBot="1" x14ac:dyDescent="0.2">
      <c r="B89" s="650" t="s">
        <v>573</v>
      </c>
      <c r="S89" s="1276" t="s">
        <v>30</v>
      </c>
      <c r="T89" s="1276"/>
      <c r="U89" s="1277">
        <f>+U82+U88</f>
        <v>0</v>
      </c>
      <c r="V89" s="1278"/>
      <c r="W89" s="896"/>
      <c r="X89" s="896"/>
      <c r="Y89" s="896"/>
      <c r="Z89" s="416"/>
    </row>
    <row r="90" spans="1:26" ht="13.5" customHeight="1" thickTop="1" x14ac:dyDescent="0.15">
      <c r="B90" s="650" t="s">
        <v>611</v>
      </c>
      <c r="L90" s="153"/>
      <c r="U90" s="650"/>
    </row>
    <row r="91" spans="1:26" ht="13.5" customHeight="1" x14ac:dyDescent="0.15">
      <c r="B91" s="650" t="s">
        <v>574</v>
      </c>
      <c r="S91" s="731"/>
    </row>
  </sheetData>
  <mergeCells count="121">
    <mergeCell ref="S89:T89"/>
    <mergeCell ref="U89:V89"/>
    <mergeCell ref="A83:A88"/>
    <mergeCell ref="U83:V83"/>
    <mergeCell ref="W83:Y88"/>
    <mergeCell ref="U84:V84"/>
    <mergeCell ref="B85:C86"/>
    <mergeCell ref="U85:V85"/>
    <mergeCell ref="U86:V86"/>
    <mergeCell ref="B87:D87"/>
    <mergeCell ref="U87:V87"/>
    <mergeCell ref="U88:V88"/>
    <mergeCell ref="W75:Y75"/>
    <mergeCell ref="A76:A82"/>
    <mergeCell ref="U76:V76"/>
    <mergeCell ref="W76:Y82"/>
    <mergeCell ref="B77:B80"/>
    <mergeCell ref="C77:C78"/>
    <mergeCell ref="U77:V77"/>
    <mergeCell ref="A69:B70"/>
    <mergeCell ref="P69:Q69"/>
    <mergeCell ref="R69:T69"/>
    <mergeCell ref="P70:Q70"/>
    <mergeCell ref="A72:B72"/>
    <mergeCell ref="C72:F72"/>
    <mergeCell ref="U78:V78"/>
    <mergeCell ref="D79:D80"/>
    <mergeCell ref="U79:V79"/>
    <mergeCell ref="U80:V80"/>
    <mergeCell ref="U81:V81"/>
    <mergeCell ref="U82:V82"/>
    <mergeCell ref="A73:B73"/>
    <mergeCell ref="C73:F73"/>
    <mergeCell ref="U75:V75"/>
    <mergeCell ref="A65:A67"/>
    <mergeCell ref="B65:B66"/>
    <mergeCell ref="Q65:Q66"/>
    <mergeCell ref="R65:T65"/>
    <mergeCell ref="A68:B68"/>
    <mergeCell ref="D68:G68"/>
    <mergeCell ref="H68:K68"/>
    <mergeCell ref="R68:T68"/>
    <mergeCell ref="N60:N61"/>
    <mergeCell ref="O60:O61"/>
    <mergeCell ref="V61:W61"/>
    <mergeCell ref="A62:A64"/>
    <mergeCell ref="B62:B63"/>
    <mergeCell ref="Q62:Q63"/>
    <mergeCell ref="L63:L64"/>
    <mergeCell ref="M63:M64"/>
    <mergeCell ref="N63:N64"/>
    <mergeCell ref="O63:O64"/>
    <mergeCell ref="P56:P57"/>
    <mergeCell ref="A58:B58"/>
    <mergeCell ref="D58:G58"/>
    <mergeCell ref="H58:K58"/>
    <mergeCell ref="R58:T58"/>
    <mergeCell ref="A59:A61"/>
    <mergeCell ref="B59:B60"/>
    <mergeCell ref="Q59:Q60"/>
    <mergeCell ref="L60:L61"/>
    <mergeCell ref="M60:M61"/>
    <mergeCell ref="A55:A57"/>
    <mergeCell ref="B55:B56"/>
    <mergeCell ref="L56:L57"/>
    <mergeCell ref="M56:M57"/>
    <mergeCell ref="N56:N57"/>
    <mergeCell ref="O56:O57"/>
    <mergeCell ref="A52:A54"/>
    <mergeCell ref="B52:B53"/>
    <mergeCell ref="Q52:Q53"/>
    <mergeCell ref="V52:W52"/>
    <mergeCell ref="V53:W53"/>
    <mergeCell ref="V54:W54"/>
    <mergeCell ref="V47:V48"/>
    <mergeCell ref="A48:C48"/>
    <mergeCell ref="W48:W49"/>
    <mergeCell ref="A49:A51"/>
    <mergeCell ref="B49:B50"/>
    <mergeCell ref="Q49:Q50"/>
    <mergeCell ref="V50:W50"/>
    <mergeCell ref="V51:X51"/>
    <mergeCell ref="D39:G39"/>
    <mergeCell ref="H39:K39"/>
    <mergeCell ref="L39:O39"/>
    <mergeCell ref="P39:Q40"/>
    <mergeCell ref="V40:X40"/>
    <mergeCell ref="A41:A42"/>
    <mergeCell ref="D41:G41"/>
    <mergeCell ref="R41:T41"/>
    <mergeCell ref="V41:V42"/>
    <mergeCell ref="D42:G42"/>
    <mergeCell ref="H42:K42"/>
    <mergeCell ref="R42:T42"/>
    <mergeCell ref="W42:W44"/>
    <mergeCell ref="A43:A47"/>
    <mergeCell ref="D44:G44"/>
    <mergeCell ref="H44:K44"/>
    <mergeCell ref="B45:B46"/>
    <mergeCell ref="Q45:Q46"/>
    <mergeCell ref="V45:W45"/>
    <mergeCell ref="V46:X46"/>
    <mergeCell ref="I1:J1"/>
    <mergeCell ref="AR1:AT1"/>
    <mergeCell ref="B3:F3"/>
    <mergeCell ref="G3:N3"/>
    <mergeCell ref="O3:R3"/>
    <mergeCell ref="S3:S7"/>
    <mergeCell ref="B4:C6"/>
    <mergeCell ref="D4:D6"/>
    <mergeCell ref="E4:F4"/>
    <mergeCell ref="G4:J4"/>
    <mergeCell ref="K4:N4"/>
    <mergeCell ref="O4:R4"/>
    <mergeCell ref="E5:F6"/>
    <mergeCell ref="G5:H6"/>
    <mergeCell ref="I5:J6"/>
    <mergeCell ref="K5:L6"/>
    <mergeCell ref="M5:N6"/>
    <mergeCell ref="O5:P6"/>
    <mergeCell ref="Q5:R6"/>
  </mergeCells>
  <phoneticPr fontId="1"/>
  <pageMargins left="0.74803149606299213" right="0.15748031496062992" top="0.51181102362204722" bottom="0.15748031496062992" header="0.51181102362204722" footer="0.19685039370078741"/>
  <pageSetup paperSize="8" scale="70" fitToWidth="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view="pageBreakPreview" zoomScale="85" zoomScaleNormal="100" zoomScaleSheetLayoutView="85" workbookViewId="0"/>
  </sheetViews>
  <sheetFormatPr defaultColWidth="8.625" defaultRowHeight="12.95" customHeight="1" x14ac:dyDescent="0.15"/>
  <cols>
    <col min="1" max="1" width="10.625" style="639" customWidth="1"/>
    <col min="2" max="13" width="8.625" style="639" customWidth="1"/>
    <col min="14" max="14" width="69.125" style="639" customWidth="1"/>
    <col min="15" max="253" width="8.625" style="639"/>
    <col min="254" max="254" width="10.625" style="639" customWidth="1"/>
    <col min="255" max="269" width="8.625" style="639" customWidth="1"/>
    <col min="270" max="270" width="49.25" style="639" customWidth="1"/>
    <col min="271" max="509" width="8.625" style="639"/>
    <col min="510" max="510" width="10.625" style="639" customWidth="1"/>
    <col min="511" max="525" width="8.625" style="639" customWidth="1"/>
    <col min="526" max="526" width="49.25" style="639" customWidth="1"/>
    <col min="527" max="765" width="8.625" style="639"/>
    <col min="766" max="766" width="10.625" style="639" customWidth="1"/>
    <col min="767" max="781" width="8.625" style="639" customWidth="1"/>
    <col min="782" max="782" width="49.25" style="639" customWidth="1"/>
    <col min="783" max="1021" width="8.625" style="639"/>
    <col min="1022" max="1022" width="10.625" style="639" customWidth="1"/>
    <col min="1023" max="1037" width="8.625" style="639" customWidth="1"/>
    <col min="1038" max="1038" width="49.25" style="639" customWidth="1"/>
    <col min="1039" max="1277" width="8.625" style="639"/>
    <col min="1278" max="1278" width="10.625" style="639" customWidth="1"/>
    <col min="1279" max="1293" width="8.625" style="639" customWidth="1"/>
    <col min="1294" max="1294" width="49.25" style="639" customWidth="1"/>
    <col min="1295" max="1533" width="8.625" style="639"/>
    <col min="1534" max="1534" width="10.625" style="639" customWidth="1"/>
    <col min="1535" max="1549" width="8.625" style="639" customWidth="1"/>
    <col min="1550" max="1550" width="49.25" style="639" customWidth="1"/>
    <col min="1551" max="1789" width="8.625" style="639"/>
    <col min="1790" max="1790" width="10.625" style="639" customWidth="1"/>
    <col min="1791" max="1805" width="8.625" style="639" customWidth="1"/>
    <col min="1806" max="1806" width="49.25" style="639" customWidth="1"/>
    <col min="1807" max="2045" width="8.625" style="639"/>
    <col min="2046" max="2046" width="10.625" style="639" customWidth="1"/>
    <col min="2047" max="2061" width="8.625" style="639" customWidth="1"/>
    <col min="2062" max="2062" width="49.25" style="639" customWidth="1"/>
    <col min="2063" max="2301" width="8.625" style="639"/>
    <col min="2302" max="2302" width="10.625" style="639" customWidth="1"/>
    <col min="2303" max="2317" width="8.625" style="639" customWidth="1"/>
    <col min="2318" max="2318" width="49.25" style="639" customWidth="1"/>
    <col min="2319" max="2557" width="8.625" style="639"/>
    <col min="2558" max="2558" width="10.625" style="639" customWidth="1"/>
    <col min="2559" max="2573" width="8.625" style="639" customWidth="1"/>
    <col min="2574" max="2574" width="49.25" style="639" customWidth="1"/>
    <col min="2575" max="2813" width="8.625" style="639"/>
    <col min="2814" max="2814" width="10.625" style="639" customWidth="1"/>
    <col min="2815" max="2829" width="8.625" style="639" customWidth="1"/>
    <col min="2830" max="2830" width="49.25" style="639" customWidth="1"/>
    <col min="2831" max="3069" width="8.625" style="639"/>
    <col min="3070" max="3070" width="10.625" style="639" customWidth="1"/>
    <col min="3071" max="3085" width="8.625" style="639" customWidth="1"/>
    <col min="3086" max="3086" width="49.25" style="639" customWidth="1"/>
    <col min="3087" max="3325" width="8.625" style="639"/>
    <col min="3326" max="3326" width="10.625" style="639" customWidth="1"/>
    <col min="3327" max="3341" width="8.625" style="639" customWidth="1"/>
    <col min="3342" max="3342" width="49.25" style="639" customWidth="1"/>
    <col min="3343" max="3581" width="8.625" style="639"/>
    <col min="3582" max="3582" width="10.625" style="639" customWidth="1"/>
    <col min="3583" max="3597" width="8.625" style="639" customWidth="1"/>
    <col min="3598" max="3598" width="49.25" style="639" customWidth="1"/>
    <col min="3599" max="3837" width="8.625" style="639"/>
    <col min="3838" max="3838" width="10.625" style="639" customWidth="1"/>
    <col min="3839" max="3853" width="8.625" style="639" customWidth="1"/>
    <col min="3854" max="3854" width="49.25" style="639" customWidth="1"/>
    <col min="3855" max="4093" width="8.625" style="639"/>
    <col min="4094" max="4094" width="10.625" style="639" customWidth="1"/>
    <col min="4095" max="4109" width="8.625" style="639" customWidth="1"/>
    <col min="4110" max="4110" width="49.25" style="639" customWidth="1"/>
    <col min="4111" max="4349" width="8.625" style="639"/>
    <col min="4350" max="4350" width="10.625" style="639" customWidth="1"/>
    <col min="4351" max="4365" width="8.625" style="639" customWidth="1"/>
    <col min="4366" max="4366" width="49.25" style="639" customWidth="1"/>
    <col min="4367" max="4605" width="8.625" style="639"/>
    <col min="4606" max="4606" width="10.625" style="639" customWidth="1"/>
    <col min="4607" max="4621" width="8.625" style="639" customWidth="1"/>
    <col min="4622" max="4622" width="49.25" style="639" customWidth="1"/>
    <col min="4623" max="4861" width="8.625" style="639"/>
    <col min="4862" max="4862" width="10.625" style="639" customWidth="1"/>
    <col min="4863" max="4877" width="8.625" style="639" customWidth="1"/>
    <col min="4878" max="4878" width="49.25" style="639" customWidth="1"/>
    <col min="4879" max="5117" width="8.625" style="639"/>
    <col min="5118" max="5118" width="10.625" style="639" customWidth="1"/>
    <col min="5119" max="5133" width="8.625" style="639" customWidth="1"/>
    <col min="5134" max="5134" width="49.25" style="639" customWidth="1"/>
    <col min="5135" max="5373" width="8.625" style="639"/>
    <col min="5374" max="5374" width="10.625" style="639" customWidth="1"/>
    <col min="5375" max="5389" width="8.625" style="639" customWidth="1"/>
    <col min="5390" max="5390" width="49.25" style="639" customWidth="1"/>
    <col min="5391" max="5629" width="8.625" style="639"/>
    <col min="5630" max="5630" width="10.625" style="639" customWidth="1"/>
    <col min="5631" max="5645" width="8.625" style="639" customWidth="1"/>
    <col min="5646" max="5646" width="49.25" style="639" customWidth="1"/>
    <col min="5647" max="5885" width="8.625" style="639"/>
    <col min="5886" max="5886" width="10.625" style="639" customWidth="1"/>
    <col min="5887" max="5901" width="8.625" style="639" customWidth="1"/>
    <col min="5902" max="5902" width="49.25" style="639" customWidth="1"/>
    <col min="5903" max="6141" width="8.625" style="639"/>
    <col min="6142" max="6142" width="10.625" style="639" customWidth="1"/>
    <col min="6143" max="6157" width="8.625" style="639" customWidth="1"/>
    <col min="6158" max="6158" width="49.25" style="639" customWidth="1"/>
    <col min="6159" max="6397" width="8.625" style="639"/>
    <col min="6398" max="6398" width="10.625" style="639" customWidth="1"/>
    <col min="6399" max="6413" width="8.625" style="639" customWidth="1"/>
    <col min="6414" max="6414" width="49.25" style="639" customWidth="1"/>
    <col min="6415" max="6653" width="8.625" style="639"/>
    <col min="6654" max="6654" width="10.625" style="639" customWidth="1"/>
    <col min="6655" max="6669" width="8.625" style="639" customWidth="1"/>
    <col min="6670" max="6670" width="49.25" style="639" customWidth="1"/>
    <col min="6671" max="6909" width="8.625" style="639"/>
    <col min="6910" max="6910" width="10.625" style="639" customWidth="1"/>
    <col min="6911" max="6925" width="8.625" style="639" customWidth="1"/>
    <col min="6926" max="6926" width="49.25" style="639" customWidth="1"/>
    <col min="6927" max="7165" width="8.625" style="639"/>
    <col min="7166" max="7166" width="10.625" style="639" customWidth="1"/>
    <col min="7167" max="7181" width="8.625" style="639" customWidth="1"/>
    <col min="7182" max="7182" width="49.25" style="639" customWidth="1"/>
    <col min="7183" max="7421" width="8.625" style="639"/>
    <col min="7422" max="7422" width="10.625" style="639" customWidth="1"/>
    <col min="7423" max="7437" width="8.625" style="639" customWidth="1"/>
    <col min="7438" max="7438" width="49.25" style="639" customWidth="1"/>
    <col min="7439" max="7677" width="8.625" style="639"/>
    <col min="7678" max="7678" width="10.625" style="639" customWidth="1"/>
    <col min="7679" max="7693" width="8.625" style="639" customWidth="1"/>
    <col min="7694" max="7694" width="49.25" style="639" customWidth="1"/>
    <col min="7695" max="7933" width="8.625" style="639"/>
    <col min="7934" max="7934" width="10.625" style="639" customWidth="1"/>
    <col min="7935" max="7949" width="8.625" style="639" customWidth="1"/>
    <col min="7950" max="7950" width="49.25" style="639" customWidth="1"/>
    <col min="7951" max="8189" width="8.625" style="639"/>
    <col min="8190" max="8190" width="10.625" style="639" customWidth="1"/>
    <col min="8191" max="8205" width="8.625" style="639" customWidth="1"/>
    <col min="8206" max="8206" width="49.25" style="639" customWidth="1"/>
    <col min="8207" max="8445" width="8.625" style="639"/>
    <col min="8446" max="8446" width="10.625" style="639" customWidth="1"/>
    <col min="8447" max="8461" width="8.625" style="639" customWidth="1"/>
    <col min="8462" max="8462" width="49.25" style="639" customWidth="1"/>
    <col min="8463" max="8701" width="8.625" style="639"/>
    <col min="8702" max="8702" width="10.625" style="639" customWidth="1"/>
    <col min="8703" max="8717" width="8.625" style="639" customWidth="1"/>
    <col min="8718" max="8718" width="49.25" style="639" customWidth="1"/>
    <col min="8719" max="8957" width="8.625" style="639"/>
    <col min="8958" max="8958" width="10.625" style="639" customWidth="1"/>
    <col min="8959" max="8973" width="8.625" style="639" customWidth="1"/>
    <col min="8974" max="8974" width="49.25" style="639" customWidth="1"/>
    <col min="8975" max="9213" width="8.625" style="639"/>
    <col min="9214" max="9214" width="10.625" style="639" customWidth="1"/>
    <col min="9215" max="9229" width="8.625" style="639" customWidth="1"/>
    <col min="9230" max="9230" width="49.25" style="639" customWidth="1"/>
    <col min="9231" max="9469" width="8.625" style="639"/>
    <col min="9470" max="9470" width="10.625" style="639" customWidth="1"/>
    <col min="9471" max="9485" width="8.625" style="639" customWidth="1"/>
    <col min="9486" max="9486" width="49.25" style="639" customWidth="1"/>
    <col min="9487" max="9725" width="8.625" style="639"/>
    <col min="9726" max="9726" width="10.625" style="639" customWidth="1"/>
    <col min="9727" max="9741" width="8.625" style="639" customWidth="1"/>
    <col min="9742" max="9742" width="49.25" style="639" customWidth="1"/>
    <col min="9743" max="9981" width="8.625" style="639"/>
    <col min="9982" max="9982" width="10.625" style="639" customWidth="1"/>
    <col min="9983" max="9997" width="8.625" style="639" customWidth="1"/>
    <col min="9998" max="9998" width="49.25" style="639" customWidth="1"/>
    <col min="9999" max="10237" width="8.625" style="639"/>
    <col min="10238" max="10238" width="10.625" style="639" customWidth="1"/>
    <col min="10239" max="10253" width="8.625" style="639" customWidth="1"/>
    <col min="10254" max="10254" width="49.25" style="639" customWidth="1"/>
    <col min="10255" max="10493" width="8.625" style="639"/>
    <col min="10494" max="10494" width="10.625" style="639" customWidth="1"/>
    <col min="10495" max="10509" width="8.625" style="639" customWidth="1"/>
    <col min="10510" max="10510" width="49.25" style="639" customWidth="1"/>
    <col min="10511" max="10749" width="8.625" style="639"/>
    <col min="10750" max="10750" width="10.625" style="639" customWidth="1"/>
    <col min="10751" max="10765" width="8.625" style="639" customWidth="1"/>
    <col min="10766" max="10766" width="49.25" style="639" customWidth="1"/>
    <col min="10767" max="11005" width="8.625" style="639"/>
    <col min="11006" max="11006" width="10.625" style="639" customWidth="1"/>
    <col min="11007" max="11021" width="8.625" style="639" customWidth="1"/>
    <col min="11022" max="11022" width="49.25" style="639" customWidth="1"/>
    <col min="11023" max="11261" width="8.625" style="639"/>
    <col min="11262" max="11262" width="10.625" style="639" customWidth="1"/>
    <col min="11263" max="11277" width="8.625" style="639" customWidth="1"/>
    <col min="11278" max="11278" width="49.25" style="639" customWidth="1"/>
    <col min="11279" max="11517" width="8.625" style="639"/>
    <col min="11518" max="11518" width="10.625" style="639" customWidth="1"/>
    <col min="11519" max="11533" width="8.625" style="639" customWidth="1"/>
    <col min="11534" max="11534" width="49.25" style="639" customWidth="1"/>
    <col min="11535" max="11773" width="8.625" style="639"/>
    <col min="11774" max="11774" width="10.625" style="639" customWidth="1"/>
    <col min="11775" max="11789" width="8.625" style="639" customWidth="1"/>
    <col min="11790" max="11790" width="49.25" style="639" customWidth="1"/>
    <col min="11791" max="12029" width="8.625" style="639"/>
    <col min="12030" max="12030" width="10.625" style="639" customWidth="1"/>
    <col min="12031" max="12045" width="8.625" style="639" customWidth="1"/>
    <col min="12046" max="12046" width="49.25" style="639" customWidth="1"/>
    <col min="12047" max="12285" width="8.625" style="639"/>
    <col min="12286" max="12286" width="10.625" style="639" customWidth="1"/>
    <col min="12287" max="12301" width="8.625" style="639" customWidth="1"/>
    <col min="12302" max="12302" width="49.25" style="639" customWidth="1"/>
    <col min="12303" max="12541" width="8.625" style="639"/>
    <col min="12542" max="12542" width="10.625" style="639" customWidth="1"/>
    <col min="12543" max="12557" width="8.625" style="639" customWidth="1"/>
    <col min="12558" max="12558" width="49.25" style="639" customWidth="1"/>
    <col min="12559" max="12797" width="8.625" style="639"/>
    <col min="12798" max="12798" width="10.625" style="639" customWidth="1"/>
    <col min="12799" max="12813" width="8.625" style="639" customWidth="1"/>
    <col min="12814" max="12814" width="49.25" style="639" customWidth="1"/>
    <col min="12815" max="13053" width="8.625" style="639"/>
    <col min="13054" max="13054" width="10.625" style="639" customWidth="1"/>
    <col min="13055" max="13069" width="8.625" style="639" customWidth="1"/>
    <col min="13070" max="13070" width="49.25" style="639" customWidth="1"/>
    <col min="13071" max="13309" width="8.625" style="639"/>
    <col min="13310" max="13310" width="10.625" style="639" customWidth="1"/>
    <col min="13311" max="13325" width="8.625" style="639" customWidth="1"/>
    <col min="13326" max="13326" width="49.25" style="639" customWidth="1"/>
    <col min="13327" max="13565" width="8.625" style="639"/>
    <col min="13566" max="13566" width="10.625" style="639" customWidth="1"/>
    <col min="13567" max="13581" width="8.625" style="639" customWidth="1"/>
    <col min="13582" max="13582" width="49.25" style="639" customWidth="1"/>
    <col min="13583" max="13821" width="8.625" style="639"/>
    <col min="13822" max="13822" width="10.625" style="639" customWidth="1"/>
    <col min="13823" max="13837" width="8.625" style="639" customWidth="1"/>
    <col min="13838" max="13838" width="49.25" style="639" customWidth="1"/>
    <col min="13839" max="14077" width="8.625" style="639"/>
    <col min="14078" max="14078" width="10.625" style="639" customWidth="1"/>
    <col min="14079" max="14093" width="8.625" style="639" customWidth="1"/>
    <col min="14094" max="14094" width="49.25" style="639" customWidth="1"/>
    <col min="14095" max="14333" width="8.625" style="639"/>
    <col min="14334" max="14334" width="10.625" style="639" customWidth="1"/>
    <col min="14335" max="14349" width="8.625" style="639" customWidth="1"/>
    <col min="14350" max="14350" width="49.25" style="639" customWidth="1"/>
    <col min="14351" max="14589" width="8.625" style="639"/>
    <col min="14590" max="14590" width="10.625" style="639" customWidth="1"/>
    <col min="14591" max="14605" width="8.625" style="639" customWidth="1"/>
    <col min="14606" max="14606" width="49.25" style="639" customWidth="1"/>
    <col min="14607" max="14845" width="8.625" style="639"/>
    <col min="14846" max="14846" width="10.625" style="639" customWidth="1"/>
    <col min="14847" max="14861" width="8.625" style="639" customWidth="1"/>
    <col min="14862" max="14862" width="49.25" style="639" customWidth="1"/>
    <col min="14863" max="15101" width="8.625" style="639"/>
    <col min="15102" max="15102" width="10.625" style="639" customWidth="1"/>
    <col min="15103" max="15117" width="8.625" style="639" customWidth="1"/>
    <col min="15118" max="15118" width="49.25" style="639" customWidth="1"/>
    <col min="15119" max="15357" width="8.625" style="639"/>
    <col min="15358" max="15358" width="10.625" style="639" customWidth="1"/>
    <col min="15359" max="15373" width="8.625" style="639" customWidth="1"/>
    <col min="15374" max="15374" width="49.25" style="639" customWidth="1"/>
    <col min="15375" max="15613" width="8.625" style="639"/>
    <col min="15614" max="15614" width="10.625" style="639" customWidth="1"/>
    <col min="15615" max="15629" width="8.625" style="639" customWidth="1"/>
    <col min="15630" max="15630" width="49.25" style="639" customWidth="1"/>
    <col min="15631" max="15869" width="8.625" style="639"/>
    <col min="15870" max="15870" width="10.625" style="639" customWidth="1"/>
    <col min="15871" max="15885" width="8.625" style="639" customWidth="1"/>
    <col min="15886" max="15886" width="49.25" style="639" customWidth="1"/>
    <col min="15887" max="16125" width="8.625" style="639"/>
    <col min="16126" max="16126" width="10.625" style="639" customWidth="1"/>
    <col min="16127" max="16141" width="8.625" style="639" customWidth="1"/>
    <col min="16142" max="16142" width="49.25" style="639" customWidth="1"/>
    <col min="16143" max="16384" width="8.625" style="639"/>
  </cols>
  <sheetData>
    <row r="1" spans="1:14" ht="15" customHeight="1" x14ac:dyDescent="0.15">
      <c r="A1" s="407" t="s">
        <v>198</v>
      </c>
      <c r="N1" s="568" t="s">
        <v>199</v>
      </c>
    </row>
    <row r="2" spans="1:14" s="408" customFormat="1" ht="15" customHeight="1" x14ac:dyDescent="0.15">
      <c r="E2" s="638" t="s">
        <v>122</v>
      </c>
      <c r="F2" s="638"/>
      <c r="H2" s="638" t="s">
        <v>123</v>
      </c>
      <c r="I2" s="410"/>
      <c r="J2" s="642"/>
      <c r="L2" s="1286" t="s">
        <v>387</v>
      </c>
      <c r="M2" s="1287"/>
      <c r="N2" s="638"/>
    </row>
    <row r="4" spans="1:14" ht="12.95" customHeight="1" x14ac:dyDescent="0.15">
      <c r="A4" s="1288" t="s">
        <v>200</v>
      </c>
      <c r="B4" s="1254" t="s">
        <v>201</v>
      </c>
      <c r="C4" s="1291"/>
      <c r="D4" s="1291"/>
      <c r="E4" s="1291"/>
      <c r="F4" s="1291"/>
      <c r="G4" s="1292"/>
      <c r="H4" s="1194" t="s">
        <v>202</v>
      </c>
      <c r="I4" s="1195"/>
      <c r="J4" s="1195"/>
      <c r="K4" s="1195"/>
      <c r="L4" s="1195"/>
      <c r="M4" s="1294"/>
      <c r="N4" s="411" t="s">
        <v>126</v>
      </c>
    </row>
    <row r="5" spans="1:14" ht="12.95" customHeight="1" x14ac:dyDescent="0.15">
      <c r="A5" s="1289"/>
      <c r="B5" s="1210"/>
      <c r="C5" s="1211"/>
      <c r="D5" s="1211"/>
      <c r="E5" s="1211"/>
      <c r="F5" s="1211"/>
      <c r="G5" s="1293"/>
      <c r="H5" s="1194" t="s">
        <v>135</v>
      </c>
      <c r="I5" s="1195"/>
      <c r="J5" s="1295" t="s">
        <v>136</v>
      </c>
      <c r="K5" s="1195"/>
      <c r="L5" s="1295" t="s">
        <v>203</v>
      </c>
      <c r="M5" s="1294"/>
      <c r="N5" s="412"/>
    </row>
    <row r="6" spans="1:14" ht="12.95" customHeight="1" x14ac:dyDescent="0.15">
      <c r="A6" s="1289"/>
      <c r="B6" s="413" t="s">
        <v>204</v>
      </c>
      <c r="C6" s="414" t="s">
        <v>205</v>
      </c>
      <c r="D6" s="414" t="s">
        <v>206</v>
      </c>
      <c r="E6" s="415" t="s">
        <v>127</v>
      </c>
      <c r="F6" s="416" t="s">
        <v>207</v>
      </c>
      <c r="G6" s="417" t="s">
        <v>208</v>
      </c>
      <c r="H6" s="413" t="s">
        <v>115</v>
      </c>
      <c r="I6" s="412" t="s">
        <v>515</v>
      </c>
      <c r="J6" s="414" t="s">
        <v>115</v>
      </c>
      <c r="K6" s="412" t="s">
        <v>515</v>
      </c>
      <c r="L6" s="414" t="s">
        <v>115</v>
      </c>
      <c r="M6" s="414" t="s">
        <v>515</v>
      </c>
      <c r="N6" s="412"/>
    </row>
    <row r="7" spans="1:14" ht="12.95" customHeight="1" thickBot="1" x14ac:dyDescent="0.2">
      <c r="A7" s="1290"/>
      <c r="B7" s="418"/>
      <c r="C7" s="419" t="s">
        <v>514</v>
      </c>
      <c r="D7" s="419" t="s">
        <v>514</v>
      </c>
      <c r="E7" s="420" t="s">
        <v>137</v>
      </c>
      <c r="F7" s="421"/>
      <c r="G7" s="640"/>
      <c r="H7" s="418" t="s">
        <v>209</v>
      </c>
      <c r="I7" s="423" t="s">
        <v>210</v>
      </c>
      <c r="J7" s="419" t="s">
        <v>209</v>
      </c>
      <c r="K7" s="423" t="s">
        <v>210</v>
      </c>
      <c r="L7" s="419" t="s">
        <v>209</v>
      </c>
      <c r="M7" s="419" t="s">
        <v>210</v>
      </c>
      <c r="N7" s="423"/>
    </row>
    <row r="8" spans="1:14" ht="12.95" customHeight="1" thickTop="1" x14ac:dyDescent="0.15">
      <c r="A8" s="424" t="s">
        <v>211</v>
      </c>
      <c r="B8" s="641"/>
      <c r="C8" s="641"/>
      <c r="D8" s="641"/>
      <c r="E8" s="641"/>
      <c r="F8" s="641"/>
      <c r="G8" s="641"/>
      <c r="H8" s="641"/>
      <c r="I8" s="641"/>
      <c r="J8" s="641"/>
      <c r="K8" s="641"/>
      <c r="L8" s="641"/>
      <c r="M8" s="426"/>
      <c r="N8" s="426"/>
    </row>
    <row r="9" spans="1:14" ht="12.95" customHeight="1" x14ac:dyDescent="0.15">
      <c r="A9" s="427" t="s">
        <v>516</v>
      </c>
      <c r="B9" s="645"/>
      <c r="C9" s="429"/>
      <c r="D9" s="429"/>
      <c r="E9" s="430"/>
      <c r="F9" s="643"/>
      <c r="G9" s="430"/>
      <c r="H9" s="432"/>
      <c r="I9" s="429"/>
      <c r="J9" s="429"/>
      <c r="K9" s="429"/>
      <c r="L9" s="429"/>
      <c r="M9" s="429"/>
      <c r="N9" s="429"/>
    </row>
    <row r="10" spans="1:14" ht="12.95" customHeight="1" x14ac:dyDescent="0.15">
      <c r="A10" s="427" t="s">
        <v>213</v>
      </c>
      <c r="B10" s="645"/>
      <c r="C10" s="429"/>
      <c r="D10" s="429"/>
      <c r="E10" s="430"/>
      <c r="F10" s="643"/>
      <c r="G10" s="430"/>
      <c r="H10" s="432"/>
      <c r="I10" s="429"/>
      <c r="J10" s="429"/>
      <c r="K10" s="429"/>
      <c r="L10" s="429"/>
      <c r="M10" s="429"/>
      <c r="N10" s="429"/>
    </row>
    <row r="11" spans="1:14" ht="12.95" customHeight="1" x14ac:dyDescent="0.15">
      <c r="A11" s="427" t="s">
        <v>214</v>
      </c>
      <c r="B11" s="645"/>
      <c r="C11" s="429"/>
      <c r="D11" s="429"/>
      <c r="E11" s="430"/>
      <c r="F11" s="643"/>
      <c r="G11" s="430"/>
      <c r="H11" s="432"/>
      <c r="I11" s="429"/>
      <c r="J11" s="429"/>
      <c r="K11" s="429"/>
      <c r="L11" s="429"/>
      <c r="M11" s="429"/>
      <c r="N11" s="429"/>
    </row>
    <row r="12" spans="1:14" ht="12.95" customHeight="1" x14ac:dyDescent="0.15">
      <c r="A12" s="427" t="s">
        <v>215</v>
      </c>
      <c r="B12" s="645"/>
      <c r="C12" s="429"/>
      <c r="D12" s="429"/>
      <c r="E12" s="430"/>
      <c r="F12" s="643"/>
      <c r="G12" s="430"/>
      <c r="H12" s="432"/>
      <c r="I12" s="429"/>
      <c r="J12" s="429"/>
      <c r="K12" s="429"/>
      <c r="L12" s="429"/>
      <c r="M12" s="429"/>
      <c r="N12" s="429"/>
    </row>
    <row r="13" spans="1:14" ht="12.95" customHeight="1" x14ac:dyDescent="0.15">
      <c r="A13" s="427" t="s">
        <v>216</v>
      </c>
      <c r="B13" s="645"/>
      <c r="C13" s="429"/>
      <c r="D13" s="429"/>
      <c r="E13" s="430"/>
      <c r="F13" s="643"/>
      <c r="G13" s="430"/>
      <c r="H13" s="432"/>
      <c r="I13" s="429"/>
      <c r="J13" s="429"/>
      <c r="K13" s="429"/>
      <c r="L13" s="429"/>
      <c r="M13" s="429"/>
      <c r="N13" s="429"/>
    </row>
    <row r="14" spans="1:14" ht="12.95" customHeight="1" x14ac:dyDescent="0.15">
      <c r="A14" s="427" t="s">
        <v>217</v>
      </c>
      <c r="B14" s="645"/>
      <c r="C14" s="429"/>
      <c r="D14" s="429"/>
      <c r="E14" s="430"/>
      <c r="F14" s="643"/>
      <c r="G14" s="430"/>
      <c r="H14" s="432"/>
      <c r="I14" s="429"/>
      <c r="J14" s="429"/>
      <c r="K14" s="429"/>
      <c r="L14" s="429"/>
      <c r="M14" s="429"/>
      <c r="N14" s="429"/>
    </row>
    <row r="15" spans="1:14" ht="12.95" customHeight="1" x14ac:dyDescent="0.15">
      <c r="A15" s="427" t="s">
        <v>218</v>
      </c>
      <c r="B15" s="645"/>
      <c r="C15" s="429"/>
      <c r="D15" s="429"/>
      <c r="E15" s="430"/>
      <c r="F15" s="643"/>
      <c r="G15" s="430"/>
      <c r="H15" s="432"/>
      <c r="I15" s="429"/>
      <c r="J15" s="429"/>
      <c r="K15" s="429"/>
      <c r="L15" s="429"/>
      <c r="M15" s="429"/>
      <c r="N15" s="429"/>
    </row>
    <row r="16" spans="1:14" ht="12.95" customHeight="1" x14ac:dyDescent="0.15">
      <c r="A16" s="427" t="s">
        <v>219</v>
      </c>
      <c r="B16" s="645"/>
      <c r="C16" s="429"/>
      <c r="D16" s="429"/>
      <c r="E16" s="430"/>
      <c r="F16" s="643"/>
      <c r="G16" s="430"/>
      <c r="H16" s="432"/>
      <c r="I16" s="429"/>
      <c r="J16" s="429"/>
      <c r="K16" s="429"/>
      <c r="L16" s="429"/>
      <c r="M16" s="429"/>
      <c r="N16" s="429"/>
    </row>
    <row r="17" spans="1:14" ht="12.95" customHeight="1" x14ac:dyDescent="0.15">
      <c r="A17" s="427" t="s">
        <v>220</v>
      </c>
      <c r="B17" s="645"/>
      <c r="C17" s="429"/>
      <c r="D17" s="429"/>
      <c r="E17" s="430"/>
      <c r="F17" s="643"/>
      <c r="G17" s="430"/>
      <c r="H17" s="432"/>
      <c r="I17" s="429"/>
      <c r="J17" s="429"/>
      <c r="K17" s="429"/>
      <c r="L17" s="429"/>
      <c r="M17" s="429"/>
      <c r="N17" s="429"/>
    </row>
    <row r="18" spans="1:14" ht="12.95" customHeight="1" x14ac:dyDescent="0.15">
      <c r="A18" s="427" t="s">
        <v>221</v>
      </c>
      <c r="B18" s="645"/>
      <c r="C18" s="429"/>
      <c r="D18" s="429"/>
      <c r="E18" s="430"/>
      <c r="F18" s="643"/>
      <c r="G18" s="430"/>
      <c r="H18" s="432"/>
      <c r="I18" s="429"/>
      <c r="J18" s="429"/>
      <c r="K18" s="429"/>
      <c r="L18" s="429"/>
      <c r="M18" s="429"/>
      <c r="N18" s="429"/>
    </row>
    <row r="19" spans="1:14" ht="12.95" customHeight="1" x14ac:dyDescent="0.15">
      <c r="A19" s="427" t="s">
        <v>222</v>
      </c>
      <c r="B19" s="645"/>
      <c r="C19" s="429"/>
      <c r="D19" s="429"/>
      <c r="E19" s="430"/>
      <c r="F19" s="643"/>
      <c r="G19" s="430"/>
      <c r="H19" s="432"/>
      <c r="I19" s="429"/>
      <c r="J19" s="429"/>
      <c r="K19" s="429"/>
      <c r="L19" s="429"/>
      <c r="M19" s="429"/>
      <c r="N19" s="429"/>
    </row>
    <row r="20" spans="1:14" ht="12.95" customHeight="1" x14ac:dyDescent="0.15">
      <c r="A20" s="427" t="s">
        <v>223</v>
      </c>
      <c r="B20" s="645"/>
      <c r="C20" s="429"/>
      <c r="D20" s="429"/>
      <c r="E20" s="430"/>
      <c r="F20" s="643"/>
      <c r="G20" s="430"/>
      <c r="H20" s="432"/>
      <c r="I20" s="429"/>
      <c r="J20" s="429"/>
      <c r="K20" s="429"/>
      <c r="L20" s="429"/>
      <c r="M20" s="429"/>
      <c r="N20" s="429"/>
    </row>
    <row r="21" spans="1:14" ht="12.95" customHeight="1" x14ac:dyDescent="0.15">
      <c r="A21" s="427" t="s">
        <v>224</v>
      </c>
      <c r="B21" s="645"/>
      <c r="C21" s="429"/>
      <c r="D21" s="429"/>
      <c r="E21" s="430"/>
      <c r="F21" s="643"/>
      <c r="G21" s="430"/>
      <c r="H21" s="432"/>
      <c r="I21" s="429"/>
      <c r="J21" s="429"/>
      <c r="K21" s="429"/>
      <c r="L21" s="429"/>
      <c r="M21" s="429"/>
      <c r="N21" s="429"/>
    </row>
    <row r="22" spans="1:14" ht="12.95" customHeight="1" x14ac:dyDescent="0.15">
      <c r="A22" s="427" t="s">
        <v>225</v>
      </c>
      <c r="B22" s="645"/>
      <c r="C22" s="429"/>
      <c r="D22" s="429"/>
      <c r="E22" s="430"/>
      <c r="F22" s="643"/>
      <c r="G22" s="430"/>
      <c r="H22" s="432"/>
      <c r="I22" s="429"/>
      <c r="J22" s="429"/>
      <c r="K22" s="429"/>
      <c r="L22" s="429"/>
      <c r="M22" s="429"/>
      <c r="N22" s="429"/>
    </row>
    <row r="23" spans="1:14" ht="12.95" customHeight="1" x14ac:dyDescent="0.15">
      <c r="A23" s="427" t="s">
        <v>226</v>
      </c>
      <c r="B23" s="645"/>
      <c r="C23" s="429"/>
      <c r="D23" s="429"/>
      <c r="E23" s="430"/>
      <c r="F23" s="643"/>
      <c r="G23" s="430"/>
      <c r="H23" s="432"/>
      <c r="I23" s="429"/>
      <c r="J23" s="429"/>
      <c r="K23" s="429"/>
      <c r="L23" s="429"/>
      <c r="M23" s="429"/>
      <c r="N23" s="429"/>
    </row>
    <row r="24" spans="1:14" ht="12.95" customHeight="1" x14ac:dyDescent="0.15">
      <c r="A24" s="427" t="s">
        <v>227</v>
      </c>
      <c r="B24" s="645"/>
      <c r="C24" s="429"/>
      <c r="D24" s="429"/>
      <c r="E24" s="430"/>
      <c r="F24" s="643"/>
      <c r="G24" s="430"/>
      <c r="H24" s="432"/>
      <c r="I24" s="429"/>
      <c r="J24" s="429"/>
      <c r="K24" s="429"/>
      <c r="L24" s="429"/>
      <c r="M24" s="429"/>
      <c r="N24" s="429"/>
    </row>
    <row r="25" spans="1:14" ht="12.95" customHeight="1" x14ac:dyDescent="0.15">
      <c r="A25" s="427" t="s">
        <v>228</v>
      </c>
      <c r="B25" s="645"/>
      <c r="C25" s="429"/>
      <c r="D25" s="429"/>
      <c r="E25" s="430"/>
      <c r="F25" s="643"/>
      <c r="G25" s="430"/>
      <c r="H25" s="432"/>
      <c r="I25" s="429"/>
      <c r="J25" s="429"/>
      <c r="K25" s="429"/>
      <c r="L25" s="429"/>
      <c r="M25" s="429"/>
      <c r="N25" s="429"/>
    </row>
    <row r="26" spans="1:14" ht="12.95" customHeight="1" x14ac:dyDescent="0.15">
      <c r="A26" s="427" t="s">
        <v>229</v>
      </c>
      <c r="B26" s="645"/>
      <c r="C26" s="429"/>
      <c r="D26" s="429"/>
      <c r="E26" s="430"/>
      <c r="F26" s="643"/>
      <c r="G26" s="430"/>
      <c r="H26" s="432"/>
      <c r="I26" s="429"/>
      <c r="J26" s="429"/>
      <c r="K26" s="429"/>
      <c r="L26" s="429"/>
      <c r="M26" s="429"/>
      <c r="N26" s="429"/>
    </row>
    <row r="27" spans="1:14" ht="12.95" customHeight="1" x14ac:dyDescent="0.15">
      <c r="A27" s="427" t="s">
        <v>230</v>
      </c>
      <c r="B27" s="645"/>
      <c r="C27" s="429"/>
      <c r="D27" s="429"/>
      <c r="E27" s="430"/>
      <c r="F27" s="643"/>
      <c r="G27" s="430"/>
      <c r="H27" s="432"/>
      <c r="I27" s="429"/>
      <c r="J27" s="429"/>
      <c r="K27" s="429"/>
      <c r="L27" s="429"/>
      <c r="M27" s="429"/>
      <c r="N27" s="429"/>
    </row>
    <row r="28" spans="1:14" ht="12.95" customHeight="1" x14ac:dyDescent="0.15">
      <c r="A28" s="427" t="s">
        <v>231</v>
      </c>
      <c r="B28" s="645"/>
      <c r="C28" s="429"/>
      <c r="D28" s="429"/>
      <c r="E28" s="430"/>
      <c r="F28" s="643"/>
      <c r="G28" s="430"/>
      <c r="H28" s="432"/>
      <c r="I28" s="429"/>
      <c r="J28" s="429"/>
      <c r="K28" s="429"/>
      <c r="L28" s="429"/>
      <c r="M28" s="429"/>
      <c r="N28" s="429"/>
    </row>
    <row r="29" spans="1:14" ht="12.95" customHeight="1" x14ac:dyDescent="0.15">
      <c r="A29" s="427" t="s">
        <v>232</v>
      </c>
      <c r="B29" s="645"/>
      <c r="C29" s="429"/>
      <c r="D29" s="429"/>
      <c r="E29" s="430"/>
      <c r="F29" s="643"/>
      <c r="G29" s="430"/>
      <c r="H29" s="432"/>
      <c r="I29" s="429"/>
      <c r="J29" s="429"/>
      <c r="K29" s="429"/>
      <c r="L29" s="429"/>
      <c r="M29" s="429"/>
      <c r="N29" s="429"/>
    </row>
    <row r="30" spans="1:14" ht="12.95" customHeight="1" x14ac:dyDescent="0.15">
      <c r="A30" s="427" t="s">
        <v>233</v>
      </c>
      <c r="B30" s="645"/>
      <c r="C30" s="429"/>
      <c r="D30" s="429"/>
      <c r="E30" s="430"/>
      <c r="F30" s="643"/>
      <c r="G30" s="430"/>
      <c r="H30" s="432"/>
      <c r="I30" s="429"/>
      <c r="J30" s="429"/>
      <c r="K30" s="429"/>
      <c r="L30" s="429"/>
      <c r="M30" s="429"/>
      <c r="N30" s="429"/>
    </row>
    <row r="31" spans="1:14" ht="12.95" customHeight="1" x14ac:dyDescent="0.15">
      <c r="A31" s="427" t="s">
        <v>234</v>
      </c>
      <c r="B31" s="645"/>
      <c r="C31" s="429"/>
      <c r="D31" s="429"/>
      <c r="E31" s="430"/>
      <c r="F31" s="643"/>
      <c r="G31" s="430"/>
      <c r="H31" s="432"/>
      <c r="I31" s="429"/>
      <c r="J31" s="429"/>
      <c r="K31" s="429"/>
      <c r="L31" s="429"/>
      <c r="M31" s="429"/>
      <c r="N31" s="429"/>
    </row>
    <row r="32" spans="1:14" ht="12.95" customHeight="1" x14ac:dyDescent="0.15">
      <c r="A32" s="427" t="s">
        <v>235</v>
      </c>
      <c r="B32" s="645"/>
      <c r="C32" s="429"/>
      <c r="D32" s="429"/>
      <c r="E32" s="430"/>
      <c r="F32" s="643"/>
      <c r="G32" s="430"/>
      <c r="H32" s="432"/>
      <c r="I32" s="429"/>
      <c r="J32" s="429"/>
      <c r="K32" s="429"/>
      <c r="L32" s="429"/>
      <c r="M32" s="429"/>
      <c r="N32" s="429"/>
    </row>
    <row r="33" spans="1:14" ht="12.95" customHeight="1" x14ac:dyDescent="0.15">
      <c r="A33" s="427" t="s">
        <v>236</v>
      </c>
      <c r="B33" s="645"/>
      <c r="C33" s="429"/>
      <c r="D33" s="429"/>
      <c r="E33" s="430"/>
      <c r="F33" s="643"/>
      <c r="G33" s="430"/>
      <c r="H33" s="432"/>
      <c r="I33" s="429"/>
      <c r="J33" s="429"/>
      <c r="K33" s="429"/>
      <c r="L33" s="429"/>
      <c r="M33" s="429"/>
      <c r="N33" s="429"/>
    </row>
    <row r="34" spans="1:14" ht="12.95" customHeight="1" x14ac:dyDescent="0.15">
      <c r="A34" s="427" t="s">
        <v>237</v>
      </c>
      <c r="B34" s="645"/>
      <c r="C34" s="429"/>
      <c r="D34" s="429"/>
      <c r="E34" s="430"/>
      <c r="F34" s="643"/>
      <c r="G34" s="430"/>
      <c r="H34" s="432"/>
      <c r="I34" s="429"/>
      <c r="J34" s="429"/>
      <c r="K34" s="429"/>
      <c r="L34" s="429"/>
      <c r="M34" s="429"/>
      <c r="N34" s="429"/>
    </row>
    <row r="35" spans="1:14" ht="12.95" customHeight="1" x14ac:dyDescent="0.15">
      <c r="A35" s="427" t="s">
        <v>238</v>
      </c>
      <c r="B35" s="645"/>
      <c r="C35" s="429"/>
      <c r="D35" s="429"/>
      <c r="E35" s="430"/>
      <c r="F35" s="643"/>
      <c r="G35" s="430"/>
      <c r="H35" s="432"/>
      <c r="I35" s="429"/>
      <c r="J35" s="429"/>
      <c r="K35" s="429"/>
      <c r="L35" s="429"/>
      <c r="M35" s="429"/>
      <c r="N35" s="429"/>
    </row>
    <row r="36" spans="1:14" ht="12.95" customHeight="1" x14ac:dyDescent="0.15">
      <c r="A36" s="427" t="s">
        <v>239</v>
      </c>
      <c r="B36" s="645"/>
      <c r="C36" s="429"/>
      <c r="D36" s="429"/>
      <c r="E36" s="430"/>
      <c r="F36" s="643"/>
      <c r="G36" s="430"/>
      <c r="H36" s="432"/>
      <c r="I36" s="429"/>
      <c r="J36" s="429"/>
      <c r="K36" s="429"/>
      <c r="L36" s="429"/>
      <c r="M36" s="429"/>
      <c r="N36" s="429"/>
    </row>
    <row r="37" spans="1:14" ht="12.95" customHeight="1" x14ac:dyDescent="0.15">
      <c r="A37" s="427" t="s">
        <v>240</v>
      </c>
      <c r="B37" s="645"/>
      <c r="C37" s="429"/>
      <c r="D37" s="429"/>
      <c r="E37" s="430"/>
      <c r="F37" s="643"/>
      <c r="G37" s="430"/>
      <c r="H37" s="432"/>
      <c r="I37" s="429"/>
      <c r="J37" s="429"/>
      <c r="K37" s="429"/>
      <c r="L37" s="429"/>
      <c r="M37" s="429"/>
      <c r="N37" s="429"/>
    </row>
    <row r="38" spans="1:14" ht="12.95" customHeight="1" x14ac:dyDescent="0.15">
      <c r="A38" s="427" t="s">
        <v>241</v>
      </c>
      <c r="B38" s="645"/>
      <c r="C38" s="429"/>
      <c r="D38" s="429"/>
      <c r="E38" s="430"/>
      <c r="F38" s="643"/>
      <c r="G38" s="430"/>
      <c r="H38" s="432"/>
      <c r="I38" s="429"/>
      <c r="J38" s="429"/>
      <c r="K38" s="429"/>
      <c r="L38" s="429"/>
      <c r="M38" s="429"/>
      <c r="N38" s="429"/>
    </row>
    <row r="39" spans="1:14" ht="12.95" customHeight="1" x14ac:dyDescent="0.15">
      <c r="A39" s="430" t="s">
        <v>142</v>
      </c>
      <c r="B39" s="645" t="s">
        <v>517</v>
      </c>
      <c r="C39" s="429" t="s">
        <v>517</v>
      </c>
      <c r="D39" s="429" t="s">
        <v>517</v>
      </c>
      <c r="E39" s="430"/>
      <c r="F39" s="643" t="s">
        <v>517</v>
      </c>
      <c r="G39" s="430" t="s">
        <v>517</v>
      </c>
      <c r="H39" s="432"/>
      <c r="I39" s="429"/>
      <c r="J39" s="429"/>
      <c r="K39" s="429"/>
      <c r="L39" s="429"/>
      <c r="M39" s="429"/>
      <c r="N39" s="429"/>
    </row>
    <row r="40" spans="1:14" ht="12.95" customHeight="1" x14ac:dyDescent="0.15">
      <c r="A40" s="644" t="s">
        <v>243</v>
      </c>
      <c r="B40" s="643"/>
      <c r="C40" s="643"/>
      <c r="D40" s="643"/>
      <c r="E40" s="643"/>
      <c r="F40" s="643"/>
      <c r="G40" s="643"/>
      <c r="H40" s="643"/>
      <c r="I40" s="643"/>
      <c r="J40" s="643"/>
      <c r="K40" s="643"/>
      <c r="L40" s="643"/>
      <c r="M40" s="643"/>
      <c r="N40" s="434" t="s">
        <v>361</v>
      </c>
    </row>
    <row r="41" spans="1:14" ht="12.95" customHeight="1" x14ac:dyDescent="0.15">
      <c r="A41" s="430" t="s">
        <v>518</v>
      </c>
      <c r="B41" s="645"/>
      <c r="C41" s="429"/>
      <c r="D41" s="429"/>
      <c r="E41" s="430"/>
      <c r="F41" s="643"/>
      <c r="G41" s="430"/>
      <c r="H41" s="432"/>
      <c r="I41" s="429"/>
      <c r="J41" s="429"/>
      <c r="K41" s="429"/>
      <c r="L41" s="429"/>
      <c r="M41" s="429"/>
      <c r="N41" s="429"/>
    </row>
    <row r="42" spans="1:14" ht="12.95" customHeight="1" x14ac:dyDescent="0.15">
      <c r="A42" s="430" t="s">
        <v>519</v>
      </c>
      <c r="B42" s="645"/>
      <c r="C42" s="429"/>
      <c r="D42" s="429"/>
      <c r="E42" s="430"/>
      <c r="F42" s="643"/>
      <c r="G42" s="430"/>
      <c r="H42" s="432"/>
      <c r="I42" s="429"/>
      <c r="J42" s="429"/>
      <c r="K42" s="429"/>
      <c r="L42" s="429"/>
      <c r="M42" s="429"/>
      <c r="N42" s="429"/>
    </row>
    <row r="43" spans="1:14" ht="12.95" customHeight="1" x14ac:dyDescent="0.15">
      <c r="A43" s="430" t="s">
        <v>520</v>
      </c>
      <c r="B43" s="645"/>
      <c r="C43" s="429"/>
      <c r="D43" s="429"/>
      <c r="E43" s="430"/>
      <c r="F43" s="643"/>
      <c r="G43" s="430"/>
      <c r="H43" s="432"/>
      <c r="I43" s="429"/>
      <c r="J43" s="429"/>
      <c r="K43" s="429"/>
      <c r="L43" s="429"/>
      <c r="M43" s="429"/>
      <c r="N43" s="429"/>
    </row>
    <row r="44" spans="1:14" ht="12.95" customHeight="1" x14ac:dyDescent="0.15">
      <c r="A44" s="430" t="s">
        <v>521</v>
      </c>
      <c r="B44" s="645"/>
      <c r="C44" s="429"/>
      <c r="D44" s="429"/>
      <c r="E44" s="430"/>
      <c r="F44" s="643"/>
      <c r="G44" s="430"/>
      <c r="H44" s="432"/>
      <c r="I44" s="429"/>
      <c r="J44" s="429"/>
      <c r="K44" s="429"/>
      <c r="L44" s="429"/>
      <c r="M44" s="429"/>
      <c r="N44" s="429"/>
    </row>
    <row r="45" spans="1:14" ht="12.95" customHeight="1" x14ac:dyDescent="0.15">
      <c r="A45" s="430" t="s">
        <v>522</v>
      </c>
      <c r="B45" s="645"/>
      <c r="C45" s="429"/>
      <c r="D45" s="429"/>
      <c r="E45" s="430"/>
      <c r="F45" s="643"/>
      <c r="G45" s="430"/>
      <c r="H45" s="432"/>
      <c r="I45" s="429"/>
      <c r="J45" s="429"/>
      <c r="K45" s="429"/>
      <c r="L45" s="429"/>
      <c r="M45" s="429"/>
      <c r="N45" s="429"/>
    </row>
    <row r="46" spans="1:14" ht="12.95" customHeight="1" x14ac:dyDescent="0.15">
      <c r="A46" s="430" t="s">
        <v>523</v>
      </c>
      <c r="B46" s="645"/>
      <c r="C46" s="429"/>
      <c r="D46" s="429"/>
      <c r="E46" s="430"/>
      <c r="F46" s="643"/>
      <c r="G46" s="430"/>
      <c r="H46" s="432"/>
      <c r="I46" s="429"/>
      <c r="J46" s="429"/>
      <c r="K46" s="429"/>
      <c r="L46" s="429"/>
      <c r="M46" s="429"/>
      <c r="N46" s="429"/>
    </row>
    <row r="47" spans="1:14" ht="12.95" customHeight="1" x14ac:dyDescent="0.15">
      <c r="A47" s="430" t="s">
        <v>524</v>
      </c>
      <c r="B47" s="645"/>
      <c r="C47" s="429"/>
      <c r="D47" s="429"/>
      <c r="E47" s="430"/>
      <c r="F47" s="643"/>
      <c r="G47" s="430"/>
      <c r="H47" s="432"/>
      <c r="I47" s="429"/>
      <c r="J47" s="429"/>
      <c r="K47" s="429"/>
      <c r="L47" s="429"/>
      <c r="M47" s="429"/>
      <c r="N47" s="429"/>
    </row>
    <row r="48" spans="1:14" ht="12.95" customHeight="1" x14ac:dyDescent="0.15">
      <c r="A48" s="430" t="s">
        <v>525</v>
      </c>
      <c r="B48" s="645"/>
      <c r="C48" s="429"/>
      <c r="D48" s="429"/>
      <c r="E48" s="430"/>
      <c r="F48" s="643"/>
      <c r="G48" s="430"/>
      <c r="H48" s="432"/>
      <c r="I48" s="429"/>
      <c r="J48" s="429"/>
      <c r="K48" s="429"/>
      <c r="L48" s="429"/>
      <c r="M48" s="429"/>
      <c r="N48" s="429"/>
    </row>
    <row r="49" spans="1:14" ht="12.95" customHeight="1" x14ac:dyDescent="0.15">
      <c r="A49" s="430" t="s">
        <v>526</v>
      </c>
      <c r="B49" s="645"/>
      <c r="C49" s="429"/>
      <c r="D49" s="429"/>
      <c r="E49" s="430"/>
      <c r="F49" s="643"/>
      <c r="G49" s="430"/>
      <c r="H49" s="432"/>
      <c r="I49" s="429"/>
      <c r="J49" s="429"/>
      <c r="K49" s="429"/>
      <c r="L49" s="429"/>
      <c r="M49" s="429"/>
      <c r="N49" s="429"/>
    </row>
    <row r="50" spans="1:14" ht="12.95" customHeight="1" x14ac:dyDescent="0.15">
      <c r="A50" s="430" t="s">
        <v>527</v>
      </c>
      <c r="B50" s="645"/>
      <c r="C50" s="429"/>
      <c r="D50" s="429"/>
      <c r="E50" s="430"/>
      <c r="F50" s="643"/>
      <c r="G50" s="430"/>
      <c r="H50" s="432"/>
      <c r="I50" s="429"/>
      <c r="J50" s="429"/>
      <c r="K50" s="429"/>
      <c r="L50" s="429"/>
      <c r="M50" s="429"/>
      <c r="N50" s="429"/>
    </row>
    <row r="51" spans="1:14" ht="12.95" customHeight="1" x14ac:dyDescent="0.15">
      <c r="A51" s="430" t="s">
        <v>140</v>
      </c>
      <c r="B51" s="645" t="s">
        <v>517</v>
      </c>
      <c r="C51" s="429" t="s">
        <v>517</v>
      </c>
      <c r="D51" s="429" t="s">
        <v>517</v>
      </c>
      <c r="E51" s="430"/>
      <c r="F51" s="643" t="s">
        <v>517</v>
      </c>
      <c r="G51" s="430" t="s">
        <v>517</v>
      </c>
      <c r="H51" s="432"/>
      <c r="I51" s="429"/>
      <c r="J51" s="429"/>
      <c r="K51" s="429"/>
      <c r="L51" s="429"/>
      <c r="M51" s="429"/>
      <c r="N51" s="429"/>
    </row>
    <row r="52" spans="1:14" ht="12.95" customHeight="1" x14ac:dyDescent="0.15">
      <c r="A52" s="644" t="s">
        <v>254</v>
      </c>
      <c r="B52" s="643"/>
      <c r="C52" s="643"/>
      <c r="D52" s="643"/>
      <c r="E52" s="643"/>
      <c r="F52" s="643"/>
      <c r="G52" s="643"/>
      <c r="H52" s="643"/>
      <c r="I52" s="643"/>
      <c r="J52" s="643"/>
      <c r="K52" s="643"/>
      <c r="L52" s="643"/>
      <c r="M52" s="643"/>
      <c r="N52" s="434" t="s">
        <v>361</v>
      </c>
    </row>
    <row r="53" spans="1:14" ht="12.95" customHeight="1" x14ac:dyDescent="0.15">
      <c r="A53" s="430" t="s">
        <v>528</v>
      </c>
      <c r="B53" s="645"/>
      <c r="C53" s="429"/>
      <c r="D53" s="429"/>
      <c r="E53" s="430"/>
      <c r="F53" s="643"/>
      <c r="G53" s="430"/>
      <c r="H53" s="432"/>
      <c r="I53" s="429"/>
      <c r="J53" s="429"/>
      <c r="K53" s="429"/>
      <c r="L53" s="429"/>
      <c r="M53" s="429"/>
      <c r="N53" s="429"/>
    </row>
    <row r="54" spans="1:14" ht="12.95" customHeight="1" x14ac:dyDescent="0.15">
      <c r="A54" s="430" t="s">
        <v>529</v>
      </c>
      <c r="B54" s="645"/>
      <c r="C54" s="429"/>
      <c r="D54" s="429"/>
      <c r="E54" s="430"/>
      <c r="F54" s="643"/>
      <c r="G54" s="430"/>
      <c r="H54" s="432"/>
      <c r="I54" s="429"/>
      <c r="J54" s="429"/>
      <c r="K54" s="429"/>
      <c r="L54" s="429"/>
      <c r="M54" s="429"/>
      <c r="N54" s="429"/>
    </row>
    <row r="55" spans="1:14" ht="12.95" customHeight="1" x14ac:dyDescent="0.15">
      <c r="A55" s="430" t="s">
        <v>530</v>
      </c>
      <c r="B55" s="645"/>
      <c r="C55" s="429"/>
      <c r="D55" s="429"/>
      <c r="E55" s="430"/>
      <c r="F55" s="643"/>
      <c r="G55" s="430"/>
      <c r="H55" s="432"/>
      <c r="I55" s="429"/>
      <c r="J55" s="429"/>
      <c r="K55" s="429"/>
      <c r="L55" s="429"/>
      <c r="M55" s="429"/>
      <c r="N55" s="429"/>
    </row>
    <row r="56" spans="1:14" ht="12.95" customHeight="1" x14ac:dyDescent="0.15">
      <c r="A56" s="430" t="s">
        <v>531</v>
      </c>
      <c r="B56" s="645"/>
      <c r="C56" s="429"/>
      <c r="D56" s="429"/>
      <c r="E56" s="430"/>
      <c r="F56" s="643"/>
      <c r="G56" s="430"/>
      <c r="H56" s="432"/>
      <c r="I56" s="429"/>
      <c r="J56" s="429"/>
      <c r="K56" s="429"/>
      <c r="L56" s="429"/>
      <c r="M56" s="429"/>
      <c r="N56" s="429"/>
    </row>
    <row r="57" spans="1:14" ht="12.95" customHeight="1" x14ac:dyDescent="0.15">
      <c r="A57" s="430" t="s">
        <v>532</v>
      </c>
      <c r="B57" s="645"/>
      <c r="C57" s="429"/>
      <c r="D57" s="429"/>
      <c r="E57" s="430"/>
      <c r="F57" s="643"/>
      <c r="G57" s="430"/>
      <c r="H57" s="432"/>
      <c r="I57" s="429"/>
      <c r="J57" s="429"/>
      <c r="K57" s="429"/>
      <c r="L57" s="429"/>
      <c r="M57" s="429"/>
      <c r="N57" s="429"/>
    </row>
    <row r="58" spans="1:14" ht="12.95" customHeight="1" x14ac:dyDescent="0.15">
      <c r="A58" s="430" t="s">
        <v>533</v>
      </c>
      <c r="B58" s="645"/>
      <c r="C58" s="429"/>
      <c r="D58" s="429"/>
      <c r="E58" s="430"/>
      <c r="F58" s="643"/>
      <c r="G58" s="430"/>
      <c r="H58" s="432"/>
      <c r="I58" s="429"/>
      <c r="J58" s="429"/>
      <c r="K58" s="429"/>
      <c r="L58" s="429"/>
      <c r="M58" s="429"/>
      <c r="N58" s="429"/>
    </row>
    <row r="59" spans="1:14" ht="12.95" customHeight="1" x14ac:dyDescent="0.15">
      <c r="A59" s="430" t="s">
        <v>145</v>
      </c>
      <c r="B59" s="645" t="s">
        <v>517</v>
      </c>
      <c r="C59" s="429" t="s">
        <v>517</v>
      </c>
      <c r="D59" s="429" t="s">
        <v>517</v>
      </c>
      <c r="E59" s="430"/>
      <c r="F59" s="643"/>
      <c r="G59" s="430"/>
      <c r="H59" s="432"/>
      <c r="I59" s="429"/>
      <c r="J59" s="429"/>
      <c r="K59" s="429"/>
      <c r="L59" s="429"/>
      <c r="M59" s="429"/>
      <c r="N59" s="429"/>
    </row>
    <row r="60" spans="1:14" s="416" customFormat="1" ht="12.95" customHeight="1" x14ac:dyDescent="0.15">
      <c r="A60" s="435"/>
      <c r="B60" s="643"/>
      <c r="C60" s="643"/>
      <c r="D60" s="643"/>
      <c r="E60" s="643"/>
      <c r="F60" s="643"/>
      <c r="G60" s="643"/>
      <c r="H60" s="643"/>
      <c r="I60" s="643"/>
      <c r="J60" s="643"/>
      <c r="K60" s="643"/>
      <c r="L60" s="643"/>
      <c r="M60" s="643"/>
      <c r="N60" s="643"/>
    </row>
    <row r="61" spans="1:14" ht="12.95" customHeight="1" x14ac:dyDescent="0.15">
      <c r="A61" s="430" t="s">
        <v>30</v>
      </c>
      <c r="B61" s="645" t="s">
        <v>517</v>
      </c>
      <c r="C61" s="429" t="s">
        <v>517</v>
      </c>
      <c r="D61" s="429" t="s">
        <v>517</v>
      </c>
      <c r="E61" s="430" t="s">
        <v>517</v>
      </c>
      <c r="F61" s="643" t="s">
        <v>517</v>
      </c>
      <c r="G61" s="430" t="s">
        <v>517</v>
      </c>
      <c r="H61" s="432"/>
      <c r="I61" s="429"/>
      <c r="J61" s="429"/>
      <c r="K61" s="429"/>
      <c r="L61" s="429"/>
      <c r="M61" s="429"/>
      <c r="N61" s="429"/>
    </row>
  </sheetData>
  <mergeCells count="7">
    <mergeCell ref="L2:M2"/>
    <mergeCell ref="A4:A7"/>
    <mergeCell ref="B4:G5"/>
    <mergeCell ref="H4:M4"/>
    <mergeCell ref="H5:I5"/>
    <mergeCell ref="J5:K5"/>
    <mergeCell ref="L5:M5"/>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opLeftCell="Q1" zoomScaleNormal="70" workbookViewId="0">
      <selection activeCell="S10" sqref="S10"/>
    </sheetView>
  </sheetViews>
  <sheetFormatPr defaultRowHeight="12" x14ac:dyDescent="0.15"/>
  <cols>
    <col min="1" max="1" width="1.875" style="1" customWidth="1"/>
    <col min="2" max="2" width="2" style="1" customWidth="1"/>
    <col min="3" max="3" width="27.5" style="1" bestFit="1" customWidth="1"/>
    <col min="4" max="19" width="10.125" style="102" customWidth="1"/>
    <col min="20" max="256" width="9" style="102"/>
    <col min="257" max="257" width="1.875" style="102" customWidth="1"/>
    <col min="258" max="258" width="2" style="102" customWidth="1"/>
    <col min="259" max="259" width="27.5" style="102" bestFit="1" customWidth="1"/>
    <col min="260" max="275" width="10.125" style="102" customWidth="1"/>
    <col min="276" max="512" width="9" style="102"/>
    <col min="513" max="513" width="1.875" style="102" customWidth="1"/>
    <col min="514" max="514" width="2" style="102" customWidth="1"/>
    <col min="515" max="515" width="27.5" style="102" bestFit="1" customWidth="1"/>
    <col min="516" max="531" width="10.125" style="102" customWidth="1"/>
    <col min="532" max="768" width="9" style="102"/>
    <col min="769" max="769" width="1.875" style="102" customWidth="1"/>
    <col min="770" max="770" width="2" style="102" customWidth="1"/>
    <col min="771" max="771" width="27.5" style="102" bestFit="1" customWidth="1"/>
    <col min="772" max="787" width="10.125" style="102" customWidth="1"/>
    <col min="788" max="1024" width="9" style="102"/>
    <col min="1025" max="1025" width="1.875" style="102" customWidth="1"/>
    <col min="1026" max="1026" width="2" style="102" customWidth="1"/>
    <col min="1027" max="1027" width="27.5" style="102" bestFit="1" customWidth="1"/>
    <col min="1028" max="1043" width="10.125" style="102" customWidth="1"/>
    <col min="1044" max="1280" width="9" style="102"/>
    <col min="1281" max="1281" width="1.875" style="102" customWidth="1"/>
    <col min="1282" max="1282" width="2" style="102" customWidth="1"/>
    <col min="1283" max="1283" width="27.5" style="102" bestFit="1" customWidth="1"/>
    <col min="1284" max="1299" width="10.125" style="102" customWidth="1"/>
    <col min="1300" max="1536" width="9" style="102"/>
    <col min="1537" max="1537" width="1.875" style="102" customWidth="1"/>
    <col min="1538" max="1538" width="2" style="102" customWidth="1"/>
    <col min="1539" max="1539" width="27.5" style="102" bestFit="1" customWidth="1"/>
    <col min="1540" max="1555" width="10.125" style="102" customWidth="1"/>
    <col min="1556" max="1792" width="9" style="102"/>
    <col min="1793" max="1793" width="1.875" style="102" customWidth="1"/>
    <col min="1794" max="1794" width="2" style="102" customWidth="1"/>
    <col min="1795" max="1795" width="27.5" style="102" bestFit="1" customWidth="1"/>
    <col min="1796" max="1811" width="10.125" style="102" customWidth="1"/>
    <col min="1812" max="2048" width="9" style="102"/>
    <col min="2049" max="2049" width="1.875" style="102" customWidth="1"/>
    <col min="2050" max="2050" width="2" style="102" customWidth="1"/>
    <col min="2051" max="2051" width="27.5" style="102" bestFit="1" customWidth="1"/>
    <col min="2052" max="2067" width="10.125" style="102" customWidth="1"/>
    <col min="2068" max="2304" width="9" style="102"/>
    <col min="2305" max="2305" width="1.875" style="102" customWidth="1"/>
    <col min="2306" max="2306" width="2" style="102" customWidth="1"/>
    <col min="2307" max="2307" width="27.5" style="102" bestFit="1" customWidth="1"/>
    <col min="2308" max="2323" width="10.125" style="102" customWidth="1"/>
    <col min="2324" max="2560" width="9" style="102"/>
    <col min="2561" max="2561" width="1.875" style="102" customWidth="1"/>
    <col min="2562" max="2562" width="2" style="102" customWidth="1"/>
    <col min="2563" max="2563" width="27.5" style="102" bestFit="1" customWidth="1"/>
    <col min="2564" max="2579" width="10.125" style="102" customWidth="1"/>
    <col min="2580" max="2816" width="9" style="102"/>
    <col min="2817" max="2817" width="1.875" style="102" customWidth="1"/>
    <col min="2818" max="2818" width="2" style="102" customWidth="1"/>
    <col min="2819" max="2819" width="27.5" style="102" bestFit="1" customWidth="1"/>
    <col min="2820" max="2835" width="10.125" style="102" customWidth="1"/>
    <col min="2836" max="3072" width="9" style="102"/>
    <col min="3073" max="3073" width="1.875" style="102" customWidth="1"/>
    <col min="3074" max="3074" width="2" style="102" customWidth="1"/>
    <col min="3075" max="3075" width="27.5" style="102" bestFit="1" customWidth="1"/>
    <col min="3076" max="3091" width="10.125" style="102" customWidth="1"/>
    <col min="3092" max="3328" width="9" style="102"/>
    <col min="3329" max="3329" width="1.875" style="102" customWidth="1"/>
    <col min="3330" max="3330" width="2" style="102" customWidth="1"/>
    <col min="3331" max="3331" width="27.5" style="102" bestFit="1" customWidth="1"/>
    <col min="3332" max="3347" width="10.125" style="102" customWidth="1"/>
    <col min="3348" max="3584" width="9" style="102"/>
    <col min="3585" max="3585" width="1.875" style="102" customWidth="1"/>
    <col min="3586" max="3586" width="2" style="102" customWidth="1"/>
    <col min="3587" max="3587" width="27.5" style="102" bestFit="1" customWidth="1"/>
    <col min="3588" max="3603" width="10.125" style="102" customWidth="1"/>
    <col min="3604" max="3840" width="9" style="102"/>
    <col min="3841" max="3841" width="1.875" style="102" customWidth="1"/>
    <col min="3842" max="3842" width="2" style="102" customWidth="1"/>
    <col min="3843" max="3843" width="27.5" style="102" bestFit="1" customWidth="1"/>
    <col min="3844" max="3859" width="10.125" style="102" customWidth="1"/>
    <col min="3860" max="4096" width="9" style="102"/>
    <col min="4097" max="4097" width="1.875" style="102" customWidth="1"/>
    <col min="4098" max="4098" width="2" style="102" customWidth="1"/>
    <col min="4099" max="4099" width="27.5" style="102" bestFit="1" customWidth="1"/>
    <col min="4100" max="4115" width="10.125" style="102" customWidth="1"/>
    <col min="4116" max="4352" width="9" style="102"/>
    <col min="4353" max="4353" width="1.875" style="102" customWidth="1"/>
    <col min="4354" max="4354" width="2" style="102" customWidth="1"/>
    <col min="4355" max="4355" width="27.5" style="102" bestFit="1" customWidth="1"/>
    <col min="4356" max="4371" width="10.125" style="102" customWidth="1"/>
    <col min="4372" max="4608" width="9" style="102"/>
    <col min="4609" max="4609" width="1.875" style="102" customWidth="1"/>
    <col min="4610" max="4610" width="2" style="102" customWidth="1"/>
    <col min="4611" max="4611" width="27.5" style="102" bestFit="1" customWidth="1"/>
    <col min="4612" max="4627" width="10.125" style="102" customWidth="1"/>
    <col min="4628" max="4864" width="9" style="102"/>
    <col min="4865" max="4865" width="1.875" style="102" customWidth="1"/>
    <col min="4866" max="4866" width="2" style="102" customWidth="1"/>
    <col min="4867" max="4867" width="27.5" style="102" bestFit="1" customWidth="1"/>
    <col min="4868" max="4883" width="10.125" style="102" customWidth="1"/>
    <col min="4884" max="5120" width="9" style="102"/>
    <col min="5121" max="5121" width="1.875" style="102" customWidth="1"/>
    <col min="5122" max="5122" width="2" style="102" customWidth="1"/>
    <col min="5123" max="5123" width="27.5" style="102" bestFit="1" customWidth="1"/>
    <col min="5124" max="5139" width="10.125" style="102" customWidth="1"/>
    <col min="5140" max="5376" width="9" style="102"/>
    <col min="5377" max="5377" width="1.875" style="102" customWidth="1"/>
    <col min="5378" max="5378" width="2" style="102" customWidth="1"/>
    <col min="5379" max="5379" width="27.5" style="102" bestFit="1" customWidth="1"/>
    <col min="5380" max="5395" width="10.125" style="102" customWidth="1"/>
    <col min="5396" max="5632" width="9" style="102"/>
    <col min="5633" max="5633" width="1.875" style="102" customWidth="1"/>
    <col min="5634" max="5634" width="2" style="102" customWidth="1"/>
    <col min="5635" max="5635" width="27.5" style="102" bestFit="1" customWidth="1"/>
    <col min="5636" max="5651" width="10.125" style="102" customWidth="1"/>
    <col min="5652" max="5888" width="9" style="102"/>
    <col min="5889" max="5889" width="1.875" style="102" customWidth="1"/>
    <col min="5890" max="5890" width="2" style="102" customWidth="1"/>
    <col min="5891" max="5891" width="27.5" style="102" bestFit="1" customWidth="1"/>
    <col min="5892" max="5907" width="10.125" style="102" customWidth="1"/>
    <col min="5908" max="6144" width="9" style="102"/>
    <col min="6145" max="6145" width="1.875" style="102" customWidth="1"/>
    <col min="6146" max="6146" width="2" style="102" customWidth="1"/>
    <col min="6147" max="6147" width="27.5" style="102" bestFit="1" customWidth="1"/>
    <col min="6148" max="6163" width="10.125" style="102" customWidth="1"/>
    <col min="6164" max="6400" width="9" style="102"/>
    <col min="6401" max="6401" width="1.875" style="102" customWidth="1"/>
    <col min="6402" max="6402" width="2" style="102" customWidth="1"/>
    <col min="6403" max="6403" width="27.5" style="102" bestFit="1" customWidth="1"/>
    <col min="6404" max="6419" width="10.125" style="102" customWidth="1"/>
    <col min="6420" max="6656" width="9" style="102"/>
    <col min="6657" max="6657" width="1.875" style="102" customWidth="1"/>
    <col min="6658" max="6658" width="2" style="102" customWidth="1"/>
    <col min="6659" max="6659" width="27.5" style="102" bestFit="1" customWidth="1"/>
    <col min="6660" max="6675" width="10.125" style="102" customWidth="1"/>
    <col min="6676" max="6912" width="9" style="102"/>
    <col min="6913" max="6913" width="1.875" style="102" customWidth="1"/>
    <col min="6914" max="6914" width="2" style="102" customWidth="1"/>
    <col min="6915" max="6915" width="27.5" style="102" bestFit="1" customWidth="1"/>
    <col min="6916" max="6931" width="10.125" style="102" customWidth="1"/>
    <col min="6932" max="7168" width="9" style="102"/>
    <col min="7169" max="7169" width="1.875" style="102" customWidth="1"/>
    <col min="7170" max="7170" width="2" style="102" customWidth="1"/>
    <col min="7171" max="7171" width="27.5" style="102" bestFit="1" customWidth="1"/>
    <col min="7172" max="7187" width="10.125" style="102" customWidth="1"/>
    <col min="7188" max="7424" width="9" style="102"/>
    <col min="7425" max="7425" width="1.875" style="102" customWidth="1"/>
    <col min="7426" max="7426" width="2" style="102" customWidth="1"/>
    <col min="7427" max="7427" width="27.5" style="102" bestFit="1" customWidth="1"/>
    <col min="7428" max="7443" width="10.125" style="102" customWidth="1"/>
    <col min="7444" max="7680" width="9" style="102"/>
    <col min="7681" max="7681" width="1.875" style="102" customWidth="1"/>
    <col min="7682" max="7682" width="2" style="102" customWidth="1"/>
    <col min="7683" max="7683" width="27.5" style="102" bestFit="1" customWidth="1"/>
    <col min="7684" max="7699" width="10.125" style="102" customWidth="1"/>
    <col min="7700" max="7936" width="9" style="102"/>
    <col min="7937" max="7937" width="1.875" style="102" customWidth="1"/>
    <col min="7938" max="7938" width="2" style="102" customWidth="1"/>
    <col min="7939" max="7939" width="27.5" style="102" bestFit="1" customWidth="1"/>
    <col min="7940" max="7955" width="10.125" style="102" customWidth="1"/>
    <col min="7956" max="8192" width="9" style="102"/>
    <col min="8193" max="8193" width="1.875" style="102" customWidth="1"/>
    <col min="8194" max="8194" width="2" style="102" customWidth="1"/>
    <col min="8195" max="8195" width="27.5" style="102" bestFit="1" customWidth="1"/>
    <col min="8196" max="8211" width="10.125" style="102" customWidth="1"/>
    <col min="8212" max="8448" width="9" style="102"/>
    <col min="8449" max="8449" width="1.875" style="102" customWidth="1"/>
    <col min="8450" max="8450" width="2" style="102" customWidth="1"/>
    <col min="8451" max="8451" width="27.5" style="102" bestFit="1" customWidth="1"/>
    <col min="8452" max="8467" width="10.125" style="102" customWidth="1"/>
    <col min="8468" max="8704" width="9" style="102"/>
    <col min="8705" max="8705" width="1.875" style="102" customWidth="1"/>
    <col min="8706" max="8706" width="2" style="102" customWidth="1"/>
    <col min="8707" max="8707" width="27.5" style="102" bestFit="1" customWidth="1"/>
    <col min="8708" max="8723" width="10.125" style="102" customWidth="1"/>
    <col min="8724" max="8960" width="9" style="102"/>
    <col min="8961" max="8961" width="1.875" style="102" customWidth="1"/>
    <col min="8962" max="8962" width="2" style="102" customWidth="1"/>
    <col min="8963" max="8963" width="27.5" style="102" bestFit="1" customWidth="1"/>
    <col min="8964" max="8979" width="10.125" style="102" customWidth="1"/>
    <col min="8980" max="9216" width="9" style="102"/>
    <col min="9217" max="9217" width="1.875" style="102" customWidth="1"/>
    <col min="9218" max="9218" width="2" style="102" customWidth="1"/>
    <col min="9219" max="9219" width="27.5" style="102" bestFit="1" customWidth="1"/>
    <col min="9220" max="9235" width="10.125" style="102" customWidth="1"/>
    <col min="9236" max="9472" width="9" style="102"/>
    <col min="9473" max="9473" width="1.875" style="102" customWidth="1"/>
    <col min="9474" max="9474" width="2" style="102" customWidth="1"/>
    <col min="9475" max="9475" width="27.5" style="102" bestFit="1" customWidth="1"/>
    <col min="9476" max="9491" width="10.125" style="102" customWidth="1"/>
    <col min="9492" max="9728" width="9" style="102"/>
    <col min="9729" max="9729" width="1.875" style="102" customWidth="1"/>
    <col min="9730" max="9730" width="2" style="102" customWidth="1"/>
    <col min="9731" max="9731" width="27.5" style="102" bestFit="1" customWidth="1"/>
    <col min="9732" max="9747" width="10.125" style="102" customWidth="1"/>
    <col min="9748" max="9984" width="9" style="102"/>
    <col min="9985" max="9985" width="1.875" style="102" customWidth="1"/>
    <col min="9986" max="9986" width="2" style="102" customWidth="1"/>
    <col min="9987" max="9987" width="27.5" style="102" bestFit="1" customWidth="1"/>
    <col min="9988" max="10003" width="10.125" style="102" customWidth="1"/>
    <col min="10004" max="10240" width="9" style="102"/>
    <col min="10241" max="10241" width="1.875" style="102" customWidth="1"/>
    <col min="10242" max="10242" width="2" style="102" customWidth="1"/>
    <col min="10243" max="10243" width="27.5" style="102" bestFit="1" customWidth="1"/>
    <col min="10244" max="10259" width="10.125" style="102" customWidth="1"/>
    <col min="10260" max="10496" width="9" style="102"/>
    <col min="10497" max="10497" width="1.875" style="102" customWidth="1"/>
    <col min="10498" max="10498" width="2" style="102" customWidth="1"/>
    <col min="10499" max="10499" width="27.5" style="102" bestFit="1" customWidth="1"/>
    <col min="10500" max="10515" width="10.125" style="102" customWidth="1"/>
    <col min="10516" max="10752" width="9" style="102"/>
    <col min="10753" max="10753" width="1.875" style="102" customWidth="1"/>
    <col min="10754" max="10754" width="2" style="102" customWidth="1"/>
    <col min="10755" max="10755" width="27.5" style="102" bestFit="1" customWidth="1"/>
    <col min="10756" max="10771" width="10.125" style="102" customWidth="1"/>
    <col min="10772" max="11008" width="9" style="102"/>
    <col min="11009" max="11009" width="1.875" style="102" customWidth="1"/>
    <col min="11010" max="11010" width="2" style="102" customWidth="1"/>
    <col min="11011" max="11011" width="27.5" style="102" bestFit="1" customWidth="1"/>
    <col min="11012" max="11027" width="10.125" style="102" customWidth="1"/>
    <col min="11028" max="11264" width="9" style="102"/>
    <col min="11265" max="11265" width="1.875" style="102" customWidth="1"/>
    <col min="11266" max="11266" width="2" style="102" customWidth="1"/>
    <col min="11267" max="11267" width="27.5" style="102" bestFit="1" customWidth="1"/>
    <col min="11268" max="11283" width="10.125" style="102" customWidth="1"/>
    <col min="11284" max="11520" width="9" style="102"/>
    <col min="11521" max="11521" width="1.875" style="102" customWidth="1"/>
    <col min="11522" max="11522" width="2" style="102" customWidth="1"/>
    <col min="11523" max="11523" width="27.5" style="102" bestFit="1" customWidth="1"/>
    <col min="11524" max="11539" width="10.125" style="102" customWidth="1"/>
    <col min="11540" max="11776" width="9" style="102"/>
    <col min="11777" max="11777" width="1.875" style="102" customWidth="1"/>
    <col min="11778" max="11778" width="2" style="102" customWidth="1"/>
    <col min="11779" max="11779" width="27.5" style="102" bestFit="1" customWidth="1"/>
    <col min="11780" max="11795" width="10.125" style="102" customWidth="1"/>
    <col min="11796" max="12032" width="9" style="102"/>
    <col min="12033" max="12033" width="1.875" style="102" customWidth="1"/>
    <col min="12034" max="12034" width="2" style="102" customWidth="1"/>
    <col min="12035" max="12035" width="27.5" style="102" bestFit="1" customWidth="1"/>
    <col min="12036" max="12051" width="10.125" style="102" customWidth="1"/>
    <col min="12052" max="12288" width="9" style="102"/>
    <col min="12289" max="12289" width="1.875" style="102" customWidth="1"/>
    <col min="12290" max="12290" width="2" style="102" customWidth="1"/>
    <col min="12291" max="12291" width="27.5" style="102" bestFit="1" customWidth="1"/>
    <col min="12292" max="12307" width="10.125" style="102" customWidth="1"/>
    <col min="12308" max="12544" width="9" style="102"/>
    <col min="12545" max="12545" width="1.875" style="102" customWidth="1"/>
    <col min="12546" max="12546" width="2" style="102" customWidth="1"/>
    <col min="12547" max="12547" width="27.5" style="102" bestFit="1" customWidth="1"/>
    <col min="12548" max="12563" width="10.125" style="102" customWidth="1"/>
    <col min="12564" max="12800" width="9" style="102"/>
    <col min="12801" max="12801" width="1.875" style="102" customWidth="1"/>
    <col min="12802" max="12802" width="2" style="102" customWidth="1"/>
    <col min="12803" max="12803" width="27.5" style="102" bestFit="1" customWidth="1"/>
    <col min="12804" max="12819" width="10.125" style="102" customWidth="1"/>
    <col min="12820" max="13056" width="9" style="102"/>
    <col min="13057" max="13057" width="1.875" style="102" customWidth="1"/>
    <col min="13058" max="13058" width="2" style="102" customWidth="1"/>
    <col min="13059" max="13059" width="27.5" style="102" bestFit="1" customWidth="1"/>
    <col min="13060" max="13075" width="10.125" style="102" customWidth="1"/>
    <col min="13076" max="13312" width="9" style="102"/>
    <col min="13313" max="13313" width="1.875" style="102" customWidth="1"/>
    <col min="13314" max="13314" width="2" style="102" customWidth="1"/>
    <col min="13315" max="13315" width="27.5" style="102" bestFit="1" customWidth="1"/>
    <col min="13316" max="13331" width="10.125" style="102" customWidth="1"/>
    <col min="13332" max="13568" width="9" style="102"/>
    <col min="13569" max="13569" width="1.875" style="102" customWidth="1"/>
    <col min="13570" max="13570" width="2" style="102" customWidth="1"/>
    <col min="13571" max="13571" width="27.5" style="102" bestFit="1" customWidth="1"/>
    <col min="13572" max="13587" width="10.125" style="102" customWidth="1"/>
    <col min="13588" max="13824" width="9" style="102"/>
    <col min="13825" max="13825" width="1.875" style="102" customWidth="1"/>
    <col min="13826" max="13826" width="2" style="102" customWidth="1"/>
    <col min="13827" max="13827" width="27.5" style="102" bestFit="1" customWidth="1"/>
    <col min="13828" max="13843" width="10.125" style="102" customWidth="1"/>
    <col min="13844" max="14080" width="9" style="102"/>
    <col min="14081" max="14081" width="1.875" style="102" customWidth="1"/>
    <col min="14082" max="14082" width="2" style="102" customWidth="1"/>
    <col min="14083" max="14083" width="27.5" style="102" bestFit="1" customWidth="1"/>
    <col min="14084" max="14099" width="10.125" style="102" customWidth="1"/>
    <col min="14100" max="14336" width="9" style="102"/>
    <col min="14337" max="14337" width="1.875" style="102" customWidth="1"/>
    <col min="14338" max="14338" width="2" style="102" customWidth="1"/>
    <col min="14339" max="14339" width="27.5" style="102" bestFit="1" customWidth="1"/>
    <col min="14340" max="14355" width="10.125" style="102" customWidth="1"/>
    <col min="14356" max="14592" width="9" style="102"/>
    <col min="14593" max="14593" width="1.875" style="102" customWidth="1"/>
    <col min="14594" max="14594" width="2" style="102" customWidth="1"/>
    <col min="14595" max="14595" width="27.5" style="102" bestFit="1" customWidth="1"/>
    <col min="14596" max="14611" width="10.125" style="102" customWidth="1"/>
    <col min="14612" max="14848" width="9" style="102"/>
    <col min="14849" max="14849" width="1.875" style="102" customWidth="1"/>
    <col min="14850" max="14850" width="2" style="102" customWidth="1"/>
    <col min="14851" max="14851" width="27.5" style="102" bestFit="1" customWidth="1"/>
    <col min="14852" max="14867" width="10.125" style="102" customWidth="1"/>
    <col min="14868" max="15104" width="9" style="102"/>
    <col min="15105" max="15105" width="1.875" style="102" customWidth="1"/>
    <col min="15106" max="15106" width="2" style="102" customWidth="1"/>
    <col min="15107" max="15107" width="27.5" style="102" bestFit="1" customWidth="1"/>
    <col min="15108" max="15123" width="10.125" style="102" customWidth="1"/>
    <col min="15124" max="15360" width="9" style="102"/>
    <col min="15361" max="15361" width="1.875" style="102" customWidth="1"/>
    <col min="15362" max="15362" width="2" style="102" customWidth="1"/>
    <col min="15363" max="15363" width="27.5" style="102" bestFit="1" customWidth="1"/>
    <col min="15364" max="15379" width="10.125" style="102" customWidth="1"/>
    <col min="15380" max="15616" width="9" style="102"/>
    <col min="15617" max="15617" width="1.875" style="102" customWidth="1"/>
    <col min="15618" max="15618" width="2" style="102" customWidth="1"/>
    <col min="15619" max="15619" width="27.5" style="102" bestFit="1" customWidth="1"/>
    <col min="15620" max="15635" width="10.125" style="102" customWidth="1"/>
    <col min="15636" max="15872" width="9" style="102"/>
    <col min="15873" max="15873" width="1.875" style="102" customWidth="1"/>
    <col min="15874" max="15874" width="2" style="102" customWidth="1"/>
    <col min="15875" max="15875" width="27.5" style="102" bestFit="1" customWidth="1"/>
    <col min="15876" max="15891" width="10.125" style="102" customWidth="1"/>
    <col min="15892" max="16128" width="9" style="102"/>
    <col min="16129" max="16129" width="1.875" style="102" customWidth="1"/>
    <col min="16130" max="16130" width="2" style="102" customWidth="1"/>
    <col min="16131" max="16131" width="27.5" style="102" bestFit="1" customWidth="1"/>
    <col min="16132" max="16147" width="10.125" style="102" customWidth="1"/>
    <col min="16148" max="16384" width="9" style="102"/>
  </cols>
  <sheetData>
    <row r="1" spans="1:19" ht="13.5" x14ac:dyDescent="0.15">
      <c r="S1" s="2" t="s">
        <v>83</v>
      </c>
    </row>
    <row r="2" spans="1:19" ht="13.5" x14ac:dyDescent="0.15">
      <c r="A2" s="3" t="s">
        <v>0</v>
      </c>
    </row>
    <row r="4" spans="1:19" ht="12.75" thickBot="1" x14ac:dyDescent="0.2">
      <c r="A4" s="1" t="s">
        <v>1</v>
      </c>
      <c r="D4" s="4"/>
      <c r="E4" s="4" t="s">
        <v>2</v>
      </c>
      <c r="F4" s="4" t="s">
        <v>3</v>
      </c>
      <c r="G4" s="4" t="s">
        <v>4</v>
      </c>
      <c r="H4" s="4" t="s">
        <v>5</v>
      </c>
      <c r="I4" s="4" t="s">
        <v>6</v>
      </c>
      <c r="J4" s="4" t="s">
        <v>7</v>
      </c>
      <c r="K4" s="4" t="s">
        <v>8</v>
      </c>
      <c r="L4" s="4" t="s">
        <v>9</v>
      </c>
      <c r="M4" s="4" t="s">
        <v>10</v>
      </c>
      <c r="N4" s="4" t="s">
        <v>11</v>
      </c>
      <c r="O4" s="4" t="s">
        <v>12</v>
      </c>
      <c r="P4" s="4" t="s">
        <v>13</v>
      </c>
      <c r="Q4" s="4" t="s">
        <v>14</v>
      </c>
      <c r="S4" s="4" t="s">
        <v>15</v>
      </c>
    </row>
    <row r="5" spans="1:19" x14ac:dyDescent="0.15">
      <c r="A5" s="5"/>
      <c r="B5" s="6"/>
      <c r="C5" s="7" t="s">
        <v>16</v>
      </c>
      <c r="D5" s="8" t="s">
        <v>17</v>
      </c>
      <c r="E5" s="9" t="s">
        <v>18</v>
      </c>
      <c r="F5" s="9" t="s">
        <v>19</v>
      </c>
      <c r="G5" s="9" t="s">
        <v>20</v>
      </c>
      <c r="H5" s="9" t="s">
        <v>21</v>
      </c>
      <c r="I5" s="9" t="s">
        <v>22</v>
      </c>
      <c r="J5" s="9" t="s">
        <v>23</v>
      </c>
      <c r="K5" s="9" t="s">
        <v>24</v>
      </c>
      <c r="L5" s="9" t="s">
        <v>25</v>
      </c>
      <c r="M5" s="9" t="s">
        <v>26</v>
      </c>
      <c r="N5" s="9" t="s">
        <v>27</v>
      </c>
      <c r="O5" s="9" t="s">
        <v>28</v>
      </c>
      <c r="P5" s="9" t="s">
        <v>29</v>
      </c>
      <c r="Q5" s="9" t="s">
        <v>76</v>
      </c>
      <c r="R5" s="10" t="s">
        <v>77</v>
      </c>
      <c r="S5" s="11" t="s">
        <v>30</v>
      </c>
    </row>
    <row r="6" spans="1:19" ht="12.75" thickBot="1" x14ac:dyDescent="0.2">
      <c r="A6" s="1018" t="s">
        <v>31</v>
      </c>
      <c r="B6" s="1019"/>
      <c r="C6" s="12"/>
      <c r="D6" s="13"/>
      <c r="E6" s="14"/>
      <c r="F6" s="14"/>
      <c r="G6" s="14"/>
      <c r="H6" s="14"/>
      <c r="I6" s="14"/>
      <c r="J6" s="14"/>
      <c r="K6" s="14"/>
      <c r="L6" s="14"/>
      <c r="M6" s="14"/>
      <c r="N6" s="14"/>
      <c r="O6" s="14"/>
      <c r="P6" s="14"/>
      <c r="Q6" s="15"/>
      <c r="R6" s="16"/>
      <c r="S6" s="12"/>
    </row>
    <row r="7" spans="1:19" ht="12.75" thickTop="1" x14ac:dyDescent="0.15">
      <c r="A7" s="17"/>
      <c r="B7" s="18" t="s">
        <v>32</v>
      </c>
      <c r="C7" s="19"/>
      <c r="D7" s="20"/>
      <c r="E7" s="21"/>
      <c r="F7" s="21"/>
      <c r="G7" s="21"/>
      <c r="H7" s="21"/>
      <c r="I7" s="21"/>
      <c r="J7" s="21"/>
      <c r="K7" s="21"/>
      <c r="L7" s="21"/>
      <c r="M7" s="21"/>
      <c r="N7" s="21"/>
      <c r="O7" s="21"/>
      <c r="P7" s="21"/>
      <c r="Q7" s="22"/>
      <c r="R7" s="23"/>
      <c r="S7" s="19"/>
    </row>
    <row r="8" spans="1:19" x14ac:dyDescent="0.15">
      <c r="A8" s="24"/>
      <c r="B8" s="25"/>
      <c r="C8" s="26" t="s">
        <v>33</v>
      </c>
      <c r="D8" s="27"/>
      <c r="E8" s="28"/>
      <c r="F8" s="28"/>
      <c r="G8" s="28"/>
      <c r="H8" s="28"/>
      <c r="I8" s="28"/>
      <c r="J8" s="28"/>
      <c r="K8" s="28"/>
      <c r="L8" s="28"/>
      <c r="M8" s="28"/>
      <c r="N8" s="28"/>
      <c r="O8" s="28"/>
      <c r="P8" s="28"/>
      <c r="Q8" s="29"/>
      <c r="R8" s="26"/>
      <c r="S8" s="30"/>
    </row>
    <row r="9" spans="1:19" x14ac:dyDescent="0.15">
      <c r="A9" s="24"/>
      <c r="B9" s="25"/>
      <c r="C9" s="31" t="s">
        <v>34</v>
      </c>
      <c r="D9" s="32"/>
      <c r="E9" s="33"/>
      <c r="F9" s="33"/>
      <c r="G9" s="33"/>
      <c r="H9" s="33"/>
      <c r="I9" s="33"/>
      <c r="J9" s="33"/>
      <c r="K9" s="33"/>
      <c r="L9" s="33"/>
      <c r="M9" s="33"/>
      <c r="N9" s="33"/>
      <c r="O9" s="33"/>
      <c r="P9" s="33"/>
      <c r="Q9" s="34"/>
      <c r="R9" s="35"/>
      <c r="S9" s="36"/>
    </row>
    <row r="10" spans="1:19" x14ac:dyDescent="0.15">
      <c r="A10" s="24"/>
      <c r="B10" s="25"/>
      <c r="C10" s="31" t="s">
        <v>35</v>
      </c>
      <c r="D10" s="32"/>
      <c r="E10" s="33"/>
      <c r="F10" s="33"/>
      <c r="G10" s="33"/>
      <c r="H10" s="33"/>
      <c r="I10" s="33"/>
      <c r="J10" s="33"/>
      <c r="K10" s="33"/>
      <c r="L10" s="33"/>
      <c r="M10" s="33"/>
      <c r="N10" s="33"/>
      <c r="O10" s="33"/>
      <c r="P10" s="33"/>
      <c r="Q10" s="34"/>
      <c r="R10" s="35"/>
      <c r="S10" s="36"/>
    </row>
    <row r="11" spans="1:19" x14ac:dyDescent="0.15">
      <c r="A11" s="24"/>
      <c r="B11" s="25"/>
      <c r="C11" s="35" t="s">
        <v>36</v>
      </c>
      <c r="D11" s="32"/>
      <c r="E11" s="33"/>
      <c r="F11" s="33"/>
      <c r="G11" s="33"/>
      <c r="H11" s="33"/>
      <c r="I11" s="33"/>
      <c r="J11" s="33"/>
      <c r="K11" s="33"/>
      <c r="L11" s="33"/>
      <c r="M11" s="33"/>
      <c r="N11" s="33"/>
      <c r="O11" s="33"/>
      <c r="P11" s="33"/>
      <c r="Q11" s="34"/>
      <c r="R11" s="35"/>
      <c r="S11" s="36"/>
    </row>
    <row r="12" spans="1:19" x14ac:dyDescent="0.15">
      <c r="A12" s="24"/>
      <c r="B12" s="25"/>
      <c r="C12" s="35" t="s">
        <v>37</v>
      </c>
      <c r="D12" s="32"/>
      <c r="E12" s="33"/>
      <c r="F12" s="33"/>
      <c r="G12" s="33"/>
      <c r="H12" s="33"/>
      <c r="I12" s="33"/>
      <c r="J12" s="33"/>
      <c r="K12" s="33"/>
      <c r="L12" s="33"/>
      <c r="M12" s="33"/>
      <c r="N12" s="33"/>
      <c r="O12" s="33"/>
      <c r="P12" s="33"/>
      <c r="Q12" s="34"/>
      <c r="R12" s="35"/>
      <c r="S12" s="36"/>
    </row>
    <row r="13" spans="1:19" x14ac:dyDescent="0.15">
      <c r="A13" s="37"/>
      <c r="B13" s="25"/>
      <c r="C13" s="38" t="s">
        <v>38</v>
      </c>
      <c r="D13" s="39"/>
      <c r="E13" s="40"/>
      <c r="F13" s="40"/>
      <c r="G13" s="40"/>
      <c r="H13" s="40"/>
      <c r="I13" s="40"/>
      <c r="J13" s="40"/>
      <c r="K13" s="40"/>
      <c r="L13" s="40"/>
      <c r="M13" s="40"/>
      <c r="N13" s="40"/>
      <c r="O13" s="40"/>
      <c r="P13" s="40"/>
      <c r="Q13" s="41"/>
      <c r="R13" s="38"/>
      <c r="S13" s="42"/>
    </row>
    <row r="14" spans="1:19" x14ac:dyDescent="0.15">
      <c r="A14" s="24"/>
      <c r="B14" s="43" t="s">
        <v>39</v>
      </c>
      <c r="C14" s="44"/>
      <c r="D14" s="45"/>
      <c r="E14" s="46"/>
      <c r="F14" s="46"/>
      <c r="G14" s="46"/>
      <c r="H14" s="46"/>
      <c r="I14" s="46"/>
      <c r="J14" s="46"/>
      <c r="K14" s="46"/>
      <c r="L14" s="46"/>
      <c r="M14" s="46"/>
      <c r="N14" s="46"/>
      <c r="O14" s="46"/>
      <c r="P14" s="46"/>
      <c r="Q14" s="47"/>
      <c r="R14" s="48"/>
      <c r="S14" s="44"/>
    </row>
    <row r="15" spans="1:19" x14ac:dyDescent="0.15">
      <c r="A15" s="24"/>
      <c r="B15" s="25"/>
      <c r="C15" s="26" t="s">
        <v>40</v>
      </c>
      <c r="D15" s="27"/>
      <c r="E15" s="28"/>
      <c r="F15" s="28"/>
      <c r="G15" s="28"/>
      <c r="H15" s="28"/>
      <c r="I15" s="28"/>
      <c r="J15" s="28"/>
      <c r="K15" s="28"/>
      <c r="L15" s="28"/>
      <c r="M15" s="28"/>
      <c r="N15" s="28"/>
      <c r="O15" s="28"/>
      <c r="P15" s="28"/>
      <c r="Q15" s="29"/>
      <c r="R15" s="26"/>
      <c r="S15" s="30"/>
    </row>
    <row r="16" spans="1:19" x14ac:dyDescent="0.15">
      <c r="A16" s="24"/>
      <c r="B16" s="25"/>
      <c r="C16" s="38" t="s">
        <v>41</v>
      </c>
      <c r="D16" s="39"/>
      <c r="E16" s="40"/>
      <c r="F16" s="40"/>
      <c r="G16" s="40"/>
      <c r="H16" s="40"/>
      <c r="I16" s="40"/>
      <c r="J16" s="40"/>
      <c r="K16" s="40"/>
      <c r="L16" s="40"/>
      <c r="M16" s="40"/>
      <c r="N16" s="40"/>
      <c r="O16" s="40"/>
      <c r="P16" s="40"/>
      <c r="Q16" s="41"/>
      <c r="R16" s="38"/>
      <c r="S16" s="42"/>
    </row>
    <row r="17" spans="1:19" x14ac:dyDescent="0.15">
      <c r="A17" s="24"/>
      <c r="B17" s="25"/>
      <c r="C17" s="38" t="s">
        <v>42</v>
      </c>
      <c r="D17" s="39"/>
      <c r="E17" s="40"/>
      <c r="F17" s="40"/>
      <c r="G17" s="40"/>
      <c r="H17" s="40"/>
      <c r="I17" s="40"/>
      <c r="J17" s="40"/>
      <c r="K17" s="40"/>
      <c r="L17" s="40"/>
      <c r="M17" s="40"/>
      <c r="N17" s="40"/>
      <c r="O17" s="40"/>
      <c r="P17" s="40"/>
      <c r="Q17" s="41"/>
      <c r="R17" s="38"/>
      <c r="S17" s="42"/>
    </row>
    <row r="18" spans="1:19" x14ac:dyDescent="0.15">
      <c r="A18" s="37"/>
      <c r="B18" s="25"/>
      <c r="C18" s="38" t="s">
        <v>43</v>
      </c>
      <c r="D18" s="39"/>
      <c r="E18" s="40"/>
      <c r="F18" s="40"/>
      <c r="G18" s="40"/>
      <c r="H18" s="40"/>
      <c r="I18" s="40"/>
      <c r="J18" s="40"/>
      <c r="K18" s="40"/>
      <c r="L18" s="40"/>
      <c r="M18" s="40"/>
      <c r="N18" s="40"/>
      <c r="O18" s="40"/>
      <c r="P18" s="40"/>
      <c r="Q18" s="41"/>
      <c r="R18" s="38"/>
      <c r="S18" s="42"/>
    </row>
    <row r="19" spans="1:19" x14ac:dyDescent="0.15">
      <c r="A19" s="49"/>
      <c r="B19" s="46" t="s">
        <v>44</v>
      </c>
      <c r="C19" s="48"/>
      <c r="D19" s="45"/>
      <c r="E19" s="50"/>
      <c r="F19" s="50"/>
      <c r="G19" s="50"/>
      <c r="H19" s="50"/>
      <c r="I19" s="50"/>
      <c r="J19" s="50"/>
      <c r="K19" s="50"/>
      <c r="L19" s="50"/>
      <c r="M19" s="50"/>
      <c r="N19" s="50"/>
      <c r="O19" s="50"/>
      <c r="P19" s="50"/>
      <c r="Q19" s="51"/>
      <c r="R19" s="48"/>
      <c r="S19" s="44"/>
    </row>
    <row r="20" spans="1:19" x14ac:dyDescent="0.15">
      <c r="A20" s="49"/>
      <c r="B20" s="47" t="s">
        <v>45</v>
      </c>
      <c r="C20" s="44"/>
      <c r="D20" s="45"/>
      <c r="E20" s="46"/>
      <c r="F20" s="46"/>
      <c r="G20" s="46"/>
      <c r="H20" s="46"/>
      <c r="I20" s="46"/>
      <c r="J20" s="46"/>
      <c r="K20" s="46"/>
      <c r="L20" s="46"/>
      <c r="M20" s="46"/>
      <c r="N20" s="46"/>
      <c r="O20" s="46"/>
      <c r="P20" s="46"/>
      <c r="Q20" s="47"/>
      <c r="R20" s="48"/>
      <c r="S20" s="44"/>
    </row>
    <row r="21" spans="1:19" ht="12.75" thickBot="1" x14ac:dyDescent="0.2">
      <c r="A21" s="52"/>
      <c r="B21" s="53" t="s">
        <v>46</v>
      </c>
      <c r="C21" s="54"/>
      <c r="D21" s="55"/>
      <c r="E21" s="56"/>
      <c r="F21" s="56"/>
      <c r="G21" s="56"/>
      <c r="H21" s="56"/>
      <c r="I21" s="56"/>
      <c r="J21" s="56"/>
      <c r="K21" s="56"/>
      <c r="L21" s="56"/>
      <c r="M21" s="56"/>
      <c r="N21" s="56"/>
      <c r="O21" s="56"/>
      <c r="P21" s="56"/>
      <c r="Q21" s="57"/>
      <c r="R21" s="54"/>
      <c r="S21" s="58"/>
    </row>
    <row r="22" spans="1:19" x14ac:dyDescent="0.15">
      <c r="A22" s="59"/>
      <c r="B22" s="60"/>
      <c r="C22" s="60"/>
      <c r="D22" s="60"/>
      <c r="E22" s="60"/>
      <c r="F22" s="60"/>
      <c r="G22" s="60"/>
      <c r="H22" s="60"/>
      <c r="I22" s="60"/>
      <c r="J22" s="60"/>
      <c r="K22" s="60"/>
      <c r="L22" s="60"/>
      <c r="M22" s="60"/>
      <c r="N22" s="60"/>
      <c r="O22" s="60"/>
      <c r="P22" s="60"/>
      <c r="Q22" s="60"/>
      <c r="R22" s="60"/>
      <c r="S22" s="60"/>
    </row>
    <row r="23" spans="1:19" x14ac:dyDescent="0.15">
      <c r="A23" s="59"/>
      <c r="B23" s="60"/>
      <c r="C23" s="60"/>
      <c r="D23" s="60"/>
      <c r="E23" s="60"/>
      <c r="F23" s="60"/>
      <c r="G23" s="60"/>
      <c r="H23" s="60"/>
      <c r="I23" s="60"/>
      <c r="J23" s="60"/>
      <c r="K23" s="60"/>
      <c r="L23" s="60"/>
      <c r="M23" s="60"/>
      <c r="N23" s="60"/>
      <c r="O23" s="60"/>
      <c r="P23" s="60"/>
      <c r="Q23" s="60"/>
      <c r="R23" s="60"/>
      <c r="S23" s="60"/>
    </row>
    <row r="24" spans="1:19" ht="12.75" thickBot="1" x14ac:dyDescent="0.2">
      <c r="A24" s="61" t="s">
        <v>47</v>
      </c>
      <c r="B24" s="60"/>
      <c r="C24" s="60"/>
      <c r="D24" s="4"/>
      <c r="E24" s="4" t="s">
        <v>2</v>
      </c>
      <c r="F24" s="4" t="s">
        <v>3</v>
      </c>
      <c r="G24" s="4" t="s">
        <v>4</v>
      </c>
      <c r="H24" s="4" t="s">
        <v>5</v>
      </c>
      <c r="I24" s="4" t="s">
        <v>6</v>
      </c>
      <c r="J24" s="4" t="s">
        <v>7</v>
      </c>
      <c r="K24" s="4" t="s">
        <v>8</v>
      </c>
      <c r="L24" s="4" t="s">
        <v>9</v>
      </c>
      <c r="M24" s="4" t="s">
        <v>10</v>
      </c>
      <c r="N24" s="4" t="s">
        <v>11</v>
      </c>
      <c r="O24" s="4" t="s">
        <v>12</v>
      </c>
      <c r="P24" s="4" t="s">
        <v>13</v>
      </c>
      <c r="Q24" s="4" t="s">
        <v>14</v>
      </c>
      <c r="S24" s="4" t="s">
        <v>15</v>
      </c>
    </row>
    <row r="25" spans="1:19" x14ac:dyDescent="0.15">
      <c r="A25" s="62"/>
      <c r="B25" s="63"/>
      <c r="C25" s="64" t="s">
        <v>16</v>
      </c>
      <c r="D25" s="8" t="s">
        <v>17</v>
      </c>
      <c r="E25" s="9" t="s">
        <v>18</v>
      </c>
      <c r="F25" s="9" t="s">
        <v>19</v>
      </c>
      <c r="G25" s="9" t="s">
        <v>20</v>
      </c>
      <c r="H25" s="9" t="s">
        <v>21</v>
      </c>
      <c r="I25" s="9" t="s">
        <v>22</v>
      </c>
      <c r="J25" s="9" t="s">
        <v>23</v>
      </c>
      <c r="K25" s="9" t="s">
        <v>24</v>
      </c>
      <c r="L25" s="9" t="s">
        <v>25</v>
      </c>
      <c r="M25" s="9" t="s">
        <v>26</v>
      </c>
      <c r="N25" s="9" t="s">
        <v>27</v>
      </c>
      <c r="O25" s="9" t="s">
        <v>28</v>
      </c>
      <c r="P25" s="9" t="s">
        <v>29</v>
      </c>
      <c r="Q25" s="9" t="s">
        <v>76</v>
      </c>
      <c r="R25" s="10" t="s">
        <v>77</v>
      </c>
      <c r="S25" s="11" t="s">
        <v>30</v>
      </c>
    </row>
    <row r="26" spans="1:19" ht="12.75" thickBot="1" x14ac:dyDescent="0.2">
      <c r="A26" s="65"/>
      <c r="B26" s="66" t="s">
        <v>48</v>
      </c>
      <c r="C26" s="67"/>
      <c r="D26" s="13"/>
      <c r="E26" s="14"/>
      <c r="F26" s="14"/>
      <c r="G26" s="14"/>
      <c r="H26" s="14"/>
      <c r="I26" s="14"/>
      <c r="J26" s="14"/>
      <c r="K26" s="14"/>
      <c r="L26" s="14"/>
      <c r="M26" s="14"/>
      <c r="N26" s="14"/>
      <c r="O26" s="14"/>
      <c r="P26" s="14"/>
      <c r="Q26" s="15"/>
      <c r="R26" s="16"/>
      <c r="S26" s="12"/>
    </row>
    <row r="27" spans="1:19" ht="12.75" thickTop="1" x14ac:dyDescent="0.15">
      <c r="A27" s="68"/>
      <c r="B27" s="69" t="s">
        <v>49</v>
      </c>
      <c r="C27" s="70"/>
      <c r="D27" s="71"/>
      <c r="E27" s="71"/>
      <c r="F27" s="71"/>
      <c r="G27" s="71"/>
      <c r="H27" s="71"/>
      <c r="I27" s="71"/>
      <c r="J27" s="71"/>
      <c r="K27" s="71"/>
      <c r="L27" s="71"/>
      <c r="M27" s="71"/>
      <c r="N27" s="71"/>
      <c r="O27" s="71"/>
      <c r="P27" s="71"/>
      <c r="Q27" s="69"/>
      <c r="R27" s="72"/>
      <c r="S27" s="70"/>
    </row>
    <row r="28" spans="1:19" x14ac:dyDescent="0.15">
      <c r="A28" s="68"/>
      <c r="B28" s="69"/>
      <c r="C28" s="73" t="s">
        <v>50</v>
      </c>
      <c r="D28" s="74"/>
      <c r="E28" s="75"/>
      <c r="F28" s="75"/>
      <c r="G28" s="75"/>
      <c r="H28" s="75"/>
      <c r="I28" s="75"/>
      <c r="J28" s="75"/>
      <c r="K28" s="75"/>
      <c r="L28" s="75"/>
      <c r="M28" s="75"/>
      <c r="N28" s="75"/>
      <c r="O28" s="75"/>
      <c r="P28" s="75"/>
      <c r="Q28" s="76"/>
      <c r="R28" s="73"/>
      <c r="S28" s="77"/>
    </row>
    <row r="29" spans="1:19" x14ac:dyDescent="0.15">
      <c r="A29" s="68"/>
      <c r="B29" s="69"/>
      <c r="C29" s="78" t="s">
        <v>51</v>
      </c>
      <c r="D29" s="79"/>
      <c r="E29" s="80"/>
      <c r="F29" s="80"/>
      <c r="G29" s="80"/>
      <c r="H29" s="80"/>
      <c r="I29" s="80"/>
      <c r="J29" s="80"/>
      <c r="K29" s="80"/>
      <c r="L29" s="80"/>
      <c r="M29" s="80"/>
      <c r="N29" s="80"/>
      <c r="O29" s="80"/>
      <c r="P29" s="80"/>
      <c r="Q29" s="81"/>
      <c r="R29" s="78"/>
      <c r="S29" s="82"/>
    </row>
    <row r="30" spans="1:19" x14ac:dyDescent="0.15">
      <c r="A30" s="68"/>
      <c r="B30" s="69"/>
      <c r="C30" s="78" t="s">
        <v>52</v>
      </c>
      <c r="D30" s="79"/>
      <c r="E30" s="80"/>
      <c r="F30" s="80"/>
      <c r="G30" s="80"/>
      <c r="H30" s="80"/>
      <c r="I30" s="80"/>
      <c r="J30" s="80"/>
      <c r="K30" s="80"/>
      <c r="L30" s="80"/>
      <c r="M30" s="80"/>
      <c r="N30" s="80"/>
      <c r="O30" s="80"/>
      <c r="P30" s="80"/>
      <c r="Q30" s="81"/>
      <c r="R30" s="78"/>
      <c r="S30" s="82"/>
    </row>
    <row r="31" spans="1:19" x14ac:dyDescent="0.15">
      <c r="A31" s="83"/>
      <c r="B31" s="84"/>
      <c r="C31" s="85" t="s">
        <v>43</v>
      </c>
      <c r="D31" s="86"/>
      <c r="E31" s="87"/>
      <c r="F31" s="87"/>
      <c r="G31" s="87"/>
      <c r="H31" s="87"/>
      <c r="I31" s="87"/>
      <c r="J31" s="87"/>
      <c r="K31" s="87"/>
      <c r="L31" s="87"/>
      <c r="M31" s="87"/>
      <c r="N31" s="87"/>
      <c r="O31" s="87"/>
      <c r="P31" s="87"/>
      <c r="Q31" s="88"/>
      <c r="R31" s="85"/>
      <c r="S31" s="89"/>
    </row>
    <row r="32" spans="1:19" x14ac:dyDescent="0.15">
      <c r="A32" s="68"/>
      <c r="B32" s="69" t="s">
        <v>53</v>
      </c>
      <c r="C32" s="70"/>
      <c r="D32" s="71"/>
      <c r="E32" s="71"/>
      <c r="F32" s="71"/>
      <c r="G32" s="71"/>
      <c r="H32" s="71"/>
      <c r="I32" s="71"/>
      <c r="J32" s="71"/>
      <c r="K32" s="71"/>
      <c r="L32" s="71"/>
      <c r="M32" s="71"/>
      <c r="N32" s="71"/>
      <c r="O32" s="71"/>
      <c r="P32" s="71"/>
      <c r="Q32" s="69"/>
      <c r="R32" s="72"/>
      <c r="S32" s="70"/>
    </row>
    <row r="33" spans="1:19" x14ac:dyDescent="0.15">
      <c r="A33" s="68"/>
      <c r="B33" s="69"/>
      <c r="C33" s="73" t="s">
        <v>54</v>
      </c>
      <c r="D33" s="74"/>
      <c r="E33" s="75"/>
      <c r="F33" s="75"/>
      <c r="G33" s="75"/>
      <c r="H33" s="75"/>
      <c r="I33" s="75"/>
      <c r="J33" s="75"/>
      <c r="K33" s="75"/>
      <c r="L33" s="75"/>
      <c r="M33" s="75"/>
      <c r="N33" s="75"/>
      <c r="O33" s="75"/>
      <c r="P33" s="75"/>
      <c r="Q33" s="76"/>
      <c r="R33" s="73"/>
      <c r="S33" s="77"/>
    </row>
    <row r="34" spans="1:19" x14ac:dyDescent="0.15">
      <c r="A34" s="68"/>
      <c r="B34" s="69"/>
      <c r="C34" s="78" t="s">
        <v>55</v>
      </c>
      <c r="D34" s="79"/>
      <c r="E34" s="80"/>
      <c r="F34" s="80"/>
      <c r="G34" s="80"/>
      <c r="H34" s="80"/>
      <c r="I34" s="80"/>
      <c r="J34" s="80"/>
      <c r="K34" s="80"/>
      <c r="L34" s="80"/>
      <c r="M34" s="80"/>
      <c r="N34" s="80"/>
      <c r="O34" s="80"/>
      <c r="P34" s="80"/>
      <c r="Q34" s="81"/>
      <c r="R34" s="78"/>
      <c r="S34" s="82"/>
    </row>
    <row r="35" spans="1:19" x14ac:dyDescent="0.15">
      <c r="A35" s="68"/>
      <c r="B35" s="69"/>
      <c r="C35" s="78" t="s">
        <v>56</v>
      </c>
      <c r="D35" s="79"/>
      <c r="E35" s="80"/>
      <c r="F35" s="80"/>
      <c r="G35" s="80"/>
      <c r="H35" s="80"/>
      <c r="I35" s="80"/>
      <c r="J35" s="80"/>
      <c r="K35" s="80"/>
      <c r="L35" s="80"/>
      <c r="M35" s="80"/>
      <c r="N35" s="80"/>
      <c r="O35" s="80"/>
      <c r="P35" s="80"/>
      <c r="Q35" s="81"/>
      <c r="R35" s="78"/>
      <c r="S35" s="82"/>
    </row>
    <row r="36" spans="1:19" x14ac:dyDescent="0.15">
      <c r="A36" s="68"/>
      <c r="B36" s="60"/>
      <c r="C36" s="85" t="s">
        <v>43</v>
      </c>
      <c r="D36" s="86"/>
      <c r="E36" s="87"/>
      <c r="F36" s="87"/>
      <c r="G36" s="87"/>
      <c r="H36" s="87"/>
      <c r="I36" s="87"/>
      <c r="J36" s="87"/>
      <c r="K36" s="87"/>
      <c r="L36" s="87"/>
      <c r="M36" s="87"/>
      <c r="N36" s="87"/>
      <c r="O36" s="87"/>
      <c r="P36" s="87"/>
      <c r="Q36" s="88"/>
      <c r="R36" s="85"/>
      <c r="S36" s="89"/>
    </row>
    <row r="37" spans="1:19" x14ac:dyDescent="0.15">
      <c r="A37" s="90"/>
      <c r="B37" s="91" t="s">
        <v>72</v>
      </c>
      <c r="C37" s="92"/>
      <c r="D37" s="93"/>
      <c r="E37" s="93"/>
      <c r="F37" s="93"/>
      <c r="G37" s="93"/>
      <c r="H37" s="93"/>
      <c r="I37" s="93"/>
      <c r="J37" s="93"/>
      <c r="K37" s="93"/>
      <c r="L37" s="93"/>
      <c r="M37" s="93"/>
      <c r="N37" s="93"/>
      <c r="O37" s="93"/>
      <c r="P37" s="93"/>
      <c r="Q37" s="91"/>
      <c r="R37" s="94"/>
      <c r="S37" s="92"/>
    </row>
    <row r="38" spans="1:19" x14ac:dyDescent="0.15">
      <c r="A38" s="83"/>
      <c r="B38" s="84" t="s">
        <v>57</v>
      </c>
      <c r="C38" s="89"/>
      <c r="D38" s="86"/>
      <c r="E38" s="86"/>
      <c r="F38" s="86"/>
      <c r="G38" s="86"/>
      <c r="H38" s="86"/>
      <c r="I38" s="86"/>
      <c r="J38" s="86"/>
      <c r="K38" s="86"/>
      <c r="L38" s="86"/>
      <c r="M38" s="86"/>
      <c r="N38" s="86"/>
      <c r="O38" s="86"/>
      <c r="P38" s="86"/>
      <c r="Q38" s="84"/>
      <c r="R38" s="85"/>
      <c r="S38" s="89"/>
    </row>
    <row r="39" spans="1:19" x14ac:dyDescent="0.15">
      <c r="A39" s="90"/>
      <c r="B39" s="91" t="s">
        <v>73</v>
      </c>
      <c r="C39" s="92"/>
      <c r="D39" s="93"/>
      <c r="E39" s="93"/>
      <c r="F39" s="93"/>
      <c r="G39" s="93"/>
      <c r="H39" s="93"/>
      <c r="I39" s="93"/>
      <c r="J39" s="93"/>
      <c r="K39" s="93"/>
      <c r="L39" s="93"/>
      <c r="M39" s="93"/>
      <c r="N39" s="93"/>
      <c r="O39" s="93"/>
      <c r="P39" s="93"/>
      <c r="Q39" s="91"/>
      <c r="R39" s="94"/>
      <c r="S39" s="92"/>
    </row>
    <row r="40" spans="1:19" ht="12.75" thickBot="1" x14ac:dyDescent="0.2">
      <c r="A40" s="95"/>
      <c r="B40" s="96" t="s">
        <v>58</v>
      </c>
      <c r="C40" s="97"/>
      <c r="D40" s="98"/>
      <c r="E40" s="98"/>
      <c r="F40" s="98"/>
      <c r="G40" s="98"/>
      <c r="H40" s="98"/>
      <c r="I40" s="98"/>
      <c r="J40" s="98"/>
      <c r="K40" s="98"/>
      <c r="L40" s="98"/>
      <c r="M40" s="98"/>
      <c r="N40" s="98"/>
      <c r="O40" s="98"/>
      <c r="P40" s="98"/>
      <c r="Q40" s="96"/>
      <c r="R40" s="99"/>
      <c r="S40" s="97"/>
    </row>
    <row r="41" spans="1:19" x14ac:dyDescent="0.15">
      <c r="A41" s="69"/>
      <c r="B41" s="69"/>
      <c r="C41" s="69"/>
      <c r="D41" s="69"/>
      <c r="E41" s="69"/>
      <c r="F41" s="69"/>
      <c r="G41" s="69"/>
      <c r="H41" s="69"/>
      <c r="I41" s="69"/>
      <c r="J41" s="69"/>
      <c r="K41" s="69"/>
      <c r="L41" s="69"/>
      <c r="M41" s="69"/>
      <c r="N41" s="69"/>
      <c r="O41" s="69"/>
      <c r="P41" s="69"/>
      <c r="Q41" s="69"/>
      <c r="R41" s="69"/>
      <c r="S41" s="69"/>
    </row>
    <row r="42" spans="1:19" x14ac:dyDescent="0.15">
      <c r="A42" s="69" t="s">
        <v>59</v>
      </c>
      <c r="B42" s="69"/>
      <c r="C42" s="69"/>
      <c r="D42" s="69"/>
      <c r="E42" s="69"/>
      <c r="F42" s="69"/>
      <c r="G42" s="69"/>
      <c r="H42" s="69"/>
      <c r="I42" s="69"/>
      <c r="J42" s="69"/>
      <c r="K42" s="69"/>
      <c r="L42" s="69"/>
      <c r="M42" s="69"/>
      <c r="N42" s="69"/>
      <c r="O42" s="69"/>
      <c r="P42" s="69"/>
      <c r="Q42" s="69"/>
      <c r="R42" s="69"/>
      <c r="S42" s="69"/>
    </row>
    <row r="43" spans="1:19" x14ac:dyDescent="0.15">
      <c r="A43" s="69"/>
      <c r="B43" s="69"/>
      <c r="C43" s="100" t="s">
        <v>60</v>
      </c>
      <c r="D43" s="100"/>
      <c r="E43" s="100"/>
      <c r="F43" s="100"/>
      <c r="G43" s="100"/>
      <c r="H43" s="100"/>
      <c r="I43" s="100"/>
      <c r="J43" s="100"/>
      <c r="K43" s="100"/>
      <c r="L43" s="100"/>
      <c r="M43" s="100"/>
      <c r="N43" s="100"/>
      <c r="O43" s="100"/>
      <c r="P43" s="100"/>
      <c r="Q43" s="100"/>
      <c r="R43" s="69"/>
      <c r="S43" s="69"/>
    </row>
    <row r="44" spans="1:19" x14ac:dyDescent="0.15">
      <c r="A44" s="69"/>
      <c r="B44" s="69"/>
      <c r="C44" s="100" t="s">
        <v>61</v>
      </c>
      <c r="D44" s="100"/>
      <c r="E44" s="69"/>
      <c r="F44" s="69"/>
      <c r="G44" s="69"/>
      <c r="H44" s="69"/>
      <c r="I44" s="69"/>
      <c r="J44" s="69"/>
      <c r="K44" s="69"/>
      <c r="L44" s="69"/>
      <c r="M44" s="69"/>
      <c r="N44" s="69"/>
      <c r="O44" s="69"/>
      <c r="P44" s="69"/>
      <c r="Q44" s="69"/>
      <c r="R44" s="69"/>
      <c r="S44" s="69"/>
    </row>
    <row r="45" spans="1:19" x14ac:dyDescent="0.15">
      <c r="A45" s="69"/>
      <c r="B45" s="69"/>
      <c r="C45" s="100" t="s">
        <v>74</v>
      </c>
      <c r="D45" s="100"/>
      <c r="E45" s="69"/>
      <c r="F45" s="69"/>
      <c r="G45" s="69"/>
      <c r="H45" s="69"/>
      <c r="I45" s="69"/>
      <c r="J45" s="69"/>
      <c r="K45" s="69"/>
      <c r="L45" s="69"/>
      <c r="M45" s="69"/>
      <c r="N45" s="69"/>
      <c r="O45" s="69"/>
      <c r="P45" s="69"/>
      <c r="Q45" s="69"/>
      <c r="R45" s="69"/>
      <c r="S45" s="69"/>
    </row>
    <row r="46" spans="1:19" x14ac:dyDescent="0.15">
      <c r="A46" s="69"/>
      <c r="B46" s="69"/>
      <c r="C46" s="100" t="s">
        <v>75</v>
      </c>
      <c r="D46" s="100"/>
      <c r="E46" s="69"/>
      <c r="F46" s="69"/>
      <c r="G46" s="69"/>
      <c r="H46" s="69"/>
      <c r="I46" s="69"/>
      <c r="J46" s="69"/>
      <c r="K46" s="69"/>
      <c r="L46" s="69"/>
      <c r="M46" s="69"/>
      <c r="N46" s="69"/>
      <c r="O46" s="69"/>
      <c r="P46" s="69"/>
      <c r="Q46" s="69"/>
      <c r="R46" s="69"/>
      <c r="S46" s="69"/>
    </row>
    <row r="47" spans="1:19" x14ac:dyDescent="0.15">
      <c r="A47" s="69"/>
      <c r="B47" s="69"/>
      <c r="C47" s="69"/>
      <c r="D47" s="69"/>
      <c r="E47" s="69"/>
      <c r="F47" s="69"/>
      <c r="G47" s="69"/>
      <c r="H47" s="69"/>
      <c r="I47" s="69"/>
      <c r="J47" s="69"/>
      <c r="K47" s="69"/>
      <c r="L47" s="69"/>
      <c r="M47" s="69"/>
      <c r="N47" s="69"/>
      <c r="O47" s="69"/>
      <c r="P47" s="69"/>
      <c r="Q47" s="69"/>
      <c r="R47" s="69"/>
      <c r="S47" s="69"/>
    </row>
    <row r="48" spans="1:19" x14ac:dyDescent="0.15">
      <c r="A48" s="59"/>
      <c r="B48" s="60" t="s">
        <v>376</v>
      </c>
      <c r="C48" s="60"/>
      <c r="D48" s="60"/>
      <c r="F48" s="60"/>
      <c r="H48" s="60"/>
      <c r="J48" s="60"/>
      <c r="L48" s="60"/>
      <c r="N48" s="60"/>
      <c r="P48" s="60"/>
      <c r="Q48" s="60"/>
    </row>
    <row r="49" spans="1:3" x14ac:dyDescent="0.15">
      <c r="A49" s="59"/>
      <c r="B49" s="1" t="s">
        <v>377</v>
      </c>
      <c r="C49" s="60"/>
    </row>
    <row r="50" spans="1:3" x14ac:dyDescent="0.15">
      <c r="A50" s="59"/>
      <c r="B50" s="1" t="s">
        <v>378</v>
      </c>
      <c r="C50" s="60"/>
    </row>
    <row r="51" spans="1:3" x14ac:dyDescent="0.15">
      <c r="A51" s="59"/>
      <c r="B51" s="60" t="s">
        <v>374</v>
      </c>
      <c r="C51" s="60"/>
    </row>
    <row r="52" spans="1:3" x14ac:dyDescent="0.15">
      <c r="A52" s="59"/>
      <c r="B52" s="60"/>
      <c r="C52" s="60"/>
    </row>
    <row r="53" spans="1:3" x14ac:dyDescent="0.15">
      <c r="A53" s="59"/>
      <c r="B53" s="60"/>
      <c r="C53" s="60"/>
    </row>
    <row r="54" spans="1:3" x14ac:dyDescent="0.15">
      <c r="A54" s="59"/>
      <c r="B54" s="60"/>
      <c r="C54" s="60"/>
    </row>
    <row r="55" spans="1:3" x14ac:dyDescent="0.15">
      <c r="A55" s="59"/>
      <c r="B55" s="60"/>
      <c r="C55" s="60"/>
    </row>
    <row r="56" spans="1:3" x14ac:dyDescent="0.15">
      <c r="A56" s="59"/>
      <c r="B56" s="60"/>
      <c r="C56" s="60"/>
    </row>
    <row r="57" spans="1:3" x14ac:dyDescent="0.15">
      <c r="A57" s="59"/>
      <c r="B57" s="60"/>
      <c r="C57" s="60"/>
    </row>
    <row r="58" spans="1:3" x14ac:dyDescent="0.15">
      <c r="A58" s="59"/>
      <c r="B58" s="60"/>
      <c r="C58" s="60"/>
    </row>
    <row r="59" spans="1:3" x14ac:dyDescent="0.15">
      <c r="A59" s="59"/>
      <c r="B59" s="60"/>
      <c r="C59" s="60"/>
    </row>
    <row r="60" spans="1:3" x14ac:dyDescent="0.15">
      <c r="A60" s="59"/>
      <c r="B60" s="60"/>
      <c r="C60" s="60"/>
    </row>
    <row r="61" spans="1:3" x14ac:dyDescent="0.15">
      <c r="A61" s="59"/>
      <c r="B61" s="60"/>
      <c r="C61" s="60"/>
    </row>
    <row r="62" spans="1:3" x14ac:dyDescent="0.15">
      <c r="A62" s="60"/>
      <c r="B62" s="60"/>
      <c r="C62" s="60"/>
    </row>
    <row r="63" spans="1:3" x14ac:dyDescent="0.15">
      <c r="A63" s="60"/>
      <c r="B63" s="60"/>
      <c r="C63" s="60"/>
    </row>
    <row r="64" spans="1:3" x14ac:dyDescent="0.15">
      <c r="A64" s="60"/>
      <c r="B64" s="60"/>
      <c r="C64" s="60"/>
    </row>
    <row r="65" spans="1:3" x14ac:dyDescent="0.15">
      <c r="A65" s="60"/>
      <c r="B65" s="60"/>
      <c r="C65" s="60"/>
    </row>
    <row r="66" spans="1:3" x14ac:dyDescent="0.15">
      <c r="A66" s="60"/>
      <c r="B66" s="60"/>
      <c r="C66" s="60"/>
    </row>
  </sheetData>
  <mergeCells count="1">
    <mergeCell ref="A6:B6"/>
  </mergeCells>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様式１－１ 表紙</vt:lpstr>
      <vt:lpstr>様式１－１ 質問内容</vt:lpstr>
      <vt:lpstr>★様式５－１０</vt:lpstr>
      <vt:lpstr>★様式５－１１</vt:lpstr>
      <vt:lpstr>★様式８－２</vt:lpstr>
      <vt:lpstr>★様式８－３</vt:lpstr>
      <vt:lpstr>★様式８－４</vt:lpstr>
      <vt:lpstr>★様式８－５ </vt:lpstr>
      <vt:lpstr>様式５－１０</vt:lpstr>
      <vt:lpstr>様式５－１１</vt:lpstr>
      <vt:lpstr>様式８－２</vt:lpstr>
      <vt:lpstr>様式８－３</vt:lpstr>
      <vt:lpstr>様式８－４</vt:lpstr>
      <vt:lpstr>様式８－５</vt:lpstr>
      <vt:lpstr>'★様式８－２'!Print_Area</vt:lpstr>
      <vt:lpstr>'★様式８－３'!Print_Area</vt:lpstr>
      <vt:lpstr>'★様式８－４'!Print_Area</vt:lpstr>
      <vt:lpstr>'様式１－１ 質問内容'!Print_Area</vt:lpstr>
      <vt:lpstr>'様式１－１ 表紙'!Print_Area</vt:lpstr>
      <vt:lpstr>'様式８－２'!Print_Area</vt:lpstr>
      <vt:lpstr>'様式８－３'!Print_Area</vt:lpstr>
      <vt:lpstr>'★様式８－２'!Print_Titles</vt:lpstr>
      <vt:lpstr>'★様式８－３'!Print_Titles</vt:lpstr>
      <vt:lpstr>'様式８－２'!Print_Titles</vt:lpstr>
      <vt:lpstr>'様式８－３'!Print_Titles</vt:lpstr>
      <vt:lpstr>'★様式８－２'!school</vt:lpstr>
      <vt:lpstr>school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松山市立小中学校空調設備整備PFI事業 様式集</dc:title>
  <dc:creator>松山市</dc:creator>
  <cp:lastModifiedBy>matsuyamashi</cp:lastModifiedBy>
  <cp:lastPrinted>2016-07-11T08:31:46Z</cp:lastPrinted>
  <dcterms:created xsi:type="dcterms:W3CDTF">2014-06-09T01:55:13Z</dcterms:created>
  <dcterms:modified xsi:type="dcterms:W3CDTF">2016-07-11T08:31:52Z</dcterms:modified>
</cp:coreProperties>
</file>