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2AD19032-4DF3-4B3B-BB29-6D80E42A8C0E}" xr6:coauthVersionLast="47" xr6:coauthVersionMax="47" xr10:uidLastSave="{00000000-0000-0000-0000-000000000000}"/>
  <bookViews>
    <workbookView xWindow="-120" yWindow="-120" windowWidth="20730" windowHeight="11040" xr2:uid="{00000000-000D-0000-FFFF-FFFF00000000}"/>
  </bookViews>
  <sheets>
    <sheet name="様式１" sheetId="7" r:id="rId1"/>
    <sheet name="様式２" sheetId="1" r:id="rId2"/>
    <sheet name="様式１ (記入例)" sheetId="11" r:id="rId3"/>
    <sheet name="様式２（記入例）" sheetId="10" r:id="rId4"/>
    <sheet name="単価" sheetId="6" state="hidden" r:id="rId5"/>
  </sheets>
  <definedNames>
    <definedName name="PA" localSheetId="1">様式２!$A$2:$K$34</definedName>
    <definedName name="PA" localSheetId="3">'様式２（記入例）'!$A$2:$K$34</definedName>
    <definedName name="_xlnm.Print_Area" localSheetId="0">様式１!$A$1:$M$43</definedName>
    <definedName name="_xlnm.Print_Area" localSheetId="1">様式２!$A$1:$K$33</definedName>
    <definedName name="_xlnm.Print_Area" localSheetId="3">'様式２（記入例）'!$A$1:$K$33</definedName>
    <definedName name="_xlnm.Print_Titles" localSheetId="1">様式２!$4:$9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1" l="1"/>
  <c r="J24" i="11"/>
  <c r="E27" i="11"/>
  <c r="J27" i="11" s="1"/>
  <c r="E26" i="11"/>
  <c r="J26" i="11" s="1"/>
  <c r="E25" i="11"/>
  <c r="J25" i="11" s="1"/>
  <c r="E23" i="11"/>
  <c r="J23" i="11" s="1"/>
  <c r="E22" i="11"/>
  <c r="J22" i="11" s="1"/>
  <c r="E21" i="11"/>
  <c r="J21" i="11" s="1"/>
  <c r="H17" i="7"/>
  <c r="A6" i="11"/>
  <c r="I29" i="10"/>
  <c r="H29" i="10"/>
  <c r="I28" i="10"/>
  <c r="H28" i="10"/>
  <c r="I27" i="10"/>
  <c r="H27" i="10"/>
  <c r="I26" i="10"/>
  <c r="H26" i="10"/>
  <c r="I25" i="10"/>
  <c r="H25" i="10"/>
  <c r="I24" i="10"/>
  <c r="H24" i="10"/>
  <c r="I23" i="10"/>
  <c r="H23" i="10"/>
  <c r="I22" i="10"/>
  <c r="H22" i="10"/>
  <c r="I21" i="10"/>
  <c r="H21" i="10"/>
  <c r="I20" i="10"/>
  <c r="H20" i="10"/>
  <c r="I19" i="10"/>
  <c r="H19" i="10"/>
  <c r="I18" i="10"/>
  <c r="H18" i="10"/>
  <c r="G31" i="10"/>
  <c r="F31" i="10"/>
  <c r="E31" i="10"/>
  <c r="G30" i="10"/>
  <c r="F30" i="10"/>
  <c r="E30" i="10"/>
  <c r="I17" i="10"/>
  <c r="H17" i="10"/>
  <c r="I16" i="10"/>
  <c r="H16" i="10"/>
  <c r="I15" i="10"/>
  <c r="H15" i="10"/>
  <c r="I14" i="10"/>
  <c r="H14" i="10"/>
  <c r="H31" i="10" s="1"/>
  <c r="I13" i="10"/>
  <c r="H13" i="10"/>
  <c r="I12" i="10"/>
  <c r="H12" i="10"/>
  <c r="I11" i="10"/>
  <c r="H11" i="10"/>
  <c r="A11" i="10"/>
  <c r="A12" i="10" s="1"/>
  <c r="A13" i="10" s="1"/>
  <c r="A14" i="10" s="1"/>
  <c r="A15" i="10" s="1"/>
  <c r="A16" i="10" s="1"/>
  <c r="A17" i="10" s="1"/>
  <c r="A18" i="10" s="1"/>
  <c r="A19" i="10" s="1"/>
  <c r="A20" i="10" s="1"/>
  <c r="A21" i="10" s="1"/>
  <c r="A22" i="10" s="1"/>
  <c r="A23" i="10" s="1"/>
  <c r="A24" i="10" s="1"/>
  <c r="A25" i="10" s="1"/>
  <c r="A26" i="10" s="1"/>
  <c r="A27" i="10" s="1"/>
  <c r="A28" i="10" s="1"/>
  <c r="A29" i="10" s="1"/>
  <c r="I10" i="10"/>
  <c r="I30" i="10" s="1"/>
  <c r="H10" i="10"/>
  <c r="A6" i="7"/>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I10" i="1"/>
  <c r="I30" i="1"/>
  <c r="J24" i="7" s="1"/>
  <c r="H10" i="1"/>
  <c r="H30" i="1" s="1"/>
  <c r="I31" i="1"/>
  <c r="J28" i="7" s="1"/>
  <c r="H31" i="1"/>
  <c r="G31" i="1"/>
  <c r="E27" i="7" s="1"/>
  <c r="J27" i="7" s="1"/>
  <c r="G30" i="1"/>
  <c r="E23" i="7" s="1"/>
  <c r="J23" i="7" s="1"/>
  <c r="F31" i="1"/>
  <c r="E26" i="7" s="1"/>
  <c r="J26" i="7" s="1"/>
  <c r="F30" i="1"/>
  <c r="E22" i="7" s="1"/>
  <c r="J22" i="7" s="1"/>
  <c r="E30" i="1"/>
  <c r="E21" i="7" s="1"/>
  <c r="J21" i="7" s="1"/>
  <c r="E31" i="1"/>
  <c r="E25" i="7" s="1"/>
  <c r="J25" i="7" s="1"/>
  <c r="J30" i="11" l="1"/>
  <c r="J29" i="11"/>
  <c r="H17" i="11" s="1"/>
  <c r="J29" i="7"/>
  <c r="E16" i="7" s="1"/>
  <c r="J30" i="7"/>
  <c r="I31" i="10"/>
  <c r="H30" i="10"/>
  <c r="A11" i="1"/>
  <c r="A12" i="1" s="1"/>
  <c r="J16" i="11" l="1"/>
  <c r="H16" i="11"/>
  <c r="F16" i="11"/>
  <c r="I16" i="11"/>
  <c r="K16" i="11"/>
  <c r="E16" i="11"/>
  <c r="D16" i="11"/>
  <c r="G16" i="11"/>
  <c r="F16" i="7"/>
  <c r="G16" i="7"/>
  <c r="J16" i="7"/>
  <c r="D16" i="7"/>
  <c r="H16" i="7"/>
  <c r="I16" i="7"/>
  <c r="K16" i="7"/>
  <c r="A13" i="1"/>
  <c r="A14" i="1" s="1"/>
  <c r="A15" i="1" s="1"/>
  <c r="A16" i="1" s="1"/>
  <c r="A17" i="1" s="1"/>
  <c r="A18" i="1" s="1"/>
  <c r="A19" i="1" s="1"/>
  <c r="A20" i="1" s="1"/>
  <c r="A21" i="1" s="1"/>
  <c r="A22" i="1" s="1"/>
  <c r="A23" i="1" s="1"/>
  <c r="A24" i="1" s="1"/>
  <c r="A25" i="1" s="1"/>
  <c r="A26" i="1" s="1"/>
  <c r="A27" i="1" s="1"/>
  <c r="A28" i="1" s="1"/>
  <c r="A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BA4A40F2-E0AF-4C00-85A5-0E40BA57A05C}">
      <text>
        <r>
          <rPr>
            <b/>
            <sz val="9"/>
            <color indexed="81"/>
            <rFont val="MS P ゴシック"/>
            <family val="3"/>
            <charset val="128"/>
          </rPr>
          <t>記入例を御参照ください。（シートの一番下にある「記入例」のタブをクリックしてください。）</t>
        </r>
        <r>
          <rPr>
            <sz val="9"/>
            <color indexed="81"/>
            <rFont val="MS P ゴシック"/>
            <family val="3"/>
            <charset val="128"/>
          </rPr>
          <t xml:space="preserve">
注）契約単価、処遇改善加算相当分のセルは、自動計算となっていますので、削除しないようにしてください。ただし、処遇改善加算相当分を辞退される場合は、空欄もしくはゼロ（0〉と入力して、御提出ください。</t>
        </r>
      </text>
    </comment>
  </commentList>
</comments>
</file>

<file path=xl/sharedStrings.xml><?xml version="1.0" encoding="utf-8"?>
<sst xmlns="http://schemas.openxmlformats.org/spreadsheetml/2006/main" count="237" uniqueCount="100">
  <si>
    <t>事業所名</t>
  </si>
  <si>
    <t>№</t>
  </si>
  <si>
    <t>氏名</t>
  </si>
  <si>
    <t>被保険者
番号</t>
  </si>
  <si>
    <t>担当
ケアマネ</t>
  </si>
  <si>
    <t>ケアマネ
登録番号</t>
  </si>
  <si>
    <t>合　　計</t>
  </si>
  <si>
    <t>＊記入欄が不足する場合は、適宜コピーして使用してください。</t>
  </si>
  <si>
    <t>＊担当ケアマネの氏名・ケアマネ登録番号については、初回と担当ケアマネが変更の時のみ記入してください。</t>
  </si>
  <si>
    <t>計画作成
年月</t>
    <phoneticPr fontId="5"/>
  </si>
  <si>
    <t xml:space="preserve">   年   月分</t>
    <phoneticPr fontId="5"/>
  </si>
  <si>
    <t>介護予防支援および介護予防ケアマネジメント業務委託料請求明細書兼報告書</t>
    <rPh sb="9" eb="11">
      <t>カイゴ</t>
    </rPh>
    <rPh sb="11" eb="13">
      <t>ヨボウ</t>
    </rPh>
    <phoneticPr fontId="5"/>
  </si>
  <si>
    <t>A</t>
    <phoneticPr fontId="5"/>
  </si>
  <si>
    <t>松山　太郎</t>
    <rPh sb="0" eb="2">
      <t>マツヤマ</t>
    </rPh>
    <rPh sb="3" eb="5">
      <t>タロウ</t>
    </rPh>
    <phoneticPr fontId="5"/>
  </si>
  <si>
    <t>松山　花子</t>
    <rPh sb="0" eb="2">
      <t>マツヤマ</t>
    </rPh>
    <rPh sb="3" eb="5">
      <t>ハナコ</t>
    </rPh>
    <phoneticPr fontId="5"/>
  </si>
  <si>
    <t>愛媛　次郎</t>
    <rPh sb="0" eb="2">
      <t>エヒメ</t>
    </rPh>
    <rPh sb="3" eb="5">
      <t>ジロウ</t>
    </rPh>
    <phoneticPr fontId="5"/>
  </si>
  <si>
    <t>愛媛　椿</t>
    <rPh sb="0" eb="2">
      <t>エヒメ</t>
    </rPh>
    <rPh sb="3" eb="4">
      <t>ツバキ</t>
    </rPh>
    <phoneticPr fontId="5"/>
  </si>
  <si>
    <t xml:space="preserve">    年    月     日</t>
    <phoneticPr fontId="5"/>
  </si>
  <si>
    <t>（　　　　年　　月分）</t>
    <phoneticPr fontId="5"/>
  </si>
  <si>
    <t>　　　様式２</t>
    <rPh sb="3" eb="5">
      <t>ヨウシキ</t>
    </rPh>
    <phoneticPr fontId="5"/>
  </si>
  <si>
    <t>B</t>
    <phoneticPr fontId="5"/>
  </si>
  <si>
    <t>C</t>
    <phoneticPr fontId="5"/>
  </si>
  <si>
    <t>D</t>
    <phoneticPr fontId="5"/>
  </si>
  <si>
    <t>処遇改善加算相当分</t>
    <rPh sb="0" eb="2">
      <t>ショグウ</t>
    </rPh>
    <rPh sb="2" eb="4">
      <t>カイゼン</t>
    </rPh>
    <rPh sb="4" eb="6">
      <t>カサン</t>
    </rPh>
    <rPh sb="6" eb="9">
      <t>ソウトウブン</t>
    </rPh>
    <rPh sb="8" eb="9">
      <t>ブン</t>
    </rPh>
    <phoneticPr fontId="5"/>
  </si>
  <si>
    <t>初回加算</t>
    <phoneticPr fontId="5"/>
  </si>
  <si>
    <t>該当</t>
  </si>
  <si>
    <t>契約単価
（処遇改善加算分除く）</t>
    <rPh sb="0" eb="4">
      <t>ケイヤクタンカ</t>
    </rPh>
    <rPh sb="6" eb="14">
      <t>ショグウカイゼンカサンブンノゾ</t>
    </rPh>
    <phoneticPr fontId="5"/>
  </si>
  <si>
    <t>通常単価</t>
    <rPh sb="0" eb="4">
      <t>ツウジョウタンカ</t>
    </rPh>
    <phoneticPr fontId="5"/>
  </si>
  <si>
    <t>加算</t>
    <rPh sb="0" eb="2">
      <t>カサン</t>
    </rPh>
    <phoneticPr fontId="5"/>
  </si>
  <si>
    <t>予防・マネジメント</t>
    <rPh sb="0" eb="2">
      <t>ヨボウ</t>
    </rPh>
    <phoneticPr fontId="5"/>
  </si>
  <si>
    <t>初回</t>
    <rPh sb="0" eb="2">
      <t>ショカイ</t>
    </rPh>
    <phoneticPr fontId="5"/>
  </si>
  <si>
    <t>委託連携加算</t>
    <rPh sb="0" eb="6">
      <t>イタクレンケイカサン</t>
    </rPh>
    <phoneticPr fontId="5"/>
  </si>
  <si>
    <t>委託</t>
    <rPh sb="0" eb="2">
      <t>イタク</t>
    </rPh>
    <phoneticPr fontId="5"/>
  </si>
  <si>
    <t>初回・委託</t>
    <rPh sb="0" eb="2">
      <t>ショカイ</t>
    </rPh>
    <rPh sb="3" eb="5">
      <t>イタク</t>
    </rPh>
    <phoneticPr fontId="5"/>
  </si>
  <si>
    <t>支援</t>
  </si>
  <si>
    <t>介護予防支援もしくは介護予防ケアマネジメント</t>
    <phoneticPr fontId="5"/>
  </si>
  <si>
    <t>ケアマネジメント</t>
  </si>
  <si>
    <t>松山市地域包括支援センター○○</t>
    <phoneticPr fontId="5"/>
  </si>
  <si>
    <t>R8年4月分</t>
    <phoneticPr fontId="5"/>
  </si>
  <si>
    <t>居宅介護支援事業所□□</t>
    <rPh sb="0" eb="9">
      <t>キョタクカイゴシエンジギョウショ</t>
    </rPh>
    <phoneticPr fontId="5"/>
  </si>
  <si>
    <t>（令和８年4月分）</t>
    <rPh sb="1" eb="3">
      <t>レイワ</t>
    </rPh>
    <phoneticPr fontId="5"/>
  </si>
  <si>
    <t>長寿　一郎</t>
    <rPh sb="0" eb="2">
      <t>チョウジュ</t>
    </rPh>
    <rPh sb="3" eb="5">
      <t>イチロウ</t>
    </rPh>
    <phoneticPr fontId="5"/>
  </si>
  <si>
    <t>長寿　桜</t>
    <rPh sb="0" eb="2">
      <t>チョウジュ</t>
    </rPh>
    <rPh sb="3" eb="4">
      <t>サクラ</t>
    </rPh>
    <phoneticPr fontId="5"/>
  </si>
  <si>
    <t>福祉　一男</t>
    <rPh sb="0" eb="2">
      <t>フクシ</t>
    </rPh>
    <rPh sb="3" eb="5">
      <t>カズオ</t>
    </rPh>
    <phoneticPr fontId="5"/>
  </si>
  <si>
    <t>福祉　花江</t>
    <rPh sb="0" eb="2">
      <t>フクシ</t>
    </rPh>
    <rPh sb="3" eb="5">
      <t>ハナエ</t>
    </rPh>
    <phoneticPr fontId="5"/>
  </si>
  <si>
    <t>介護予防支援および介護予防ケアマネジメント業務委託料請求書</t>
  </si>
  <si>
    <t>（　　　年　　　月分）</t>
  </si>
  <si>
    <t>　　年　　月　　日</t>
  </si>
  <si>
    <t>（あて先）</t>
  </si>
  <si>
    <t>　　　　　　　　　　　　　　　　　　</t>
  </si>
  <si>
    <t>次のとおり請求します。</t>
  </si>
  <si>
    <t>請求額</t>
  </si>
  <si>
    <t>千</t>
  </si>
  <si>
    <t>百</t>
  </si>
  <si>
    <t>十</t>
  </si>
  <si>
    <t>万</t>
  </si>
  <si>
    <t>円</t>
  </si>
  <si>
    <t>　（金額の頭に￥を記入）</t>
  </si>
  <si>
    <t>〔請求内訳〕</t>
  </si>
  <si>
    <t>区　　分</t>
  </si>
  <si>
    <t>件数</t>
  </si>
  <si>
    <t>金　額</t>
  </si>
  <si>
    <t>介護予防支援費相当分</t>
  </si>
  <si>
    <t>初回加算相当分</t>
  </si>
  <si>
    <t>委託連携加算分</t>
  </si>
  <si>
    <t>処遇改善加算相当分</t>
  </si>
  <si>
    <t>介護予防ケアマネジメント費</t>
  </si>
  <si>
    <t>〔請求明細〕</t>
  </si>
  <si>
    <t>別紙２のとおり</t>
  </si>
  <si>
    <t>〔振込先〕</t>
  </si>
  <si>
    <t>銀行</t>
  </si>
  <si>
    <t>信用金庫</t>
  </si>
  <si>
    <t>農協</t>
  </si>
  <si>
    <t>本店</t>
  </si>
  <si>
    <t>支店</t>
  </si>
  <si>
    <t>口座番号</t>
  </si>
  <si>
    <t>普通</t>
  </si>
  <si>
    <t>当座</t>
  </si>
  <si>
    <t>※振込先が前回と同様の場合は記入する必要はありません。</t>
  </si>
  <si>
    <t>※口座番号は右づめでお願いします。</t>
  </si>
  <si>
    <t>（うち消費税及び地方消費税の額　10％対象</t>
  </si>
  <si>
    <t>フリ
ガナ</t>
    <phoneticPr fontId="5"/>
  </si>
  <si>
    <t>口座
名義人</t>
    <rPh sb="5" eb="6">
      <t>ニン</t>
    </rPh>
    <phoneticPr fontId="5"/>
  </si>
  <si>
    <t>（請求者）</t>
    <phoneticPr fontId="5"/>
  </si>
  <si>
    <t>登録番号</t>
    <phoneticPr fontId="5"/>
  </si>
  <si>
    <t>代表者職氏名　</t>
    <phoneticPr fontId="5"/>
  </si>
  <si>
    <t>所在地</t>
    <phoneticPr fontId="5"/>
  </si>
  <si>
    <t>印</t>
    <rPh sb="0" eb="1">
      <t>イン</t>
    </rPh>
    <phoneticPr fontId="5"/>
  </si>
  <si>
    <t>契約単価
(税込)</t>
    <rPh sb="6" eb="8">
      <t>ゼイコ</t>
    </rPh>
    <phoneticPr fontId="5"/>
  </si>
  <si>
    <t>）</t>
    <phoneticPr fontId="5"/>
  </si>
  <si>
    <t>被保険者氏名</t>
    <rPh sb="0" eb="4">
      <t>ヒホケンシャ</t>
    </rPh>
    <phoneticPr fontId="5"/>
  </si>
  <si>
    <t>＊記入欄が不足する場合は、適宜間業をコピーして使用してください。</t>
    <rPh sb="15" eb="17">
      <t>アイダギョウ</t>
    </rPh>
    <phoneticPr fontId="5"/>
  </si>
  <si>
    <t>事業所名　　　</t>
    <rPh sb="0" eb="3">
      <t>ジギョウショ</t>
    </rPh>
    <phoneticPr fontId="5"/>
  </si>
  <si>
    <t>（うち処遇改善加算相当分合計）</t>
    <rPh sb="12" eb="14">
      <t>ゴウケイ</t>
    </rPh>
    <phoneticPr fontId="5"/>
  </si>
  <si>
    <t>様式１</t>
    <rPh sb="0" eb="2">
      <t>ヨウシキ</t>
    </rPh>
    <phoneticPr fontId="5"/>
  </si>
  <si>
    <t>松山市</t>
    <rPh sb="0" eb="3">
      <t>マツヤマシ</t>
    </rPh>
    <phoneticPr fontId="5"/>
  </si>
  <si>
    <t>居宅介護支援事業所□□</t>
    <rPh sb="0" eb="2">
      <t>キョタク</t>
    </rPh>
    <rPh sb="2" eb="4">
      <t>カイゴ</t>
    </rPh>
    <rPh sb="4" eb="6">
      <t>シエン</t>
    </rPh>
    <rPh sb="6" eb="8">
      <t>ジギョウ</t>
    </rPh>
    <rPh sb="8" eb="9">
      <t>ショ</t>
    </rPh>
    <phoneticPr fontId="5"/>
  </si>
  <si>
    <t>○○　○○</t>
    <phoneticPr fontId="5"/>
  </si>
  <si>
    <t>△△△△△△△△</t>
    <phoneticPr fontId="5"/>
  </si>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</sst>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00"/>
    <numFmt numFmtId="177" formatCode="#,##0_);[Red]\(#,##0\)"/>
    <numFmt numFmtId="178" formatCode="#,##0&quot;件&quot;"/>
    <numFmt numFmtId="179" formatCode="#,##0&quot;円&quot;"/>
    <numFmt numFmtId="180" formatCode="\(#,##0&quot;円&quot;\)"/>
    <numFmt numFmtId="181" formatCode="&quot;¥&quot;#,##0&quot;円&quot;"/>
    <numFmt numFmtId="182" formatCode="\(0\)"/>
  </numFmts>
  <fonts count="19">
    <font>
      <sz val="11"/>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sz val="10.5"/>
      <name val="Century"/>
      <family val="1"/>
    </font>
    <font>
      <sz val="12"/>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diagonalDown="1">
      <left style="thin">
        <color indexed="64"/>
      </left>
      <right style="thin">
        <color indexed="64"/>
      </right>
      <top style="thin">
        <color indexed="64"/>
      </top>
      <bottom style="thin">
        <color indexed="64"/>
      </bottom>
      <diagonal style="thin">
        <color indexed="8"/>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hair">
        <color rgb="FF000000"/>
      </right>
      <top style="medium">
        <color indexed="64"/>
      </top>
      <bottom style="thin">
        <color indexed="64"/>
      </bottom>
      <diagonal/>
    </border>
    <border>
      <left style="hair">
        <color rgb="FF000000"/>
      </left>
      <right style="hair">
        <color rgb="FF000000"/>
      </right>
      <top style="medium">
        <color indexed="64"/>
      </top>
      <bottom style="thin">
        <color indexed="64"/>
      </bottom>
      <diagonal/>
    </border>
    <border>
      <left style="hair">
        <color rgb="FF000000"/>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rgb="FF000000"/>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177" fontId="4" fillId="0" borderId="0" applyBorder="0" applyProtection="0">
      <alignment vertical="center"/>
    </xf>
    <xf numFmtId="38" fontId="4" fillId="0" borderId="0" applyFont="0" applyFill="0" applyBorder="0" applyAlignment="0" applyProtection="0">
      <alignment vertical="center"/>
    </xf>
  </cellStyleXfs>
  <cellXfs count="19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176" fontId="1" fillId="0" borderId="0" xfId="0" applyNumberFormat="1" applyFont="1">
      <alignment vertical="center"/>
    </xf>
    <xf numFmtId="0" fontId="2"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176" fontId="9" fillId="0" borderId="3" xfId="0" applyNumberFormat="1"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horizontal="right" vertical="center"/>
    </xf>
    <xf numFmtId="0" fontId="10" fillId="0" borderId="1" xfId="0" applyFont="1" applyBorder="1">
      <alignment vertical="center"/>
    </xf>
    <xf numFmtId="176" fontId="10" fillId="0" borderId="3" xfId="0" applyNumberFormat="1" applyFont="1" applyBorder="1">
      <alignment vertical="center"/>
    </xf>
    <xf numFmtId="177" fontId="10" fillId="0" borderId="6" xfId="1" applyFont="1" applyBorder="1" applyAlignment="1" applyProtection="1">
      <alignment horizontal="center" vertical="center" shrinkToFit="1"/>
    </xf>
    <xf numFmtId="177" fontId="10" fillId="0" borderId="6" xfId="1" applyFont="1" applyBorder="1" applyAlignment="1" applyProtection="1">
      <alignment horizontal="center" vertical="center"/>
    </xf>
    <xf numFmtId="0" fontId="10" fillId="0" borderId="6" xfId="0" applyFont="1" applyBorder="1" applyAlignment="1">
      <alignment horizontal="center" vertical="center" shrinkToFit="1"/>
    </xf>
    <xf numFmtId="0" fontId="10" fillId="0" borderId="6" xfId="0" applyFont="1" applyBorder="1" applyAlignment="1">
      <alignment horizontal="center" vertical="center"/>
    </xf>
    <xf numFmtId="176" fontId="10" fillId="0" borderId="8" xfId="0" applyNumberFormat="1" applyFont="1" applyBorder="1">
      <alignment vertical="center"/>
    </xf>
    <xf numFmtId="0" fontId="10" fillId="0" borderId="9"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lignment vertical="center"/>
    </xf>
    <xf numFmtId="177" fontId="10" fillId="0" borderId="6" xfId="0" applyNumberFormat="1" applyFont="1" applyBorder="1" applyAlignment="1">
      <alignment vertical="center" shrinkToFit="1"/>
    </xf>
    <xf numFmtId="177" fontId="10" fillId="0" borderId="11" xfId="0" applyNumberFormat="1" applyFont="1" applyBorder="1">
      <alignment vertical="center"/>
    </xf>
    <xf numFmtId="0" fontId="9" fillId="0" borderId="13" xfId="0" applyFont="1" applyBorder="1" applyAlignment="1">
      <alignment horizontal="center" vertical="center" wrapText="1" shrinkToFit="1"/>
    </xf>
    <xf numFmtId="0" fontId="0" fillId="0" borderId="0" xfId="0" applyAlignment="1">
      <alignment vertical="center" wrapText="1"/>
    </xf>
    <xf numFmtId="0" fontId="0" fillId="0" borderId="0" xfId="0" applyAlignment="1">
      <alignment horizontal="left" vertical="center"/>
    </xf>
    <xf numFmtId="0" fontId="0" fillId="0" borderId="6" xfId="0" applyBorder="1">
      <alignment vertical="center"/>
    </xf>
    <xf numFmtId="0" fontId="2" fillId="0" borderId="6"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xf>
    <xf numFmtId="0" fontId="15" fillId="0" borderId="0" xfId="0" applyFont="1" applyAlignment="1">
      <alignment horizontal="left" vertical="center" indent="1"/>
    </xf>
    <xf numFmtId="0" fontId="1" fillId="0" borderId="0" xfId="0" applyFont="1" applyAlignment="1">
      <alignment horizontal="left" vertical="center"/>
    </xf>
    <xf numFmtId="0" fontId="1" fillId="0" borderId="0" xfId="0" applyFont="1" applyAlignment="1">
      <alignment horizontal="right" vertical="center" wrapText="1"/>
    </xf>
    <xf numFmtId="180" fontId="1" fillId="0" borderId="0" xfId="0" applyNumberFormat="1" applyFont="1" applyAlignment="1">
      <alignment horizontal="right" vertical="center" wrapText="1"/>
    </xf>
    <xf numFmtId="0" fontId="0" fillId="0" borderId="15" xfId="0" applyBorder="1">
      <alignment vertical="center"/>
    </xf>
    <xf numFmtId="0" fontId="16" fillId="0" borderId="15" xfId="0" applyFont="1" applyBorder="1">
      <alignment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177" fontId="10" fillId="2" borderId="5" xfId="1" applyFont="1" applyFill="1" applyBorder="1" applyAlignment="1" applyProtection="1">
      <alignment horizontal="right" vertical="center"/>
    </xf>
    <xf numFmtId="177" fontId="10" fillId="2" borderId="13" xfId="1" applyFont="1" applyFill="1" applyBorder="1" applyAlignment="1" applyProtection="1">
      <alignment horizontal="right" vertical="center"/>
    </xf>
    <xf numFmtId="178" fontId="10" fillId="2" borderId="6" xfId="0" applyNumberFormat="1" applyFont="1" applyFill="1" applyBorder="1" applyAlignment="1">
      <alignment horizontal="right" vertical="center"/>
    </xf>
    <xf numFmtId="38" fontId="10" fillId="2" borderId="12" xfId="2" applyFont="1" applyFill="1" applyBorder="1">
      <alignment vertical="center"/>
    </xf>
    <xf numFmtId="38" fontId="10" fillId="2" borderId="6" xfId="2" applyFont="1" applyFill="1" applyBorder="1">
      <alignment vertical="center"/>
    </xf>
    <xf numFmtId="0" fontId="0" fillId="0" borderId="0" xfId="0" applyAlignment="1">
      <alignment horizontal="distributed" vertical="center"/>
    </xf>
    <xf numFmtId="176" fontId="6"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shrinkToFit="1"/>
    </xf>
    <xf numFmtId="0" fontId="18" fillId="0" borderId="1" xfId="0" applyFont="1" applyBorder="1" applyAlignment="1">
      <alignment horizontal="center" vertical="center" shrinkToFit="1"/>
    </xf>
    <xf numFmtId="176" fontId="18" fillId="0" borderId="3" xfId="0" applyNumberFormat="1"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0" xfId="0" applyFont="1">
      <alignment vertical="center"/>
    </xf>
    <xf numFmtId="0" fontId="18" fillId="0" borderId="0" xfId="0" applyFont="1" applyAlignment="1">
      <alignment vertical="center" wrapText="1"/>
    </xf>
    <xf numFmtId="0" fontId="6" fillId="0" borderId="1" xfId="0" applyFont="1" applyBorder="1" applyAlignment="1">
      <alignment horizontal="center" vertical="center" shrinkToFit="1"/>
    </xf>
    <xf numFmtId="0" fontId="6" fillId="0" borderId="1" xfId="0" applyFont="1" applyBorder="1" applyAlignment="1">
      <alignment horizontal="right" vertical="center"/>
    </xf>
    <xf numFmtId="0" fontId="6" fillId="0" borderId="1" xfId="0" applyFont="1" applyBorder="1">
      <alignment vertical="center"/>
    </xf>
    <xf numFmtId="176" fontId="6" fillId="0" borderId="3" xfId="0" applyNumberFormat="1" applyFont="1" applyBorder="1">
      <alignment vertical="center"/>
    </xf>
    <xf numFmtId="177" fontId="6" fillId="0" borderId="6" xfId="1" applyFont="1" applyBorder="1" applyAlignment="1" applyProtection="1">
      <alignment horizontal="center" vertical="center" shrinkToFit="1"/>
    </xf>
    <xf numFmtId="177" fontId="6" fillId="0" borderId="6" xfId="1" applyFont="1" applyBorder="1" applyAlignment="1" applyProtection="1">
      <alignment horizontal="center" vertical="center"/>
    </xf>
    <xf numFmtId="177" fontId="6" fillId="2" borderId="5" xfId="1" applyFont="1" applyFill="1" applyBorder="1" applyAlignment="1" applyProtection="1">
      <alignment horizontal="right" vertical="center"/>
    </xf>
    <xf numFmtId="177" fontId="6" fillId="2" borderId="13" xfId="1" applyFont="1" applyFill="1" applyBorder="1" applyAlignment="1" applyProtection="1">
      <alignment horizontal="right" vertical="center"/>
    </xf>
    <xf numFmtId="0" fontId="6" fillId="0" borderId="6" xfId="0" applyFont="1" applyBorder="1" applyAlignment="1">
      <alignment horizontal="center" vertical="center" shrinkToFit="1"/>
    </xf>
    <xf numFmtId="0" fontId="6" fillId="0" borderId="6" xfId="0" applyFont="1" applyBorder="1" applyAlignment="1">
      <alignment horizontal="center" vertical="center"/>
    </xf>
    <xf numFmtId="178" fontId="6" fillId="2" borderId="6" xfId="0" applyNumberFormat="1" applyFont="1" applyFill="1" applyBorder="1" applyAlignment="1">
      <alignment horizontal="right" vertical="center"/>
    </xf>
    <xf numFmtId="38" fontId="6" fillId="2" borderId="12" xfId="2" applyFont="1" applyFill="1" applyBorder="1">
      <alignment vertical="center"/>
    </xf>
    <xf numFmtId="38" fontId="6" fillId="2" borderId="6" xfId="2" applyFont="1" applyFill="1" applyBorder="1">
      <alignment vertical="center"/>
    </xf>
    <xf numFmtId="177" fontId="6" fillId="0" borderId="11" xfId="0" applyNumberFormat="1" applyFont="1" applyBorder="1">
      <alignment vertical="center"/>
    </xf>
    <xf numFmtId="177" fontId="6" fillId="0" borderId="6" xfId="0" applyNumberFormat="1" applyFont="1" applyBorder="1" applyAlignment="1">
      <alignment vertical="center" shrinkToFit="1"/>
    </xf>
    <xf numFmtId="0" fontId="16" fillId="0" borderId="0" xfId="0" applyFont="1">
      <alignment vertical="center"/>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78" fontId="1" fillId="2" borderId="6" xfId="0" applyNumberFormat="1" applyFont="1" applyFill="1" applyBorder="1" applyAlignment="1">
      <alignment horizontal="center" vertical="center" wrapText="1"/>
    </xf>
    <xf numFmtId="0" fontId="1" fillId="0" borderId="0" xfId="0" applyFont="1" applyAlignment="1">
      <alignment horizontal="distributed" vertical="center"/>
    </xf>
    <xf numFmtId="179" fontId="1" fillId="0" borderId="6" xfId="0" applyNumberFormat="1" applyFont="1" applyBorder="1" applyAlignment="1">
      <alignment horizontal="center" vertical="center" wrapText="1"/>
    </xf>
    <xf numFmtId="0" fontId="0" fillId="0" borderId="0" xfId="0" applyAlignment="1">
      <alignment horizontal="left" vertical="center"/>
    </xf>
    <xf numFmtId="182" fontId="0" fillId="0" borderId="0" xfId="0" applyNumberFormat="1" applyAlignment="1">
      <alignment horizontal="left" vertical="center"/>
    </xf>
    <xf numFmtId="0" fontId="1" fillId="0" borderId="0" xfId="0" applyFont="1" applyAlignment="1">
      <alignment horizontal="left"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9" xfId="0" applyFont="1" applyBorder="1" applyAlignment="1">
      <alignment horizontal="justify" vertical="center" wrapText="1"/>
    </xf>
    <xf numFmtId="0" fontId="3" fillId="0" borderId="62" xfId="0" applyFont="1" applyBorder="1" applyAlignment="1">
      <alignment horizontal="justify" vertical="center" wrapText="1"/>
    </xf>
    <xf numFmtId="0" fontId="3" fillId="0" borderId="60" xfId="0" applyFont="1" applyBorder="1" applyAlignment="1">
      <alignment horizontal="center" vertical="center" wrapText="1"/>
    </xf>
    <xf numFmtId="0" fontId="3" fillId="0" borderId="6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3" fillId="0" borderId="6" xfId="0" applyFont="1" applyBorder="1" applyAlignment="1">
      <alignment horizontal="center" vertical="center" wrapText="1"/>
    </xf>
    <xf numFmtId="179" fontId="1" fillId="2" borderId="32" xfId="0" applyNumberFormat="1" applyFont="1" applyFill="1" applyBorder="1" applyAlignment="1">
      <alignment horizontal="right" vertical="center" wrapText="1"/>
    </xf>
    <xf numFmtId="179" fontId="1" fillId="2" borderId="33" xfId="0" applyNumberFormat="1" applyFont="1" applyFill="1" applyBorder="1" applyAlignment="1">
      <alignment horizontal="right" vertical="center" wrapText="1"/>
    </xf>
    <xf numFmtId="179" fontId="1" fillId="2" borderId="34" xfId="0" applyNumberFormat="1" applyFont="1" applyFill="1" applyBorder="1" applyAlignment="1">
      <alignment horizontal="right" vertical="center" wrapText="1"/>
    </xf>
    <xf numFmtId="179" fontId="1" fillId="2" borderId="12" xfId="0" applyNumberFormat="1" applyFont="1" applyFill="1" applyBorder="1" applyAlignment="1">
      <alignment horizontal="right" vertical="center" wrapText="1"/>
    </xf>
    <xf numFmtId="179" fontId="1" fillId="2" borderId="14" xfId="0" applyNumberFormat="1" applyFont="1" applyFill="1" applyBorder="1" applyAlignment="1">
      <alignment horizontal="right" vertical="center" wrapText="1"/>
    </xf>
    <xf numFmtId="179" fontId="1" fillId="2" borderId="28" xfId="0" applyNumberFormat="1" applyFont="1" applyFill="1" applyBorder="1" applyAlignment="1">
      <alignment horizontal="right" vertical="center" wrapText="1"/>
    </xf>
    <xf numFmtId="179" fontId="1" fillId="2" borderId="6" xfId="0" applyNumberFormat="1" applyFont="1" applyFill="1" applyBorder="1" applyAlignment="1">
      <alignment horizontal="right" vertical="center" wrapText="1"/>
    </xf>
    <xf numFmtId="179" fontId="1" fillId="2" borderId="20" xfId="0" applyNumberFormat="1" applyFont="1" applyFill="1" applyBorder="1" applyAlignment="1">
      <alignment horizontal="right" vertical="center" wrapText="1"/>
    </xf>
    <xf numFmtId="0" fontId="1" fillId="0" borderId="19"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178" fontId="1" fillId="2" borderId="17" xfId="0" applyNumberFormat="1" applyFont="1" applyFill="1" applyBorder="1" applyAlignment="1">
      <alignment horizontal="center" vertical="center" wrapText="1"/>
    </xf>
    <xf numFmtId="179" fontId="1" fillId="2" borderId="25" xfId="0" applyNumberFormat="1" applyFont="1" applyFill="1" applyBorder="1" applyAlignment="1">
      <alignment horizontal="right" vertical="center" wrapText="1"/>
    </xf>
    <xf numFmtId="179" fontId="1" fillId="2" borderId="26" xfId="0" applyNumberFormat="1" applyFont="1" applyFill="1" applyBorder="1" applyAlignment="1">
      <alignment horizontal="right" vertical="center" wrapText="1"/>
    </xf>
    <xf numFmtId="179" fontId="1" fillId="2" borderId="27" xfId="0" applyNumberFormat="1" applyFont="1" applyFill="1" applyBorder="1" applyAlignment="1">
      <alignment horizontal="righ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178" fontId="1" fillId="0" borderId="31" xfId="0" applyNumberFormat="1" applyFont="1" applyBorder="1" applyAlignment="1">
      <alignment horizontal="center" vertical="center" wrapText="1"/>
    </xf>
    <xf numFmtId="179" fontId="1" fillId="0" borderId="31" xfId="0" applyNumberFormat="1" applyFont="1" applyBorder="1" applyAlignment="1">
      <alignment horizontal="center" vertical="center" wrapText="1"/>
    </xf>
    <xf numFmtId="179" fontId="1" fillId="0" borderId="17" xfId="0" applyNumberFormat="1"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1" fillId="0" borderId="48" xfId="0" applyFont="1" applyBorder="1" applyAlignment="1">
      <alignment horizontal="right" vertical="center" wrapText="1"/>
    </xf>
    <xf numFmtId="0" fontId="1" fillId="0" borderId="49" xfId="0" applyFont="1" applyBorder="1" applyAlignment="1">
      <alignment horizontal="right" vertical="center" wrapText="1"/>
    </xf>
    <xf numFmtId="0" fontId="1" fillId="0" borderId="45" xfId="0" applyFont="1" applyBorder="1" applyAlignment="1">
      <alignment horizontal="right" vertical="center" wrapText="1"/>
    </xf>
    <xf numFmtId="0" fontId="1" fillId="0" borderId="46" xfId="0" applyFont="1" applyBorder="1" applyAlignment="1">
      <alignment horizontal="right" vertical="center" wrapText="1"/>
    </xf>
    <xf numFmtId="179" fontId="1" fillId="2" borderId="49" xfId="0" applyNumberFormat="1" applyFont="1" applyFill="1" applyBorder="1" applyAlignment="1">
      <alignment horizontal="right" vertical="center" wrapText="1"/>
    </xf>
    <xf numFmtId="179" fontId="1" fillId="2" borderId="50" xfId="0" applyNumberFormat="1" applyFont="1" applyFill="1" applyBorder="1" applyAlignment="1">
      <alignment horizontal="right" vertical="center" wrapText="1"/>
    </xf>
    <xf numFmtId="180" fontId="1" fillId="2" borderId="46" xfId="0" applyNumberFormat="1" applyFont="1" applyFill="1" applyBorder="1" applyAlignment="1">
      <alignment horizontal="right" vertical="center" wrapText="1"/>
    </xf>
    <xf numFmtId="180" fontId="1" fillId="2" borderId="47" xfId="0" applyNumberFormat="1" applyFont="1" applyFill="1" applyBorder="1" applyAlignment="1">
      <alignment horizontal="right" vertical="center" wrapText="1"/>
    </xf>
    <xf numFmtId="0" fontId="1" fillId="0" borderId="0" xfId="0" applyFont="1" applyAlignment="1">
      <alignment horizontal="left" vertical="top"/>
    </xf>
    <xf numFmtId="0" fontId="1" fillId="0" borderId="6"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0" xfId="0"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181" fontId="0" fillId="2" borderId="15" xfId="0" applyNumberFormat="1" applyFill="1" applyBorder="1" applyAlignment="1">
      <alignment horizontal="right"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179" fontId="1" fillId="2" borderId="70" xfId="0" applyNumberFormat="1" applyFont="1" applyFill="1" applyBorder="1" applyAlignment="1">
      <alignment horizontal="right" vertical="center" wrapText="1"/>
    </xf>
    <xf numFmtId="179" fontId="1" fillId="2" borderId="71" xfId="0" applyNumberFormat="1" applyFont="1" applyFill="1" applyBorder="1" applyAlignment="1">
      <alignment horizontal="right" vertical="center" wrapText="1"/>
    </xf>
    <xf numFmtId="179" fontId="1" fillId="2" borderId="72" xfId="0" applyNumberFormat="1" applyFont="1" applyFill="1" applyBorder="1" applyAlignment="1">
      <alignment horizontal="right" vertical="center" wrapText="1"/>
    </xf>
    <xf numFmtId="178" fontId="1" fillId="0" borderId="23" xfId="0" applyNumberFormat="1" applyFont="1" applyBorder="1" applyAlignment="1">
      <alignment horizontal="center" vertical="center" wrapText="1"/>
    </xf>
    <xf numFmtId="0" fontId="1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179" fontId="1" fillId="0" borderId="23" xfId="0" applyNumberFormat="1" applyFont="1" applyBorder="1" applyAlignment="1">
      <alignment horizontal="center" vertical="center" wrapText="1"/>
    </xf>
    <xf numFmtId="0" fontId="14" fillId="2" borderId="0" xfId="0" applyFont="1" applyFill="1" applyAlignment="1">
      <alignment horizontal="left" vertical="center"/>
    </xf>
    <xf numFmtId="0" fontId="6" fillId="0" borderId="0" xfId="0" applyFont="1" applyAlignment="1">
      <alignment horizontal="center"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left" vertical="center"/>
    </xf>
    <xf numFmtId="0" fontId="6" fillId="0" borderId="4" xfId="0" applyFont="1" applyBorder="1" applyAlignment="1">
      <alignment horizontal="center" vertical="center"/>
    </xf>
    <xf numFmtId="0" fontId="8" fillId="0" borderId="0" xfId="0" applyFont="1" applyAlignment="1">
      <alignment horizontal="center" vertical="center" shrinkToFit="1"/>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 fillId="0" borderId="15" xfId="0" applyFont="1" applyBorder="1" applyAlignment="1">
      <alignment horizontal="left" vertical="top"/>
    </xf>
    <xf numFmtId="0" fontId="0" fillId="0" borderId="0" xfId="0" applyAlignment="1">
      <alignment horizontal="left" vertical="center" wrapText="1"/>
    </xf>
    <xf numFmtId="0" fontId="0" fillId="0" borderId="0" xfId="0" applyAlignment="1">
      <alignment vertical="center" wrapText="1"/>
    </xf>
    <xf numFmtId="0" fontId="0" fillId="0" borderId="0" xfId="0">
      <alignment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cellXfs>
  <cellStyles count="3">
    <cellStyle name="Excel Built-in Comma [0]" xfId="1" xr:uid="{00000000-0005-0000-0000-000000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171450</xdr:colOff>
      <xdr:row>6</xdr:row>
      <xdr:rowOff>47626</xdr:rowOff>
    </xdr:from>
    <xdr:to>
      <xdr:col>20</xdr:col>
      <xdr:colOff>221317</xdr:colOff>
      <xdr:row>13</xdr:row>
      <xdr:rowOff>95250</xdr:rowOff>
    </xdr:to>
    <xdr:sp macro="" textlink="">
      <xdr:nvSpPr>
        <xdr:cNvPr id="2" name="テキスト ボックス 1">
          <a:extLst>
            <a:ext uri="{FF2B5EF4-FFF2-40B4-BE49-F238E27FC236}">
              <a16:creationId xmlns:a16="http://schemas.microsoft.com/office/drawing/2014/main" id="{D3801EC1-DA48-468B-8BAD-CC4E2B127276}"/>
            </a:ext>
          </a:extLst>
        </xdr:cNvPr>
        <xdr:cNvSpPr txBox="1"/>
      </xdr:nvSpPr>
      <xdr:spPr>
        <a:xfrm>
          <a:off x="6543675" y="1190626"/>
          <a:ext cx="3316942" cy="124777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黄色いセルは、様式２を参照し、自動計算しています。</a:t>
          </a:r>
          <a:endParaRPr lang="ja-JP" altLang="ja-JP" sz="1050">
            <a:effectLst/>
          </a:endParaRPr>
        </a:p>
        <a:p>
          <a:r>
            <a:rPr kumimoji="1" lang="ja-JP" altLang="ja-JP" sz="1100">
              <a:solidFill>
                <a:schemeClr val="dk1"/>
              </a:solidFill>
              <a:effectLst/>
              <a:latin typeface="+mn-lt"/>
              <a:ea typeface="+mn-ea"/>
              <a:cs typeface="+mn-cs"/>
            </a:rPr>
            <a:t>様式２を先に作成してください。</a:t>
          </a:r>
          <a:endParaRPr lang="ja-JP" altLang="ja-JP" sz="1050">
            <a:effectLst/>
          </a:endParaRPr>
        </a:p>
        <a:p>
          <a:r>
            <a:rPr kumimoji="1" lang="ja-JP" altLang="ja-JP" sz="1100">
              <a:solidFill>
                <a:schemeClr val="dk1"/>
              </a:solidFill>
              <a:effectLst/>
              <a:latin typeface="+mn-lt"/>
              <a:ea typeface="+mn-ea"/>
              <a:cs typeface="+mn-cs"/>
            </a:rPr>
            <a:t>内容・合計額等に間違いがないか、確認の上、提出してください。</a:t>
          </a:r>
          <a:endParaRPr lang="ja-JP" altLang="ja-JP"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76200</xdr:rowOff>
    </xdr:from>
    <xdr:to>
      <xdr:col>1</xdr:col>
      <xdr:colOff>381000</xdr:colOff>
      <xdr:row>3</xdr:row>
      <xdr:rowOff>142875</xdr:rowOff>
    </xdr:to>
    <xdr:sp macro="" textlink="">
      <xdr:nvSpPr>
        <xdr:cNvPr id="2" name="AutoShape 17">
          <a:extLst>
            <a:ext uri="{FF2B5EF4-FFF2-40B4-BE49-F238E27FC236}">
              <a16:creationId xmlns:a16="http://schemas.microsoft.com/office/drawing/2014/main" id="{D4125216-02E8-4B4D-8EAA-0AAF0B0A2E31}"/>
            </a:ext>
          </a:extLst>
        </xdr:cNvPr>
        <xdr:cNvSpPr>
          <a:spLocks noChangeArrowheads="1"/>
        </xdr:cNvSpPr>
      </xdr:nvSpPr>
      <xdr:spPr bwMode="auto">
        <a:xfrm>
          <a:off x="95250" y="76200"/>
          <a:ext cx="1047750" cy="523875"/>
        </a:xfrm>
        <a:prstGeom prst="wedgeRectCallout">
          <a:avLst>
            <a:gd name="adj1" fmla="val -6366"/>
            <a:gd name="adj2" fmla="val 36907"/>
          </a:avLst>
        </a:prstGeom>
        <a:solidFill>
          <a:schemeClr val="bg1"/>
        </a:solidFill>
        <a:ln w="28440" cap="sq">
          <a:solidFill>
            <a:srgbClr val="FF0000"/>
          </a:solidFill>
          <a:miter lim="800000"/>
          <a:headEnd/>
          <a:tailEnd/>
        </a:ln>
      </xdr:spPr>
      <xdr:txBody>
        <a:bodyPr vertOverflow="clip" wrap="square" lIns="74160" tIns="9000" rIns="74160" bIns="9000" anchor="ctr"/>
        <a:lstStyle/>
        <a:p>
          <a:pPr algn="ctr" rtl="0">
            <a:defRPr sz="1000"/>
          </a:pPr>
          <a:r>
            <a:rPr lang="ja-JP" altLang="en-US" sz="1800" b="0" i="0" u="none" strike="noStrike" baseline="0">
              <a:solidFill>
                <a:srgbClr val="000000"/>
              </a:solidFill>
              <a:latin typeface="ＭＳ 明朝"/>
              <a:ea typeface="ＭＳ 明朝"/>
            </a:rPr>
            <a:t>記入例</a:t>
          </a:r>
        </a:p>
      </xdr:txBody>
    </xdr:sp>
    <xdr:clientData/>
  </xdr:twoCellAnchor>
  <xdr:twoCellAnchor>
    <xdr:from>
      <xdr:col>0</xdr:col>
      <xdr:colOff>66675</xdr:colOff>
      <xdr:row>6</xdr:row>
      <xdr:rowOff>95250</xdr:rowOff>
    </xdr:from>
    <xdr:to>
      <xdr:col>6</xdr:col>
      <xdr:colOff>287992</xdr:colOff>
      <xdr:row>13</xdr:row>
      <xdr:rowOff>0</xdr:rowOff>
    </xdr:to>
    <xdr:sp macro="" textlink="">
      <xdr:nvSpPr>
        <xdr:cNvPr id="3" name="テキスト ボックス 2">
          <a:extLst>
            <a:ext uri="{FF2B5EF4-FFF2-40B4-BE49-F238E27FC236}">
              <a16:creationId xmlns:a16="http://schemas.microsoft.com/office/drawing/2014/main" id="{16B579B4-B0AA-41E7-9D7B-FD7EE8682319}"/>
            </a:ext>
          </a:extLst>
        </xdr:cNvPr>
        <xdr:cNvSpPr txBox="1"/>
      </xdr:nvSpPr>
      <xdr:spPr>
        <a:xfrm>
          <a:off x="66675" y="1238250"/>
          <a:ext cx="3316942" cy="1104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黄色いセルは、様式２を参照し、自動計算しています。</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様式２を先に作成してください。</a:t>
          </a:r>
          <a:endParaRPr lang="ja-JP" altLang="ja-JP" sz="1050">
            <a:effectLst/>
          </a:endParaRPr>
        </a:p>
        <a:p>
          <a:r>
            <a:rPr kumimoji="1" lang="ja-JP" altLang="ja-JP" sz="1100">
              <a:solidFill>
                <a:schemeClr val="dk1"/>
              </a:solidFill>
              <a:effectLst/>
              <a:latin typeface="+mn-lt"/>
              <a:ea typeface="+mn-ea"/>
              <a:cs typeface="+mn-cs"/>
            </a:rPr>
            <a:t>内容・合計額等に間違いがないか、確認の上、</a:t>
          </a:r>
          <a:r>
            <a:rPr kumimoji="1" lang="ja-JP" altLang="en-US" sz="1100">
              <a:solidFill>
                <a:schemeClr val="dk1"/>
              </a:solidFill>
              <a:effectLst/>
              <a:latin typeface="+mn-lt"/>
              <a:ea typeface="+mn-ea"/>
              <a:cs typeface="+mn-cs"/>
            </a:rPr>
            <a:t>提出してください</a:t>
          </a:r>
          <a:r>
            <a:rPr kumimoji="1" lang="ja-JP" altLang="ja-JP" sz="1100">
              <a:solidFill>
                <a:schemeClr val="dk1"/>
              </a:solidFill>
              <a:effectLst/>
              <a:latin typeface="+mn-lt"/>
              <a:ea typeface="+mn-ea"/>
              <a:cs typeface="+mn-cs"/>
            </a:rPr>
            <a:t>。</a:t>
          </a:r>
          <a:endParaRPr lang="ja-JP" altLang="ja-JP" sz="1050">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104775</xdr:rowOff>
    </xdr:from>
    <xdr:to>
      <xdr:col>2</xdr:col>
      <xdr:colOff>352425</xdr:colOff>
      <xdr:row>1</xdr:row>
      <xdr:rowOff>466725</xdr:rowOff>
    </xdr:to>
    <xdr:sp macro="" textlink="">
      <xdr:nvSpPr>
        <xdr:cNvPr id="2" name="AutoShape 17">
          <a:extLst>
            <a:ext uri="{FF2B5EF4-FFF2-40B4-BE49-F238E27FC236}">
              <a16:creationId xmlns:a16="http://schemas.microsoft.com/office/drawing/2014/main" id="{A5A95B35-9F8D-464A-A00D-551ACCA6A565}"/>
            </a:ext>
          </a:extLst>
        </xdr:cNvPr>
        <xdr:cNvSpPr>
          <a:spLocks noChangeArrowheads="1"/>
        </xdr:cNvSpPr>
      </xdr:nvSpPr>
      <xdr:spPr bwMode="auto">
        <a:xfrm>
          <a:off x="228600" y="104775"/>
          <a:ext cx="1047750" cy="523875"/>
        </a:xfrm>
        <a:prstGeom prst="wedgeRectCallout">
          <a:avLst>
            <a:gd name="adj1" fmla="val -6366"/>
            <a:gd name="adj2" fmla="val 36907"/>
          </a:avLst>
        </a:prstGeom>
        <a:noFill/>
        <a:ln w="28440" cap="sq">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ctr" rtl="0">
            <a:defRPr sz="1000"/>
          </a:pPr>
          <a:r>
            <a:rPr lang="ja-JP" altLang="en-US" sz="1800" b="0" i="0" u="none" strike="noStrike" baseline="0">
              <a:solidFill>
                <a:srgbClr val="000000"/>
              </a:solidFill>
              <a:latin typeface="ＭＳ 明朝"/>
              <a:ea typeface="ＭＳ 明朝"/>
            </a:rPr>
            <a:t>記入例</a:t>
          </a:r>
        </a:p>
      </xdr:txBody>
    </xdr:sp>
    <xdr:clientData/>
  </xdr:twoCellAnchor>
  <xdr:twoCellAnchor>
    <xdr:from>
      <xdr:col>8</xdr:col>
      <xdr:colOff>361950</xdr:colOff>
      <xdr:row>6</xdr:row>
      <xdr:rowOff>257175</xdr:rowOff>
    </xdr:from>
    <xdr:to>
      <xdr:col>10</xdr:col>
      <xdr:colOff>666749</xdr:colOff>
      <xdr:row>7</xdr:row>
      <xdr:rowOff>457200</xdr:rowOff>
    </xdr:to>
    <xdr:sp macro="" textlink="">
      <xdr:nvSpPr>
        <xdr:cNvPr id="3" name="吹き出し: 四角形 2">
          <a:extLst>
            <a:ext uri="{FF2B5EF4-FFF2-40B4-BE49-F238E27FC236}">
              <a16:creationId xmlns:a16="http://schemas.microsoft.com/office/drawing/2014/main" id="{C15999AA-2C4A-4A7C-8E15-C60C006AF4AA}"/>
            </a:ext>
          </a:extLst>
        </xdr:cNvPr>
        <xdr:cNvSpPr/>
      </xdr:nvSpPr>
      <xdr:spPr bwMode="auto">
        <a:xfrm>
          <a:off x="6915150" y="1838325"/>
          <a:ext cx="2057399" cy="561975"/>
        </a:xfrm>
        <a:prstGeom prst="wedgeRectCallout">
          <a:avLst>
            <a:gd name="adj1" fmla="val 23249"/>
            <a:gd name="adj2" fmla="val 90495"/>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担当ケアマネジャーの氏名、</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番号を入力してください。</a:t>
          </a:r>
        </a:p>
        <a:p>
          <a:pPr algn="l"/>
          <a:r>
            <a:rPr kumimoji="1" lang="ja-JP" altLang="en-US" sz="900">
              <a:latin typeface="ＭＳ Ｐゴシック" panose="020B0600070205080204" pitchFamily="50" charset="-128"/>
              <a:ea typeface="ＭＳ Ｐゴシック" panose="020B0600070205080204" pitchFamily="50" charset="-128"/>
            </a:rPr>
            <a:t>（初回と、担者変更の時のみ記入）</a:t>
          </a:r>
        </a:p>
      </xdr:txBody>
    </xdr:sp>
    <xdr:clientData/>
  </xdr:twoCellAnchor>
  <xdr:twoCellAnchor>
    <xdr:from>
      <xdr:col>6</xdr:col>
      <xdr:colOff>685800</xdr:colOff>
      <xdr:row>10</xdr:row>
      <xdr:rowOff>361950</xdr:rowOff>
    </xdr:from>
    <xdr:to>
      <xdr:col>9</xdr:col>
      <xdr:colOff>723900</xdr:colOff>
      <xdr:row>12</xdr:row>
      <xdr:rowOff>390525</xdr:rowOff>
    </xdr:to>
    <xdr:sp macro="" textlink="">
      <xdr:nvSpPr>
        <xdr:cNvPr id="4" name="吹き出し: 四角形 3">
          <a:extLst>
            <a:ext uri="{FF2B5EF4-FFF2-40B4-BE49-F238E27FC236}">
              <a16:creationId xmlns:a16="http://schemas.microsoft.com/office/drawing/2014/main" id="{F15A5AB0-BB5D-4370-A461-3158E6D310CE}"/>
            </a:ext>
          </a:extLst>
        </xdr:cNvPr>
        <xdr:cNvSpPr/>
      </xdr:nvSpPr>
      <xdr:spPr bwMode="auto">
        <a:xfrm>
          <a:off x="5467350" y="4476750"/>
          <a:ext cx="2724150" cy="904875"/>
        </a:xfrm>
        <a:prstGeom prst="wedgeRectCallout">
          <a:avLst>
            <a:gd name="adj1" fmla="val 9586"/>
            <a:gd name="adj2" fmla="val -75154"/>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黄色のセルは、自動計算となっていますので、削除しないようにしてください。</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ただし、処遇改善加算相当分を辞退される場空欄空欄合は、空欄もしくは０（ゼロ</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を入力してください。</a:t>
          </a:r>
        </a:p>
      </xdr:txBody>
    </xdr:sp>
    <xdr:clientData/>
  </xdr:twoCellAnchor>
  <xdr:twoCellAnchor>
    <xdr:from>
      <xdr:col>3</xdr:col>
      <xdr:colOff>685800</xdr:colOff>
      <xdr:row>6</xdr:row>
      <xdr:rowOff>9525</xdr:rowOff>
    </xdr:from>
    <xdr:to>
      <xdr:col>7</xdr:col>
      <xdr:colOff>200025</xdr:colOff>
      <xdr:row>7</xdr:row>
      <xdr:rowOff>552450</xdr:rowOff>
    </xdr:to>
    <xdr:sp macro="" textlink="">
      <xdr:nvSpPr>
        <xdr:cNvPr id="5" name="吹き出し: 四角形 4">
          <a:extLst>
            <a:ext uri="{FF2B5EF4-FFF2-40B4-BE49-F238E27FC236}">
              <a16:creationId xmlns:a16="http://schemas.microsoft.com/office/drawing/2014/main" id="{00B82D10-9175-42FD-95BF-A458BD236E25}"/>
            </a:ext>
          </a:extLst>
        </xdr:cNvPr>
        <xdr:cNvSpPr/>
      </xdr:nvSpPr>
      <xdr:spPr bwMode="auto">
        <a:xfrm>
          <a:off x="2743200" y="1590675"/>
          <a:ext cx="3095625" cy="904875"/>
        </a:xfrm>
        <a:prstGeom prst="wedgeRectCallout">
          <a:avLst>
            <a:gd name="adj1" fmla="val 4782"/>
            <a:gd name="adj2" fmla="val 73104"/>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プルダウンによる選択となっています。</a:t>
          </a:r>
        </a:p>
        <a:p>
          <a:pPr algn="l"/>
          <a:r>
            <a:rPr kumimoji="1" lang="ja-JP" altLang="en-US" sz="900">
              <a:latin typeface="ＭＳ Ｐゴシック" panose="020B0600070205080204" pitchFamily="50" charset="-128"/>
              <a:ea typeface="ＭＳ Ｐゴシック" panose="020B0600070205080204" pitchFamily="50" charset="-128"/>
            </a:rPr>
            <a:t>・介護予防支援は「支援」、介護予防ケアマネジメントは「ケアマネジメント」を選択してください。</a:t>
          </a:r>
        </a:p>
        <a:p>
          <a:pPr algn="l"/>
          <a:r>
            <a:rPr kumimoji="1" lang="ja-JP" altLang="en-US" sz="900">
              <a:latin typeface="ＭＳ Ｐゴシック" panose="020B0600070205080204" pitchFamily="50" charset="-128"/>
              <a:ea typeface="ＭＳ Ｐゴシック" panose="020B0600070205080204" pitchFamily="50" charset="-128"/>
            </a:rPr>
            <a:t>・初回加算、委託連携加算に該当する場合は「該当」を選択してください。両方該当する場合は、両方とも選択してください。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179B-4812-4BF1-A647-A5A1351646F4}">
  <sheetPr>
    <pageSetUpPr fitToPage="1"/>
  </sheetPr>
  <dimension ref="A1:M43"/>
  <sheetViews>
    <sheetView tabSelected="1" view="pageBreakPreview" zoomScaleNormal="85" zoomScaleSheetLayoutView="100" workbookViewId="0">
      <selection activeCell="A36" sqref="A36:M41"/>
    </sheetView>
  </sheetViews>
  <sheetFormatPr defaultColWidth="6.125" defaultRowHeight="13.5"/>
  <cols>
    <col min="1" max="1" width="10" customWidth="1"/>
    <col min="8" max="8" width="6.125" customWidth="1"/>
    <col min="11" max="11" width="6.25" customWidth="1"/>
  </cols>
  <sheetData>
    <row r="1" spans="1:13">
      <c r="L1" s="155" t="s">
        <v>94</v>
      </c>
      <c r="M1" s="155"/>
    </row>
    <row r="2" spans="1:13" ht="18" customHeight="1">
      <c r="A2" s="167" t="s">
        <v>45</v>
      </c>
      <c r="B2" s="167"/>
      <c r="C2" s="167"/>
      <c r="D2" s="167"/>
      <c r="E2" s="167"/>
      <c r="F2" s="167"/>
      <c r="G2" s="167"/>
      <c r="H2" s="167"/>
      <c r="I2" s="167"/>
      <c r="J2" s="167"/>
      <c r="K2" s="167"/>
      <c r="L2" s="167"/>
      <c r="M2" s="167"/>
    </row>
    <row r="3" spans="1:13" ht="18" customHeight="1">
      <c r="A3" s="168" t="s">
        <v>46</v>
      </c>
      <c r="B3" s="168"/>
      <c r="C3" s="168"/>
      <c r="D3" s="168"/>
      <c r="E3" s="168"/>
      <c r="F3" s="168"/>
      <c r="G3" s="168"/>
      <c r="H3" s="168"/>
      <c r="I3" s="168"/>
      <c r="J3" s="168"/>
      <c r="K3" s="168"/>
      <c r="L3" s="168"/>
      <c r="M3" s="168"/>
    </row>
    <row r="4" spans="1:13">
      <c r="A4" s="169" t="s">
        <v>47</v>
      </c>
      <c r="B4" s="169"/>
      <c r="C4" s="169"/>
      <c r="D4" s="169"/>
      <c r="E4" s="169"/>
      <c r="F4" s="169"/>
      <c r="G4" s="169"/>
      <c r="H4" s="169"/>
      <c r="I4" s="169"/>
      <c r="J4" s="169"/>
      <c r="K4" s="169"/>
      <c r="L4" s="169"/>
      <c r="M4" s="169"/>
    </row>
    <row r="5" spans="1:13">
      <c r="A5" s="90" t="s">
        <v>48</v>
      </c>
      <c r="B5" s="90"/>
    </row>
    <row r="6" spans="1:13">
      <c r="A6" s="171" t="str">
        <f>様式２!A3</f>
        <v>松山市地域包括支援センター○○</v>
      </c>
      <c r="B6" s="171"/>
      <c r="C6" s="171"/>
      <c r="D6" s="171"/>
      <c r="E6" s="171"/>
    </row>
    <row r="7" spans="1:13">
      <c r="G7" s="90" t="s">
        <v>83</v>
      </c>
      <c r="H7" s="90"/>
    </row>
    <row r="8" spans="1:13">
      <c r="G8" s="86" t="s">
        <v>86</v>
      </c>
      <c r="H8" s="86"/>
      <c r="I8" s="88"/>
      <c r="J8" s="88"/>
      <c r="K8" s="88"/>
      <c r="L8" s="88"/>
    </row>
    <row r="9" spans="1:13">
      <c r="A9" s="36"/>
      <c r="G9" s="51"/>
      <c r="H9" s="51"/>
      <c r="I9" s="88"/>
      <c r="J9" s="88"/>
      <c r="K9" s="88"/>
      <c r="L9" s="88"/>
    </row>
    <row r="10" spans="1:13">
      <c r="G10" s="86" t="s">
        <v>92</v>
      </c>
      <c r="H10" s="86"/>
      <c r="I10" s="88"/>
      <c r="J10" s="88"/>
      <c r="K10" s="88"/>
      <c r="L10" s="88"/>
    </row>
    <row r="11" spans="1:13">
      <c r="G11" s="86" t="s">
        <v>85</v>
      </c>
      <c r="H11" s="86"/>
      <c r="I11" s="88"/>
      <c r="J11" s="88"/>
      <c r="K11" s="88"/>
      <c r="L11" s="88"/>
      <c r="M11" t="s">
        <v>87</v>
      </c>
    </row>
    <row r="12" spans="1:13">
      <c r="G12" s="86" t="s">
        <v>84</v>
      </c>
      <c r="H12" s="86"/>
      <c r="I12" s="89"/>
      <c r="J12" s="89"/>
      <c r="K12" s="89"/>
      <c r="L12" s="89"/>
    </row>
    <row r="13" spans="1:13">
      <c r="A13" s="36" t="s">
        <v>49</v>
      </c>
    </row>
    <row r="14" spans="1:13" ht="14.25" thickBot="1">
      <c r="A14" s="38" t="s">
        <v>50</v>
      </c>
      <c r="B14" s="9"/>
      <c r="C14" s="9"/>
      <c r="D14" s="9"/>
      <c r="E14" s="9"/>
      <c r="F14" s="9"/>
      <c r="G14" s="9"/>
      <c r="H14" s="9"/>
      <c r="I14" s="9"/>
      <c r="J14" s="9"/>
      <c r="K14" s="9"/>
    </row>
    <row r="15" spans="1:13" ht="30.75" customHeight="1">
      <c r="B15" s="156" t="s">
        <v>51</v>
      </c>
      <c r="C15" s="157"/>
      <c r="D15" s="43" t="s">
        <v>52</v>
      </c>
      <c r="E15" s="44" t="s">
        <v>53</v>
      </c>
      <c r="F15" s="44" t="s">
        <v>54</v>
      </c>
      <c r="G15" s="44" t="s">
        <v>55</v>
      </c>
      <c r="H15" s="44" t="s">
        <v>52</v>
      </c>
      <c r="I15" s="44" t="s">
        <v>53</v>
      </c>
      <c r="J15" s="44" t="s">
        <v>54</v>
      </c>
      <c r="K15" s="45" t="s">
        <v>56</v>
      </c>
    </row>
    <row r="16" spans="1:13" ht="30.75" customHeight="1" thickBot="1">
      <c r="B16" s="158"/>
      <c r="C16" s="159"/>
      <c r="D16" s="78" t="str">
        <f>LEFT(RIGHT(TEXT($J$29," \0;;"),9-COLUMN(A2)))</f>
        <v/>
      </c>
      <c r="E16" s="79" t="str">
        <f t="shared" ref="E16:K16" si="0">LEFT(RIGHT(TEXT($J$29," \0;;"),9-COLUMN(B2)))</f>
        <v/>
      </c>
      <c r="F16" s="79" t="str">
        <f t="shared" si="0"/>
        <v/>
      </c>
      <c r="G16" s="79" t="str">
        <f t="shared" si="0"/>
        <v/>
      </c>
      <c r="H16" s="79" t="str">
        <f t="shared" si="0"/>
        <v/>
      </c>
      <c r="I16" s="79" t="str">
        <f t="shared" si="0"/>
        <v/>
      </c>
      <c r="J16" s="79" t="str">
        <f t="shared" si="0"/>
        <v/>
      </c>
      <c r="K16" s="80" t="str">
        <f t="shared" si="0"/>
        <v/>
      </c>
    </row>
    <row r="17" spans="1:13" ht="22.5" customHeight="1">
      <c r="A17" s="37"/>
      <c r="B17" s="42" t="s">
        <v>80</v>
      </c>
      <c r="C17" s="41"/>
      <c r="D17" s="41"/>
      <c r="E17" s="41"/>
      <c r="F17" s="41"/>
      <c r="G17" s="41"/>
      <c r="H17" s="160" t="str">
        <f>(IF(J29="","",(ROUND((J29-(J29/1.1)),0))))</f>
        <v/>
      </c>
      <c r="I17" s="160"/>
      <c r="J17" s="160"/>
      <c r="K17" s="160"/>
      <c r="L17" t="s">
        <v>89</v>
      </c>
    </row>
    <row r="18" spans="1:13">
      <c r="A18" s="35"/>
      <c r="I18" t="s">
        <v>57</v>
      </c>
    </row>
    <row r="19" spans="1:13" ht="14.25" thickBot="1">
      <c r="A19" s="90" t="s">
        <v>58</v>
      </c>
      <c r="B19" s="90"/>
    </row>
    <row r="20" spans="1:13" ht="25.5" customHeight="1">
      <c r="A20" s="116" t="s">
        <v>59</v>
      </c>
      <c r="B20" s="83"/>
      <c r="C20" s="83"/>
      <c r="D20" s="83"/>
      <c r="E20" s="83" t="s">
        <v>60</v>
      </c>
      <c r="F20" s="83"/>
      <c r="G20" s="83" t="s">
        <v>88</v>
      </c>
      <c r="H20" s="83"/>
      <c r="I20" s="83"/>
      <c r="J20" s="83" t="s">
        <v>61</v>
      </c>
      <c r="K20" s="83"/>
      <c r="L20" s="83"/>
      <c r="M20" s="84"/>
    </row>
    <row r="21" spans="1:13" ht="26.25" customHeight="1">
      <c r="A21" s="114" t="s">
        <v>62</v>
      </c>
      <c r="B21" s="115"/>
      <c r="C21" s="115"/>
      <c r="D21" s="115"/>
      <c r="E21" s="85" t="str">
        <f>IF(様式２!$E$30=0,"",様式２!$E$30)</f>
        <v/>
      </c>
      <c r="F21" s="85"/>
      <c r="G21" s="87">
        <v>3920</v>
      </c>
      <c r="H21" s="87"/>
      <c r="I21" s="87"/>
      <c r="J21" s="112" t="str">
        <f>IF($E$21="","",($E$21*$G$21))</f>
        <v/>
      </c>
      <c r="K21" s="112"/>
      <c r="L21" s="112"/>
      <c r="M21" s="113"/>
    </row>
    <row r="22" spans="1:13" ht="26.25" customHeight="1">
      <c r="A22" s="114" t="s">
        <v>63</v>
      </c>
      <c r="B22" s="115"/>
      <c r="C22" s="115"/>
      <c r="D22" s="115"/>
      <c r="E22" s="85" t="str">
        <f>IF(様式２!$F$30=0,"",様式２!$F$30)</f>
        <v/>
      </c>
      <c r="F22" s="85"/>
      <c r="G22" s="87">
        <v>2500</v>
      </c>
      <c r="H22" s="87"/>
      <c r="I22" s="87"/>
      <c r="J22" s="112" t="str">
        <f>IF($E$22="","",($E$22*$G$22))</f>
        <v/>
      </c>
      <c r="K22" s="112"/>
      <c r="L22" s="112"/>
      <c r="M22" s="113"/>
    </row>
    <row r="23" spans="1:13" ht="26.25" customHeight="1">
      <c r="A23" s="114" t="s">
        <v>64</v>
      </c>
      <c r="B23" s="115"/>
      <c r="C23" s="115"/>
      <c r="D23" s="115"/>
      <c r="E23" s="85" t="str">
        <f>IF(様式２!$G$30=0,"",様式２!$G$30)</f>
        <v/>
      </c>
      <c r="F23" s="85"/>
      <c r="G23" s="87">
        <v>3000</v>
      </c>
      <c r="H23" s="87"/>
      <c r="I23" s="87"/>
      <c r="J23" s="112" t="str">
        <f>IF($E$23="","",($E$23*$G$23))</f>
        <v/>
      </c>
      <c r="K23" s="112"/>
      <c r="L23" s="112"/>
      <c r="M23" s="113"/>
    </row>
    <row r="24" spans="1:13" ht="26.25" customHeight="1" thickBot="1">
      <c r="A24" s="161" t="s">
        <v>65</v>
      </c>
      <c r="B24" s="162"/>
      <c r="C24" s="162"/>
      <c r="D24" s="162"/>
      <c r="E24" s="166"/>
      <c r="F24" s="166"/>
      <c r="G24" s="170"/>
      <c r="H24" s="170"/>
      <c r="I24" s="170"/>
      <c r="J24" s="163" t="str">
        <f>IF(様式２!$I$30=0,"",様式２!$I$30)</f>
        <v/>
      </c>
      <c r="K24" s="164"/>
      <c r="L24" s="164"/>
      <c r="M24" s="165"/>
    </row>
    <row r="25" spans="1:13" ht="26.25" customHeight="1">
      <c r="A25" s="117" t="s">
        <v>66</v>
      </c>
      <c r="B25" s="118"/>
      <c r="C25" s="118"/>
      <c r="D25" s="118"/>
      <c r="E25" s="119" t="str">
        <f>IF(様式２!$E$31=0,"",様式２!$E$31)</f>
        <v/>
      </c>
      <c r="F25" s="119"/>
      <c r="G25" s="127">
        <v>3920</v>
      </c>
      <c r="H25" s="127"/>
      <c r="I25" s="127"/>
      <c r="J25" s="120" t="str">
        <f>IF($E$25="","",($E$25*$G$25))</f>
        <v/>
      </c>
      <c r="K25" s="121"/>
      <c r="L25" s="121"/>
      <c r="M25" s="122"/>
    </row>
    <row r="26" spans="1:13" ht="26.25" customHeight="1">
      <c r="A26" s="114" t="s">
        <v>63</v>
      </c>
      <c r="B26" s="115"/>
      <c r="C26" s="115"/>
      <c r="D26" s="115"/>
      <c r="E26" s="85" t="str">
        <f>IF(様式２!$F$31=0,"",様式２!$F$31)</f>
        <v/>
      </c>
      <c r="F26" s="85"/>
      <c r="G26" s="87">
        <v>2500</v>
      </c>
      <c r="H26" s="87"/>
      <c r="I26" s="87"/>
      <c r="J26" s="109" t="str">
        <f>IF($E$26="","",($E$26*$G$26))</f>
        <v/>
      </c>
      <c r="K26" s="110"/>
      <c r="L26" s="110"/>
      <c r="M26" s="111"/>
    </row>
    <row r="27" spans="1:13" ht="26.25" customHeight="1">
      <c r="A27" s="114" t="s">
        <v>64</v>
      </c>
      <c r="B27" s="115"/>
      <c r="C27" s="115"/>
      <c r="D27" s="115"/>
      <c r="E27" s="85" t="str">
        <f>IF(様式２!$G$31=0,"",様式２!$G$31)</f>
        <v/>
      </c>
      <c r="F27" s="85"/>
      <c r="G27" s="87">
        <v>3000</v>
      </c>
      <c r="H27" s="87"/>
      <c r="I27" s="87"/>
      <c r="J27" s="109" t="str">
        <f>IF($E$27="","",($E$27*$G$27))</f>
        <v/>
      </c>
      <c r="K27" s="110"/>
      <c r="L27" s="110"/>
      <c r="M27" s="111"/>
    </row>
    <row r="28" spans="1:13" ht="26.25" customHeight="1" thickBot="1">
      <c r="A28" s="123" t="s">
        <v>65</v>
      </c>
      <c r="B28" s="124"/>
      <c r="C28" s="124"/>
      <c r="D28" s="124"/>
      <c r="E28" s="125"/>
      <c r="F28" s="125"/>
      <c r="G28" s="126"/>
      <c r="H28" s="126"/>
      <c r="I28" s="126"/>
      <c r="J28" s="106" t="str">
        <f>IF(様式２!$I$31=0,"",様式２!$I$31)</f>
        <v/>
      </c>
      <c r="K28" s="107"/>
      <c r="L28" s="107"/>
      <c r="M28" s="108"/>
    </row>
    <row r="29" spans="1:13" ht="26.25" customHeight="1" thickTop="1">
      <c r="A29" s="132" t="s">
        <v>6</v>
      </c>
      <c r="B29" s="133"/>
      <c r="C29" s="133"/>
      <c r="D29" s="133"/>
      <c r="E29" s="133"/>
      <c r="F29" s="133"/>
      <c r="G29" s="133"/>
      <c r="H29" s="133"/>
      <c r="I29" s="133"/>
      <c r="J29" s="136" t="str">
        <f>IF((SUM($J$21:$M$28))=0,"",(SUM($J$21:$M$28)))</f>
        <v/>
      </c>
      <c r="K29" s="136"/>
      <c r="L29" s="136"/>
      <c r="M29" s="137"/>
    </row>
    <row r="30" spans="1:13" ht="26.25" customHeight="1" thickBot="1">
      <c r="A30" s="134" t="s">
        <v>93</v>
      </c>
      <c r="B30" s="135"/>
      <c r="C30" s="135"/>
      <c r="D30" s="135"/>
      <c r="E30" s="135"/>
      <c r="F30" s="135"/>
      <c r="G30" s="135"/>
      <c r="H30" s="135"/>
      <c r="I30" s="135"/>
      <c r="J30" s="138" t="str">
        <f>IF($J$24="",(IF($J$28="","",(J24+J28))),(J24+J28))</f>
        <v/>
      </c>
      <c r="K30" s="138"/>
      <c r="L30" s="138"/>
      <c r="M30" s="139"/>
    </row>
    <row r="31" spans="1:13" ht="16.5" customHeight="1">
      <c r="A31" s="39"/>
      <c r="B31" s="39"/>
      <c r="C31" s="39"/>
      <c r="D31" s="39"/>
      <c r="E31" s="39"/>
      <c r="F31" s="39"/>
      <c r="G31" s="39"/>
      <c r="H31" s="39"/>
      <c r="I31" s="39"/>
      <c r="J31" s="40"/>
      <c r="K31" s="40"/>
      <c r="L31" s="40"/>
      <c r="M31" s="40"/>
    </row>
    <row r="32" spans="1:13">
      <c r="A32" s="38" t="s">
        <v>67</v>
      </c>
      <c r="B32" s="32"/>
      <c r="C32" s="32"/>
      <c r="D32" s="32"/>
      <c r="E32" s="32"/>
      <c r="F32" s="32"/>
      <c r="G32" s="32"/>
      <c r="H32" s="32"/>
      <c r="I32" s="32"/>
      <c r="J32" s="32"/>
      <c r="K32" s="32"/>
      <c r="L32" s="32"/>
      <c r="M32" s="32"/>
    </row>
    <row r="33" spans="1:13">
      <c r="A33" s="90" t="s">
        <v>68</v>
      </c>
      <c r="B33" s="90"/>
      <c r="C33" s="90"/>
      <c r="D33" s="90"/>
      <c r="E33" s="90"/>
      <c r="F33" s="90"/>
      <c r="G33" s="90"/>
      <c r="H33" s="90"/>
      <c r="I33" s="90"/>
      <c r="J33" s="90"/>
      <c r="K33" s="90"/>
      <c r="L33" s="90"/>
      <c r="M33" s="90"/>
    </row>
    <row r="34" spans="1:13">
      <c r="A34" s="38"/>
      <c r="B34" s="38"/>
      <c r="C34" s="38"/>
      <c r="D34" s="38"/>
      <c r="E34" s="38"/>
      <c r="F34" s="38"/>
      <c r="G34" s="38"/>
      <c r="H34" s="38"/>
      <c r="I34" s="38"/>
      <c r="J34" s="38"/>
      <c r="K34" s="38"/>
      <c r="L34" s="38"/>
      <c r="M34" s="38"/>
    </row>
    <row r="35" spans="1:13" ht="14.25" thickBot="1">
      <c r="A35" s="140" t="s">
        <v>69</v>
      </c>
      <c r="B35" s="140"/>
    </row>
    <row r="36" spans="1:13">
      <c r="A36" s="145"/>
      <c r="B36" s="130"/>
      <c r="C36" s="130" t="s">
        <v>70</v>
      </c>
      <c r="D36" s="131"/>
      <c r="E36" s="152"/>
      <c r="F36" s="130"/>
      <c r="G36" s="130"/>
      <c r="H36" s="130" t="s">
        <v>73</v>
      </c>
      <c r="I36" s="131"/>
      <c r="J36" s="91" t="s">
        <v>81</v>
      </c>
      <c r="K36" s="83"/>
      <c r="L36" s="83"/>
      <c r="M36" s="84"/>
    </row>
    <row r="37" spans="1:13" ht="7.5" customHeight="1">
      <c r="A37" s="146"/>
      <c r="B37" s="143"/>
      <c r="C37" s="143" t="s">
        <v>71</v>
      </c>
      <c r="D37" s="144"/>
      <c r="E37" s="153"/>
      <c r="F37" s="143"/>
      <c r="G37" s="143"/>
      <c r="H37" s="143"/>
      <c r="I37" s="144"/>
      <c r="J37" s="105"/>
      <c r="K37" s="141"/>
      <c r="L37" s="141"/>
      <c r="M37" s="142"/>
    </row>
    <row r="38" spans="1:13" ht="7.5" customHeight="1">
      <c r="A38" s="146"/>
      <c r="B38" s="143"/>
      <c r="C38" s="143"/>
      <c r="D38" s="144"/>
      <c r="E38" s="153"/>
      <c r="F38" s="143"/>
      <c r="G38" s="143"/>
      <c r="H38" s="148" t="s">
        <v>74</v>
      </c>
      <c r="I38" s="149"/>
      <c r="J38" s="105"/>
      <c r="K38" s="141"/>
      <c r="L38" s="141"/>
      <c r="M38" s="142"/>
    </row>
    <row r="39" spans="1:13" ht="14.25" thickBot="1">
      <c r="A39" s="147"/>
      <c r="B39" s="128"/>
      <c r="C39" s="128" t="s">
        <v>72</v>
      </c>
      <c r="D39" s="129"/>
      <c r="E39" s="154"/>
      <c r="F39" s="128"/>
      <c r="G39" s="128"/>
      <c r="H39" s="150"/>
      <c r="I39" s="151"/>
      <c r="J39" s="92"/>
      <c r="K39" s="103"/>
      <c r="L39" s="103"/>
      <c r="M39" s="104"/>
    </row>
    <row r="40" spans="1:13" ht="24" customHeight="1">
      <c r="A40" s="97" t="s">
        <v>75</v>
      </c>
      <c r="B40" s="81" t="s">
        <v>76</v>
      </c>
      <c r="C40" s="93"/>
      <c r="D40" s="99"/>
      <c r="E40" s="95"/>
      <c r="F40" s="95"/>
      <c r="G40" s="95"/>
      <c r="H40" s="95"/>
      <c r="I40" s="101"/>
      <c r="J40" s="91" t="s">
        <v>82</v>
      </c>
      <c r="K40" s="83"/>
      <c r="L40" s="83"/>
      <c r="M40" s="84"/>
    </row>
    <row r="41" spans="1:13" ht="24" customHeight="1" thickBot="1">
      <c r="A41" s="98"/>
      <c r="B41" s="82" t="s">
        <v>77</v>
      </c>
      <c r="C41" s="94"/>
      <c r="D41" s="100"/>
      <c r="E41" s="96"/>
      <c r="F41" s="96"/>
      <c r="G41" s="96"/>
      <c r="H41" s="96"/>
      <c r="I41" s="102"/>
      <c r="J41" s="92"/>
      <c r="K41" s="103"/>
      <c r="L41" s="103"/>
      <c r="M41" s="104"/>
    </row>
    <row r="42" spans="1:13">
      <c r="A42" s="90" t="s">
        <v>78</v>
      </c>
      <c r="B42" s="90"/>
      <c r="C42" s="90"/>
      <c r="D42" s="90"/>
      <c r="E42" s="90"/>
      <c r="F42" s="90"/>
      <c r="G42" s="90"/>
      <c r="H42" s="90"/>
      <c r="I42" s="90"/>
      <c r="J42" s="90"/>
      <c r="K42" s="90"/>
    </row>
    <row r="43" spans="1:13">
      <c r="A43" s="90" t="s">
        <v>79</v>
      </c>
      <c r="B43" s="90"/>
      <c r="C43" s="90"/>
      <c r="D43" s="90"/>
      <c r="E43" s="90"/>
      <c r="F43" s="90"/>
      <c r="G43" s="90"/>
      <c r="H43" s="90"/>
      <c r="I43" s="90"/>
      <c r="J43" s="90"/>
      <c r="K43" s="90"/>
    </row>
  </sheetData>
  <mergeCells count="82">
    <mergeCell ref="L1:M1"/>
    <mergeCell ref="J22:M22"/>
    <mergeCell ref="B15:C16"/>
    <mergeCell ref="H17:K17"/>
    <mergeCell ref="A24:D24"/>
    <mergeCell ref="J24:M24"/>
    <mergeCell ref="E24:F24"/>
    <mergeCell ref="A2:M2"/>
    <mergeCell ref="A3:M3"/>
    <mergeCell ref="A4:M4"/>
    <mergeCell ref="G7:H7"/>
    <mergeCell ref="G12:H12"/>
    <mergeCell ref="G11:H11"/>
    <mergeCell ref="G24:I24"/>
    <mergeCell ref="A6:E6"/>
    <mergeCell ref="A5:B5"/>
    <mergeCell ref="A35:B35"/>
    <mergeCell ref="K36:M39"/>
    <mergeCell ref="C37:D38"/>
    <mergeCell ref="A36:B39"/>
    <mergeCell ref="H36:I37"/>
    <mergeCell ref="H38:I39"/>
    <mergeCell ref="E36:G39"/>
    <mergeCell ref="A29:I29"/>
    <mergeCell ref="A30:I30"/>
    <mergeCell ref="J29:M29"/>
    <mergeCell ref="J30:M30"/>
    <mergeCell ref="A26:D26"/>
    <mergeCell ref="A25:D25"/>
    <mergeCell ref="E25:F25"/>
    <mergeCell ref="J26:M26"/>
    <mergeCell ref="J25:M25"/>
    <mergeCell ref="A42:K42"/>
    <mergeCell ref="A27:D27"/>
    <mergeCell ref="A28:D28"/>
    <mergeCell ref="E28:F28"/>
    <mergeCell ref="E27:F27"/>
    <mergeCell ref="E26:F26"/>
    <mergeCell ref="G28:I28"/>
    <mergeCell ref="G27:I27"/>
    <mergeCell ref="G26:I26"/>
    <mergeCell ref="G25:I25"/>
    <mergeCell ref="C39:D39"/>
    <mergeCell ref="C36:D36"/>
    <mergeCell ref="A33:M33"/>
    <mergeCell ref="J36:J39"/>
    <mergeCell ref="I8:L8"/>
    <mergeCell ref="I9:L9"/>
    <mergeCell ref="I10:L10"/>
    <mergeCell ref="J28:M28"/>
    <mergeCell ref="J27:M27"/>
    <mergeCell ref="J23:M23"/>
    <mergeCell ref="A19:B19"/>
    <mergeCell ref="A21:D21"/>
    <mergeCell ref="A22:D22"/>
    <mergeCell ref="A23:D23"/>
    <mergeCell ref="G23:I23"/>
    <mergeCell ref="G22:I22"/>
    <mergeCell ref="J21:M21"/>
    <mergeCell ref="A20:D20"/>
    <mergeCell ref="A43:K43"/>
    <mergeCell ref="J40:J41"/>
    <mergeCell ref="C40:C41"/>
    <mergeCell ref="E40:E41"/>
    <mergeCell ref="F40:F41"/>
    <mergeCell ref="A40:A41"/>
    <mergeCell ref="D40:D41"/>
    <mergeCell ref="G40:G41"/>
    <mergeCell ref="H40:H41"/>
    <mergeCell ref="I40:I41"/>
    <mergeCell ref="K40:M41"/>
    <mergeCell ref="J20:M20"/>
    <mergeCell ref="E23:F23"/>
    <mergeCell ref="E22:F22"/>
    <mergeCell ref="G10:H10"/>
    <mergeCell ref="G8:H8"/>
    <mergeCell ref="E21:F21"/>
    <mergeCell ref="E20:F20"/>
    <mergeCell ref="G21:I21"/>
    <mergeCell ref="G20:I20"/>
    <mergeCell ref="I11:L11"/>
    <mergeCell ref="I12:L12"/>
  </mergeCells>
  <phoneticPr fontId="5"/>
  <printOptions horizontalCentered="1" verticalCentered="1"/>
  <pageMargins left="0.59055118110236227" right="0.59055118110236227"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5"/>
  <sheetViews>
    <sheetView view="pageBreakPreview" topLeftCell="A6" zoomScaleNormal="100" zoomScaleSheetLayoutView="100" workbookViewId="0">
      <selection activeCell="E10" sqref="E10:G11"/>
    </sheetView>
  </sheetViews>
  <sheetFormatPr defaultColWidth="9" defaultRowHeight="12.75"/>
  <cols>
    <col min="1" max="1" width="2.5" style="1" customWidth="1"/>
    <col min="2" max="2" width="9.625" style="2" customWidth="1"/>
    <col min="3" max="3" width="14.875" style="2" customWidth="1"/>
    <col min="4" max="4" width="11.625" style="3" customWidth="1"/>
    <col min="5" max="5" width="12" style="2" customWidth="1"/>
    <col min="6" max="7" width="11.25" style="2" customWidth="1"/>
    <col min="8" max="9" width="12" style="2" customWidth="1"/>
    <col min="10" max="10" width="11" style="2" customWidth="1"/>
    <col min="11" max="11" width="11.5" style="2" customWidth="1"/>
    <col min="12" max="16384" width="9" style="2"/>
  </cols>
  <sheetData>
    <row r="1" spans="1:257">
      <c r="K1" s="2" t="s">
        <v>19</v>
      </c>
    </row>
    <row r="2" spans="1:257" ht="24" customHeight="1">
      <c r="A2"/>
      <c r="B2"/>
      <c r="C2"/>
      <c r="D2"/>
      <c r="E2"/>
      <c r="F2"/>
      <c r="G2"/>
      <c r="H2" s="175" t="s">
        <v>17</v>
      </c>
      <c r="I2" s="175"/>
      <c r="J2" s="175"/>
      <c r="K2" s="175"/>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row>
    <row r="3" spans="1:257" ht="14.25">
      <c r="A3" s="176" t="s">
        <v>37</v>
      </c>
      <c r="B3" s="176"/>
      <c r="C3" s="176"/>
      <c r="D3" s="176"/>
      <c r="E3" s="6"/>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row>
    <row r="4" spans="1:257" ht="22.5" customHeight="1">
      <c r="A4"/>
      <c r="B4"/>
      <c r="C4"/>
      <c r="D4"/>
      <c r="E4"/>
      <c r="F4" s="8" t="s">
        <v>0</v>
      </c>
      <c r="G4" s="8"/>
      <c r="H4" s="177"/>
      <c r="I4" s="177"/>
      <c r="J4" s="177"/>
      <c r="K4" s="17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row>
    <row r="5" spans="1:257" ht="17.25" customHeight="1">
      <c r="A5"/>
      <c r="B5"/>
      <c r="C5"/>
      <c r="D5"/>
      <c r="E5"/>
      <c r="F5" s="7"/>
      <c r="G5" s="7"/>
      <c r="H5" s="7"/>
      <c r="I5" s="7"/>
      <c r="J5" s="7"/>
      <c r="K5" s="7"/>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row>
    <row r="6" spans="1:257" ht="18.75">
      <c r="A6" s="178" t="s">
        <v>11</v>
      </c>
      <c r="B6" s="178"/>
      <c r="C6" s="178"/>
      <c r="D6" s="178"/>
      <c r="E6" s="178"/>
      <c r="F6" s="178"/>
      <c r="G6" s="178"/>
      <c r="H6" s="178"/>
      <c r="I6" s="178"/>
      <c r="J6" s="178"/>
      <c r="K6" s="17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row>
    <row r="7" spans="1:257" ht="28.5" customHeight="1">
      <c r="A7" s="172" t="s">
        <v>18</v>
      </c>
      <c r="B7" s="172"/>
      <c r="C7" s="172"/>
      <c r="D7" s="172"/>
      <c r="E7" s="172"/>
      <c r="F7" s="172"/>
      <c r="G7" s="172"/>
      <c r="H7" s="172"/>
      <c r="I7" s="172"/>
      <c r="J7" s="172"/>
      <c r="K7" s="17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row>
    <row r="8" spans="1:257" ht="13.5">
      <c r="A8"/>
      <c r="B8"/>
      <c r="C8"/>
      <c r="D8"/>
      <c r="E8" s="9"/>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row>
    <row r="9" spans="1:257" s="4" customFormat="1" ht="36.75" customHeight="1">
      <c r="A9" s="10" t="s">
        <v>1</v>
      </c>
      <c r="B9" s="11" t="s">
        <v>9</v>
      </c>
      <c r="C9" s="12" t="s">
        <v>2</v>
      </c>
      <c r="D9" s="13" t="s">
        <v>3</v>
      </c>
      <c r="E9" s="14" t="s">
        <v>35</v>
      </c>
      <c r="F9" s="14" t="s">
        <v>24</v>
      </c>
      <c r="G9" s="14" t="s">
        <v>31</v>
      </c>
      <c r="H9" s="15" t="s">
        <v>26</v>
      </c>
      <c r="I9" s="30" t="s">
        <v>23</v>
      </c>
      <c r="J9" s="11" t="s">
        <v>4</v>
      </c>
      <c r="K9" s="11" t="s">
        <v>5</v>
      </c>
    </row>
    <row r="10" spans="1:257" ht="35.1" customHeight="1">
      <c r="A10" s="16">
        <v>1</v>
      </c>
      <c r="B10" s="17" t="s">
        <v>10</v>
      </c>
      <c r="C10" s="18"/>
      <c r="D10" s="19"/>
      <c r="E10" s="20"/>
      <c r="F10" s="21"/>
      <c r="G10" s="21"/>
      <c r="H10" s="46" t="str">
        <f>IF(E10="支援",(IF(F10="該当",(IF(G10="該当",単価!$B$5,単価!$B$3)),(IF(G10="該当",単価!$B$4,単価!$B$2)))),(IF(E10="ケアマネジメント",(IF(F10="該当",(IF(G10="該当",単価!$B$5,単価!$B$3)),(IF(G10="該当",単価!$B$4,単価!$B$2)))),"")))</f>
        <v/>
      </c>
      <c r="I10" s="47" t="str">
        <f>IF(E10="支援",(IF(F10="該当",(IF(G10="該当",単価!$C$5,単価!$C$3)),(IF(G10="該当",単価!$C$4,単価!$C$2)))),(IF(E10="ケアマネジメント",(IF(F10="該当",(IF(G10="該当",単価!$C$5,単価!$C$3)),(IF(G10="該当",単価!$C$4,単価!$C$2)))),"")))</f>
        <v/>
      </c>
      <c r="J10" s="18"/>
      <c r="K10" s="18"/>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row>
    <row r="11" spans="1:257" ht="35.1" customHeight="1">
      <c r="A11" s="16">
        <f t="shared" ref="A11:A29" si="0">A10+1</f>
        <v>2</v>
      </c>
      <c r="B11" s="17" t="s">
        <v>10</v>
      </c>
      <c r="C11" s="18"/>
      <c r="D11" s="19"/>
      <c r="E11" s="22"/>
      <c r="F11" s="23"/>
      <c r="G11" s="23"/>
      <c r="H11" s="46" t="str">
        <f>IF(E11="支援",(IF(F11="該当",(IF(G11="該当",単価!$B$5,単価!$B$3)),(IF(G11="該当",単価!$B$4,単価!$B$2)))),(IF(E11="ケアマネジメント",(IF(F11="該当",(IF(G11="該当",単価!$B$5,単価!$B$3)),(IF(G11="該当",単価!$B$4,単価!$B$2)))),"")))</f>
        <v/>
      </c>
      <c r="I11" s="47" t="str">
        <f>IF(E11="支援",(IF(F11="該当",(IF(G11="該当",単価!$C$5,単価!$C$3)),(IF(G11="該当",単価!$C$4,単価!$C$2)))),(IF(E11="ケアマネジメント",(IF(F11="該当",(IF(G11="該当",単価!$C$5,単価!$C$3)),(IF(G11="該当",単価!$C$4,単価!$C$2)))),"")))</f>
        <v/>
      </c>
      <c r="J11" s="18"/>
      <c r="K11" s="18"/>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row>
    <row r="12" spans="1:257" ht="35.1" customHeight="1">
      <c r="A12" s="16">
        <f t="shared" si="0"/>
        <v>3</v>
      </c>
      <c r="B12" s="17" t="s">
        <v>10</v>
      </c>
      <c r="C12" s="18"/>
      <c r="D12" s="19"/>
      <c r="E12" s="22"/>
      <c r="F12" s="23"/>
      <c r="G12" s="23"/>
      <c r="H12" s="46" t="str">
        <f>IF(E12="支援",(IF(F12="該当",(IF(G12="該当",単価!$B$5,単価!$B$3)),(IF(G12="該当",単価!$B$4,単価!$B$2)))),(IF(E12="ケアマネジメント",(IF(F12="該当",(IF(G12="該当",単価!$B$5,単価!$B$3)),(IF(G12="該当",単価!$B$4,単価!$B$2)))),"")))</f>
        <v/>
      </c>
      <c r="I12" s="47" t="str">
        <f>IF(E12="支援",(IF(F12="該当",(IF(G12="該当",単価!$C$5,単価!$C$3)),(IF(G12="該当",単価!$C$4,単価!$C$2)))),(IF(E12="ケアマネジメント",(IF(F12="該当",(IF(G12="該当",単価!$C$5,単価!$C$3)),(IF(G12="該当",単価!$C$4,単価!$C$2)))),"")))</f>
        <v/>
      </c>
      <c r="J12" s="18"/>
      <c r="K12" s="18"/>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row>
    <row r="13" spans="1:257" ht="35.1" customHeight="1">
      <c r="A13" s="16">
        <f t="shared" si="0"/>
        <v>4</v>
      </c>
      <c r="B13" s="17" t="s">
        <v>10</v>
      </c>
      <c r="C13" s="18"/>
      <c r="D13" s="19"/>
      <c r="E13" s="22"/>
      <c r="F13" s="23"/>
      <c r="G13" s="23"/>
      <c r="H13" s="46" t="str">
        <f>IF(E13="支援",(IF(F13="該当",(IF(G13="該当",単価!$B$5,単価!$B$3)),(IF(G13="該当",単価!$B$4,単価!$B$2)))),(IF(E13="ケアマネジメント",(IF(F13="該当",(IF(G13="該当",単価!$B$5,単価!$B$3)),(IF(G13="該当",単価!$B$4,単価!$B$2)))),"")))</f>
        <v/>
      </c>
      <c r="I13" s="47" t="str">
        <f>IF(E13="支援",(IF(F13="該当",(IF(G13="該当",単価!$C$5,単価!$C$3)),(IF(G13="該当",単価!$C$4,単価!$C$2)))),(IF(E13="ケアマネジメント",(IF(F13="該当",(IF(G13="該当",単価!$C$5,単価!$C$3)),(IF(G13="該当",単価!$C$4,単価!$C$2)))),"")))</f>
        <v/>
      </c>
      <c r="J13" s="18"/>
      <c r="K13" s="18"/>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row>
    <row r="14" spans="1:257" ht="35.1" customHeight="1">
      <c r="A14" s="16">
        <f t="shared" si="0"/>
        <v>5</v>
      </c>
      <c r="B14" s="17" t="s">
        <v>10</v>
      </c>
      <c r="C14" s="18"/>
      <c r="D14" s="19"/>
      <c r="E14" s="22"/>
      <c r="F14" s="23"/>
      <c r="G14" s="23"/>
      <c r="H14" s="46" t="str">
        <f>IF(E14="支援",(IF(F14="該当",(IF(G14="該当",単価!$B$5,単価!$B$3)),(IF(G14="該当",単価!$B$4,単価!$B$2)))),(IF(E14="ケアマネジメント",(IF(F14="該当",(IF(G14="該当",単価!$B$5,単価!$B$3)),(IF(G14="該当",単価!$B$4,単価!$B$2)))),"")))</f>
        <v/>
      </c>
      <c r="I14" s="47" t="str">
        <f>IF(E14="支援",(IF(F14="該当",(IF(G14="該当",単価!$C$5,単価!$C$3)),(IF(G14="該当",単価!$C$4,単価!$C$2)))),(IF(E14="ケアマネジメント",(IF(F14="該当",(IF(G14="該当",単価!$C$5,単価!$C$3)),(IF(G14="該当",単価!$C$4,単価!$C$2)))),"")))</f>
        <v/>
      </c>
      <c r="J14" s="18"/>
      <c r="K14" s="18"/>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row>
    <row r="15" spans="1:257" ht="35.1" customHeight="1">
      <c r="A15" s="16">
        <f t="shared" si="0"/>
        <v>6</v>
      </c>
      <c r="B15" s="17" t="s">
        <v>10</v>
      </c>
      <c r="C15" s="18"/>
      <c r="D15" s="19"/>
      <c r="E15" s="22"/>
      <c r="F15" s="23"/>
      <c r="G15" s="23"/>
      <c r="H15" s="46" t="str">
        <f>IF(E15="支援",(IF(F15="該当",(IF(G15="該当",単価!$B$5,単価!$B$3)),(IF(G15="該当",単価!$B$4,単価!$B$2)))),(IF(E15="ケアマネジメント",(IF(F15="該当",(IF(G15="該当",単価!$B$5,単価!$B$3)),(IF(G15="該当",単価!$B$4,単価!$B$2)))),"")))</f>
        <v/>
      </c>
      <c r="I15" s="47" t="str">
        <f>IF(E15="支援",(IF(F15="該当",(IF(G15="該当",単価!$C$5,単価!$C$3)),(IF(G15="該当",単価!$C$4,単価!$C$2)))),(IF(E15="ケアマネジメント",(IF(F15="該当",(IF(G15="該当",単価!$C$5,単価!$C$3)),(IF(G15="該当",単価!$C$4,単価!$C$2)))),"")))</f>
        <v/>
      </c>
      <c r="J15" s="18"/>
      <c r="K15" s="18"/>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row>
    <row r="16" spans="1:257" ht="35.1" customHeight="1">
      <c r="A16" s="16">
        <f t="shared" si="0"/>
        <v>7</v>
      </c>
      <c r="B16" s="17" t="s">
        <v>10</v>
      </c>
      <c r="C16" s="18"/>
      <c r="D16" s="19"/>
      <c r="E16" s="22"/>
      <c r="F16" s="23"/>
      <c r="G16" s="23"/>
      <c r="H16" s="46" t="str">
        <f>IF(E16="支援",(IF(F16="該当",(IF(G16="該当",単価!$B$5,単価!$B$3)),(IF(G16="該当",単価!$B$4,単価!$B$2)))),(IF(E16="ケアマネジメント",(IF(F16="該当",(IF(G16="該当",単価!$B$5,単価!$B$3)),(IF(G16="該当",単価!$B$4,単価!$B$2)))),"")))</f>
        <v/>
      </c>
      <c r="I16" s="47" t="str">
        <f>IF(E16="支援",(IF(F16="該当",(IF(G16="該当",単価!$C$5,単価!$C$3)),(IF(G16="該当",単価!$C$4,単価!$C$2)))),(IF(E16="ケアマネジメント",(IF(F16="該当",(IF(G16="該当",単価!$C$5,単価!$C$3)),(IF(G16="該当",単価!$C$4,単価!$C$2)))),"")))</f>
        <v/>
      </c>
      <c r="J16" s="18"/>
      <c r="K16" s="18"/>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row>
    <row r="17" spans="1:257" ht="35.1" customHeight="1">
      <c r="A17" s="16">
        <f t="shared" si="0"/>
        <v>8</v>
      </c>
      <c r="B17" s="17" t="s">
        <v>10</v>
      </c>
      <c r="C17" s="18"/>
      <c r="D17" s="19"/>
      <c r="E17" s="22"/>
      <c r="F17" s="23"/>
      <c r="G17" s="23"/>
      <c r="H17" s="46" t="str">
        <f>IF(E17="支援",(IF(F17="該当",(IF(G17="該当",単価!$B$5,単価!$B$3)),(IF(G17="該当",単価!$B$4,単価!$B$2)))),(IF(E17="ケアマネジメント",(IF(F17="該当",(IF(G17="該当",単価!$B$5,単価!$B$3)),(IF(G17="該当",単価!$B$4,単価!$B$2)))),"")))</f>
        <v/>
      </c>
      <c r="I17" s="47" t="str">
        <f>IF(E17="支援",(IF(F17="該当",(IF(G17="該当",単価!$C$5,単価!$C$3)),(IF(G17="該当",単価!$C$4,単価!$C$2)))),(IF(E17="ケアマネジメント",(IF(F17="該当",(IF(G17="該当",単価!$C$5,単価!$C$3)),(IF(G17="該当",単価!$C$4,単価!$C$2)))),"")))</f>
        <v/>
      </c>
      <c r="J17" s="18"/>
      <c r="K17" s="18"/>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ht="35.1" customHeight="1">
      <c r="A18" s="16">
        <f t="shared" si="0"/>
        <v>9</v>
      </c>
      <c r="B18" s="17" t="s">
        <v>10</v>
      </c>
      <c r="C18" s="18"/>
      <c r="D18" s="19"/>
      <c r="E18" s="22"/>
      <c r="F18" s="23"/>
      <c r="G18" s="23"/>
      <c r="H18" s="46" t="str">
        <f>IF(E18="支援",(IF(F18="該当",(IF(G18="該当",単価!$B$5,単価!$B$3)),(IF(G18="該当",単価!$B$4,単価!$B$2)))),(IF(E18="ケアマネジメント",(IF(F18="該当",(IF(G18="該当",単価!$B$5,単価!$B$3)),(IF(G18="該当",単価!$B$4,単価!$B$2)))),"")))</f>
        <v/>
      </c>
      <c r="I18" s="47" t="str">
        <f>IF(E18="支援",(IF(F18="該当",(IF(G18="該当",単価!$C$5,単価!$C$3)),(IF(G18="該当",単価!$C$4,単価!$C$2)))),(IF(E18="ケアマネジメント",(IF(F18="該当",(IF(G18="該当",単価!$C$5,単価!$C$3)),(IF(G18="該当",単価!$C$4,単価!$C$2)))),"")))</f>
        <v/>
      </c>
      <c r="J18" s="18"/>
      <c r="K18" s="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ht="35.1" customHeight="1">
      <c r="A19" s="16">
        <f t="shared" si="0"/>
        <v>10</v>
      </c>
      <c r="B19" s="17" t="s">
        <v>10</v>
      </c>
      <c r="C19" s="18"/>
      <c r="D19" s="19"/>
      <c r="E19" s="22"/>
      <c r="F19" s="23"/>
      <c r="G19" s="23"/>
      <c r="H19" s="46" t="str">
        <f>IF(E19="支援",(IF(F19="該当",(IF(G19="該当",単価!$B$5,単価!$B$3)),(IF(G19="該当",単価!$B$4,単価!$B$2)))),(IF(E19="ケアマネジメント",(IF(F19="該当",(IF(G19="該当",単価!$B$5,単価!$B$3)),(IF(G19="該当",単価!$B$4,単価!$B$2)))),"")))</f>
        <v/>
      </c>
      <c r="I19" s="47" t="str">
        <f>IF(E19="支援",(IF(F19="該当",(IF(G19="該当",単価!$C$5,単価!$C$3)),(IF(G19="該当",単価!$C$4,単価!$C$2)))),(IF(E19="ケアマネジメント",(IF(F19="該当",(IF(G19="該当",単価!$C$5,単価!$C$3)),(IF(G19="該当",単価!$C$4,単価!$C$2)))),"")))</f>
        <v/>
      </c>
      <c r="J19" s="18"/>
      <c r="K19" s="18"/>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ht="35.1" customHeight="1">
      <c r="A20" s="16">
        <f t="shared" si="0"/>
        <v>11</v>
      </c>
      <c r="B20" s="17" t="s">
        <v>10</v>
      </c>
      <c r="C20" s="18"/>
      <c r="D20" s="19"/>
      <c r="E20" s="22"/>
      <c r="F20" s="23"/>
      <c r="G20" s="23"/>
      <c r="H20" s="46" t="str">
        <f>IF(E20="支援",(IF(F20="該当",(IF(G20="該当",単価!$B$5,単価!$B$3)),(IF(G20="該当",単価!$B$4,単価!$B$2)))),(IF(E20="ケアマネジメント",(IF(F20="該当",(IF(G20="該当",単価!$B$5,単価!$B$3)),(IF(G20="該当",単価!$B$4,単価!$B$2)))),"")))</f>
        <v/>
      </c>
      <c r="I20" s="47" t="str">
        <f>IF(E20="支援",(IF(F20="該当",(IF(G20="該当",単価!$C$5,単価!$C$3)),(IF(G20="該当",単価!$C$4,単価!$C$2)))),(IF(E20="ケアマネジメント",(IF(F20="該当",(IF(G20="該当",単価!$C$5,単価!$C$3)),(IF(G20="該当",単価!$C$4,単価!$C$2)))),"")))</f>
        <v/>
      </c>
      <c r="J20" s="18"/>
      <c r="K20" s="18"/>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ht="35.1" customHeight="1">
      <c r="A21" s="16">
        <f t="shared" si="0"/>
        <v>12</v>
      </c>
      <c r="B21" s="17" t="s">
        <v>10</v>
      </c>
      <c r="C21" s="18"/>
      <c r="D21" s="19"/>
      <c r="E21" s="22"/>
      <c r="F21" s="23"/>
      <c r="G21" s="23"/>
      <c r="H21" s="46" t="str">
        <f>IF(E21="支援",(IF(F21="該当",(IF(G21="該当",単価!$B$5,単価!$B$3)),(IF(G21="該当",単価!$B$4,単価!$B$2)))),(IF(E21="ケアマネジメント",(IF(F21="該当",(IF(G21="該当",単価!$B$5,単価!$B$3)),(IF(G21="該当",単価!$B$4,単価!$B$2)))),"")))</f>
        <v/>
      </c>
      <c r="I21" s="47" t="str">
        <f>IF(E21="支援",(IF(F21="該当",(IF(G21="該当",単価!$C$5,単価!$C$3)),(IF(G21="該当",単価!$C$4,単価!$C$2)))),(IF(E21="ケアマネジメント",(IF(F21="該当",(IF(G21="該当",単価!$C$5,単価!$C$3)),(IF(G21="該当",単価!$C$4,単価!$C$2)))),"")))</f>
        <v/>
      </c>
      <c r="J21" s="18"/>
      <c r="K21" s="1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ht="35.1" customHeight="1">
      <c r="A22" s="16">
        <f t="shared" si="0"/>
        <v>13</v>
      </c>
      <c r="B22" s="17" t="s">
        <v>10</v>
      </c>
      <c r="C22" s="18"/>
      <c r="D22" s="19"/>
      <c r="E22" s="22"/>
      <c r="F22" s="23"/>
      <c r="G22" s="23"/>
      <c r="H22" s="46" t="str">
        <f>IF(E22="支援",(IF(F22="該当",(IF(G22="該当",単価!$B$5,単価!$B$3)),(IF(G22="該当",単価!$B$4,単価!$B$2)))),(IF(E22="ケアマネジメント",(IF(F22="該当",(IF(G22="該当",単価!$B$5,単価!$B$3)),(IF(G22="該当",単価!$B$4,単価!$B$2)))),"")))</f>
        <v/>
      </c>
      <c r="I22" s="47" t="str">
        <f>IF(E22="支援",(IF(F22="該当",(IF(G22="該当",単価!$C$5,単価!$C$3)),(IF(G22="該当",単価!$C$4,単価!$C$2)))),(IF(E22="ケアマネジメント",(IF(F22="該当",(IF(G22="該当",単価!$C$5,単価!$C$3)),(IF(G22="該当",単価!$C$4,単価!$C$2)))),"")))</f>
        <v/>
      </c>
      <c r="J22" s="18"/>
      <c r="K22" s="18"/>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ht="35.1" customHeight="1">
      <c r="A23" s="16">
        <f t="shared" si="0"/>
        <v>14</v>
      </c>
      <c r="B23" s="17" t="s">
        <v>10</v>
      </c>
      <c r="C23" s="18"/>
      <c r="D23" s="19"/>
      <c r="E23" s="22"/>
      <c r="F23" s="23"/>
      <c r="G23" s="23"/>
      <c r="H23" s="46" t="str">
        <f>IF(E23="支援",(IF(F23="該当",(IF(G23="該当",単価!$B$5,単価!$B$3)),(IF(G23="該当",単価!$B$4,単価!$B$2)))),(IF(E23="ケアマネジメント",(IF(F23="該当",(IF(G23="該当",単価!$B$5,単価!$B$3)),(IF(G23="該当",単価!$B$4,単価!$B$2)))),"")))</f>
        <v/>
      </c>
      <c r="I23" s="47" t="str">
        <f>IF(E23="支援",(IF(F23="該当",(IF(G23="該当",単価!$C$5,単価!$C$3)),(IF(G23="該当",単価!$C$4,単価!$C$2)))),(IF(E23="ケアマネジメント",(IF(F23="該当",(IF(G23="該当",単価!$C$5,単価!$C$3)),(IF(G23="該当",単価!$C$4,単価!$C$2)))),"")))</f>
        <v/>
      </c>
      <c r="J23" s="18"/>
      <c r="K23" s="18"/>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ht="35.1" customHeight="1">
      <c r="A24" s="16">
        <f t="shared" si="0"/>
        <v>15</v>
      </c>
      <c r="B24" s="17" t="s">
        <v>10</v>
      </c>
      <c r="C24" s="18"/>
      <c r="D24" s="19"/>
      <c r="E24" s="22"/>
      <c r="F24" s="23"/>
      <c r="G24" s="23"/>
      <c r="H24" s="46" t="str">
        <f>IF(E24="支援",(IF(F24="該当",(IF(G24="該当",単価!$B$5,単価!$B$3)),(IF(G24="該当",単価!$B$4,単価!$B$2)))),(IF(E24="ケアマネジメント",(IF(F24="該当",(IF(G24="該当",単価!$B$5,単価!$B$3)),(IF(G24="該当",単価!$B$4,単価!$B$2)))),"")))</f>
        <v/>
      </c>
      <c r="I24" s="47" t="str">
        <f>IF(E24="支援",(IF(F24="該当",(IF(G24="該当",単価!$C$5,単価!$C$3)),(IF(G24="該当",単価!$C$4,単価!$C$2)))),(IF(E24="ケアマネジメント",(IF(F24="該当",(IF(G24="該当",単価!$C$5,単価!$C$3)),(IF(G24="該当",単価!$C$4,単価!$C$2)))),"")))</f>
        <v/>
      </c>
      <c r="J24" s="18"/>
      <c r="K24" s="18"/>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ht="35.1" customHeight="1">
      <c r="A25" s="16">
        <f t="shared" si="0"/>
        <v>16</v>
      </c>
      <c r="B25" s="17" t="s">
        <v>10</v>
      </c>
      <c r="C25" s="18"/>
      <c r="D25" s="19"/>
      <c r="E25" s="22"/>
      <c r="F25" s="23"/>
      <c r="G25" s="23"/>
      <c r="H25" s="46" t="str">
        <f>IF(E25="支援",(IF(F25="該当",(IF(G25="該当",単価!$B$5,単価!$B$3)),(IF(G25="該当",単価!$B$4,単価!$B$2)))),(IF(E25="ケアマネジメント",(IF(F25="該当",(IF(G25="該当",単価!$B$5,単価!$B$3)),(IF(G25="該当",単価!$B$4,単価!$B$2)))),"")))</f>
        <v/>
      </c>
      <c r="I25" s="47" t="str">
        <f>IF(E25="支援",(IF(F25="該当",(IF(G25="該当",単価!$C$5,単価!$C$3)),(IF(G25="該当",単価!$C$4,単価!$C$2)))),(IF(E25="ケアマネジメント",(IF(F25="該当",(IF(G25="該当",単価!$C$5,単価!$C$3)),(IF(G25="該当",単価!$C$4,単価!$C$2)))),"")))</f>
        <v/>
      </c>
      <c r="J25" s="18"/>
      <c r="K25" s="18"/>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ht="35.1" customHeight="1">
      <c r="A26" s="16">
        <f t="shared" si="0"/>
        <v>17</v>
      </c>
      <c r="B26" s="17" t="s">
        <v>10</v>
      </c>
      <c r="C26" s="18"/>
      <c r="D26" s="19"/>
      <c r="E26" s="22"/>
      <c r="F26" s="23"/>
      <c r="G26" s="23"/>
      <c r="H26" s="46" t="str">
        <f>IF(E26="支援",(IF(F26="該当",(IF(G26="該当",単価!$B$5,単価!$B$3)),(IF(G26="該当",単価!$B$4,単価!$B$2)))),(IF(E26="ケアマネジメント",(IF(F26="該当",(IF(G26="該当",単価!$B$5,単価!$B$3)),(IF(G26="該当",単価!$B$4,単価!$B$2)))),"")))</f>
        <v/>
      </c>
      <c r="I26" s="47" t="str">
        <f>IF(E26="支援",(IF(F26="該当",(IF(G26="該当",単価!$C$5,単価!$C$3)),(IF(G26="該当",単価!$C$4,単価!$C$2)))),(IF(E26="ケアマネジメント",(IF(F26="該当",(IF(G26="該当",単価!$C$5,単価!$C$3)),(IF(G26="該当",単価!$C$4,単価!$C$2)))),"")))</f>
        <v/>
      </c>
      <c r="J26" s="18"/>
      <c r="K26" s="18"/>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ht="35.1" customHeight="1">
      <c r="A27" s="16">
        <f t="shared" si="0"/>
        <v>18</v>
      </c>
      <c r="B27" s="17" t="s">
        <v>10</v>
      </c>
      <c r="C27" s="18"/>
      <c r="D27" s="19"/>
      <c r="E27" s="22"/>
      <c r="F27" s="23"/>
      <c r="G27" s="23"/>
      <c r="H27" s="46" t="str">
        <f>IF(E27="支援",(IF(F27="該当",(IF(G27="該当",単価!$B$5,単価!$B$3)),(IF(G27="該当",単価!$B$4,単価!$B$2)))),(IF(E27="ケアマネジメント",(IF(F27="該当",(IF(G27="該当",単価!$B$5,単価!$B$3)),(IF(G27="該当",単価!$B$4,単価!$B$2)))),"")))</f>
        <v/>
      </c>
      <c r="I27" s="47" t="str">
        <f>IF(E27="支援",(IF(F27="該当",(IF(G27="該当",単価!$C$5,単価!$C$3)),(IF(G27="該当",単価!$C$4,単価!$C$2)))),(IF(E27="ケアマネジメント",(IF(F27="該当",(IF(G27="該当",単価!$C$5,単価!$C$3)),(IF(G27="該当",単価!$C$4,単価!$C$2)))),"")))</f>
        <v/>
      </c>
      <c r="J27" s="18"/>
      <c r="K27" s="18"/>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ht="35.1" customHeight="1">
      <c r="A28" s="16">
        <f t="shared" si="0"/>
        <v>19</v>
      </c>
      <c r="B28" s="17" t="s">
        <v>10</v>
      </c>
      <c r="C28" s="18"/>
      <c r="D28" s="19"/>
      <c r="E28" s="22"/>
      <c r="F28" s="23"/>
      <c r="G28" s="23"/>
      <c r="H28" s="46" t="str">
        <f>IF(E28="支援",(IF(F28="該当",(IF(G28="該当",単価!$B$5,単価!$B$3)),(IF(G28="該当",単価!$B$4,単価!$B$2)))),(IF(E28="ケアマネジメント",(IF(F28="該当",(IF(G28="該当",単価!$B$5,単価!$B$3)),(IF(G28="該当",単価!$B$4,単価!$B$2)))),"")))</f>
        <v/>
      </c>
      <c r="I28" s="47" t="str">
        <f>IF(E28="支援",(IF(F28="該当",(IF(G28="該当",単価!$C$5,単価!$C$3)),(IF(G28="該当",単価!$C$4,単価!$C$2)))),(IF(E28="ケアマネジメント",(IF(F28="該当",(IF(G28="該当",単価!$C$5,単価!$C$3)),(IF(G28="該当",単価!$C$4,単価!$C$2)))),"")))</f>
        <v/>
      </c>
      <c r="J28" s="18"/>
      <c r="K28" s="1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ht="35.1" customHeight="1">
      <c r="A29" s="16">
        <f t="shared" si="0"/>
        <v>20</v>
      </c>
      <c r="B29" s="17" t="s">
        <v>10</v>
      </c>
      <c r="C29" s="18"/>
      <c r="D29" s="24"/>
      <c r="E29" s="25"/>
      <c r="F29" s="26"/>
      <c r="G29" s="26"/>
      <c r="H29" s="46" t="str">
        <f>IF(E29="支援",(IF(F29="該当",(IF(G29="該当",単価!$B$5,単価!$B$3)),(IF(G29="該当",単価!$B$4,単価!$B$2)))),(IF(E29="ケアマネジメント",(IF(F29="該当",(IF(G29="該当",単価!$B$5,単価!$B$3)),(IF(G29="該当",単価!$B$4,単価!$B$2)))),"")))</f>
        <v/>
      </c>
      <c r="I29" s="47" t="str">
        <f>IF(E29="支援",(IF(F29="該当",(IF(G29="該当",単価!$C$5,単価!$C$3)),(IF(G29="該当",単価!$C$4,単価!$C$2)))),(IF(E29="ケアマネジメント",(IF(F29="該当",(IF(G29="該当",単価!$C$5,単価!$C$3)),(IF(G29="該当",単価!$C$4,単価!$C$2)))),"")))</f>
        <v/>
      </c>
      <c r="J29" s="27"/>
      <c r="K29" s="27"/>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ht="35.1" customHeight="1">
      <c r="A30" s="179" t="s">
        <v>6</v>
      </c>
      <c r="B30" s="180"/>
      <c r="C30" s="180"/>
      <c r="D30" s="22" t="s">
        <v>34</v>
      </c>
      <c r="E30" s="48">
        <f>COUNTIF(E10:E29,"支援")</f>
        <v>0</v>
      </c>
      <c r="F30" s="48">
        <f>COUNTIFS(E10:E29,D30,F10:F29,"該当")</f>
        <v>0</v>
      </c>
      <c r="G30" s="48">
        <f>COUNTIFS(E10:E29,D30,G10:G29,"該当")</f>
        <v>0</v>
      </c>
      <c r="H30" s="49">
        <f>SUMIF($E$10:$E$29,"支援",$H$10:$H$29)</f>
        <v>0</v>
      </c>
      <c r="I30" s="50">
        <f>SUMIF($E$10:$E$29,"支援",$I$10:$I$29)</f>
        <v>0</v>
      </c>
      <c r="J30" s="29"/>
      <c r="K30" s="29"/>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ht="30" customHeight="1">
      <c r="A31" s="181"/>
      <c r="B31" s="182"/>
      <c r="C31" s="182"/>
      <c r="D31" s="28" t="s">
        <v>36</v>
      </c>
      <c r="E31" s="48">
        <f>COUNTIF(E10:E29,"ケアマネジメント")</f>
        <v>0</v>
      </c>
      <c r="F31" s="48">
        <f>COUNTIFS(E10:E29,D31,F10:F29,"該当")</f>
        <v>0</v>
      </c>
      <c r="G31" s="48">
        <f>COUNTIFS(E10:E29,D31,G10:G29,"該当")</f>
        <v>0</v>
      </c>
      <c r="H31" s="49">
        <f>SUMIF($E$10:$E$29,"ケアマネジメント",$H$10:$H$29)</f>
        <v>0</v>
      </c>
      <c r="I31" s="50">
        <f>SUMIF($E$10:$E$29,"ケアマネジメント",$I$10:$I$29)</f>
        <v>0</v>
      </c>
      <c r="J31" s="29"/>
      <c r="K31" s="29"/>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5" customFormat="1" ht="12.95" customHeight="1">
      <c r="A32" s="173" t="s">
        <v>7</v>
      </c>
      <c r="B32" s="173"/>
      <c r="C32" s="173"/>
      <c r="D32" s="174"/>
      <c r="E32" s="174"/>
      <c r="F32" s="174"/>
      <c r="G32" s="174"/>
      <c r="H32" s="174"/>
      <c r="I32" s="174"/>
      <c r="J32" s="174"/>
      <c r="K32" s="174"/>
    </row>
    <row r="33" spans="1:11" ht="12.95" customHeight="1">
      <c r="A33" s="174" t="s">
        <v>8</v>
      </c>
      <c r="B33" s="174"/>
      <c r="C33" s="174"/>
      <c r="D33" s="174"/>
      <c r="E33" s="174"/>
      <c r="F33" s="174"/>
      <c r="G33" s="174"/>
      <c r="H33" s="174"/>
      <c r="I33" s="174"/>
      <c r="J33" s="174"/>
      <c r="K33" s="174"/>
    </row>
    <row r="35" spans="1:11" ht="21" customHeight="1"/>
  </sheetData>
  <sheetProtection selectLockedCells="1" selectUnlockedCells="1"/>
  <mergeCells count="8">
    <mergeCell ref="A7:K7"/>
    <mergeCell ref="A32:K32"/>
    <mergeCell ref="A33:K33"/>
    <mergeCell ref="H2:K2"/>
    <mergeCell ref="A3:D3"/>
    <mergeCell ref="H4:K4"/>
    <mergeCell ref="A6:K6"/>
    <mergeCell ref="A30:C31"/>
  </mergeCells>
  <phoneticPr fontId="5"/>
  <dataValidations count="2">
    <dataValidation type="list" allowBlank="1" sqref="F10:G29" xr:uid="{6EE55599-BE50-4E07-9BDE-223040F5B784}">
      <formula1>"　,該当"</formula1>
    </dataValidation>
    <dataValidation type="list" allowBlank="1" sqref="E10:E29" xr:uid="{2040DF2F-B390-4544-91E8-94E1645C274F}">
      <formula1>"　,支援,ケアマネジメント"</formula1>
    </dataValidation>
  </dataValidations>
  <printOptions horizontalCentered="1" verticalCentered="1"/>
  <pageMargins left="0.19685039370078741" right="0.19685039370078741" top="0.39370078740157483" bottom="0.39370078740157483" header="0.51181102362204722" footer="0.39370078740157483"/>
  <pageSetup paperSize="9" scale="77" firstPageNumber="0" orientation="portrait" horizontalDpi="300" verticalDpi="300" r:id="rId1"/>
  <headerFooter alignWithMargins="0"/>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DE0A-5DDA-415C-85D2-D1D6788463C5}">
  <sheetPr>
    <pageSetUpPr fitToPage="1"/>
  </sheetPr>
  <dimension ref="A1:M43"/>
  <sheetViews>
    <sheetView view="pageBreakPreview" topLeftCell="A20" zoomScaleNormal="85" zoomScaleSheetLayoutView="100" workbookViewId="0">
      <selection activeCell="P36" sqref="P36"/>
    </sheetView>
  </sheetViews>
  <sheetFormatPr defaultColWidth="6.125" defaultRowHeight="13.5"/>
  <cols>
    <col min="1" max="1" width="10" customWidth="1"/>
    <col min="8" max="8" width="6.125" customWidth="1"/>
    <col min="11" max="11" width="6.25" customWidth="1"/>
  </cols>
  <sheetData>
    <row r="1" spans="1:13">
      <c r="L1" s="155" t="s">
        <v>94</v>
      </c>
      <c r="M1" s="155"/>
    </row>
    <row r="2" spans="1:13" ht="18" customHeight="1">
      <c r="A2" s="167" t="s">
        <v>45</v>
      </c>
      <c r="B2" s="167"/>
      <c r="C2" s="167"/>
      <c r="D2" s="167"/>
      <c r="E2" s="167"/>
      <c r="F2" s="167"/>
      <c r="G2" s="167"/>
      <c r="H2" s="167"/>
      <c r="I2" s="167"/>
      <c r="J2" s="167"/>
      <c r="K2" s="167"/>
      <c r="L2" s="167"/>
      <c r="M2" s="167"/>
    </row>
    <row r="3" spans="1:13" ht="18" customHeight="1">
      <c r="A3" s="168" t="s">
        <v>46</v>
      </c>
      <c r="B3" s="168"/>
      <c r="C3" s="168"/>
      <c r="D3" s="168"/>
      <c r="E3" s="168"/>
      <c r="F3" s="168"/>
      <c r="G3" s="168"/>
      <c r="H3" s="168"/>
      <c r="I3" s="168"/>
      <c r="J3" s="168"/>
      <c r="K3" s="168"/>
      <c r="L3" s="168"/>
      <c r="M3" s="168"/>
    </row>
    <row r="4" spans="1:13">
      <c r="A4" s="169" t="s">
        <v>47</v>
      </c>
      <c r="B4" s="169"/>
      <c r="C4" s="169"/>
      <c r="D4" s="169"/>
      <c r="E4" s="169"/>
      <c r="F4" s="169"/>
      <c r="G4" s="169"/>
      <c r="H4" s="169"/>
      <c r="I4" s="169"/>
      <c r="J4" s="169"/>
      <c r="K4" s="169"/>
      <c r="L4" s="169"/>
      <c r="M4" s="169"/>
    </row>
    <row r="5" spans="1:13">
      <c r="A5" s="90" t="s">
        <v>48</v>
      </c>
      <c r="B5" s="90"/>
    </row>
    <row r="6" spans="1:13">
      <c r="A6" s="171" t="str">
        <f>'様式２（記入例）'!A3</f>
        <v>松山市地域包括支援センター○○</v>
      </c>
      <c r="B6" s="171"/>
      <c r="C6" s="171"/>
      <c r="D6" s="171"/>
      <c r="E6" s="171"/>
    </row>
    <row r="7" spans="1:13">
      <c r="G7" s="90" t="s">
        <v>83</v>
      </c>
      <c r="H7" s="90"/>
    </row>
    <row r="8" spans="1:13">
      <c r="G8" s="86" t="s">
        <v>86</v>
      </c>
      <c r="H8" s="86"/>
      <c r="I8" s="88" t="s">
        <v>95</v>
      </c>
      <c r="J8" s="88"/>
      <c r="K8" s="88"/>
      <c r="L8" s="88"/>
    </row>
    <row r="9" spans="1:13">
      <c r="A9" s="36"/>
      <c r="G9" s="51"/>
      <c r="H9" s="51"/>
      <c r="I9" s="88"/>
      <c r="J9" s="88"/>
      <c r="K9" s="88"/>
      <c r="L9" s="88"/>
    </row>
    <row r="10" spans="1:13">
      <c r="G10" s="86" t="s">
        <v>92</v>
      </c>
      <c r="H10" s="86"/>
      <c r="I10" s="88" t="s">
        <v>96</v>
      </c>
      <c r="J10" s="88"/>
      <c r="K10" s="88"/>
      <c r="L10" s="88"/>
    </row>
    <row r="11" spans="1:13">
      <c r="G11" s="86" t="s">
        <v>85</v>
      </c>
      <c r="H11" s="86"/>
      <c r="I11" s="88" t="s">
        <v>97</v>
      </c>
      <c r="J11" s="88"/>
      <c r="K11" s="88"/>
      <c r="L11" s="88"/>
      <c r="M11" t="s">
        <v>87</v>
      </c>
    </row>
    <row r="12" spans="1:13">
      <c r="G12" s="86" t="s">
        <v>84</v>
      </c>
      <c r="H12" s="86"/>
      <c r="I12" s="89" t="s">
        <v>98</v>
      </c>
      <c r="J12" s="89"/>
      <c r="K12" s="89"/>
      <c r="L12" s="89"/>
    </row>
    <row r="13" spans="1:13">
      <c r="A13" s="36" t="s">
        <v>49</v>
      </c>
    </row>
    <row r="14" spans="1:13" ht="14.25" thickBot="1">
      <c r="A14" s="38" t="s">
        <v>50</v>
      </c>
      <c r="B14" s="9"/>
      <c r="C14" s="9"/>
      <c r="D14" s="9"/>
      <c r="E14" s="9"/>
      <c r="F14" s="9"/>
      <c r="G14" s="9"/>
      <c r="H14" s="9"/>
      <c r="I14" s="9"/>
      <c r="J14" s="9"/>
      <c r="K14" s="9"/>
    </row>
    <row r="15" spans="1:13" ht="30.75" customHeight="1">
      <c r="B15" s="156" t="s">
        <v>51</v>
      </c>
      <c r="C15" s="157"/>
      <c r="D15" s="43" t="s">
        <v>52</v>
      </c>
      <c r="E15" s="44" t="s">
        <v>53</v>
      </c>
      <c r="F15" s="44" t="s">
        <v>54</v>
      </c>
      <c r="G15" s="44" t="s">
        <v>55</v>
      </c>
      <c r="H15" s="44" t="s">
        <v>52</v>
      </c>
      <c r="I15" s="44" t="s">
        <v>53</v>
      </c>
      <c r="J15" s="44" t="s">
        <v>54</v>
      </c>
      <c r="K15" s="45" t="s">
        <v>56</v>
      </c>
    </row>
    <row r="16" spans="1:13" ht="30.75" customHeight="1" thickBot="1">
      <c r="B16" s="158"/>
      <c r="C16" s="159"/>
      <c r="D16" s="78" t="str">
        <f>LEFT(RIGHT(TEXT($J$29," \0;;"),9-COLUMN(A2)))</f>
        <v xml:space="preserve"> </v>
      </c>
      <c r="E16" s="79" t="str">
        <f t="shared" ref="E16:K16" si="0">LEFT(RIGHT(TEXT($J$29," \0;;"),9-COLUMN(B2)))</f>
        <v xml:space="preserve"> </v>
      </c>
      <c r="F16" s="79" t="str">
        <f t="shared" si="0"/>
        <v>¥</v>
      </c>
      <c r="G16" s="79" t="str">
        <f t="shared" si="0"/>
        <v>5</v>
      </c>
      <c r="H16" s="79" t="str">
        <f t="shared" si="0"/>
        <v>4</v>
      </c>
      <c r="I16" s="79" t="str">
        <f t="shared" si="0"/>
        <v>9</v>
      </c>
      <c r="J16" s="79" t="str">
        <f t="shared" si="0"/>
        <v>5</v>
      </c>
      <c r="K16" s="80" t="str">
        <f t="shared" si="0"/>
        <v>0</v>
      </c>
    </row>
    <row r="17" spans="1:13" ht="22.5" customHeight="1">
      <c r="A17" s="37"/>
      <c r="B17" s="42" t="s">
        <v>80</v>
      </c>
      <c r="C17" s="41"/>
      <c r="D17" s="41"/>
      <c r="E17" s="41"/>
      <c r="F17" s="41"/>
      <c r="G17" s="41"/>
      <c r="H17" s="160">
        <f>(IF(J29="","",(ROUND((J29-(J29/1.1)),0))))</f>
        <v>4995</v>
      </c>
      <c r="I17" s="160"/>
      <c r="J17" s="160"/>
      <c r="K17" s="160"/>
      <c r="L17" t="s">
        <v>89</v>
      </c>
    </row>
    <row r="18" spans="1:13">
      <c r="A18" s="35"/>
      <c r="I18" t="s">
        <v>57</v>
      </c>
    </row>
    <row r="19" spans="1:13" ht="14.25" thickBot="1">
      <c r="A19" s="90" t="s">
        <v>58</v>
      </c>
      <c r="B19" s="90"/>
    </row>
    <row r="20" spans="1:13" ht="25.5" customHeight="1">
      <c r="A20" s="116" t="s">
        <v>59</v>
      </c>
      <c r="B20" s="83"/>
      <c r="C20" s="83"/>
      <c r="D20" s="83"/>
      <c r="E20" s="83" t="s">
        <v>60</v>
      </c>
      <c r="F20" s="83"/>
      <c r="G20" s="83" t="s">
        <v>88</v>
      </c>
      <c r="H20" s="83"/>
      <c r="I20" s="83"/>
      <c r="J20" s="83" t="s">
        <v>61</v>
      </c>
      <c r="K20" s="83"/>
      <c r="L20" s="83"/>
      <c r="M20" s="84"/>
    </row>
    <row r="21" spans="1:13" ht="26.25" customHeight="1">
      <c r="A21" s="114" t="s">
        <v>62</v>
      </c>
      <c r="B21" s="115"/>
      <c r="C21" s="115"/>
      <c r="D21" s="115"/>
      <c r="E21" s="85">
        <f>IF('様式２（記入例）'!$E$30=0,"",'様式２（記入例）'!$E$30)</f>
        <v>4</v>
      </c>
      <c r="F21" s="85"/>
      <c r="G21" s="87">
        <v>3920</v>
      </c>
      <c r="H21" s="87"/>
      <c r="I21" s="87"/>
      <c r="J21" s="112">
        <f>IF($E$21="","",($E$21*$G$21))</f>
        <v>15680</v>
      </c>
      <c r="K21" s="112"/>
      <c r="L21" s="112"/>
      <c r="M21" s="113"/>
    </row>
    <row r="22" spans="1:13" ht="26.25" customHeight="1">
      <c r="A22" s="114" t="s">
        <v>63</v>
      </c>
      <c r="B22" s="115"/>
      <c r="C22" s="115"/>
      <c r="D22" s="115"/>
      <c r="E22" s="85">
        <f>IF('様式２（記入例）'!$F$30=0,"",'様式２（記入例）'!$F$30)</f>
        <v>2</v>
      </c>
      <c r="F22" s="85"/>
      <c r="G22" s="87">
        <v>2500</v>
      </c>
      <c r="H22" s="87"/>
      <c r="I22" s="87"/>
      <c r="J22" s="112">
        <f>IF($E$22="","",($E$22*$G$22))</f>
        <v>5000</v>
      </c>
      <c r="K22" s="112"/>
      <c r="L22" s="112"/>
      <c r="M22" s="113"/>
    </row>
    <row r="23" spans="1:13" ht="26.25" customHeight="1">
      <c r="A23" s="114" t="s">
        <v>64</v>
      </c>
      <c r="B23" s="115"/>
      <c r="C23" s="115"/>
      <c r="D23" s="115"/>
      <c r="E23" s="85">
        <f>IF('様式２（記入例）'!$G$30=0,"",'様式２（記入例）'!$G$30)</f>
        <v>3</v>
      </c>
      <c r="F23" s="85"/>
      <c r="G23" s="87">
        <v>3000</v>
      </c>
      <c r="H23" s="87"/>
      <c r="I23" s="87"/>
      <c r="J23" s="112">
        <f>IF($E$23="","",($E$23*$G$23))</f>
        <v>9000</v>
      </c>
      <c r="K23" s="112"/>
      <c r="L23" s="112"/>
      <c r="M23" s="113"/>
    </row>
    <row r="24" spans="1:13" ht="26.25" customHeight="1" thickBot="1">
      <c r="A24" s="161" t="s">
        <v>65</v>
      </c>
      <c r="B24" s="162"/>
      <c r="C24" s="162"/>
      <c r="D24" s="162"/>
      <c r="E24" s="166"/>
      <c r="F24" s="166"/>
      <c r="G24" s="170"/>
      <c r="H24" s="170"/>
      <c r="I24" s="170"/>
      <c r="J24" s="163">
        <f>IF('様式２（記入例）'!$I$30=0,"",'様式２（記入例）'!$I$30)</f>
        <v>600</v>
      </c>
      <c r="K24" s="164"/>
      <c r="L24" s="164"/>
      <c r="M24" s="165"/>
    </row>
    <row r="25" spans="1:13" ht="26.25" customHeight="1">
      <c r="A25" s="117" t="s">
        <v>66</v>
      </c>
      <c r="B25" s="118"/>
      <c r="C25" s="118"/>
      <c r="D25" s="118"/>
      <c r="E25" s="119">
        <f>IF('様式２（記入例）'!$E$31=0,"",'様式２（記入例）'!$E$31)</f>
        <v>4</v>
      </c>
      <c r="F25" s="119"/>
      <c r="G25" s="127">
        <v>3920</v>
      </c>
      <c r="H25" s="127"/>
      <c r="I25" s="127"/>
      <c r="J25" s="120">
        <f>IF($E$25="","",($E$25*$G$25))</f>
        <v>15680</v>
      </c>
      <c r="K25" s="121"/>
      <c r="L25" s="121"/>
      <c r="M25" s="122"/>
    </row>
    <row r="26" spans="1:13" ht="26.25" customHeight="1">
      <c r="A26" s="114" t="s">
        <v>63</v>
      </c>
      <c r="B26" s="115"/>
      <c r="C26" s="115"/>
      <c r="D26" s="115"/>
      <c r="E26" s="85">
        <f>IF('様式２（記入例）'!$F$31=0,"",'様式２（記入例）'!$F$31)</f>
        <v>1</v>
      </c>
      <c r="F26" s="85"/>
      <c r="G26" s="87">
        <v>2500</v>
      </c>
      <c r="H26" s="87"/>
      <c r="I26" s="87"/>
      <c r="J26" s="109">
        <f>IF($E$26="","",($E$26*$G$26))</f>
        <v>2500</v>
      </c>
      <c r="K26" s="110"/>
      <c r="L26" s="110"/>
      <c r="M26" s="111"/>
    </row>
    <row r="27" spans="1:13" ht="26.25" customHeight="1">
      <c r="A27" s="114" t="s">
        <v>64</v>
      </c>
      <c r="B27" s="115"/>
      <c r="C27" s="115"/>
      <c r="D27" s="115"/>
      <c r="E27" s="85">
        <f>IF('様式２（記入例）'!$G$31=0,"",'様式２（記入例）'!$G$31)</f>
        <v>2</v>
      </c>
      <c r="F27" s="85"/>
      <c r="G27" s="87">
        <v>3000</v>
      </c>
      <c r="H27" s="87"/>
      <c r="I27" s="87"/>
      <c r="J27" s="109">
        <f>IF($E$27="","",($E$27*$G$27))</f>
        <v>6000</v>
      </c>
      <c r="K27" s="110"/>
      <c r="L27" s="110"/>
      <c r="M27" s="111"/>
    </row>
    <row r="28" spans="1:13" ht="26.25" customHeight="1" thickBot="1">
      <c r="A28" s="123" t="s">
        <v>65</v>
      </c>
      <c r="B28" s="124"/>
      <c r="C28" s="124"/>
      <c r="D28" s="124"/>
      <c r="E28" s="125"/>
      <c r="F28" s="125"/>
      <c r="G28" s="126"/>
      <c r="H28" s="126"/>
      <c r="I28" s="126"/>
      <c r="J28" s="106">
        <f>IF('様式２（記入例）'!$I$31=0,"",'様式２（記入例）'!$I$31)</f>
        <v>490</v>
      </c>
      <c r="K28" s="107"/>
      <c r="L28" s="107"/>
      <c r="M28" s="108"/>
    </row>
    <row r="29" spans="1:13" ht="26.25" customHeight="1" thickTop="1">
      <c r="A29" s="132" t="s">
        <v>6</v>
      </c>
      <c r="B29" s="133"/>
      <c r="C29" s="133"/>
      <c r="D29" s="133"/>
      <c r="E29" s="133"/>
      <c r="F29" s="133"/>
      <c r="G29" s="133"/>
      <c r="H29" s="133"/>
      <c r="I29" s="133"/>
      <c r="J29" s="136">
        <f>IF((SUM($J$21:$M$28))=0,"",(SUM($J$21:$M$28)))</f>
        <v>54950</v>
      </c>
      <c r="K29" s="136"/>
      <c r="L29" s="136"/>
      <c r="M29" s="137"/>
    </row>
    <row r="30" spans="1:13" ht="26.25" customHeight="1" thickBot="1">
      <c r="A30" s="134" t="s">
        <v>93</v>
      </c>
      <c r="B30" s="135"/>
      <c r="C30" s="135"/>
      <c r="D30" s="135"/>
      <c r="E30" s="135"/>
      <c r="F30" s="135"/>
      <c r="G30" s="135"/>
      <c r="H30" s="135"/>
      <c r="I30" s="135"/>
      <c r="J30" s="138">
        <f>IF($J$24="",(IF($J$28="","",(J24+J28))),(J24+J28))</f>
        <v>1090</v>
      </c>
      <c r="K30" s="138"/>
      <c r="L30" s="138"/>
      <c r="M30" s="139"/>
    </row>
    <row r="31" spans="1:13" ht="16.5" customHeight="1">
      <c r="A31" s="39"/>
      <c r="B31" s="39"/>
      <c r="C31" s="39"/>
      <c r="D31" s="39"/>
      <c r="E31" s="39"/>
      <c r="F31" s="39"/>
      <c r="G31" s="39"/>
      <c r="H31" s="39"/>
      <c r="I31" s="39"/>
      <c r="J31" s="40"/>
      <c r="K31" s="40"/>
      <c r="L31" s="40"/>
      <c r="M31" s="40"/>
    </row>
    <row r="32" spans="1:13">
      <c r="A32" s="38" t="s">
        <v>67</v>
      </c>
      <c r="B32" s="32"/>
      <c r="C32" s="32"/>
      <c r="D32" s="32"/>
      <c r="E32" s="32"/>
      <c r="F32" s="32"/>
      <c r="G32" s="32"/>
      <c r="H32" s="32"/>
      <c r="I32" s="32"/>
      <c r="J32" s="32"/>
      <c r="K32" s="32"/>
      <c r="L32" s="32"/>
      <c r="M32" s="32"/>
    </row>
    <row r="33" spans="1:13">
      <c r="A33" s="90" t="s">
        <v>68</v>
      </c>
      <c r="B33" s="90"/>
      <c r="C33" s="90"/>
      <c r="D33" s="90"/>
      <c r="E33" s="90"/>
      <c r="F33" s="90"/>
      <c r="G33" s="90"/>
      <c r="H33" s="90"/>
      <c r="I33" s="90"/>
      <c r="J33" s="90"/>
      <c r="K33" s="90"/>
      <c r="L33" s="90"/>
      <c r="M33" s="90"/>
    </row>
    <row r="34" spans="1:13">
      <c r="A34" s="38"/>
      <c r="B34" s="38"/>
      <c r="C34" s="38"/>
      <c r="D34" s="38"/>
      <c r="E34" s="38"/>
      <c r="F34" s="38"/>
      <c r="G34" s="38"/>
      <c r="H34" s="38"/>
      <c r="I34" s="38"/>
      <c r="J34" s="38"/>
      <c r="K34" s="38"/>
      <c r="L34" s="38"/>
      <c r="M34" s="38"/>
    </row>
    <row r="35" spans="1:13" ht="14.25" thickBot="1">
      <c r="A35" s="183" t="s">
        <v>69</v>
      </c>
      <c r="B35" s="183"/>
    </row>
    <row r="36" spans="1:13" ht="13.5" customHeight="1">
      <c r="A36" s="145"/>
      <c r="B36" s="130"/>
      <c r="C36" s="130" t="s">
        <v>70</v>
      </c>
      <c r="D36" s="131"/>
      <c r="E36" s="152"/>
      <c r="F36" s="130"/>
      <c r="G36" s="130"/>
      <c r="H36" s="130" t="s">
        <v>73</v>
      </c>
      <c r="I36" s="131"/>
      <c r="J36" s="91" t="s">
        <v>81</v>
      </c>
      <c r="K36" s="83"/>
      <c r="L36" s="83"/>
      <c r="M36" s="84"/>
    </row>
    <row r="37" spans="1:13" ht="7.5" customHeight="1">
      <c r="A37" s="146"/>
      <c r="B37" s="143"/>
      <c r="C37" s="143" t="s">
        <v>71</v>
      </c>
      <c r="D37" s="144"/>
      <c r="E37" s="153"/>
      <c r="F37" s="143"/>
      <c r="G37" s="143"/>
      <c r="H37" s="143"/>
      <c r="I37" s="144"/>
      <c r="J37" s="105"/>
      <c r="K37" s="141"/>
      <c r="L37" s="141"/>
      <c r="M37" s="142"/>
    </row>
    <row r="38" spans="1:13" ht="7.5" customHeight="1">
      <c r="A38" s="146"/>
      <c r="B38" s="143"/>
      <c r="C38" s="143"/>
      <c r="D38" s="144"/>
      <c r="E38" s="153"/>
      <c r="F38" s="143"/>
      <c r="G38" s="143"/>
      <c r="H38" s="148" t="s">
        <v>74</v>
      </c>
      <c r="I38" s="149"/>
      <c r="J38" s="105"/>
      <c r="K38" s="141"/>
      <c r="L38" s="141"/>
      <c r="M38" s="142"/>
    </row>
    <row r="39" spans="1:13" ht="14.25" thickBot="1">
      <c r="A39" s="147"/>
      <c r="B39" s="128"/>
      <c r="C39" s="128" t="s">
        <v>72</v>
      </c>
      <c r="D39" s="129"/>
      <c r="E39" s="154"/>
      <c r="F39" s="128"/>
      <c r="G39" s="128"/>
      <c r="H39" s="150"/>
      <c r="I39" s="151"/>
      <c r="J39" s="92"/>
      <c r="K39" s="103"/>
      <c r="L39" s="103"/>
      <c r="M39" s="104"/>
    </row>
    <row r="40" spans="1:13" ht="24" customHeight="1">
      <c r="A40" s="97" t="s">
        <v>75</v>
      </c>
      <c r="B40" s="81" t="s">
        <v>76</v>
      </c>
      <c r="C40" s="93"/>
      <c r="D40" s="99"/>
      <c r="E40" s="95"/>
      <c r="F40" s="95"/>
      <c r="G40" s="95"/>
      <c r="H40" s="95"/>
      <c r="I40" s="101"/>
      <c r="J40" s="91" t="s">
        <v>82</v>
      </c>
      <c r="K40" s="83"/>
      <c r="L40" s="83"/>
      <c r="M40" s="84"/>
    </row>
    <row r="41" spans="1:13" ht="24" customHeight="1" thickBot="1">
      <c r="A41" s="98"/>
      <c r="B41" s="82" t="s">
        <v>77</v>
      </c>
      <c r="C41" s="94"/>
      <c r="D41" s="100"/>
      <c r="E41" s="96"/>
      <c r="F41" s="96"/>
      <c r="G41" s="96"/>
      <c r="H41" s="96"/>
      <c r="I41" s="102"/>
      <c r="J41" s="92"/>
      <c r="K41" s="103"/>
      <c r="L41" s="103"/>
      <c r="M41" s="104"/>
    </row>
    <row r="42" spans="1:13">
      <c r="A42" s="90" t="s">
        <v>78</v>
      </c>
      <c r="B42" s="90"/>
      <c r="C42" s="90"/>
      <c r="D42" s="90"/>
      <c r="E42" s="90"/>
      <c r="F42" s="90"/>
      <c r="G42" s="90"/>
      <c r="H42" s="90"/>
      <c r="I42" s="90"/>
      <c r="J42" s="90"/>
      <c r="K42" s="90"/>
    </row>
    <row r="43" spans="1:13">
      <c r="A43" s="90" t="s">
        <v>79</v>
      </c>
      <c r="B43" s="90"/>
      <c r="C43" s="90"/>
      <c r="D43" s="90"/>
      <c r="E43" s="90"/>
      <c r="F43" s="90"/>
      <c r="G43" s="90"/>
      <c r="H43" s="90"/>
      <c r="I43" s="90"/>
      <c r="J43" s="90"/>
      <c r="K43" s="90"/>
    </row>
  </sheetData>
  <sheetProtection sheet="1" objects="1" scenarios="1"/>
  <mergeCells count="82">
    <mergeCell ref="L1:M1"/>
    <mergeCell ref="H40:H41"/>
    <mergeCell ref="I40:I41"/>
    <mergeCell ref="J40:J41"/>
    <mergeCell ref="K40:M41"/>
    <mergeCell ref="K36:M39"/>
    <mergeCell ref="A29:I29"/>
    <mergeCell ref="J29:M29"/>
    <mergeCell ref="A30:I30"/>
    <mergeCell ref="J30:M30"/>
    <mergeCell ref="A33:M33"/>
    <mergeCell ref="A35:B35"/>
    <mergeCell ref="A27:D27"/>
    <mergeCell ref="E27:F27"/>
    <mergeCell ref="G27:I27"/>
    <mergeCell ref="J27:M27"/>
    <mergeCell ref="A42:K42"/>
    <mergeCell ref="A43:K43"/>
    <mergeCell ref="A40:A41"/>
    <mergeCell ref="C40:C41"/>
    <mergeCell ref="D40:D41"/>
    <mergeCell ref="E40:E41"/>
    <mergeCell ref="F40:F41"/>
    <mergeCell ref="G40:G41"/>
    <mergeCell ref="A36:B39"/>
    <mergeCell ref="C36:D36"/>
    <mergeCell ref="E36:G39"/>
    <mergeCell ref="H36:I37"/>
    <mergeCell ref="J36:J39"/>
    <mergeCell ref="C37:D38"/>
    <mergeCell ref="H38:I39"/>
    <mergeCell ref="C39:D39"/>
    <mergeCell ref="A28:D28"/>
    <mergeCell ref="E28:F28"/>
    <mergeCell ref="G28:I28"/>
    <mergeCell ref="J28:M28"/>
    <mergeCell ref="A25:D25"/>
    <mergeCell ref="E25:F25"/>
    <mergeCell ref="G25:I25"/>
    <mergeCell ref="J25:M25"/>
    <mergeCell ref="A26:D26"/>
    <mergeCell ref="E26:F26"/>
    <mergeCell ref="G26:I26"/>
    <mergeCell ref="J26:M26"/>
    <mergeCell ref="A23:D23"/>
    <mergeCell ref="E23:F23"/>
    <mergeCell ref="G23:I23"/>
    <mergeCell ref="J23:M23"/>
    <mergeCell ref="A24:D24"/>
    <mergeCell ref="E24:F24"/>
    <mergeCell ref="G24:I24"/>
    <mergeCell ref="J24:M24"/>
    <mergeCell ref="A21:D21"/>
    <mergeCell ref="E21:F21"/>
    <mergeCell ref="G21:I21"/>
    <mergeCell ref="J21:M21"/>
    <mergeCell ref="A22:D22"/>
    <mergeCell ref="E22:F22"/>
    <mergeCell ref="G22:I22"/>
    <mergeCell ref="J22:M22"/>
    <mergeCell ref="A20:D20"/>
    <mergeCell ref="E20:F20"/>
    <mergeCell ref="G20:I20"/>
    <mergeCell ref="J20:M20"/>
    <mergeCell ref="G8:H8"/>
    <mergeCell ref="I8:L8"/>
    <mergeCell ref="I9:L9"/>
    <mergeCell ref="G10:H10"/>
    <mergeCell ref="I10:L10"/>
    <mergeCell ref="G11:H11"/>
    <mergeCell ref="I11:L11"/>
    <mergeCell ref="G12:H12"/>
    <mergeCell ref="I12:L12"/>
    <mergeCell ref="B15:C16"/>
    <mergeCell ref="H17:K17"/>
    <mergeCell ref="A19:B19"/>
    <mergeCell ref="G7:H7"/>
    <mergeCell ref="A2:M2"/>
    <mergeCell ref="A3:M3"/>
    <mergeCell ref="A4:M4"/>
    <mergeCell ref="A5:B5"/>
    <mergeCell ref="A6:E6"/>
  </mergeCells>
  <phoneticPr fontId="5"/>
  <printOptions horizontalCentered="1" verticalCentered="1"/>
  <pageMargins left="0.59055118110236227" right="0.5905511811023622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2440-E034-4A41-B7A1-8B41AB632984}">
  <sheetPr>
    <pageSetUpPr fitToPage="1"/>
  </sheetPr>
  <dimension ref="A1:IW35"/>
  <sheetViews>
    <sheetView view="pageBreakPreview" topLeftCell="A25" zoomScaleNormal="100" zoomScaleSheetLayoutView="100" workbookViewId="0">
      <selection activeCell="I30" activeCellId="1" sqref="H30:H31 I30:I31"/>
    </sheetView>
  </sheetViews>
  <sheetFormatPr defaultColWidth="9" defaultRowHeight="12.75"/>
  <cols>
    <col min="1" max="1" width="2.5" style="8" customWidth="1"/>
    <col min="2" max="2" width="9.625" style="7" customWidth="1"/>
    <col min="3" max="3" width="14.875" style="7" customWidth="1"/>
    <col min="4" max="4" width="11.625" style="52" customWidth="1"/>
    <col min="5" max="5" width="12.875" style="7" customWidth="1"/>
    <col min="6" max="7" width="11.25" style="7" customWidth="1"/>
    <col min="8" max="9" width="12" style="7" customWidth="1"/>
    <col min="10" max="10" width="11" style="7" customWidth="1"/>
    <col min="11" max="11" width="11.5" style="7" customWidth="1"/>
    <col min="12" max="16384" width="9" style="7"/>
  </cols>
  <sheetData>
    <row r="1" spans="1:257">
      <c r="K1" s="7" t="s">
        <v>19</v>
      </c>
    </row>
    <row r="2" spans="1:257" ht="39" customHeight="1">
      <c r="A2"/>
      <c r="B2"/>
      <c r="C2"/>
      <c r="D2"/>
      <c r="E2"/>
      <c r="F2"/>
      <c r="G2"/>
      <c r="H2" s="175" t="s">
        <v>17</v>
      </c>
      <c r="I2" s="175"/>
      <c r="J2" s="175"/>
      <c r="K2" s="175"/>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row>
    <row r="3" spans="1:257" ht="14.25">
      <c r="A3" s="176" t="s">
        <v>37</v>
      </c>
      <c r="B3" s="176"/>
      <c r="C3" s="176"/>
      <c r="D3" s="176"/>
      <c r="E3" s="6"/>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row>
    <row r="4" spans="1:257" ht="22.5" customHeight="1">
      <c r="A4"/>
      <c r="B4"/>
      <c r="C4"/>
      <c r="D4"/>
      <c r="E4"/>
      <c r="F4" s="8" t="s">
        <v>0</v>
      </c>
      <c r="G4" s="8"/>
      <c r="H4" s="177" t="s">
        <v>39</v>
      </c>
      <c r="I4" s="177"/>
      <c r="J4" s="177"/>
      <c r="K4" s="17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row>
    <row r="5" spans="1:257" ht="17.25" customHeight="1">
      <c r="A5"/>
      <c r="B5"/>
      <c r="C5"/>
      <c r="D5"/>
      <c r="E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row>
    <row r="6" spans="1:257" ht="18.75">
      <c r="A6" s="178" t="s">
        <v>11</v>
      </c>
      <c r="B6" s="178"/>
      <c r="C6" s="178"/>
      <c r="D6" s="178"/>
      <c r="E6" s="178"/>
      <c r="F6" s="178"/>
      <c r="G6" s="178"/>
      <c r="H6" s="178"/>
      <c r="I6" s="178"/>
      <c r="J6" s="178"/>
      <c r="K6" s="17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row>
    <row r="7" spans="1:257" ht="28.5" customHeight="1">
      <c r="A7" s="172" t="s">
        <v>40</v>
      </c>
      <c r="B7" s="172"/>
      <c r="C7" s="172"/>
      <c r="D7" s="172"/>
      <c r="E7" s="172"/>
      <c r="F7" s="172"/>
      <c r="G7" s="172"/>
      <c r="H7" s="172"/>
      <c r="I7" s="172"/>
      <c r="J7" s="172"/>
      <c r="K7" s="17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row>
    <row r="8" spans="1:257" ht="45.75" customHeight="1">
      <c r="A8"/>
      <c r="B8" s="31"/>
      <c r="C8" s="31"/>
      <c r="D8" s="31"/>
      <c r="E8" s="184"/>
      <c r="F8" s="88"/>
      <c r="G8" s="88"/>
      <c r="H8" s="185"/>
      <c r="I8" s="186"/>
      <c r="J8" s="31"/>
      <c r="K8" s="31"/>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row>
    <row r="9" spans="1:257" s="60" customFormat="1" ht="48" customHeight="1">
      <c r="A9" s="53" t="s">
        <v>1</v>
      </c>
      <c r="B9" s="54" t="s">
        <v>9</v>
      </c>
      <c r="C9" s="55" t="s">
        <v>90</v>
      </c>
      <c r="D9" s="56" t="s">
        <v>3</v>
      </c>
      <c r="E9" s="57" t="s">
        <v>35</v>
      </c>
      <c r="F9" s="57" t="s">
        <v>24</v>
      </c>
      <c r="G9" s="57" t="s">
        <v>31</v>
      </c>
      <c r="H9" s="58" t="s">
        <v>26</v>
      </c>
      <c r="I9" s="59" t="s">
        <v>23</v>
      </c>
      <c r="J9" s="54" t="s">
        <v>4</v>
      </c>
      <c r="K9" s="54" t="s">
        <v>5</v>
      </c>
      <c r="M9" s="61"/>
    </row>
    <row r="10" spans="1:257" ht="35.1" customHeight="1">
      <c r="A10" s="62">
        <v>1</v>
      </c>
      <c r="B10" s="63" t="s">
        <v>38</v>
      </c>
      <c r="C10" s="64" t="s">
        <v>13</v>
      </c>
      <c r="D10" s="65">
        <v>1234</v>
      </c>
      <c r="E10" s="66" t="s">
        <v>34</v>
      </c>
      <c r="F10" s="67" t="s">
        <v>25</v>
      </c>
      <c r="G10" s="67" t="s">
        <v>25</v>
      </c>
      <c r="H10" s="68">
        <f>IF(E10="支援",(IF(F10="該当",(IF(G10="該当",単価!$B$5,単価!$B$3)),(IF(G10="該当",単価!$B$4,単価!$B$2)))),(IF(E10="ケアマネジメント",(IF(F10="該当",(IF(G10="該当",単価!$B$5,単価!$B$3)),(IF(G10="該当",単価!$B$4,単価!$B$2)))),"")))</f>
        <v>9420</v>
      </c>
      <c r="I10" s="69">
        <f>IF(E10="支援",(IF(F10="該当",(IF(G10="該当",単価!$C$5,単価!$C$3)),(IF(G10="該当",単価!$C$4,単価!$C$2)))),(IF(E10="ケアマネジメント",(IF(F10="該当",(IF(G10="該当",単価!$C$5,単価!$C$3)),(IF(G10="該当",単価!$C$4,単価!$C$2)))),"")))</f>
        <v>190</v>
      </c>
      <c r="J10" s="64" t="s">
        <v>12</v>
      </c>
      <c r="K10" s="64">
        <v>123456</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row>
    <row r="11" spans="1:257" ht="35.1" customHeight="1">
      <c r="A11" s="62">
        <f t="shared" ref="A11:A29" si="0">A10+1</f>
        <v>2</v>
      </c>
      <c r="B11" s="63" t="s">
        <v>38</v>
      </c>
      <c r="C11" s="64" t="s">
        <v>14</v>
      </c>
      <c r="D11" s="65">
        <v>2345</v>
      </c>
      <c r="E11" s="70" t="s">
        <v>34</v>
      </c>
      <c r="F11" s="71"/>
      <c r="G11" s="71" t="s">
        <v>25</v>
      </c>
      <c r="H11" s="68">
        <f>IF(E11="支援",(IF(F11="該当",(IF(G11="該当",単価!$B$5,単価!$B$3)),(IF(G11="該当",単価!$B$4,単価!$B$2)))),(IF(E11="ケアマネジメント",(IF(F11="該当",(IF(G11="該当",単価!$B$5,単価!$B$3)),(IF(G11="該当",単価!$B$4,単価!$B$2)))),"")))</f>
        <v>6920</v>
      </c>
      <c r="I11" s="69">
        <f>IF(E11="支援",(IF(F11="該当",(IF(G11="該当",単価!$C$5,単価!$C$3)),(IF(G11="該当",単価!$C$4,単価!$C$2)))),(IF(E11="ケアマネジメント",(IF(F11="該当",(IF(G11="該当",単価!$C$5,単価!$C$3)),(IF(G11="該当",単価!$C$4,単価!$C$2)))),"")))</f>
        <v>140</v>
      </c>
      <c r="J11" s="64" t="s">
        <v>20</v>
      </c>
      <c r="K11" s="64">
        <v>234567</v>
      </c>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row>
    <row r="12" spans="1:257" ht="35.1" customHeight="1">
      <c r="A12" s="62">
        <f t="shared" si="0"/>
        <v>3</v>
      </c>
      <c r="B12" s="63" t="s">
        <v>38</v>
      </c>
      <c r="C12" s="64" t="s">
        <v>15</v>
      </c>
      <c r="D12" s="65">
        <v>5678</v>
      </c>
      <c r="E12" s="70" t="s">
        <v>34</v>
      </c>
      <c r="F12" s="71" t="s">
        <v>25</v>
      </c>
      <c r="G12" s="71" t="s">
        <v>25</v>
      </c>
      <c r="H12" s="68">
        <f>IF(E12="支援",(IF(F12="該当",(IF(G12="該当",単価!$B$5,単価!$B$3)),(IF(G12="該当",単価!$B$4,単価!$B$2)))),(IF(E12="ケアマネジメント",(IF(F12="該当",(IF(G12="該当",単価!$B$5,単価!$B$3)),(IF(G12="該当",単価!$B$4,単価!$B$2)))),"")))</f>
        <v>9420</v>
      </c>
      <c r="I12" s="69">
        <f>IF(E12="支援",(IF(F12="該当",(IF(G12="該当",単価!$C$5,単価!$C$3)),(IF(G12="該当",単価!$C$4,単価!$C$2)))),(IF(E12="ケアマネジメント",(IF(F12="該当",(IF(G12="該当",単価!$C$5,単価!$C$3)),(IF(G12="該当",単価!$C$4,単価!$C$2)))),"")))</f>
        <v>190</v>
      </c>
      <c r="J12" s="64" t="s">
        <v>21</v>
      </c>
      <c r="K12" s="64">
        <v>345678</v>
      </c>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row>
    <row r="13" spans="1:257" ht="35.1" customHeight="1">
      <c r="A13" s="62">
        <f t="shared" si="0"/>
        <v>4</v>
      </c>
      <c r="B13" s="63" t="s">
        <v>38</v>
      </c>
      <c r="C13" s="64" t="s">
        <v>16</v>
      </c>
      <c r="D13" s="65">
        <v>7890</v>
      </c>
      <c r="E13" s="70" t="s">
        <v>34</v>
      </c>
      <c r="F13" s="71"/>
      <c r="G13" s="71"/>
      <c r="H13" s="68">
        <f>IF(E13="支援",(IF(F13="該当",(IF(G13="該当",単価!$B$5,単価!$B$3)),(IF(G13="該当",単価!$B$4,単価!$B$2)))),(IF(E13="ケアマネジメント",(IF(F13="該当",(IF(G13="該当",単価!$B$5,単価!$B$3)),(IF(G13="該当",単価!$B$4,単価!$B$2)))),"")))</f>
        <v>3920</v>
      </c>
      <c r="I13" s="69">
        <f>IF(E13="支援",(IF(F13="該当",(IF(G13="該当",単価!$C$5,単価!$C$3)),(IF(G13="該当",単価!$C$4,単価!$C$2)))),(IF(E13="ケアマネジメント",(IF(F13="該当",(IF(G13="該当",単価!$C$5,単価!$C$3)),(IF(G13="該当",単価!$C$4,単価!$C$2)))),"")))</f>
        <v>80</v>
      </c>
      <c r="J13" s="64"/>
      <c r="K13" s="64"/>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row>
    <row r="14" spans="1:257" ht="35.1" customHeight="1">
      <c r="A14" s="62">
        <f t="shared" si="0"/>
        <v>5</v>
      </c>
      <c r="B14" s="63" t="s">
        <v>38</v>
      </c>
      <c r="C14" s="64" t="s">
        <v>41</v>
      </c>
      <c r="D14" s="65">
        <v>1290</v>
      </c>
      <c r="E14" s="70" t="s">
        <v>36</v>
      </c>
      <c r="F14" s="71" t="s">
        <v>99</v>
      </c>
      <c r="G14" s="71" t="s">
        <v>25</v>
      </c>
      <c r="H14" s="68">
        <f>IF(E14="支援",(IF(F14="該当",(IF(G14="該当",単価!$B$5,単価!$B$3)),(IF(G14="該当",単価!$B$4,単価!$B$2)))),(IF(E14="ケアマネジメント",(IF(F14="該当",(IF(G14="該当",単価!$B$5,単価!$B$3)),(IF(G14="該当",単価!$B$4,単価!$B$2)))),"")))</f>
        <v>6920</v>
      </c>
      <c r="I14" s="69">
        <f>IF(E14="支援",(IF(F14="該当",(IF(G14="該当",単価!$C$5,単価!$C$3)),(IF(G14="該当",単価!$C$4,単価!$C$2)))),(IF(E14="ケアマネジメント",(IF(F14="該当",(IF(G14="該当",単価!$C$5,単価!$C$3)),(IF(G14="該当",単価!$C$4,単価!$C$2)))),"")))</f>
        <v>140</v>
      </c>
      <c r="J14" s="64" t="s">
        <v>22</v>
      </c>
      <c r="K14" s="64">
        <v>567900</v>
      </c>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row>
    <row r="15" spans="1:257" ht="35.1" customHeight="1">
      <c r="A15" s="62">
        <f t="shared" si="0"/>
        <v>6</v>
      </c>
      <c r="B15" s="63" t="s">
        <v>38</v>
      </c>
      <c r="C15" s="64" t="s">
        <v>42</v>
      </c>
      <c r="D15" s="65">
        <v>3478</v>
      </c>
      <c r="E15" s="70" t="s">
        <v>36</v>
      </c>
      <c r="F15" s="71"/>
      <c r="G15" s="71" t="s">
        <v>99</v>
      </c>
      <c r="H15" s="68">
        <f>IF(E15="支援",(IF(F15="該当",(IF(G15="該当",単価!$B$5,単価!$B$3)),(IF(G15="該当",単価!$B$4,単価!$B$2)))),(IF(E15="ケアマネジメント",(IF(F15="該当",(IF(G15="該当",単価!$B$5,単価!$B$3)),(IF(G15="該当",単価!$B$4,単価!$B$2)))),"")))</f>
        <v>3920</v>
      </c>
      <c r="I15" s="69">
        <f>IF(E15="支援",(IF(F15="該当",(IF(G15="該当",単価!$C$5,単価!$C$3)),(IF(G15="該当",単価!$C$4,単価!$C$2)))),(IF(E15="ケアマネジメント",(IF(F15="該当",(IF(G15="該当",単価!$C$5,単価!$C$3)),(IF(G15="該当",単価!$C$4,単価!$C$2)))),"")))</f>
        <v>80</v>
      </c>
      <c r="J15" s="64"/>
      <c r="K15" s="64"/>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row>
    <row r="16" spans="1:257" ht="35.1" customHeight="1">
      <c r="A16" s="62">
        <f t="shared" si="0"/>
        <v>7</v>
      </c>
      <c r="B16" s="63" t="s">
        <v>38</v>
      </c>
      <c r="C16" s="64" t="s">
        <v>43</v>
      </c>
      <c r="D16" s="65">
        <v>5666</v>
      </c>
      <c r="E16" s="70" t="s">
        <v>36</v>
      </c>
      <c r="F16" s="71" t="s">
        <v>25</v>
      </c>
      <c r="G16" s="71" t="s">
        <v>25</v>
      </c>
      <c r="H16" s="68">
        <f>IF(E16="支援",(IF(F16="該当",(IF(G16="該当",単価!$B$5,単価!$B$3)),(IF(G16="該当",単価!$B$4,単価!$B$2)))),(IF(E16="ケアマネジメント",(IF(F16="該当",(IF(G16="該当",単価!$B$5,単価!$B$3)),(IF(G16="該当",単価!$B$4,単価!$B$2)))),"")))</f>
        <v>9420</v>
      </c>
      <c r="I16" s="69">
        <f>IF(E16="支援",(IF(F16="該当",(IF(G16="該当",単価!$C$5,単価!$C$3)),(IF(G16="該当",単価!$C$4,単価!$C$2)))),(IF(E16="ケアマネジメント",(IF(F16="該当",(IF(G16="該当",単価!$C$5,単価!$C$3)),(IF(G16="該当",単価!$C$4,単価!$C$2)))),"")))</f>
        <v>190</v>
      </c>
      <c r="J16" s="64" t="s">
        <v>20</v>
      </c>
      <c r="K16" s="64">
        <v>790122</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row>
    <row r="17" spans="1:257" ht="35.1" customHeight="1">
      <c r="A17" s="62">
        <f t="shared" si="0"/>
        <v>8</v>
      </c>
      <c r="B17" s="63" t="s">
        <v>38</v>
      </c>
      <c r="C17" s="64" t="s">
        <v>44</v>
      </c>
      <c r="D17" s="65">
        <v>7854</v>
      </c>
      <c r="E17" s="70" t="s">
        <v>36</v>
      </c>
      <c r="F17" s="71" t="s">
        <v>99</v>
      </c>
      <c r="G17" s="71"/>
      <c r="H17" s="68">
        <f>IF(E17="支援",(IF(F17="該当",(IF(G17="該当",単価!$B$5,単価!$B$3)),(IF(G17="該当",単価!$B$4,単価!$B$2)))),(IF(E17="ケアマネジメント",(IF(F17="該当",(IF(G17="該当",単価!$B$5,単価!$B$3)),(IF(G17="該当",単価!$B$4,単価!$B$2)))),"")))</f>
        <v>3920</v>
      </c>
      <c r="I17" s="69">
        <f>IF(E17="支援",(IF(F17="該当",(IF(G17="該当",単価!$C$5,単価!$C$3)),(IF(G17="該当",単価!$C$4,単価!$C$2)))),(IF(E17="ケアマネジメント",(IF(F17="該当",(IF(G17="該当",単価!$C$5,単価!$C$3)),(IF(G17="該当",単価!$C$4,単価!$C$2)))),"")))</f>
        <v>80</v>
      </c>
      <c r="J17" s="64"/>
      <c r="K17" s="64"/>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2" customFormat="1" ht="35.1" customHeight="1">
      <c r="A18" s="16">
        <f t="shared" si="0"/>
        <v>9</v>
      </c>
      <c r="B18" s="17" t="s">
        <v>10</v>
      </c>
      <c r="C18" s="18"/>
      <c r="D18" s="19"/>
      <c r="E18" s="22"/>
      <c r="F18" s="23"/>
      <c r="G18" s="23"/>
      <c r="H18" s="46" t="str">
        <f>IF(E18="支援",(IF(F18="該当",(IF(G18="該当",単価!$B$5,単価!$B$3)),(IF(G18="該当",単価!$B$4,単価!$B$2)))),(IF(E18="ケアマネジメント",(IF(F18="該当",(IF(G18="該当",単価!$B$5,単価!$B$3)),(IF(G18="該当",単価!$B$4,単価!$B$2)))),"")))</f>
        <v/>
      </c>
      <c r="I18" s="47" t="str">
        <f>IF(E18="支援",(IF(F18="該当",(IF(G18="該当",単価!$C$5,単価!$C$3)),(IF(G18="該当",単価!$C$4,単価!$C$2)))),(IF(E18="ケアマネジメント",(IF(F18="該当",(IF(G18="該当",単価!$C$5,単価!$C$3)),(IF(G18="該当",単価!$C$4,単価!$C$2)))),"")))</f>
        <v/>
      </c>
      <c r="J18" s="18"/>
      <c r="K18" s="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2" customFormat="1" ht="35.1" customHeight="1">
      <c r="A19" s="16">
        <f t="shared" si="0"/>
        <v>10</v>
      </c>
      <c r="B19" s="17" t="s">
        <v>10</v>
      </c>
      <c r="C19" s="18"/>
      <c r="D19" s="19"/>
      <c r="E19" s="22"/>
      <c r="F19" s="23"/>
      <c r="G19" s="23"/>
      <c r="H19" s="46" t="str">
        <f>IF(E19="支援",(IF(F19="該当",(IF(G19="該当",単価!$B$5,単価!$B$3)),(IF(G19="該当",単価!$B$4,単価!$B$2)))),(IF(E19="ケアマネジメント",(IF(F19="該当",(IF(G19="該当",単価!$B$5,単価!$B$3)),(IF(G19="該当",単価!$B$4,単価!$B$2)))),"")))</f>
        <v/>
      </c>
      <c r="I19" s="47" t="str">
        <f>IF(E19="支援",(IF(F19="該当",(IF(G19="該当",単価!$C$5,単価!$C$3)),(IF(G19="該当",単価!$C$4,単価!$C$2)))),(IF(E19="ケアマネジメント",(IF(F19="該当",(IF(G19="該当",単価!$C$5,単価!$C$3)),(IF(G19="該当",単価!$C$4,単価!$C$2)))),"")))</f>
        <v/>
      </c>
      <c r="J19" s="18"/>
      <c r="K19" s="18"/>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2" customFormat="1" ht="35.1" customHeight="1">
      <c r="A20" s="16">
        <f t="shared" si="0"/>
        <v>11</v>
      </c>
      <c r="B20" s="17" t="s">
        <v>10</v>
      </c>
      <c r="C20" s="18"/>
      <c r="D20" s="19"/>
      <c r="E20" s="22"/>
      <c r="F20" s="23"/>
      <c r="G20" s="23"/>
      <c r="H20" s="46" t="str">
        <f>IF(E20="支援",(IF(F20="該当",(IF(G20="該当",単価!$B$5,単価!$B$3)),(IF(G20="該当",単価!$B$4,単価!$B$2)))),(IF(E20="ケアマネジメント",(IF(F20="該当",(IF(G20="該当",単価!$B$5,単価!$B$3)),(IF(G20="該当",単価!$B$4,単価!$B$2)))),"")))</f>
        <v/>
      </c>
      <c r="I20" s="47" t="str">
        <f>IF(E20="支援",(IF(F20="該当",(IF(G20="該当",単価!$C$5,単価!$C$3)),(IF(G20="該当",単価!$C$4,単価!$C$2)))),(IF(E20="ケアマネジメント",(IF(F20="該当",(IF(G20="該当",単価!$C$5,単価!$C$3)),(IF(G20="該当",単価!$C$4,単価!$C$2)))),"")))</f>
        <v/>
      </c>
      <c r="J20" s="18"/>
      <c r="K20" s="18"/>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2" customFormat="1" ht="35.1" customHeight="1">
      <c r="A21" s="16">
        <f t="shared" si="0"/>
        <v>12</v>
      </c>
      <c r="B21" s="17" t="s">
        <v>10</v>
      </c>
      <c r="C21" s="18"/>
      <c r="D21" s="19"/>
      <c r="E21" s="22"/>
      <c r="F21" s="23"/>
      <c r="G21" s="23"/>
      <c r="H21" s="46" t="str">
        <f>IF(E21="支援",(IF(F21="該当",(IF(G21="該当",単価!$B$5,単価!$B$3)),(IF(G21="該当",単価!$B$4,単価!$B$2)))),(IF(E21="ケアマネジメント",(IF(F21="該当",(IF(G21="該当",単価!$B$5,単価!$B$3)),(IF(G21="該当",単価!$B$4,単価!$B$2)))),"")))</f>
        <v/>
      </c>
      <c r="I21" s="47" t="str">
        <f>IF(E21="支援",(IF(F21="該当",(IF(G21="該当",単価!$C$5,単価!$C$3)),(IF(G21="該当",単価!$C$4,単価!$C$2)))),(IF(E21="ケアマネジメント",(IF(F21="該当",(IF(G21="該当",単価!$C$5,単価!$C$3)),(IF(G21="該当",単価!$C$4,単価!$C$2)))),"")))</f>
        <v/>
      </c>
      <c r="J21" s="18"/>
      <c r="K21" s="1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2" customFormat="1" ht="35.1" customHeight="1">
      <c r="A22" s="16">
        <f t="shared" si="0"/>
        <v>13</v>
      </c>
      <c r="B22" s="17" t="s">
        <v>10</v>
      </c>
      <c r="C22" s="18"/>
      <c r="D22" s="19"/>
      <c r="E22" s="22"/>
      <c r="F22" s="23"/>
      <c r="G22" s="23"/>
      <c r="H22" s="46" t="str">
        <f>IF(E22="支援",(IF(F22="該当",(IF(G22="該当",単価!$B$5,単価!$B$3)),(IF(G22="該当",単価!$B$4,単価!$B$2)))),(IF(E22="ケアマネジメント",(IF(F22="該当",(IF(G22="該当",単価!$B$5,単価!$B$3)),(IF(G22="該当",単価!$B$4,単価!$B$2)))),"")))</f>
        <v/>
      </c>
      <c r="I22" s="47" t="str">
        <f>IF(E22="支援",(IF(F22="該当",(IF(G22="該当",単価!$C$5,単価!$C$3)),(IF(G22="該当",単価!$C$4,単価!$C$2)))),(IF(E22="ケアマネジメント",(IF(F22="該当",(IF(G22="該当",単価!$C$5,単価!$C$3)),(IF(G22="該当",単価!$C$4,単価!$C$2)))),"")))</f>
        <v/>
      </c>
      <c r="J22" s="18"/>
      <c r="K22" s="18"/>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2" customFormat="1" ht="35.1" customHeight="1">
      <c r="A23" s="16">
        <f t="shared" si="0"/>
        <v>14</v>
      </c>
      <c r="B23" s="17" t="s">
        <v>10</v>
      </c>
      <c r="C23" s="18"/>
      <c r="D23" s="19"/>
      <c r="E23" s="22"/>
      <c r="F23" s="23"/>
      <c r="G23" s="23"/>
      <c r="H23" s="46" t="str">
        <f>IF(E23="支援",(IF(F23="該当",(IF(G23="該当",単価!$B$5,単価!$B$3)),(IF(G23="該当",単価!$B$4,単価!$B$2)))),(IF(E23="ケアマネジメント",(IF(F23="該当",(IF(G23="該当",単価!$B$5,単価!$B$3)),(IF(G23="該当",単価!$B$4,単価!$B$2)))),"")))</f>
        <v/>
      </c>
      <c r="I23" s="47" t="str">
        <f>IF(E23="支援",(IF(F23="該当",(IF(G23="該当",単価!$C$5,単価!$C$3)),(IF(G23="該当",単価!$C$4,単価!$C$2)))),(IF(E23="ケアマネジメント",(IF(F23="該当",(IF(G23="該当",単価!$C$5,単価!$C$3)),(IF(G23="該当",単価!$C$4,単価!$C$2)))),"")))</f>
        <v/>
      </c>
      <c r="J23" s="18"/>
      <c r="K23" s="18"/>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2" customFormat="1" ht="35.1" customHeight="1">
      <c r="A24" s="16">
        <f t="shared" si="0"/>
        <v>15</v>
      </c>
      <c r="B24" s="17" t="s">
        <v>10</v>
      </c>
      <c r="C24" s="18"/>
      <c r="D24" s="19"/>
      <c r="E24" s="22"/>
      <c r="F24" s="23"/>
      <c r="G24" s="23"/>
      <c r="H24" s="46" t="str">
        <f>IF(E24="支援",(IF(F24="該当",(IF(G24="該当",単価!$B$5,単価!$B$3)),(IF(G24="該当",単価!$B$4,単価!$B$2)))),(IF(E24="ケアマネジメント",(IF(F24="該当",(IF(G24="該当",単価!$B$5,単価!$B$3)),(IF(G24="該当",単価!$B$4,単価!$B$2)))),"")))</f>
        <v/>
      </c>
      <c r="I24" s="47" t="str">
        <f>IF(E24="支援",(IF(F24="該当",(IF(G24="該当",単価!$C$5,単価!$C$3)),(IF(G24="該当",単価!$C$4,単価!$C$2)))),(IF(E24="ケアマネジメント",(IF(F24="該当",(IF(G24="該当",単価!$C$5,単価!$C$3)),(IF(G24="該当",単価!$C$4,単価!$C$2)))),"")))</f>
        <v/>
      </c>
      <c r="J24" s="18"/>
      <c r="K24" s="18"/>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2" customFormat="1" ht="35.1" customHeight="1">
      <c r="A25" s="16">
        <f t="shared" si="0"/>
        <v>16</v>
      </c>
      <c r="B25" s="17" t="s">
        <v>10</v>
      </c>
      <c r="C25" s="18"/>
      <c r="D25" s="19"/>
      <c r="E25" s="22"/>
      <c r="F25" s="23"/>
      <c r="G25" s="23"/>
      <c r="H25" s="46" t="str">
        <f>IF(E25="支援",(IF(F25="該当",(IF(G25="該当",単価!$B$5,単価!$B$3)),(IF(G25="該当",単価!$B$4,単価!$B$2)))),(IF(E25="ケアマネジメント",(IF(F25="該当",(IF(G25="該当",単価!$B$5,単価!$B$3)),(IF(G25="該当",単価!$B$4,単価!$B$2)))),"")))</f>
        <v/>
      </c>
      <c r="I25" s="47" t="str">
        <f>IF(E25="支援",(IF(F25="該当",(IF(G25="該当",単価!$C$5,単価!$C$3)),(IF(G25="該当",単価!$C$4,単価!$C$2)))),(IF(E25="ケアマネジメント",(IF(F25="該当",(IF(G25="該当",単価!$C$5,単価!$C$3)),(IF(G25="該当",単価!$C$4,単価!$C$2)))),"")))</f>
        <v/>
      </c>
      <c r="J25" s="18"/>
      <c r="K25" s="18"/>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2" customFormat="1" ht="35.1" customHeight="1">
      <c r="A26" s="16">
        <f t="shared" si="0"/>
        <v>17</v>
      </c>
      <c r="B26" s="17" t="s">
        <v>10</v>
      </c>
      <c r="C26" s="18"/>
      <c r="D26" s="19"/>
      <c r="E26" s="22"/>
      <c r="F26" s="23"/>
      <c r="G26" s="23"/>
      <c r="H26" s="46" t="str">
        <f>IF(E26="支援",(IF(F26="該当",(IF(G26="該当",単価!$B$5,単価!$B$3)),(IF(G26="該当",単価!$B$4,単価!$B$2)))),(IF(E26="ケアマネジメント",(IF(F26="該当",(IF(G26="該当",単価!$B$5,単価!$B$3)),(IF(G26="該当",単価!$B$4,単価!$B$2)))),"")))</f>
        <v/>
      </c>
      <c r="I26" s="47" t="str">
        <f>IF(E26="支援",(IF(F26="該当",(IF(G26="該当",単価!$C$5,単価!$C$3)),(IF(G26="該当",単価!$C$4,単価!$C$2)))),(IF(E26="ケアマネジメント",(IF(F26="該当",(IF(G26="該当",単価!$C$5,単価!$C$3)),(IF(G26="該当",単価!$C$4,単価!$C$2)))),"")))</f>
        <v/>
      </c>
      <c r="J26" s="18"/>
      <c r="K26" s="18"/>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2" customFormat="1" ht="35.1" customHeight="1">
      <c r="A27" s="16">
        <f t="shared" si="0"/>
        <v>18</v>
      </c>
      <c r="B27" s="17" t="s">
        <v>10</v>
      </c>
      <c r="C27" s="18"/>
      <c r="D27" s="19"/>
      <c r="E27" s="22"/>
      <c r="F27" s="23"/>
      <c r="G27" s="23"/>
      <c r="H27" s="46" t="str">
        <f>IF(E27="支援",(IF(F27="該当",(IF(G27="該当",単価!$B$5,単価!$B$3)),(IF(G27="該当",単価!$B$4,単価!$B$2)))),(IF(E27="ケアマネジメント",(IF(F27="該当",(IF(G27="該当",単価!$B$5,単価!$B$3)),(IF(G27="該当",単価!$B$4,単価!$B$2)))),"")))</f>
        <v/>
      </c>
      <c r="I27" s="47" t="str">
        <f>IF(E27="支援",(IF(F27="該当",(IF(G27="該当",単価!$C$5,単価!$C$3)),(IF(G27="該当",単価!$C$4,単価!$C$2)))),(IF(E27="ケアマネジメント",(IF(F27="該当",(IF(G27="該当",単価!$C$5,単価!$C$3)),(IF(G27="該当",単価!$C$4,単価!$C$2)))),"")))</f>
        <v/>
      </c>
      <c r="J27" s="18"/>
      <c r="K27" s="18"/>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2" customFormat="1" ht="35.1" customHeight="1">
      <c r="A28" s="16">
        <f t="shared" si="0"/>
        <v>19</v>
      </c>
      <c r="B28" s="17" t="s">
        <v>10</v>
      </c>
      <c r="C28" s="18"/>
      <c r="D28" s="19"/>
      <c r="E28" s="22"/>
      <c r="F28" s="23"/>
      <c r="G28" s="23"/>
      <c r="H28" s="46" t="str">
        <f>IF(E28="支援",(IF(F28="該当",(IF(G28="該当",単価!$B$5,単価!$B$3)),(IF(G28="該当",単価!$B$4,単価!$B$2)))),(IF(E28="ケアマネジメント",(IF(F28="該当",(IF(G28="該当",単価!$B$5,単価!$B$3)),(IF(G28="該当",単価!$B$4,単価!$B$2)))),"")))</f>
        <v/>
      </c>
      <c r="I28" s="47" t="str">
        <f>IF(E28="支援",(IF(F28="該当",(IF(G28="該当",単価!$C$5,単価!$C$3)),(IF(G28="該当",単価!$C$4,単価!$C$2)))),(IF(E28="ケアマネジメント",(IF(F28="該当",(IF(G28="該当",単価!$C$5,単価!$C$3)),(IF(G28="該当",単価!$C$4,単価!$C$2)))),"")))</f>
        <v/>
      </c>
      <c r="J28" s="18"/>
      <c r="K28" s="1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2" customFormat="1" ht="35.1" customHeight="1">
      <c r="A29" s="16">
        <f t="shared" si="0"/>
        <v>20</v>
      </c>
      <c r="B29" s="17" t="s">
        <v>10</v>
      </c>
      <c r="C29" s="18"/>
      <c r="D29" s="24"/>
      <c r="E29" s="25"/>
      <c r="F29" s="26"/>
      <c r="G29" s="26"/>
      <c r="H29" s="46" t="str">
        <f>IF(E29="支援",(IF(F29="該当",(IF(G29="該当",単価!$B$5,単価!$B$3)),(IF(G29="該当",単価!$B$4,単価!$B$2)))),(IF(E29="ケアマネジメント",(IF(F29="該当",(IF(G29="該当",単価!$B$5,単価!$B$3)),(IF(G29="該当",単価!$B$4,単価!$B$2)))),"")))</f>
        <v/>
      </c>
      <c r="I29" s="47" t="str">
        <f>IF(E29="支援",(IF(F29="該当",(IF(G29="該当",単価!$C$5,単価!$C$3)),(IF(G29="該当",単価!$C$4,単価!$C$2)))),(IF(E29="ケアマネジメント",(IF(F29="該当",(IF(G29="該当",単価!$C$5,単価!$C$3)),(IF(G29="該当",単価!$C$4,単価!$C$2)))),"")))</f>
        <v/>
      </c>
      <c r="J29" s="27"/>
      <c r="K29" s="27"/>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ht="35.1" customHeight="1">
      <c r="A30" s="187" t="s">
        <v>6</v>
      </c>
      <c r="B30" s="188"/>
      <c r="C30" s="188"/>
      <c r="D30" s="70" t="s">
        <v>34</v>
      </c>
      <c r="E30" s="72">
        <f>COUNTIF(E10:E17,"支援")</f>
        <v>4</v>
      </c>
      <c r="F30" s="72">
        <f>COUNTIFS(E10:E17,D30,F10:F17,"該当")</f>
        <v>2</v>
      </c>
      <c r="G30" s="72">
        <f>COUNTIFS(E10:E17,D30,G10:G17,"該当")</f>
        <v>3</v>
      </c>
      <c r="H30" s="73">
        <f>SUMIF($E$10:$E$17,"支援",$H$10:$H$17)</f>
        <v>29680</v>
      </c>
      <c r="I30" s="74">
        <f>SUMIF($E$10:$E$17,"支援",$I$10:$I$17)</f>
        <v>600</v>
      </c>
      <c r="J30" s="75"/>
      <c r="K30" s="75"/>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ht="30" customHeight="1">
      <c r="A31" s="189"/>
      <c r="B31" s="177"/>
      <c r="C31" s="177"/>
      <c r="D31" s="76" t="s">
        <v>36</v>
      </c>
      <c r="E31" s="72">
        <f>COUNTIF(E10:E17,"ケアマネジメント")</f>
        <v>4</v>
      </c>
      <c r="F31" s="72">
        <f>COUNTIFS(E10:E17,D31,F10:F17,"該当")</f>
        <v>1</v>
      </c>
      <c r="G31" s="72">
        <f>COUNTIFS(E10:E17,D31,G10:G17,"該当")</f>
        <v>2</v>
      </c>
      <c r="H31" s="73">
        <f>SUMIF($E$10:$E$17,"ケアマネジメント",$H$10:$H$17)</f>
        <v>24180</v>
      </c>
      <c r="I31" s="74">
        <f>SUMIF($E$10:$E$17,"ケアマネジメント",$I$10:$I$17)</f>
        <v>490</v>
      </c>
      <c r="J31" s="75"/>
      <c r="K31" s="75"/>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77" customFormat="1" ht="12.95" customHeight="1">
      <c r="A32" s="190" t="s">
        <v>91</v>
      </c>
      <c r="B32" s="190"/>
      <c r="C32" s="190"/>
      <c r="D32" s="191"/>
      <c r="E32" s="191"/>
      <c r="F32" s="191"/>
      <c r="G32" s="191"/>
      <c r="H32" s="191"/>
      <c r="I32" s="191"/>
      <c r="J32" s="191"/>
      <c r="K32" s="191"/>
    </row>
    <row r="33" spans="1:11" ht="12.95" customHeight="1">
      <c r="A33" s="191" t="s">
        <v>8</v>
      </c>
      <c r="B33" s="191"/>
      <c r="C33" s="191"/>
      <c r="D33" s="191"/>
      <c r="E33" s="191"/>
      <c r="F33" s="191"/>
      <c r="G33" s="191"/>
      <c r="H33" s="191"/>
      <c r="I33" s="191"/>
      <c r="J33" s="191"/>
      <c r="K33" s="191"/>
    </row>
    <row r="35" spans="1:11" ht="21" customHeight="1"/>
  </sheetData>
  <sheetProtection sheet="1"/>
  <mergeCells count="10">
    <mergeCell ref="E8:G8"/>
    <mergeCell ref="H8:I8"/>
    <mergeCell ref="A30:C31"/>
    <mergeCell ref="A32:K32"/>
    <mergeCell ref="A33:K33"/>
    <mergeCell ref="H2:K2"/>
    <mergeCell ref="A3:D3"/>
    <mergeCell ref="H4:K4"/>
    <mergeCell ref="A6:K6"/>
    <mergeCell ref="A7:K7"/>
  </mergeCells>
  <phoneticPr fontId="5"/>
  <dataValidations count="2">
    <dataValidation type="list" allowBlank="1" sqref="E10:E29" xr:uid="{EC3CC27F-1B02-4126-BB11-05C2982E7578}">
      <formula1>"　,支援,ケアマネジメント"</formula1>
    </dataValidation>
    <dataValidation type="list" allowBlank="1" sqref="F10:G29" xr:uid="{A1474F95-7AFC-4561-B210-787997A4E97A}">
      <formula1>"　,該当"</formula1>
    </dataValidation>
  </dataValidations>
  <printOptions horizontalCentered="1" verticalCentered="1"/>
  <pageMargins left="0.19685039370078741" right="0.19685039370078741" top="0.39370078740157483" bottom="0.39370078740157483" header="0.51181102362204722" footer="0.39370078740157483"/>
  <pageSetup paperSize="9" scale="83" firstPageNumber="0" orientation="portrait" horizontalDpi="300" verticalDpi="300" r:id="rId1"/>
  <headerFooter alignWithMargins="0"/>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3A0A-E99B-4C39-BD53-CFA32D666F11}">
  <dimension ref="A1:C5"/>
  <sheetViews>
    <sheetView workbookViewId="0">
      <selection activeCell="C5" sqref="C5"/>
    </sheetView>
  </sheetViews>
  <sheetFormatPr defaultColWidth="9.25" defaultRowHeight="21" customHeight="1"/>
  <cols>
    <col min="1" max="1" width="16.25" bestFit="1" customWidth="1"/>
    <col min="2" max="3" width="9.125" customWidth="1"/>
  </cols>
  <sheetData>
    <row r="1" spans="1:3" s="9" customFormat="1" ht="21" customHeight="1">
      <c r="A1" s="34"/>
      <c r="B1" s="34" t="s">
        <v>27</v>
      </c>
      <c r="C1" s="34" t="s">
        <v>28</v>
      </c>
    </row>
    <row r="2" spans="1:3" ht="21" customHeight="1">
      <c r="A2" s="33" t="s">
        <v>29</v>
      </c>
      <c r="B2" s="33">
        <v>3920</v>
      </c>
      <c r="C2" s="33">
        <v>80</v>
      </c>
    </row>
    <row r="3" spans="1:3" ht="21" customHeight="1">
      <c r="A3" s="33" t="s">
        <v>30</v>
      </c>
      <c r="B3" s="33">
        <v>6420</v>
      </c>
      <c r="C3" s="33">
        <v>130</v>
      </c>
    </row>
    <row r="4" spans="1:3" ht="21" customHeight="1">
      <c r="A4" s="33" t="s">
        <v>32</v>
      </c>
      <c r="B4" s="33">
        <v>6920</v>
      </c>
      <c r="C4" s="33">
        <v>140</v>
      </c>
    </row>
    <row r="5" spans="1:3" ht="21" customHeight="1">
      <c r="A5" s="33" t="s">
        <v>33</v>
      </c>
      <c r="B5" s="33">
        <v>9420</v>
      </c>
      <c r="C5" s="33">
        <v>190</v>
      </c>
    </row>
  </sheetData>
  <sheetProtection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様式２</vt:lpstr>
      <vt:lpstr>様式１ (記入例)</vt:lpstr>
      <vt:lpstr>様式２（記入例）</vt:lpstr>
      <vt:lpstr>単価</vt:lpstr>
      <vt:lpstr>様式２!PA</vt:lpstr>
      <vt:lpstr>'様式２（記入例）'!PA</vt:lpstr>
      <vt:lpstr>様式１!Print_Area</vt:lpstr>
      <vt:lpstr>様式２!Print_Area</vt:lpstr>
      <vt:lpstr>'様式２（記入例）'!Print_Area</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2023-10-03T23:44:13Z</dcterms:created>
  <dcterms:modified xsi:type="dcterms:W3CDTF">2026-06-22T08:54:42Z</dcterms:modified>
</cp:coreProperties>
</file>