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defaultThemeVersion="124226"/>
  <xr:revisionPtr revIDLastSave="0" documentId="13_ncr:1_{766B23C4-23F5-4C74-B341-BB20DBE0C59B}" xr6:coauthVersionLast="47" xr6:coauthVersionMax="47" xr10:uidLastSave="{00000000-0000-0000-0000-000000000000}"/>
  <bookViews>
    <workbookView xWindow="-120" yWindow="-120" windowWidth="23280" windowHeight="14880" tabRatio="916" xr2:uid="{00000000-000D-0000-FFFF-FFFF00000000}"/>
  </bookViews>
  <sheets>
    <sheet name="(別紙)他の指定事業等" sheetId="58" r:id="rId1"/>
    <sheet name="特例による指定を不要とする旨の申出書" sheetId="79" r:id="rId2"/>
    <sheet name="(参考様式１)平面図" sheetId="9" r:id="rId3"/>
    <sheet name="(参考様式２)設備、備品" sheetId="60" r:id="rId4"/>
    <sheet name="(参考様式３)経歴書" sheetId="50" r:id="rId5"/>
    <sheet name="(参考様式４)実務経験証明書" sheetId="77" r:id="rId6"/>
    <sheet name="(参考様式５)実務経験見込証明書" sheetId="78" r:id="rId7"/>
    <sheet name="(参考様式５の２)実務経験見込証明書 (特例)" sheetId="84" r:id="rId8"/>
    <sheet name="(参考様式６)苦情解決措置" sheetId="12" r:id="rId9"/>
    <sheet name="(参考様式７)対象特定理由" sheetId="14" r:id="rId10"/>
    <sheet name="(参考様式８)誓約書" sheetId="85" r:id="rId11"/>
    <sheet name="別紙①" sheetId="86" r:id="rId12"/>
    <sheet name="別紙②" sheetId="87" r:id="rId13"/>
    <sheet name="別紙③" sheetId="88" r:id="rId14"/>
    <sheet name="別紙④ " sheetId="89" r:id="rId15"/>
    <sheet name="別紙⑥" sheetId="92" r:id="rId16"/>
    <sheet name="(参考様式９)勤務形態一覧表（汎用）" sheetId="93" r:id="rId17"/>
    <sheet name="(参考様式９)勤務形態一覧表（居宅介護）" sheetId="94" r:id="rId18"/>
    <sheet name="(参考様式９)勤務形態一覧表（重度訪問介護）" sheetId="95" r:id="rId19"/>
    <sheet name="(参考様式９)勤務形態一覧表（同行援護）" sheetId="96" r:id="rId20"/>
    <sheet name="(参考様式９)勤務形態一覧表（行動援護）" sheetId="97" r:id="rId21"/>
    <sheet name="(参考様式９)勤務形態一覧表（療養介護）" sheetId="98" r:id="rId22"/>
    <sheet name="(参考様式９)勤務形態一覧表（生活介護）" sheetId="99" r:id="rId23"/>
    <sheet name="(参考様式９)勤務形態一覧表（短期入所・併設型）" sheetId="100" r:id="rId24"/>
    <sheet name="(参考様式９)勤務形態一覧表（短期入所・空床利用型）" sheetId="101" r:id="rId25"/>
    <sheet name="(参考様式９)勤務形態一覧表（短期入所・単独型）" sheetId="102" r:id="rId26"/>
    <sheet name="(参考様式９)勤務形態一覧表（重度障害者等包括支援）" sheetId="103" r:id="rId27"/>
    <sheet name="(参考様式９)勤務形態一覧表（機能訓練）" sheetId="104" r:id="rId28"/>
    <sheet name="(参考様式９)勤務形態一覧表（生活訓練）" sheetId="105" r:id="rId29"/>
    <sheet name="(参考様式９)勤務形態一覧表（就労選択支援）" sheetId="106" r:id="rId30"/>
    <sheet name="(参考様式９)勤務形態一覧表（就労移行支援）" sheetId="107" r:id="rId31"/>
    <sheet name="(参考様式９)勤務形態一覧表（認定指定就労移行支援）" sheetId="108" r:id="rId32"/>
    <sheet name="(参考様式９)勤務形態一覧表（就労継続支援A型・B型）" sheetId="109" r:id="rId33"/>
    <sheet name="(参考様式９)勤務形態一覧表（就労定着支援）" sheetId="110" r:id="rId34"/>
    <sheet name="(参考様式９)勤務形態一覧表（自立生活援助）" sheetId="111" r:id="rId35"/>
    <sheet name="(参考様式９)勤務形態一覧表（GH・介護サービス包括型）" sheetId="130" r:id="rId36"/>
    <sheet name="(参考様式９)勤務形態一覧表（GH・外部サービス利用型）" sheetId="127" r:id="rId37"/>
    <sheet name="(参考様式９)勤務形態一覧表（GH・日中サービス支援型" sheetId="128" r:id="rId38"/>
    <sheet name="(参考様式９)勤務形態一覧表（障害者支援施設）" sheetId="115" r:id="rId39"/>
    <sheet name="(参考様式９)勤務形態一覧表（一般相談支援）" sheetId="116" r:id="rId40"/>
    <sheet name="(参考様式９)勤務形態一覧（特定相談支援・障害児相談支援）" sheetId="117" r:id="rId41"/>
    <sheet name="(参考様式10‐1)現事業所等（就労定着支援）" sheetId="70" r:id="rId42"/>
    <sheet name="(参考様式10‐2)現事業所等（自立生活援助）" sheetId="71" r:id="rId43"/>
    <sheet name="(参考様式11)協議会等への報告（日中型GH）" sheetId="72" r:id="rId44"/>
    <sheet name="(別紙様式)社会保険及び労働保険への加入状況に係る確認票" sheetId="69" r:id="rId45"/>
  </sheets>
  <definedNames>
    <definedName name="___kk06">#REF!</definedName>
    <definedName name="___kk29">#REF!</definedName>
    <definedName name="___xlnm.Print_Area" localSheetId="42">'(参考様式10‐2)現事業所等（自立生活援助）'!$A$1:$I$16</definedName>
    <definedName name="__kk06" localSheetId="35">#REF!</definedName>
    <definedName name="__kk06">#REF!</definedName>
    <definedName name="__kk1">#REF!</definedName>
    <definedName name="__kk29" localSheetId="35">#REF!</definedName>
    <definedName name="__kk29">#REF!</definedName>
    <definedName name="__xlnm.Print_Area" localSheetId="41">'(参考様式10‐1)現事業所等（就労定着支援）'!$A$1:$I$45</definedName>
    <definedName name="_kk06" localSheetId="35">#REF!</definedName>
    <definedName name="_kk06">#REF!</definedName>
    <definedName name="_kk1">#REF!</definedName>
    <definedName name="_kk29" localSheetId="35">#REF!</definedName>
    <definedName name="_kk29">#REF!</definedName>
    <definedName name="Avrg" localSheetId="35">#REF!</definedName>
    <definedName name="Avrg">#REF!</definedName>
    <definedName name="avrg1">#REF!</definedName>
    <definedName name="ｂ">#N/A</definedName>
    <definedName name="ｄ">#N/A</definedName>
    <definedName name="ｆ">#N/A</definedName>
    <definedName name="ｇ">#N/A</definedName>
    <definedName name="houjin">#REF!</definedName>
    <definedName name="jigyoumeishou">#REF!</definedName>
    <definedName name="jiritu" localSheetId="35">#REF!</definedName>
    <definedName name="jiritu">#REF!</definedName>
    <definedName name="kanagawaken">#REF!</definedName>
    <definedName name="kawasaki">#REF!</definedName>
    <definedName name="kk">#REF!</definedName>
    <definedName name="KK_03">#REF!</definedName>
    <definedName name="kk_04">#REF!</definedName>
    <definedName name="KK_06">#REF!</definedName>
    <definedName name="kk_07">#REF!</definedName>
    <definedName name="KK2_3">#REF!</definedName>
    <definedName name="ｌ">#N/A</definedName>
    <definedName name="n" localSheetId="7">'(参考様式５の２)実務経験見込証明書 (特例)'!$A$1:$P$37</definedName>
    <definedName name="_xlnm.Print_Area" localSheetId="41">'(参考様式10‐1)現事業所等（就労定着支援）'!$A$1:$I$45</definedName>
    <definedName name="_xlnm.Print_Area" localSheetId="42">'(参考様式10‐2)現事業所等（自立生活援助）'!$A$1:$I$16</definedName>
    <definedName name="_xlnm.Print_Area" localSheetId="3">'(参考様式２)設備、備品'!$A$1:$E$55</definedName>
    <definedName name="_xlnm.Print_Area" localSheetId="4">'(参考様式３)経歴書'!$A$1:$W$37</definedName>
    <definedName name="_xlnm.Print_Area" localSheetId="7">'(参考様式５の２)実務経験見込証明書 (特例)'!$A$1:$Q$39</definedName>
    <definedName name="_xlnm.Print_Area" localSheetId="8">'(参考様式６)苦情解決措置'!$A$1:$J$56</definedName>
    <definedName name="_xlnm.Print_Area" localSheetId="9">'(参考様式７)対象特定理由'!$A$1:$T$45</definedName>
    <definedName name="_xlnm.Print_Area" localSheetId="10">'(参考様式８)誓約書'!$A$1:$M$22</definedName>
    <definedName name="_xlnm.Print_Area" localSheetId="40">'(参考様式９)勤務形態一覧（特定相談支援・障害児相談支援）'!$A$1:$AN$76</definedName>
    <definedName name="_xlnm.Print_Area" localSheetId="35">'(参考様式９)勤務形態一覧表（GH・介護サービス包括型）'!$A$1:$AN$90</definedName>
    <definedName name="_xlnm.Print_Area" localSheetId="36">'(参考様式９)勤務形態一覧表（GH・外部サービス利用型）'!$A$1:$AN$87</definedName>
    <definedName name="_xlnm.Print_Area" localSheetId="37">'(参考様式９)勤務形態一覧表（GH・日中サービス支援型'!$A$1:$AN$90</definedName>
    <definedName name="_xlnm.Print_Area" localSheetId="39">'(参考様式９)勤務形態一覧表（一般相談支援）'!$A$1:$AN$73</definedName>
    <definedName name="_xlnm.Print_Area" localSheetId="27">'(参考様式９)勤務形態一覧表（機能訓練）'!$A$1:$AN$82</definedName>
    <definedName name="_xlnm.Print_Area" localSheetId="17">'(参考様式９)勤務形態一覧表（居宅介護）'!$A$1:$AN$86</definedName>
    <definedName name="_xlnm.Print_Area" localSheetId="20">'(参考様式９)勤務形態一覧表（行動援護）'!$A$1:$AN$82</definedName>
    <definedName name="_xlnm.Print_Area" localSheetId="34">'(参考様式９)勤務形態一覧表（自立生活援助）'!$A$1:$AN$82</definedName>
    <definedName name="_xlnm.Print_Area" localSheetId="30">'(参考様式９)勤務形態一覧表（就労移行支援）'!$A$1:$AN$82</definedName>
    <definedName name="_xlnm.Print_Area" localSheetId="32">'(参考様式９)勤務形態一覧表（就労継続支援A型・B型）'!$A$1:$AN$83</definedName>
    <definedName name="_xlnm.Print_Area" localSheetId="29">'(参考様式９)勤務形態一覧表（就労選択支援）'!$A$1:$AN$82</definedName>
    <definedName name="_xlnm.Print_Area" localSheetId="33">'(参考様式９)勤務形態一覧表（就労定着支援）'!$A$1:$AN$82</definedName>
    <definedName name="_xlnm.Print_Area" localSheetId="26">'(参考様式９)勤務形態一覧表（重度障害者等包括支援）'!$A$1:$AN$66</definedName>
    <definedName name="_xlnm.Print_Area" localSheetId="18">'(参考様式９)勤務形態一覧表（重度訪問介護）'!$A$1:$AN$83</definedName>
    <definedName name="_xlnm.Print_Area" localSheetId="38">'(参考様式９)勤務形態一覧表（障害者支援施設）'!$A$1:$AN$101</definedName>
    <definedName name="_xlnm.Print_Area" localSheetId="22">'(参考様式９)勤務形態一覧表（生活介護）'!$A$1:$AN$89</definedName>
    <definedName name="_xlnm.Print_Area" localSheetId="28">'(参考様式９)勤務形態一覧表（生活訓練）'!$A$1:$AN$84</definedName>
    <definedName name="_xlnm.Print_Area" localSheetId="24">'(参考様式９)勤務形態一覧表（短期入所・空床利用型）'!$A$1:$AN$66</definedName>
    <definedName name="_xlnm.Print_Area" localSheetId="25">'(参考様式９)勤務形態一覧表（短期入所・単独型）'!$A$1:$AN$66</definedName>
    <definedName name="_xlnm.Print_Area" localSheetId="23">'(参考様式９)勤務形態一覧表（短期入所・併設型）'!$A$1:$AN$66</definedName>
    <definedName name="_xlnm.Print_Area" localSheetId="19">'(参考様式９)勤務形態一覧表（同行援護）'!$A$1:$AN$82</definedName>
    <definedName name="_xlnm.Print_Area" localSheetId="31">'(参考様式９)勤務形態一覧表（認定指定就労移行支援）'!$A$1:$AN$82</definedName>
    <definedName name="_xlnm.Print_Area" localSheetId="16">'(参考様式９)勤務形態一覧表（汎用）'!$A$1:$AN$64</definedName>
    <definedName name="_xlnm.Print_Area" localSheetId="21">'(参考様式９)勤務形態一覧表（療養介護）'!$A$1:$AN$81</definedName>
    <definedName name="_xlnm.Print_Area" localSheetId="11">別紙①!$A$1:$D$19</definedName>
    <definedName name="_xlnm.Print_Area" localSheetId="12">別紙②!$A$1:$D$17</definedName>
    <definedName name="_xlnm.Print_Area" localSheetId="13">別紙③!$A$1:$D$15</definedName>
    <definedName name="_xlnm.Print_Area" localSheetId="14">'別紙④ '!$A$1:$D$15</definedName>
    <definedName name="_xlnm.Print_Area" localSheetId="15">別紙⑥!$A$1:$C$14</definedName>
    <definedName name="Roman_01" localSheetId="35">#REF!</definedName>
    <definedName name="Roman_01">#REF!</definedName>
    <definedName name="Roman_03" localSheetId="35">#REF!</definedName>
    <definedName name="Roman_03">#REF!</definedName>
    <definedName name="Roman_04" localSheetId="35">#REF!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siharai">#REF!</definedName>
    <definedName name="sikuchouson">#REF!</definedName>
    <definedName name="sinseisaki">#REF!</definedName>
    <definedName name="SS">#REF!</definedName>
    <definedName name="ｔ">#N/A</definedName>
    <definedName name="ｔａｂｉｅ＿04" localSheetId="35">#REF!</definedName>
    <definedName name="ｔａｂｉｅ＿04">#REF!</definedName>
    <definedName name="table_03" localSheetId="35">#REF!</definedName>
    <definedName name="table_03">#REF!</definedName>
    <definedName name="table_06" localSheetId="35">#REF!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ｖ">#N/A</definedName>
    <definedName name="ｘ">#N/A</definedName>
    <definedName name="ｙ">#N/A</definedName>
    <definedName name="yokohama">#REF!</definedName>
    <definedName name="ｚ">#N/A</definedName>
    <definedName name="い">#N/A</definedName>
    <definedName name="医療型障害児入所施設">#REF!</definedName>
    <definedName name="一般相談支援事業">#REF!</definedName>
    <definedName name="機能訓練">#REF!</definedName>
    <definedName name="居宅介護">#REF!</definedName>
    <definedName name="居宅介護・重度訪問介護・同行援護・行動援護">#REF!</definedName>
    <definedName name="居宅訪問型児童発達支援">#REF!</definedName>
    <definedName name="共同生活援助">#REF!</definedName>
    <definedName name="共同生活援助・介護サービス包括型">#REF!</definedName>
    <definedName name="共同生活援助・外部サービス利用型">#REF!</definedName>
    <definedName name="共同生活援助・日中サービス支援型">#REF!</definedName>
    <definedName name="行動援護">#REF!</definedName>
    <definedName name="児童発達支援・児童発達支援センターであるもの">#REF!</definedName>
    <definedName name="児童発達支援・主として重症心身障害児を対象とする場合">#REF!</definedName>
    <definedName name="児童発達支援・放課後等デイサービス">#REF!</definedName>
    <definedName name="自立生活援助">#REF!</definedName>
    <definedName name="就労移行支援">#REF!</definedName>
    <definedName name="就労継続支援Ａ型">#REF!</definedName>
    <definedName name="就労継続支援Ａ型・B型">#REF!</definedName>
    <definedName name="就労継続支援Ｂ型">#REF!</definedName>
    <definedName name="就労選択支援">#REF!</definedName>
    <definedName name="就労定着支援">#REF!</definedName>
    <definedName name="重度障害者等包括支援">#REF!</definedName>
    <definedName name="重度訪問介護">#REF!</definedName>
    <definedName name="障害者支援施設">#REF!</definedName>
    <definedName name="生活介護">#REF!</definedName>
    <definedName name="生活訓練">#REF!</definedName>
    <definedName name="短期入所・空床利用型">#REF!</definedName>
    <definedName name="短期入所・単独型">#REF!</definedName>
    <definedName name="短期入所・併設型">#REF!</definedName>
    <definedName name="同行援護">#REF!</definedName>
    <definedName name="特定相談支援・障害児相談支援">#REF!</definedName>
    <definedName name="認定指定就労移行支援">#REF!</definedName>
    <definedName name="福祉型障害児入所施設">#REF!</definedName>
    <definedName name="保育所等訪問支援">#REF!</definedName>
    <definedName name="利用日数記入例" localSheetId="35">#REF!</definedName>
    <definedName name="利用日数記入例">#REF!</definedName>
    <definedName name="療養介護">#REF!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32" i="117" l="1"/>
  <c r="AK32" i="116"/>
  <c r="AK32" i="115"/>
  <c r="AK32" i="128"/>
  <c r="AK32" i="127"/>
  <c r="AK32" i="130"/>
  <c r="AK32" i="111"/>
  <c r="AK32" i="110"/>
  <c r="AK32" i="109"/>
  <c r="AK32" i="108"/>
  <c r="AK32" i="107"/>
  <c r="AK32" i="106"/>
  <c r="AK32" i="105"/>
  <c r="AK32" i="103"/>
  <c r="AK32" i="102"/>
  <c r="AK32" i="100"/>
  <c r="AK32" i="99"/>
  <c r="AK32" i="98"/>
  <c r="AK32" i="97"/>
  <c r="AK32" i="96"/>
  <c r="AK32" i="95"/>
  <c r="AK32" i="94"/>
  <c r="AM56" i="130"/>
  <c r="AG57" i="130"/>
  <c r="AA58" i="130"/>
  <c r="U58" i="130"/>
  <c r="O58" i="130"/>
  <c r="I57" i="130"/>
  <c r="E56" i="130"/>
  <c r="D56" i="130"/>
  <c r="AJ47" i="130"/>
  <c r="AJ46" i="130"/>
  <c r="AM46" i="130" s="1"/>
  <c r="AJ45" i="130"/>
  <c r="AJ44" i="130"/>
  <c r="AJ43" i="130"/>
  <c r="AJ42" i="130"/>
  <c r="AM42" i="130" s="1"/>
  <c r="AJ41" i="130"/>
  <c r="AL41" i="130" s="1"/>
  <c r="AJ40" i="130"/>
  <c r="AL40" i="130" s="1"/>
  <c r="AJ39" i="130"/>
  <c r="AJ38" i="130"/>
  <c r="AI37" i="130"/>
  <c r="AH37" i="130"/>
  <c r="AG37" i="130"/>
  <c r="AF37" i="130"/>
  <c r="AE37" i="130"/>
  <c r="AD37" i="130"/>
  <c r="AC37" i="130"/>
  <c r="AB37" i="130"/>
  <c r="AA37" i="130"/>
  <c r="Z37" i="130"/>
  <c r="Y37" i="130"/>
  <c r="X37" i="130"/>
  <c r="W37" i="130"/>
  <c r="V37" i="130"/>
  <c r="U37" i="130"/>
  <c r="R37" i="130"/>
  <c r="O37" i="130"/>
  <c r="L37" i="130"/>
  <c r="K37" i="130"/>
  <c r="J37" i="130"/>
  <c r="I37" i="130"/>
  <c r="F37" i="130"/>
  <c r="E37" i="130"/>
  <c r="D37" i="130"/>
  <c r="AJ31" i="130"/>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AK31" i="130" s="1"/>
  <c r="L31" i="130"/>
  <c r="K31" i="130"/>
  <c r="J31" i="130"/>
  <c r="I31" i="130"/>
  <c r="H31" i="130"/>
  <c r="G31" i="130"/>
  <c r="F31" i="130"/>
  <c r="AK30" i="130"/>
  <c r="AK29" i="130"/>
  <c r="AK28" i="130"/>
  <c r="AK27" i="130"/>
  <c r="AK26" i="130"/>
  <c r="AK25" i="130"/>
  <c r="AK24" i="130"/>
  <c r="AK23" i="130"/>
  <c r="AK22" i="130"/>
  <c r="AK21" i="130"/>
  <c r="AK20" i="130"/>
  <c r="AK19" i="130"/>
  <c r="AK18" i="130"/>
  <c r="AK17" i="130"/>
  <c r="AK16" i="130"/>
  <c r="AK15" i="130"/>
  <c r="AK14" i="130"/>
  <c r="AK13" i="130"/>
  <c r="AK12" i="130"/>
  <c r="AK11"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I10" i="130" s="1"/>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H9" i="130" s="1"/>
  <c r="AL58" i="128"/>
  <c r="AJ56" i="128"/>
  <c r="AD56" i="128"/>
  <c r="X56" i="128"/>
  <c r="R56" i="128"/>
  <c r="L57" i="128"/>
  <c r="F56" i="128"/>
  <c r="D56" i="128"/>
  <c r="AJ47" i="128"/>
  <c r="AJ46" i="128"/>
  <c r="AM46" i="128" s="1"/>
  <c r="AJ45" i="128"/>
  <c r="AL45" i="128" s="1"/>
  <c r="AJ44" i="128"/>
  <c r="AM44" i="128" s="1"/>
  <c r="AL43" i="128"/>
  <c r="AJ43" i="128"/>
  <c r="AJ42" i="128"/>
  <c r="AM42" i="128" s="1"/>
  <c r="AJ41" i="128"/>
  <c r="AL41" i="128" s="1"/>
  <c r="AJ40" i="128"/>
  <c r="AL40" i="128" s="1"/>
  <c r="AL39" i="128"/>
  <c r="AJ39" i="128"/>
  <c r="AJ38" i="128"/>
  <c r="AL38" i="128" s="1"/>
  <c r="AI37" i="128"/>
  <c r="AH37" i="128"/>
  <c r="AG37" i="128"/>
  <c r="AF37" i="128"/>
  <c r="AE37" i="128"/>
  <c r="AD37" i="128"/>
  <c r="AC37" i="128"/>
  <c r="AB37" i="128"/>
  <c r="AA37" i="128"/>
  <c r="Z37" i="128"/>
  <c r="Y37" i="128"/>
  <c r="X37" i="128"/>
  <c r="W37" i="128"/>
  <c r="V37" i="128"/>
  <c r="U37" i="128"/>
  <c r="R37" i="128"/>
  <c r="O37" i="128"/>
  <c r="L37" i="128"/>
  <c r="K37" i="128"/>
  <c r="J37" i="128"/>
  <c r="I37" i="128"/>
  <c r="F37" i="128"/>
  <c r="E37" i="128"/>
  <c r="D37" i="128"/>
  <c r="AJ37" i="128" s="1"/>
  <c r="AL37" i="128" s="1"/>
  <c r="AK31" i="128"/>
  <c r="AL31" i="128" s="1"/>
  <c r="AJ31" i="128"/>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L28" i="128"/>
  <c r="AK28" i="128"/>
  <c r="AL27" i="128"/>
  <c r="AK27" i="128"/>
  <c r="AL26" i="128"/>
  <c r="AK26" i="128"/>
  <c r="AL25" i="128"/>
  <c r="AK25" i="128"/>
  <c r="AL24" i="128"/>
  <c r="AK24" i="128"/>
  <c r="AL23" i="128"/>
  <c r="AK23" i="128"/>
  <c r="AL22" i="128"/>
  <c r="AK22" i="128"/>
  <c r="AL21" i="128"/>
  <c r="AK21" i="128"/>
  <c r="AL20" i="128"/>
  <c r="AK20" i="128"/>
  <c r="AL19" i="128"/>
  <c r="AK19" i="128"/>
  <c r="AL18" i="128"/>
  <c r="AK18" i="128"/>
  <c r="AL17" i="128"/>
  <c r="AK17" i="128"/>
  <c r="AL16" i="128"/>
  <c r="AK16" i="128"/>
  <c r="AL15" i="128"/>
  <c r="AK15" i="128"/>
  <c r="AL14" i="128"/>
  <c r="AK14" i="128"/>
  <c r="AL13" i="128"/>
  <c r="AK13" i="128"/>
  <c r="AL12" i="128"/>
  <c r="AK12" i="128"/>
  <c r="AL11" i="128"/>
  <c r="AK11"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J10" i="128" s="1"/>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J9" i="128" s="1"/>
  <c r="AL55" i="127"/>
  <c r="AG55" i="127"/>
  <c r="AA55" i="127"/>
  <c r="U55" i="127"/>
  <c r="O55" i="127"/>
  <c r="I55" i="127"/>
  <c r="E55" i="127"/>
  <c r="AL54" i="127"/>
  <c r="AG54" i="127"/>
  <c r="AA53" i="127"/>
  <c r="X53" i="127"/>
  <c r="O54" i="127"/>
  <c r="I54" i="127"/>
  <c r="E53" i="127"/>
  <c r="D53" i="127"/>
  <c r="AJ44" i="127"/>
  <c r="AL43" i="127"/>
  <c r="AJ43" i="127"/>
  <c r="AL42" i="127"/>
  <c r="AJ42" i="127"/>
  <c r="AJ41" i="127"/>
  <c r="AL41" i="127" s="1"/>
  <c r="AL40" i="127"/>
  <c r="AJ40" i="127"/>
  <c r="AL39" i="127"/>
  <c r="AJ39" i="127"/>
  <c r="AL38" i="127"/>
  <c r="AJ38" i="127"/>
  <c r="AG37" i="127"/>
  <c r="AD37" i="127"/>
  <c r="AA37" i="127"/>
  <c r="X37" i="127"/>
  <c r="U37" i="127"/>
  <c r="R37" i="127"/>
  <c r="O37" i="127"/>
  <c r="L37" i="127"/>
  <c r="I37" i="127"/>
  <c r="F37" i="127"/>
  <c r="E37" i="127"/>
  <c r="AJ37" i="127" s="1"/>
  <c r="AL37" i="127" s="1"/>
  <c r="E48" i="127" s="1"/>
  <c r="D37" i="127"/>
  <c r="AK31" i="127"/>
  <c r="AL31" i="127"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7" i="127"/>
  <c r="AK27" i="127"/>
  <c r="AL26" i="127"/>
  <c r="AK26" i="127"/>
  <c r="AK25" i="127"/>
  <c r="AK24" i="127"/>
  <c r="AK23" i="127"/>
  <c r="AL22" i="127"/>
  <c r="AK22" i="127"/>
  <c r="AL21" i="127"/>
  <c r="AK21" i="127"/>
  <c r="AK20" i="127"/>
  <c r="AL19" i="127"/>
  <c r="AK19" i="127"/>
  <c r="AL18" i="127"/>
  <c r="AK18" i="127"/>
  <c r="AL17" i="127"/>
  <c r="AK17" i="127"/>
  <c r="AK16" i="127"/>
  <c r="AL15" i="127"/>
  <c r="AK15" i="127"/>
  <c r="AK14" i="127"/>
  <c r="AL13" i="127"/>
  <c r="AK13" i="127"/>
  <c r="AK12" i="127"/>
  <c r="AK11" i="127"/>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I10" i="127" s="1"/>
  <c r="AI9" i="127"/>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L44" i="117"/>
  <c r="AG44" i="117"/>
  <c r="AA44" i="117"/>
  <c r="U44" i="117"/>
  <c r="O44" i="117"/>
  <c r="I44" i="117"/>
  <c r="E44" i="117"/>
  <c r="C44" i="117"/>
  <c r="AL40" i="117"/>
  <c r="AM42" i="117" s="1"/>
  <c r="AG40" i="117"/>
  <c r="AG43" i="117" s="1"/>
  <c r="AA40" i="117"/>
  <c r="AA43" i="117" s="1"/>
  <c r="U40" i="117"/>
  <c r="X43" i="117" s="1"/>
  <c r="O40" i="117"/>
  <c r="I40" i="117"/>
  <c r="I43" i="117" s="1"/>
  <c r="E40" i="117"/>
  <c r="E43" i="117" s="1"/>
  <c r="C40" i="117"/>
  <c r="D42" i="117" s="1"/>
  <c r="R38" i="117"/>
  <c r="R37" i="117"/>
  <c r="V37" i="117" s="1"/>
  <c r="Z37" i="117" s="1"/>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1" i="117" s="1"/>
  <c r="AK30" i="117"/>
  <c r="AK29" i="117"/>
  <c r="AL28" i="117"/>
  <c r="AK28" i="117"/>
  <c r="AK27" i="117"/>
  <c r="AK26" i="117"/>
  <c r="AK25" i="117"/>
  <c r="AK24" i="117"/>
  <c r="AK23" i="117"/>
  <c r="AK22" i="117"/>
  <c r="AL22" i="117" s="1"/>
  <c r="AK21" i="117"/>
  <c r="AK20" i="117"/>
  <c r="AK19" i="117"/>
  <c r="AK18" i="117"/>
  <c r="AK17" i="117"/>
  <c r="AK16" i="117"/>
  <c r="AK15" i="117"/>
  <c r="AK14" i="117"/>
  <c r="AK13" i="117"/>
  <c r="AK12" i="117"/>
  <c r="AK11" i="117"/>
  <c r="AH10" i="117"/>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J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D36" i="117" s="1"/>
  <c r="AL41" i="116"/>
  <c r="AG41" i="116"/>
  <c r="AA41" i="116"/>
  <c r="U41" i="116"/>
  <c r="O41" i="116"/>
  <c r="I41" i="116"/>
  <c r="E41" i="116"/>
  <c r="C41" i="116"/>
  <c r="AG40" i="116"/>
  <c r="AD40" i="116"/>
  <c r="AA40" i="116"/>
  <c r="AG39" i="116"/>
  <c r="AD39" i="116"/>
  <c r="I39" i="116"/>
  <c r="C39" i="116"/>
  <c r="AL37" i="116"/>
  <c r="AM40" i="116" s="1"/>
  <c r="AG37" i="116"/>
  <c r="AJ40" i="116" s="1"/>
  <c r="AA37" i="116"/>
  <c r="AA39" i="116" s="1"/>
  <c r="U37" i="116"/>
  <c r="O37" i="116"/>
  <c r="R40" i="116" s="1"/>
  <c r="I37" i="116"/>
  <c r="E37" i="116"/>
  <c r="F39" i="116" s="1"/>
  <c r="C37" i="116"/>
  <c r="D40" i="116" s="1"/>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AK31" i="116" s="1"/>
  <c r="H31" i="116"/>
  <c r="G31" i="116"/>
  <c r="F31" i="116"/>
  <c r="AK30" i="116"/>
  <c r="AL29" i="116"/>
  <c r="AK29" i="116"/>
  <c r="AK28" i="116"/>
  <c r="AK27" i="116"/>
  <c r="AK26" i="116"/>
  <c r="AK25" i="116"/>
  <c r="AK24" i="116"/>
  <c r="AK23" i="116"/>
  <c r="AL22" i="116"/>
  <c r="AK22" i="116"/>
  <c r="AK21" i="116"/>
  <c r="AK20" i="116"/>
  <c r="AK19" i="116"/>
  <c r="AL18" i="116"/>
  <c r="AK18" i="116"/>
  <c r="AK17" i="116"/>
  <c r="AK16" i="116"/>
  <c r="AK15" i="116"/>
  <c r="AK14" i="116"/>
  <c r="AL13" i="116"/>
  <c r="AK13" i="116"/>
  <c r="AK12" i="116"/>
  <c r="AK11" i="116"/>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L30" i="116" s="1"/>
  <c r="E70" i="115"/>
  <c r="E69" i="115"/>
  <c r="C69" i="115"/>
  <c r="E65" i="115"/>
  <c r="E67" i="115" s="1"/>
  <c r="C65" i="115"/>
  <c r="D68" i="115" s="1"/>
  <c r="AA63" i="115"/>
  <c r="U63" i="115"/>
  <c r="O63" i="115"/>
  <c r="U62" i="115"/>
  <c r="AA61" i="115"/>
  <c r="X61" i="115"/>
  <c r="U61" i="115"/>
  <c r="AL59" i="115"/>
  <c r="AL63" i="115" s="1"/>
  <c r="AG59" i="115"/>
  <c r="AA59" i="115"/>
  <c r="AD62" i="115" s="1"/>
  <c r="U59" i="115"/>
  <c r="X62" i="115" s="1"/>
  <c r="O59" i="115"/>
  <c r="O62" i="115" s="1"/>
  <c r="I59" i="115"/>
  <c r="E59" i="115"/>
  <c r="E63" i="115" s="1"/>
  <c r="C59" i="115"/>
  <c r="C63" i="115" s="1"/>
  <c r="AG56" i="115"/>
  <c r="AA56" i="115"/>
  <c r="U56" i="115"/>
  <c r="O56" i="115"/>
  <c r="I56" i="115"/>
  <c r="AJ51" i="115"/>
  <c r="AJ50" i="115"/>
  <c r="AJ49" i="115"/>
  <c r="AJ48" i="115"/>
  <c r="AJ47" i="115"/>
  <c r="AJ46" i="115"/>
  <c r="AJ45" i="115"/>
  <c r="AJ44" i="115"/>
  <c r="AG43" i="115"/>
  <c r="AD43" i="115"/>
  <c r="AA43" i="115"/>
  <c r="X43" i="115"/>
  <c r="U43" i="115"/>
  <c r="R43" i="115"/>
  <c r="O43" i="115"/>
  <c r="L43" i="115"/>
  <c r="AJ43" i="115" s="1"/>
  <c r="I43" i="115"/>
  <c r="F43" i="115"/>
  <c r="E43" i="115"/>
  <c r="D43" i="115"/>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AK31" i="115" s="1"/>
  <c r="AL31" i="115" s="1"/>
  <c r="G31" i="115"/>
  <c r="F31" i="115"/>
  <c r="AL30" i="115"/>
  <c r="AK30" i="115"/>
  <c r="AL29" i="115"/>
  <c r="AK29" i="115"/>
  <c r="AK28" i="115"/>
  <c r="AL28" i="115" s="1"/>
  <c r="AL27" i="115"/>
  <c r="AK27" i="115"/>
  <c r="AL26" i="115"/>
  <c r="AK26" i="115"/>
  <c r="AL25" i="115"/>
  <c r="AK25" i="115"/>
  <c r="AK24" i="115"/>
  <c r="AL24" i="115" s="1"/>
  <c r="AL23" i="115"/>
  <c r="AK23" i="115"/>
  <c r="AL22" i="115"/>
  <c r="AK22" i="115"/>
  <c r="AL21" i="115"/>
  <c r="AK21" i="115"/>
  <c r="AK20" i="115"/>
  <c r="AL20" i="115" s="1"/>
  <c r="AL19" i="115"/>
  <c r="AK19" i="115"/>
  <c r="AL18" i="115"/>
  <c r="AK18" i="115"/>
  <c r="AL17" i="115"/>
  <c r="AK17" i="115"/>
  <c r="AK16" i="115"/>
  <c r="AL16" i="115" s="1"/>
  <c r="AL15" i="115"/>
  <c r="AK15" i="115"/>
  <c r="AL14" i="115"/>
  <c r="AK14" i="115"/>
  <c r="AL13" i="115"/>
  <c r="AK13" i="115"/>
  <c r="AK12" i="115"/>
  <c r="AL12" i="115" s="1"/>
  <c r="AL11"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s="1"/>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I9" i="115" s="1"/>
  <c r="AL50" i="111"/>
  <c r="AG50" i="111"/>
  <c r="AA50" i="111"/>
  <c r="U50" i="111"/>
  <c r="O50" i="111"/>
  <c r="I50" i="111"/>
  <c r="E50" i="111"/>
  <c r="C50" i="111"/>
  <c r="F49" i="111"/>
  <c r="E49" i="111"/>
  <c r="C49" i="111"/>
  <c r="AL46" i="111"/>
  <c r="AL48" i="111" s="1"/>
  <c r="AG46" i="111"/>
  <c r="AJ49" i="111" s="1"/>
  <c r="AA46" i="111"/>
  <c r="AA48" i="111" s="1"/>
  <c r="U46" i="111"/>
  <c r="X49" i="111" s="1"/>
  <c r="O46" i="111"/>
  <c r="R49" i="111" s="1"/>
  <c r="I46" i="111"/>
  <c r="L49" i="111" s="1"/>
  <c r="E46" i="111"/>
  <c r="F48" i="111" s="1"/>
  <c r="C46" i="111"/>
  <c r="AJ39" i="111"/>
  <c r="AJ38" i="111"/>
  <c r="AL38" i="111" s="1"/>
  <c r="I43" i="111" s="1"/>
  <c r="AJ31" i="111"/>
  <c r="AI31" i="111"/>
  <c r="AH31" i="111"/>
  <c r="AG31" i="111"/>
  <c r="AF31" i="111"/>
  <c r="AE31" i="111"/>
  <c r="AD31" i="111"/>
  <c r="AC31" i="111"/>
  <c r="AB31" i="111"/>
  <c r="AA31" i="111"/>
  <c r="Z31" i="111"/>
  <c r="Y31" i="111"/>
  <c r="X31" i="111"/>
  <c r="W31" i="111"/>
  <c r="V31" i="111"/>
  <c r="U31" i="111"/>
  <c r="T31" i="111"/>
  <c r="S31" i="111"/>
  <c r="R31" i="111"/>
  <c r="Q31" i="111"/>
  <c r="P31" i="111"/>
  <c r="O31" i="111"/>
  <c r="N31" i="111"/>
  <c r="M31" i="111"/>
  <c r="L31" i="111"/>
  <c r="K31" i="111"/>
  <c r="J31" i="111"/>
  <c r="I31" i="111"/>
  <c r="H31" i="111"/>
  <c r="G31" i="111"/>
  <c r="AK31" i="111" s="1"/>
  <c r="F31" i="111"/>
  <c r="AL30" i="111"/>
  <c r="AK30" i="111"/>
  <c r="AK29" i="111"/>
  <c r="AK28" i="111"/>
  <c r="AK27" i="111"/>
  <c r="AK26" i="111"/>
  <c r="AK25" i="111"/>
  <c r="AK24" i="111"/>
  <c r="AK23" i="111"/>
  <c r="AK22" i="111"/>
  <c r="AK21" i="111"/>
  <c r="AK20" i="111"/>
  <c r="AK19" i="111"/>
  <c r="AK18" i="111"/>
  <c r="AK17" i="111"/>
  <c r="AK16" i="111"/>
  <c r="AK15" i="111"/>
  <c r="AK14" i="111"/>
  <c r="AK13" i="111"/>
  <c r="AK12" i="111"/>
  <c r="AK11" i="11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J10" i="111" s="1"/>
  <c r="AG9" i="111"/>
  <c r="AF9" i="111"/>
  <c r="AE9" i="111"/>
  <c r="AD9" i="111"/>
  <c r="AC9" i="111"/>
  <c r="AB9" i="111"/>
  <c r="AA9" i="111"/>
  <c r="Z9" i="111"/>
  <c r="Y9" i="111"/>
  <c r="X9" i="111"/>
  <c r="W9" i="111"/>
  <c r="V9" i="111"/>
  <c r="U9" i="111"/>
  <c r="T9" i="111"/>
  <c r="S9" i="111"/>
  <c r="R9" i="111"/>
  <c r="Q9" i="111"/>
  <c r="P9" i="111"/>
  <c r="O9" i="111"/>
  <c r="N9" i="111"/>
  <c r="M9" i="111"/>
  <c r="L9" i="111"/>
  <c r="K9" i="111"/>
  <c r="J9" i="111"/>
  <c r="I9" i="111"/>
  <c r="H9" i="111"/>
  <c r="G9" i="111"/>
  <c r="F9" i="111"/>
  <c r="AJ9" i="111" s="1"/>
  <c r="AL50" i="110"/>
  <c r="I50" i="110"/>
  <c r="AG49" i="110"/>
  <c r="U49" i="110"/>
  <c r="R49" i="110"/>
  <c r="AJ48" i="110"/>
  <c r="AG48" i="110"/>
  <c r="O48" i="110"/>
  <c r="AL46" i="110"/>
  <c r="AL49" i="110" s="1"/>
  <c r="AG46" i="110"/>
  <c r="AG50" i="110" s="1"/>
  <c r="AA46" i="110"/>
  <c r="U46" i="110"/>
  <c r="U50" i="110" s="1"/>
  <c r="O46" i="110"/>
  <c r="O49" i="110" s="1"/>
  <c r="I46" i="110"/>
  <c r="L48" i="110" s="1"/>
  <c r="E46" i="110"/>
  <c r="F48" i="110" s="1"/>
  <c r="C46" i="110"/>
  <c r="C49" i="110" s="1"/>
  <c r="AJ39" i="110"/>
  <c r="AL38" i="110" s="1"/>
  <c r="AJ38" i="110"/>
  <c r="AJ31" i="110"/>
  <c r="AI31" i="110"/>
  <c r="AH31" i="110"/>
  <c r="AG31" i="110"/>
  <c r="AF31" i="110"/>
  <c r="AE31" i="110"/>
  <c r="AD31" i="110"/>
  <c r="AC31" i="110"/>
  <c r="AB31" i="110"/>
  <c r="AA31" i="110"/>
  <c r="Z31" i="110"/>
  <c r="Y31" i="110"/>
  <c r="X31" i="110"/>
  <c r="W31" i="110"/>
  <c r="V31" i="110"/>
  <c r="U31" i="110"/>
  <c r="T31" i="110"/>
  <c r="S31" i="110"/>
  <c r="R31" i="110"/>
  <c r="Q31" i="110"/>
  <c r="P31" i="110"/>
  <c r="O31" i="110"/>
  <c r="N31" i="110"/>
  <c r="M31" i="110"/>
  <c r="L31" i="110"/>
  <c r="K31" i="110"/>
  <c r="J31" i="110"/>
  <c r="I31" i="110"/>
  <c r="H31" i="110"/>
  <c r="G31" i="110"/>
  <c r="F31" i="110"/>
  <c r="AK30" i="110"/>
  <c r="AL30" i="110" s="1"/>
  <c r="AK29" i="110"/>
  <c r="AL29" i="110" s="1"/>
  <c r="AK28" i="110"/>
  <c r="AL28" i="110" s="1"/>
  <c r="AL27" i="110"/>
  <c r="AK27" i="110"/>
  <c r="AK26" i="110"/>
  <c r="AL26" i="110" s="1"/>
  <c r="AL25" i="110"/>
  <c r="AK25" i="110"/>
  <c r="AL24" i="110"/>
  <c r="AK24" i="110"/>
  <c r="AK23" i="110"/>
  <c r="AL23" i="110" s="1"/>
  <c r="AK22" i="110"/>
  <c r="AL22" i="110" s="1"/>
  <c r="AK21" i="110"/>
  <c r="AL21" i="110" s="1"/>
  <c r="AK20" i="110"/>
  <c r="AL20" i="110" s="1"/>
  <c r="AK19" i="110"/>
  <c r="AL19" i="110" s="1"/>
  <c r="AK18" i="110"/>
  <c r="AL18" i="110" s="1"/>
  <c r="AL17" i="110"/>
  <c r="AK17" i="110"/>
  <c r="AL16" i="110"/>
  <c r="AK16" i="110"/>
  <c r="AL15" i="110"/>
  <c r="AK15" i="110"/>
  <c r="AK14" i="110"/>
  <c r="AL14" i="110" s="1"/>
  <c r="AL13" i="110"/>
  <c r="AK13" i="110"/>
  <c r="AK12" i="110"/>
  <c r="AL12" i="110" s="1"/>
  <c r="AK11" i="110"/>
  <c r="AL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J10" i="110" s="1"/>
  <c r="AH9" i="110"/>
  <c r="AG9" i="110"/>
  <c r="AF9" i="110"/>
  <c r="AE9" i="110"/>
  <c r="AD9" i="110"/>
  <c r="AC9" i="110"/>
  <c r="AB9" i="110"/>
  <c r="AA9" i="110"/>
  <c r="Z9" i="110"/>
  <c r="Y9" i="110"/>
  <c r="X9" i="110"/>
  <c r="W9" i="110"/>
  <c r="V9" i="110"/>
  <c r="U9" i="110"/>
  <c r="T9" i="110"/>
  <c r="S9" i="110"/>
  <c r="R9" i="110"/>
  <c r="Q9" i="110"/>
  <c r="P9" i="110"/>
  <c r="O9" i="110"/>
  <c r="N9" i="110"/>
  <c r="M9" i="110"/>
  <c r="L9" i="110"/>
  <c r="K9" i="110"/>
  <c r="J9" i="110"/>
  <c r="I9" i="110"/>
  <c r="H9" i="110"/>
  <c r="G9" i="110"/>
  <c r="F9" i="110"/>
  <c r="AI9" i="110" s="1"/>
  <c r="AG51" i="109"/>
  <c r="C51" i="109"/>
  <c r="AG50" i="109"/>
  <c r="D50" i="109"/>
  <c r="C50" i="109"/>
  <c r="AL49" i="109"/>
  <c r="AG49" i="109"/>
  <c r="AD49" i="109"/>
  <c r="AL47" i="109"/>
  <c r="AM50" i="109" s="1"/>
  <c r="AG47" i="109"/>
  <c r="AA47" i="109"/>
  <c r="AA51" i="109" s="1"/>
  <c r="U47" i="109"/>
  <c r="O47" i="109"/>
  <c r="O50" i="109" s="1"/>
  <c r="I47" i="109"/>
  <c r="I51" i="109" s="1"/>
  <c r="E47" i="109"/>
  <c r="F49" i="109" s="1"/>
  <c r="C47" i="109"/>
  <c r="C49" i="109" s="1"/>
  <c r="AJ40" i="109"/>
  <c r="AJ39" i="109"/>
  <c r="AL39" i="109" s="1"/>
  <c r="AJ31" i="109"/>
  <c r="AI31" i="109"/>
  <c r="AH31" i="109"/>
  <c r="AG31" i="109"/>
  <c r="AF31" i="109"/>
  <c r="AE31" i="109"/>
  <c r="AD31" i="109"/>
  <c r="AC31" i="109"/>
  <c r="AB31" i="109"/>
  <c r="AA31" i="109"/>
  <c r="Z31" i="109"/>
  <c r="Y31" i="109"/>
  <c r="X31" i="109"/>
  <c r="W31" i="109"/>
  <c r="V31" i="109"/>
  <c r="U31" i="109"/>
  <c r="T31" i="109"/>
  <c r="S31" i="109"/>
  <c r="R31" i="109"/>
  <c r="Q31" i="109"/>
  <c r="P31" i="109"/>
  <c r="O31" i="109"/>
  <c r="N31" i="109"/>
  <c r="M31" i="109"/>
  <c r="AK31" i="109" s="1"/>
  <c r="L31" i="109"/>
  <c r="K31" i="109"/>
  <c r="J31" i="109"/>
  <c r="I31" i="109"/>
  <c r="H31" i="109"/>
  <c r="G31" i="109"/>
  <c r="F31" i="109"/>
  <c r="AK30" i="109"/>
  <c r="AK29" i="109"/>
  <c r="AK28" i="109"/>
  <c r="AK27" i="109"/>
  <c r="AK26" i="109"/>
  <c r="AK25" i="109"/>
  <c r="AK24" i="109"/>
  <c r="AK23" i="109"/>
  <c r="AK22" i="109"/>
  <c r="AK21" i="109"/>
  <c r="AK20" i="109"/>
  <c r="AK19" i="109"/>
  <c r="AK18" i="109"/>
  <c r="AK17" i="109"/>
  <c r="AK16" i="109"/>
  <c r="AL15" i="109"/>
  <c r="AK15" i="109"/>
  <c r="AK14" i="109"/>
  <c r="AK13" i="109"/>
  <c r="AK12" i="109"/>
  <c r="AK11" i="109"/>
  <c r="AI10" i="109"/>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H10" i="109" s="1"/>
  <c r="AG9" i="109"/>
  <c r="AF9" i="109"/>
  <c r="AE9" i="109"/>
  <c r="AD9" i="109"/>
  <c r="AC9" i="109"/>
  <c r="AB9" i="109"/>
  <c r="AA9" i="109"/>
  <c r="Z9" i="109"/>
  <c r="Y9" i="109"/>
  <c r="X9" i="109"/>
  <c r="W9" i="109"/>
  <c r="V9" i="109"/>
  <c r="U9" i="109"/>
  <c r="T9" i="109"/>
  <c r="S9" i="109"/>
  <c r="R9" i="109"/>
  <c r="Q9" i="109"/>
  <c r="P9" i="109"/>
  <c r="O9" i="109"/>
  <c r="N9" i="109"/>
  <c r="M9" i="109"/>
  <c r="L9" i="109"/>
  <c r="K9" i="109"/>
  <c r="J9" i="109"/>
  <c r="I9" i="109"/>
  <c r="H9" i="109"/>
  <c r="G9" i="109"/>
  <c r="F9" i="109"/>
  <c r="AL30" i="109" s="1"/>
  <c r="O50" i="108"/>
  <c r="I50" i="108"/>
  <c r="C50" i="108"/>
  <c r="AM49" i="108"/>
  <c r="F49" i="108"/>
  <c r="AM48" i="108"/>
  <c r="AL48" i="108"/>
  <c r="AD48" i="108"/>
  <c r="O48" i="108"/>
  <c r="E48" i="108"/>
  <c r="AL46" i="108"/>
  <c r="AL50" i="108" s="1"/>
  <c r="AG46" i="108"/>
  <c r="AA46" i="108"/>
  <c r="AA49" i="108" s="1"/>
  <c r="U46" i="108"/>
  <c r="U50" i="108" s="1"/>
  <c r="O46" i="108"/>
  <c r="R49" i="108" s="1"/>
  <c r="I46" i="108"/>
  <c r="L49" i="108" s="1"/>
  <c r="E46" i="108"/>
  <c r="E50" i="108" s="1"/>
  <c r="C46" i="108"/>
  <c r="C49" i="108" s="1"/>
  <c r="AJ39" i="108"/>
  <c r="AJ38" i="108"/>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K24" i="108"/>
  <c r="AK23" i="108"/>
  <c r="AK22" i="108"/>
  <c r="AK21" i="108"/>
  <c r="AK20" i="108"/>
  <c r="AK19" i="108"/>
  <c r="AK18" i="108"/>
  <c r="AK17" i="108"/>
  <c r="AK16" i="108"/>
  <c r="AK15" i="108"/>
  <c r="AK14" i="108"/>
  <c r="AK13" i="108"/>
  <c r="AK12" i="108"/>
  <c r="AK11" i="108"/>
  <c r="AI10"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I9" i="108" s="1"/>
  <c r="AL50" i="107"/>
  <c r="AD49" i="107"/>
  <c r="AA49" i="107"/>
  <c r="E49" i="107"/>
  <c r="AA48" i="107"/>
  <c r="F48" i="107"/>
  <c r="E48" i="107"/>
  <c r="AL46" i="107"/>
  <c r="AM49" i="107" s="1"/>
  <c r="AG46" i="107"/>
  <c r="AG48" i="107" s="1"/>
  <c r="AA46" i="107"/>
  <c r="AA50" i="107" s="1"/>
  <c r="U46" i="107"/>
  <c r="U49" i="107" s="1"/>
  <c r="O46" i="107"/>
  <c r="R49" i="107" s="1"/>
  <c r="I46" i="107"/>
  <c r="E46" i="107"/>
  <c r="F49" i="107" s="1"/>
  <c r="C46" i="107"/>
  <c r="AJ39" i="107"/>
  <c r="AJ38"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L30" i="107" s="1"/>
  <c r="AL29" i="107"/>
  <c r="AK29" i="107"/>
  <c r="AL28" i="107"/>
  <c r="AK28" i="107"/>
  <c r="AL27" i="107"/>
  <c r="AK27" i="107"/>
  <c r="AK26" i="107"/>
  <c r="AL26" i="107" s="1"/>
  <c r="AL25" i="107"/>
  <c r="AK25" i="107"/>
  <c r="AL24" i="107"/>
  <c r="AK24" i="107"/>
  <c r="AL23" i="107"/>
  <c r="AK23" i="107"/>
  <c r="AK22" i="107"/>
  <c r="AL22" i="107" s="1"/>
  <c r="AL21" i="107"/>
  <c r="AK21" i="107"/>
  <c r="AK20" i="107"/>
  <c r="AL20" i="107" s="1"/>
  <c r="AL19" i="107"/>
  <c r="AK19" i="107"/>
  <c r="AK18" i="107"/>
  <c r="AL18" i="107" s="1"/>
  <c r="AL17" i="107"/>
  <c r="AK17" i="107"/>
  <c r="AL16" i="107"/>
  <c r="AK16" i="107"/>
  <c r="AL15" i="107"/>
  <c r="AK15" i="107"/>
  <c r="AK14" i="107"/>
  <c r="AL14" i="107" s="1"/>
  <c r="AL13" i="107"/>
  <c r="AK13" i="107"/>
  <c r="AK12" i="107"/>
  <c r="E50" i="107" s="1"/>
  <c r="AK11" i="107"/>
  <c r="AL11" i="107" s="1"/>
  <c r="AI10" i="107"/>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J9" i="107"/>
  <c r="AH9" i="107"/>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I9" i="107" s="1"/>
  <c r="U50" i="106"/>
  <c r="AA49" i="106"/>
  <c r="X49" i="106"/>
  <c r="U49" i="106"/>
  <c r="AA48" i="106"/>
  <c r="X48" i="106"/>
  <c r="R48" i="106"/>
  <c r="AL46" i="106"/>
  <c r="AL48" i="106" s="1"/>
  <c r="AG46" i="106"/>
  <c r="AG49" i="106" s="1"/>
  <c r="AA46" i="106"/>
  <c r="AA50" i="106" s="1"/>
  <c r="U46" i="106"/>
  <c r="U48" i="106" s="1"/>
  <c r="O46" i="106"/>
  <c r="O50" i="106" s="1"/>
  <c r="I46" i="106"/>
  <c r="L49" i="106" s="1"/>
  <c r="E46" i="106"/>
  <c r="C46" i="106"/>
  <c r="D48" i="106" s="1"/>
  <c r="AJ39" i="106"/>
  <c r="AL38" i="106" s="1"/>
  <c r="AJ38" i="106"/>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K31" i="106"/>
  <c r="J31" i="106"/>
  <c r="I31" i="106"/>
  <c r="H31" i="106"/>
  <c r="G31" i="106"/>
  <c r="F31" i="106"/>
  <c r="AK30" i="106"/>
  <c r="AK29" i="106"/>
  <c r="AK28" i="106"/>
  <c r="AK27" i="106"/>
  <c r="AK26" i="106"/>
  <c r="AK25" i="106"/>
  <c r="AK24" i="106"/>
  <c r="AL24" i="106" s="1"/>
  <c r="AK23" i="106"/>
  <c r="AK22" i="106"/>
  <c r="AK21" i="106"/>
  <c r="AK20" i="106"/>
  <c r="AK19" i="106"/>
  <c r="AK18" i="106"/>
  <c r="AK17" i="106"/>
  <c r="AL17" i="106" s="1"/>
  <c r="AK16" i="106"/>
  <c r="AK15" i="106"/>
  <c r="AK14" i="106"/>
  <c r="AK13" i="106"/>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I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16" i="106" s="1"/>
  <c r="E52" i="105"/>
  <c r="X51" i="105"/>
  <c r="U51" i="105"/>
  <c r="O51" i="105"/>
  <c r="F51" i="105"/>
  <c r="E51" i="105"/>
  <c r="X50" i="105"/>
  <c r="U50" i="105"/>
  <c r="E50" i="105"/>
  <c r="AL48" i="105"/>
  <c r="AL52" i="105" s="1"/>
  <c r="AG48" i="105"/>
  <c r="AA48" i="105"/>
  <c r="AA52" i="105" s="1"/>
  <c r="U48" i="105"/>
  <c r="U52" i="105" s="1"/>
  <c r="O48" i="105"/>
  <c r="I48" i="105"/>
  <c r="E48" i="105"/>
  <c r="F50" i="105" s="1"/>
  <c r="C48" i="105"/>
  <c r="C50" i="105" s="1"/>
  <c r="AJ41" i="105"/>
  <c r="AJ40" i="105"/>
  <c r="AL40" i="105" s="1"/>
  <c r="AJ39" i="105"/>
  <c r="AG38" i="105"/>
  <c r="AD38" i="105"/>
  <c r="AA38" i="105"/>
  <c r="X38" i="105"/>
  <c r="U38" i="105"/>
  <c r="R38" i="105"/>
  <c r="O38" i="105"/>
  <c r="L38" i="105"/>
  <c r="I38" i="105"/>
  <c r="F38" i="105"/>
  <c r="E38" i="105"/>
  <c r="D38" i="105"/>
  <c r="AJ31" i="105"/>
  <c r="AI31" i="105"/>
  <c r="AH31" i="105"/>
  <c r="AG31" i="105"/>
  <c r="AF31" i="105"/>
  <c r="AE31" i="105"/>
  <c r="AD31" i="105"/>
  <c r="AC31" i="105"/>
  <c r="AB31" i="105"/>
  <c r="AA31" i="105"/>
  <c r="Z31" i="105"/>
  <c r="Y31" i="105"/>
  <c r="X31" i="105"/>
  <c r="W31" i="105"/>
  <c r="V31" i="105"/>
  <c r="U31" i="105"/>
  <c r="T31" i="105"/>
  <c r="S31" i="105"/>
  <c r="R31" i="105"/>
  <c r="Q31" i="105"/>
  <c r="P31" i="105"/>
  <c r="O31" i="105"/>
  <c r="N31" i="105"/>
  <c r="M31" i="105"/>
  <c r="L31" i="105"/>
  <c r="K31" i="105"/>
  <c r="J31" i="105"/>
  <c r="I31" i="105"/>
  <c r="H31" i="105"/>
  <c r="G31" i="105"/>
  <c r="F31" i="105"/>
  <c r="AK31" i="105" s="1"/>
  <c r="AL31" i="105" s="1"/>
  <c r="AK30" i="105"/>
  <c r="AL30" i="105" s="1"/>
  <c r="AK29" i="105"/>
  <c r="AL29" i="105" s="1"/>
  <c r="AK28" i="105"/>
  <c r="AL28" i="105" s="1"/>
  <c r="AL27" i="105"/>
  <c r="AK27" i="105"/>
  <c r="AL26" i="105"/>
  <c r="AK26" i="105"/>
  <c r="AK25" i="105"/>
  <c r="AL25" i="105" s="1"/>
  <c r="AL24" i="105"/>
  <c r="AK24" i="105"/>
  <c r="AK23" i="105"/>
  <c r="AL23" i="105" s="1"/>
  <c r="AK22" i="105"/>
  <c r="AL22" i="105" s="1"/>
  <c r="AK21" i="105"/>
  <c r="AL21" i="105" s="1"/>
  <c r="AL20" i="105"/>
  <c r="AK20" i="105"/>
  <c r="AL19" i="105"/>
  <c r="AK19" i="105"/>
  <c r="AL18" i="105"/>
  <c r="AK18" i="105"/>
  <c r="AK17" i="105"/>
  <c r="AL17" i="105" s="1"/>
  <c r="AL16" i="105"/>
  <c r="AK16" i="105"/>
  <c r="AK15" i="105"/>
  <c r="AL15" i="105" s="1"/>
  <c r="AK14" i="105"/>
  <c r="O52" i="105" s="1"/>
  <c r="AK13" i="105"/>
  <c r="AL13" i="105" s="1"/>
  <c r="AL12" i="105"/>
  <c r="AK12" i="105"/>
  <c r="AK11" i="105"/>
  <c r="AL11" i="105" s="1"/>
  <c r="AG10" i="105"/>
  <c r="AF10" i="105"/>
  <c r="AE10" i="105"/>
  <c r="AD10" i="105"/>
  <c r="AC10" i="105"/>
  <c r="AB10" i="105"/>
  <c r="AA10" i="105"/>
  <c r="Z10" i="105"/>
  <c r="Y10" i="105"/>
  <c r="X10" i="105"/>
  <c r="W10" i="105"/>
  <c r="V10" i="105"/>
  <c r="U10" i="105"/>
  <c r="T10" i="105"/>
  <c r="S10" i="105"/>
  <c r="R10" i="105"/>
  <c r="Q10" i="105"/>
  <c r="P10" i="105"/>
  <c r="O10" i="105"/>
  <c r="N10" i="105"/>
  <c r="M10" i="105"/>
  <c r="L10" i="105"/>
  <c r="K10" i="105"/>
  <c r="J10" i="105"/>
  <c r="I10" i="105"/>
  <c r="H10" i="105"/>
  <c r="G10" i="105"/>
  <c r="F10" i="105"/>
  <c r="AH10" i="105" s="1"/>
  <c r="AJ9" i="105"/>
  <c r="AI9" i="105"/>
  <c r="AH9" i="105"/>
  <c r="AG9" i="105"/>
  <c r="AF9" i="105"/>
  <c r="AE9" i="105"/>
  <c r="AD9" i="105"/>
  <c r="AC9" i="105"/>
  <c r="AB9" i="105"/>
  <c r="AA9" i="105"/>
  <c r="Z9" i="105"/>
  <c r="Y9" i="105"/>
  <c r="X9" i="105"/>
  <c r="W9" i="105"/>
  <c r="V9" i="105"/>
  <c r="U9" i="105"/>
  <c r="T9" i="105"/>
  <c r="S9" i="105"/>
  <c r="R9" i="105"/>
  <c r="Q9" i="105"/>
  <c r="P9" i="105"/>
  <c r="O9" i="105"/>
  <c r="N9" i="105"/>
  <c r="M9" i="105"/>
  <c r="L9" i="105"/>
  <c r="K9" i="105"/>
  <c r="J9" i="105"/>
  <c r="I9" i="105"/>
  <c r="H9" i="105"/>
  <c r="G9" i="105"/>
  <c r="F9" i="105"/>
  <c r="AL50" i="104"/>
  <c r="U50" i="104"/>
  <c r="AM49" i="104"/>
  <c r="AL49" i="104"/>
  <c r="E49" i="104"/>
  <c r="AM48" i="104"/>
  <c r="AL48" i="104"/>
  <c r="I48" i="104"/>
  <c r="AL46" i="104"/>
  <c r="AG46" i="104"/>
  <c r="AG50" i="104" s="1"/>
  <c r="AA46" i="104"/>
  <c r="U46" i="104"/>
  <c r="O46" i="104"/>
  <c r="O50" i="104" s="1"/>
  <c r="I46" i="104"/>
  <c r="I49" i="104" s="1"/>
  <c r="E46" i="104"/>
  <c r="F49" i="104" s="1"/>
  <c r="C46" i="104"/>
  <c r="D49" i="104" s="1"/>
  <c r="AJ39" i="104"/>
  <c r="AJ38" i="104"/>
  <c r="AJ31" i="104"/>
  <c r="AI31" i="104"/>
  <c r="AH31" i="104"/>
  <c r="AG31" i="104"/>
  <c r="AF31" i="104"/>
  <c r="AE31" i="104"/>
  <c r="AD31" i="104"/>
  <c r="AC31" i="104"/>
  <c r="AB31" i="104"/>
  <c r="AA31" i="104"/>
  <c r="Z31" i="104"/>
  <c r="Y31" i="104"/>
  <c r="X31" i="104"/>
  <c r="W31" i="104"/>
  <c r="V31" i="104"/>
  <c r="U31" i="104"/>
  <c r="T31" i="104"/>
  <c r="S31" i="104"/>
  <c r="R31" i="104"/>
  <c r="Q31" i="104"/>
  <c r="P31" i="104"/>
  <c r="O31" i="104"/>
  <c r="N31" i="104"/>
  <c r="M31" i="104"/>
  <c r="L31" i="104"/>
  <c r="K31" i="104"/>
  <c r="J31" i="104"/>
  <c r="I31" i="104"/>
  <c r="H31" i="104"/>
  <c r="G31" i="104"/>
  <c r="F31" i="104"/>
  <c r="AL30" i="104"/>
  <c r="AK30" i="104"/>
  <c r="AL29" i="104"/>
  <c r="AK29" i="104"/>
  <c r="AK28" i="104"/>
  <c r="AL28" i="104" s="1"/>
  <c r="AK27" i="104"/>
  <c r="AL27" i="104" s="1"/>
  <c r="AL26" i="104"/>
  <c r="AK26" i="104"/>
  <c r="AK25" i="104"/>
  <c r="AL25" i="104" s="1"/>
  <c r="AK24" i="104"/>
  <c r="AL24" i="104" s="1"/>
  <c r="AK23" i="104"/>
  <c r="AL23" i="104" s="1"/>
  <c r="AL22" i="104"/>
  <c r="AK22" i="104"/>
  <c r="AK21" i="104"/>
  <c r="AL21" i="104" s="1"/>
  <c r="AL20" i="104"/>
  <c r="AK20" i="104"/>
  <c r="AK19" i="104"/>
  <c r="AL19" i="104" s="1"/>
  <c r="AL18" i="104"/>
  <c r="AK18" i="104"/>
  <c r="AL17" i="104"/>
  <c r="AK17" i="104"/>
  <c r="AK16" i="104"/>
  <c r="AL16" i="104" s="1"/>
  <c r="AK15" i="104"/>
  <c r="AL15" i="104" s="1"/>
  <c r="AL14" i="104"/>
  <c r="AK14" i="104"/>
  <c r="AK13" i="104"/>
  <c r="AL13" i="104" s="1"/>
  <c r="AK12" i="104"/>
  <c r="AL12" i="104" s="1"/>
  <c r="AK11" i="104"/>
  <c r="AL11" i="104" s="1"/>
  <c r="AG10" i="104"/>
  <c r="AF10" i="104"/>
  <c r="AE10" i="104"/>
  <c r="AD10" i="104"/>
  <c r="AC10" i="104"/>
  <c r="AB10" i="104"/>
  <c r="AA10" i="104"/>
  <c r="Z10" i="104"/>
  <c r="Y10" i="104"/>
  <c r="X10" i="104"/>
  <c r="W10" i="104"/>
  <c r="V10" i="104"/>
  <c r="U10" i="104"/>
  <c r="T10" i="104"/>
  <c r="S10" i="104"/>
  <c r="R10" i="104"/>
  <c r="Q10" i="104"/>
  <c r="P10" i="104"/>
  <c r="O10" i="104"/>
  <c r="N10" i="104"/>
  <c r="M10" i="104"/>
  <c r="L10" i="104"/>
  <c r="K10" i="104"/>
  <c r="J10" i="104"/>
  <c r="I10" i="104"/>
  <c r="H10" i="104"/>
  <c r="G10" i="104"/>
  <c r="F10" i="104"/>
  <c r="AJ10" i="104" s="1"/>
  <c r="AG9" i="104"/>
  <c r="AF9" i="104"/>
  <c r="AE9" i="104"/>
  <c r="AD9" i="104"/>
  <c r="AC9" i="104"/>
  <c r="AB9" i="104"/>
  <c r="AA9" i="104"/>
  <c r="Z9" i="104"/>
  <c r="Y9" i="104"/>
  <c r="X9" i="104"/>
  <c r="W9" i="104"/>
  <c r="V9" i="104"/>
  <c r="U9" i="104"/>
  <c r="T9" i="104"/>
  <c r="S9" i="104"/>
  <c r="R9" i="104"/>
  <c r="Q9" i="104"/>
  <c r="P9" i="104"/>
  <c r="O9" i="104"/>
  <c r="N9" i="104"/>
  <c r="M9" i="104"/>
  <c r="L9" i="104"/>
  <c r="K9" i="104"/>
  <c r="J9" i="104"/>
  <c r="I9" i="104"/>
  <c r="H9" i="104"/>
  <c r="G9" i="104"/>
  <c r="F9" i="104"/>
  <c r="AJ9" i="104" s="1"/>
  <c r="AJ31" i="103"/>
  <c r="AI31" i="103"/>
  <c r="AH31" i="103"/>
  <c r="AG31" i="103"/>
  <c r="AF31" i="103"/>
  <c r="AE31" i="103"/>
  <c r="AD31" i="103"/>
  <c r="AC31" i="103"/>
  <c r="AB31" i="103"/>
  <c r="AA31" i="103"/>
  <c r="Z31" i="103"/>
  <c r="Y31" i="103"/>
  <c r="X31" i="103"/>
  <c r="W31" i="103"/>
  <c r="V31" i="103"/>
  <c r="U31" i="103"/>
  <c r="T31" i="103"/>
  <c r="S31" i="103"/>
  <c r="R31" i="103"/>
  <c r="Q31" i="103"/>
  <c r="P31" i="103"/>
  <c r="O31" i="103"/>
  <c r="N31" i="103"/>
  <c r="M31" i="103"/>
  <c r="L31" i="103"/>
  <c r="K31" i="103"/>
  <c r="J31" i="103"/>
  <c r="AK31" i="103" s="1"/>
  <c r="AL31" i="103" s="1"/>
  <c r="I31" i="103"/>
  <c r="H31" i="103"/>
  <c r="G31" i="103"/>
  <c r="F31" i="103"/>
  <c r="AL30" i="103"/>
  <c r="AK30" i="103"/>
  <c r="AK29" i="103"/>
  <c r="AL29" i="103" s="1"/>
  <c r="AL28" i="103"/>
  <c r="AK28" i="103"/>
  <c r="AL27" i="103"/>
  <c r="AK27" i="103"/>
  <c r="AL26" i="103"/>
  <c r="AK26" i="103"/>
  <c r="AK25" i="103"/>
  <c r="AL25" i="103" s="1"/>
  <c r="AK24" i="103"/>
  <c r="AL24" i="103" s="1"/>
  <c r="AL23" i="103"/>
  <c r="AK23" i="103"/>
  <c r="AL22" i="103"/>
  <c r="AK22" i="103"/>
  <c r="AK21" i="103"/>
  <c r="AL21" i="103" s="1"/>
  <c r="AK20" i="103"/>
  <c r="AL20" i="103" s="1"/>
  <c r="AL19" i="103"/>
  <c r="AK19" i="103"/>
  <c r="AL18" i="103"/>
  <c r="AK18" i="103"/>
  <c r="AK17" i="103"/>
  <c r="AL17" i="103" s="1"/>
  <c r="AL16" i="103"/>
  <c r="AK16" i="103"/>
  <c r="AL15" i="103"/>
  <c r="AK15" i="103"/>
  <c r="AL14" i="103"/>
  <c r="AK14" i="103"/>
  <c r="AK13" i="103"/>
  <c r="AL13" i="103" s="1"/>
  <c r="AK12" i="103"/>
  <c r="AL12" i="103" s="1"/>
  <c r="AL11" i="103"/>
  <c r="AK11" i="103"/>
  <c r="AJ10" i="103"/>
  <c r="AG10" i="103"/>
  <c r="AF10" i="103"/>
  <c r="AE10" i="103"/>
  <c r="AD10" i="103"/>
  <c r="AC10" i="103"/>
  <c r="AB10" i="103"/>
  <c r="AA10" i="103"/>
  <c r="Z10" i="103"/>
  <c r="Y10" i="103"/>
  <c r="X10" i="103"/>
  <c r="W10" i="103"/>
  <c r="V10" i="103"/>
  <c r="U10" i="103"/>
  <c r="T10" i="103"/>
  <c r="S10" i="103"/>
  <c r="R10" i="103"/>
  <c r="Q10" i="103"/>
  <c r="P10" i="103"/>
  <c r="O10" i="103"/>
  <c r="N10" i="103"/>
  <c r="M10" i="103"/>
  <c r="L10" i="103"/>
  <c r="K10" i="103"/>
  <c r="J10" i="103"/>
  <c r="I10" i="103"/>
  <c r="H10" i="103"/>
  <c r="G10" i="103"/>
  <c r="F10" i="103"/>
  <c r="AI9" i="103"/>
  <c r="AG9" i="103"/>
  <c r="AF9" i="103"/>
  <c r="AE9" i="103"/>
  <c r="AD9" i="103"/>
  <c r="AC9" i="103"/>
  <c r="AB9" i="103"/>
  <c r="AA9" i="103"/>
  <c r="Z9" i="103"/>
  <c r="Y9" i="103"/>
  <c r="X9" i="103"/>
  <c r="W9" i="103"/>
  <c r="V9" i="103"/>
  <c r="U9" i="103"/>
  <c r="T9" i="103"/>
  <c r="S9" i="103"/>
  <c r="R9" i="103"/>
  <c r="Q9" i="103"/>
  <c r="P9" i="103"/>
  <c r="O9" i="103"/>
  <c r="N9" i="103"/>
  <c r="M9" i="103"/>
  <c r="L9" i="103"/>
  <c r="K9" i="103"/>
  <c r="J9" i="103"/>
  <c r="I9" i="103"/>
  <c r="H9" i="103"/>
  <c r="G9" i="103"/>
  <c r="F9" i="103"/>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L30" i="102" s="1"/>
  <c r="AL29" i="102"/>
  <c r="AK29" i="102"/>
  <c r="AL28" i="102"/>
  <c r="AK28" i="102"/>
  <c r="AK27" i="102"/>
  <c r="AL27" i="102" s="1"/>
  <c r="AK26" i="102"/>
  <c r="AL26" i="102" s="1"/>
  <c r="AK25" i="102"/>
  <c r="AL25" i="102" s="1"/>
  <c r="AK24" i="102"/>
  <c r="AL24" i="102" s="1"/>
  <c r="AK23" i="102"/>
  <c r="AL23" i="102" s="1"/>
  <c r="AK22" i="102"/>
  <c r="AL22" i="102" s="1"/>
  <c r="AK21" i="102"/>
  <c r="AL21" i="102" s="1"/>
  <c r="AL20" i="102"/>
  <c r="AK20" i="102"/>
  <c r="AL19" i="102"/>
  <c r="AK19" i="102"/>
  <c r="AK18" i="102"/>
  <c r="AL18" i="102" s="1"/>
  <c r="AL17" i="102"/>
  <c r="AK17" i="102"/>
  <c r="AK16" i="102"/>
  <c r="AL16" i="102" s="1"/>
  <c r="AK15" i="102"/>
  <c r="AL15" i="102" s="1"/>
  <c r="AK14" i="102"/>
  <c r="AL14" i="102" s="1"/>
  <c r="AK13" i="102"/>
  <c r="AL13" i="102" s="1"/>
  <c r="AK12" i="102"/>
  <c r="AL12" i="102" s="1"/>
  <c r="AL11" i="102"/>
  <c r="AK11" i="102"/>
  <c r="AI10"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AK31" i="101" s="1"/>
  <c r="F31" i="101"/>
  <c r="AK30" i="101"/>
  <c r="AK29" i="101"/>
  <c r="AK28" i="101"/>
  <c r="AK27" i="101"/>
  <c r="AK26" i="101"/>
  <c r="AK25" i="101"/>
  <c r="AK24" i="101"/>
  <c r="AK23" i="101"/>
  <c r="AK22" i="101"/>
  <c r="AK21" i="101"/>
  <c r="AK20" i="101"/>
  <c r="AK19" i="101"/>
  <c r="AK18" i="101"/>
  <c r="AK17" i="101"/>
  <c r="AK16" i="101"/>
  <c r="AK15" i="101"/>
  <c r="AK14" i="101"/>
  <c r="AK13" i="101"/>
  <c r="AK12" i="101"/>
  <c r="AK11" i="10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I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H9" i="101" s="1"/>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AK31" i="100" s="1"/>
  <c r="AL31" i="100" s="1"/>
  <c r="K31" i="100"/>
  <c r="J31" i="100"/>
  <c r="I31" i="100"/>
  <c r="H31" i="100"/>
  <c r="G31" i="100"/>
  <c r="F31" i="100"/>
  <c r="AK30" i="100"/>
  <c r="AL30" i="100" s="1"/>
  <c r="AK29" i="100"/>
  <c r="AL29" i="100" s="1"/>
  <c r="AK28" i="100"/>
  <c r="AL28" i="100" s="1"/>
  <c r="AK27" i="100"/>
  <c r="AL27" i="100" s="1"/>
  <c r="AK26" i="100"/>
  <c r="AL26" i="100" s="1"/>
  <c r="AK25" i="100"/>
  <c r="AL25" i="100" s="1"/>
  <c r="AK24" i="100"/>
  <c r="AL24" i="100" s="1"/>
  <c r="AL23" i="100"/>
  <c r="AK23" i="100"/>
  <c r="AL22" i="100"/>
  <c r="AK22" i="100"/>
  <c r="AK21" i="100"/>
  <c r="AL21" i="100" s="1"/>
  <c r="AL20" i="100"/>
  <c r="AK20" i="100"/>
  <c r="AK19" i="100"/>
  <c r="AL19" i="100" s="1"/>
  <c r="AK18" i="100"/>
  <c r="AL18" i="100" s="1"/>
  <c r="AK17" i="100"/>
  <c r="AL17" i="100" s="1"/>
  <c r="AK16" i="100"/>
  <c r="AL16" i="100" s="1"/>
  <c r="AK15" i="100"/>
  <c r="AL15" i="100" s="1"/>
  <c r="AL14" i="100"/>
  <c r="AK14" i="100"/>
  <c r="AK13" i="100"/>
  <c r="AL13" i="100" s="1"/>
  <c r="AK12" i="100"/>
  <c r="AL12" i="100" s="1"/>
  <c r="AL11"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H10" i="100" s="1"/>
  <c r="AJ9"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L57" i="99"/>
  <c r="AG57" i="99"/>
  <c r="AA57" i="99"/>
  <c r="AL56" i="99"/>
  <c r="AJ56" i="99"/>
  <c r="AA56" i="99"/>
  <c r="O56" i="99"/>
  <c r="D56" i="99"/>
  <c r="AL55" i="99"/>
  <c r="AJ55" i="99"/>
  <c r="AG55" i="99"/>
  <c r="AA55" i="99"/>
  <c r="R55" i="99"/>
  <c r="AL53" i="99"/>
  <c r="AM55" i="99" s="1"/>
  <c r="AG53" i="99"/>
  <c r="AG56" i="99" s="1"/>
  <c r="AA53" i="99"/>
  <c r="U53" i="99"/>
  <c r="X55" i="99" s="1"/>
  <c r="O53" i="99"/>
  <c r="R56" i="99" s="1"/>
  <c r="I53" i="99"/>
  <c r="L56" i="99" s="1"/>
  <c r="E53" i="99"/>
  <c r="C53" i="99"/>
  <c r="C55" i="99" s="1"/>
  <c r="AJ46" i="99"/>
  <c r="AJ45" i="99"/>
  <c r="AJ44" i="99"/>
  <c r="AJ43" i="99"/>
  <c r="AJ42" i="99"/>
  <c r="AJ41" i="99"/>
  <c r="AJ40" i="99"/>
  <c r="AJ39" i="99"/>
  <c r="AG38" i="99"/>
  <c r="AD38" i="99"/>
  <c r="AA38" i="99"/>
  <c r="X38" i="99"/>
  <c r="U38" i="99"/>
  <c r="R38" i="99"/>
  <c r="O38" i="99"/>
  <c r="L38" i="99"/>
  <c r="I38" i="99"/>
  <c r="F38" i="99"/>
  <c r="E38" i="99"/>
  <c r="D38" i="99"/>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AK30" i="99"/>
  <c r="AK29" i="99"/>
  <c r="AK28" i="99"/>
  <c r="AK27" i="99"/>
  <c r="AK26" i="99"/>
  <c r="AK25" i="99"/>
  <c r="AK24" i="99"/>
  <c r="AK23" i="99"/>
  <c r="AK22" i="99"/>
  <c r="AK21" i="99"/>
  <c r="AK20" i="99"/>
  <c r="AK19" i="99"/>
  <c r="AK18" i="99"/>
  <c r="AK17" i="99"/>
  <c r="AK16" i="99"/>
  <c r="AK15" i="99"/>
  <c r="AK14" i="99"/>
  <c r="AK13" i="99"/>
  <c r="AK12" i="99"/>
  <c r="AK11" i="99"/>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H10" i="99" s="1"/>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AJ9" i="99" s="1"/>
  <c r="U49" i="98"/>
  <c r="E49" i="98"/>
  <c r="X48" i="98"/>
  <c r="U48" i="98"/>
  <c r="R48" i="98"/>
  <c r="O48" i="98"/>
  <c r="R47" i="98"/>
  <c r="O47" i="98"/>
  <c r="E47" i="98"/>
  <c r="AL45" i="98"/>
  <c r="AM47" i="98" s="1"/>
  <c r="AG45" i="98"/>
  <c r="AG48" i="98" s="1"/>
  <c r="AA45" i="98"/>
  <c r="AA49" i="98" s="1"/>
  <c r="U45" i="98"/>
  <c r="X47" i="98" s="1"/>
  <c r="O45" i="98"/>
  <c r="I45" i="98"/>
  <c r="L47" i="98" s="1"/>
  <c r="E45" i="98"/>
  <c r="E48" i="98" s="1"/>
  <c r="C45" i="98"/>
  <c r="C48" i="98" s="1"/>
  <c r="AJ39" i="98"/>
  <c r="AJ38" i="98"/>
  <c r="AJ31" i="98"/>
  <c r="AI31" i="98"/>
  <c r="AH31" i="98"/>
  <c r="AG31" i="98"/>
  <c r="AF31" i="98"/>
  <c r="AE31" i="98"/>
  <c r="AD31" i="98"/>
  <c r="AC31" i="98"/>
  <c r="AB31" i="98"/>
  <c r="AA31" i="98"/>
  <c r="Z31" i="98"/>
  <c r="Y31" i="98"/>
  <c r="X31" i="98"/>
  <c r="W31" i="98"/>
  <c r="V31" i="98"/>
  <c r="U31" i="98"/>
  <c r="T31" i="98"/>
  <c r="S31" i="98"/>
  <c r="R31" i="98"/>
  <c r="Q31" i="98"/>
  <c r="P31" i="98"/>
  <c r="O31" i="98"/>
  <c r="N31" i="98"/>
  <c r="M31" i="98"/>
  <c r="L31" i="98"/>
  <c r="K31" i="98"/>
  <c r="J31" i="98"/>
  <c r="I31" i="98"/>
  <c r="H31" i="98"/>
  <c r="G31" i="98"/>
  <c r="F31" i="98"/>
  <c r="AK30" i="98"/>
  <c r="AL30" i="98" s="1"/>
  <c r="AK29" i="98"/>
  <c r="AL29" i="98" s="1"/>
  <c r="AL28" i="98"/>
  <c r="AK28" i="98"/>
  <c r="AL27" i="98"/>
  <c r="AK27" i="98"/>
  <c r="AK26" i="98"/>
  <c r="AL26" i="98" s="1"/>
  <c r="AK25" i="98"/>
  <c r="AL25" i="98" s="1"/>
  <c r="AL24" i="98"/>
  <c r="AK24" i="98"/>
  <c r="AL23" i="98"/>
  <c r="AK23" i="98"/>
  <c r="AK22" i="98"/>
  <c r="AL22" i="98" s="1"/>
  <c r="AL21" i="98"/>
  <c r="AK21" i="98"/>
  <c r="AL20" i="98"/>
  <c r="AK20" i="98"/>
  <c r="AL19" i="98"/>
  <c r="AK19" i="98"/>
  <c r="AK18" i="98"/>
  <c r="AL18" i="98" s="1"/>
  <c r="AL17" i="98"/>
  <c r="AK17" i="98"/>
  <c r="AL16" i="98"/>
  <c r="AK16" i="98"/>
  <c r="AL15" i="98"/>
  <c r="AK15" i="98"/>
  <c r="AK14" i="98"/>
  <c r="AL14" i="98" s="1"/>
  <c r="AK13" i="98"/>
  <c r="I49" i="98" s="1"/>
  <c r="AL12" i="98"/>
  <c r="AK12" i="98"/>
  <c r="AL11" i="98"/>
  <c r="AK11" i="98"/>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AJ10" i="98" s="1"/>
  <c r="AH9" i="98"/>
  <c r="AG9" i="98"/>
  <c r="AF9" i="98"/>
  <c r="AE9" i="98"/>
  <c r="AD9" i="98"/>
  <c r="AC9" i="98"/>
  <c r="AB9" i="98"/>
  <c r="AA9" i="98"/>
  <c r="Z9" i="98"/>
  <c r="Y9" i="98"/>
  <c r="X9" i="98"/>
  <c r="W9" i="98"/>
  <c r="V9" i="98"/>
  <c r="U9" i="98"/>
  <c r="T9" i="98"/>
  <c r="S9" i="98"/>
  <c r="R9" i="98"/>
  <c r="Q9" i="98"/>
  <c r="P9" i="98"/>
  <c r="O9" i="98"/>
  <c r="N9" i="98"/>
  <c r="M9" i="98"/>
  <c r="L9" i="98"/>
  <c r="K9" i="98"/>
  <c r="J9" i="98"/>
  <c r="I9" i="98"/>
  <c r="H9" i="98"/>
  <c r="G9" i="98"/>
  <c r="F9" i="98"/>
  <c r="AJ9" i="98" s="1"/>
  <c r="I46" i="97"/>
  <c r="I49" i="97" s="1"/>
  <c r="E46" i="97"/>
  <c r="F48" i="97" s="1"/>
  <c r="C46" i="97"/>
  <c r="C48" i="97" s="1"/>
  <c r="AH41" i="97"/>
  <c r="AK41" i="97" s="1"/>
  <c r="AH40" i="97"/>
  <c r="I40" i="97"/>
  <c r="I42" i="97" s="1"/>
  <c r="AH42" i="97" s="1"/>
  <c r="AK42" i="97" s="1"/>
  <c r="F39" i="97"/>
  <c r="E39" i="97"/>
  <c r="D39" i="97"/>
  <c r="U38" i="97"/>
  <c r="AJ31" i="97"/>
  <c r="AI31" i="97"/>
  <c r="AH31" i="97"/>
  <c r="AG31" i="97"/>
  <c r="AF31" i="97"/>
  <c r="AE31" i="97"/>
  <c r="AD31" i="97"/>
  <c r="AC31" i="97"/>
  <c r="AB31" i="97"/>
  <c r="AA31" i="97"/>
  <c r="Z31" i="97"/>
  <c r="Y31" i="97"/>
  <c r="X31" i="97"/>
  <c r="W31" i="97"/>
  <c r="V31" i="97"/>
  <c r="U31" i="97"/>
  <c r="T31" i="97"/>
  <c r="S31" i="97"/>
  <c r="R31" i="97"/>
  <c r="Q31" i="97"/>
  <c r="P31" i="97"/>
  <c r="O31" i="97"/>
  <c r="N31" i="97"/>
  <c r="M31" i="97"/>
  <c r="L31" i="97"/>
  <c r="K31" i="97"/>
  <c r="J31" i="97"/>
  <c r="I31" i="97"/>
  <c r="H31" i="97"/>
  <c r="G31" i="97"/>
  <c r="F31" i="97"/>
  <c r="AK31" i="97" s="1"/>
  <c r="AK30" i="97"/>
  <c r="AK29" i="97"/>
  <c r="AK28" i="97"/>
  <c r="AK27" i="97"/>
  <c r="AL27" i="97" s="1"/>
  <c r="AK26" i="97"/>
  <c r="AK25" i="97"/>
  <c r="AK24" i="97"/>
  <c r="AK23" i="97"/>
  <c r="AL22" i="97"/>
  <c r="AK22" i="97"/>
  <c r="AK21" i="97"/>
  <c r="AK20" i="97"/>
  <c r="AK19" i="97"/>
  <c r="AK18" i="97"/>
  <c r="AK17" i="97"/>
  <c r="AL17" i="97" s="1"/>
  <c r="AK16" i="97"/>
  <c r="AK15" i="97"/>
  <c r="AK14" i="97"/>
  <c r="AK13" i="97"/>
  <c r="AL12" i="97"/>
  <c r="AK12" i="97"/>
  <c r="AG10" i="97"/>
  <c r="AF10" i="97"/>
  <c r="AE10" i="97"/>
  <c r="AD10" i="97"/>
  <c r="AC10" i="97"/>
  <c r="AB10" i="97"/>
  <c r="AA10" i="97"/>
  <c r="Z10" i="97"/>
  <c r="Y10" i="97"/>
  <c r="X10" i="97"/>
  <c r="W10" i="97"/>
  <c r="V10" i="97"/>
  <c r="U10" i="97"/>
  <c r="T10" i="97"/>
  <c r="S10" i="97"/>
  <c r="R10" i="97"/>
  <c r="Q10" i="97"/>
  <c r="P10" i="97"/>
  <c r="O10" i="97"/>
  <c r="N10" i="97"/>
  <c r="M10" i="97"/>
  <c r="L10" i="97"/>
  <c r="K10" i="97"/>
  <c r="J10" i="97"/>
  <c r="I10" i="97"/>
  <c r="H10" i="97"/>
  <c r="G10" i="97"/>
  <c r="F10" i="97"/>
  <c r="AJ10" i="97" s="1"/>
  <c r="AG9" i="97"/>
  <c r="AF9" i="97"/>
  <c r="AE9" i="97"/>
  <c r="AD9" i="97"/>
  <c r="AC9" i="97"/>
  <c r="AB9" i="97"/>
  <c r="AA9" i="97"/>
  <c r="Z9" i="97"/>
  <c r="Y9" i="97"/>
  <c r="X9" i="97"/>
  <c r="W9" i="97"/>
  <c r="V9" i="97"/>
  <c r="U9" i="97"/>
  <c r="T9" i="97"/>
  <c r="S9" i="97"/>
  <c r="R9" i="97"/>
  <c r="Q9" i="97"/>
  <c r="P9" i="97"/>
  <c r="O9" i="97"/>
  <c r="N9" i="97"/>
  <c r="M9" i="97"/>
  <c r="L9" i="97"/>
  <c r="K9" i="97"/>
  <c r="J9" i="97"/>
  <c r="I9" i="97"/>
  <c r="H9" i="97"/>
  <c r="G9" i="97"/>
  <c r="F9" i="97"/>
  <c r="AJ9" i="97" s="1"/>
  <c r="F49" i="96"/>
  <c r="E49" i="96"/>
  <c r="I48" i="96"/>
  <c r="F48" i="96"/>
  <c r="D48" i="96"/>
  <c r="I46" i="96"/>
  <c r="L48" i="96" s="1"/>
  <c r="E46" i="96"/>
  <c r="C46" i="96"/>
  <c r="C48" i="96" s="1"/>
  <c r="AK41" i="96"/>
  <c r="AH41" i="96"/>
  <c r="AH40" i="96"/>
  <c r="I40" i="96"/>
  <c r="I42" i="96" s="1"/>
  <c r="AH42" i="96" s="1"/>
  <c r="AK42" i="96" s="1"/>
  <c r="F39" i="96"/>
  <c r="E39" i="96"/>
  <c r="D39" i="96"/>
  <c r="U38"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AK31" i="96" s="1"/>
  <c r="AL31" i="96" s="1"/>
  <c r="G31" i="96"/>
  <c r="F31" i="96"/>
  <c r="AL30" i="96"/>
  <c r="AK30" i="96"/>
  <c r="AK29" i="96"/>
  <c r="AL29" i="96" s="1"/>
  <c r="AK28" i="96"/>
  <c r="AL28" i="96" s="1"/>
  <c r="AL27" i="96"/>
  <c r="AK27" i="96"/>
  <c r="AL26" i="96"/>
  <c r="AK26" i="96"/>
  <c r="AK25" i="96"/>
  <c r="AL25" i="96" s="1"/>
  <c r="AK24" i="96"/>
  <c r="AL24" i="96" s="1"/>
  <c r="AL23" i="96"/>
  <c r="AK23" i="96"/>
  <c r="AK22" i="96"/>
  <c r="AL22" i="96" s="1"/>
  <c r="AK21" i="96"/>
  <c r="AL21" i="96" s="1"/>
  <c r="AK20" i="96"/>
  <c r="AL20" i="96" s="1"/>
  <c r="AL19" i="96"/>
  <c r="AK19" i="96"/>
  <c r="AL18" i="96"/>
  <c r="AK18" i="96"/>
  <c r="AK17" i="96"/>
  <c r="AL17" i="96" s="1"/>
  <c r="AL16" i="96"/>
  <c r="AK16" i="96"/>
  <c r="AL15" i="96"/>
  <c r="AK15" i="96"/>
  <c r="AL14" i="96"/>
  <c r="AK14" i="96"/>
  <c r="AK13" i="96"/>
  <c r="AL13" i="96" s="1"/>
  <c r="AL12" i="96"/>
  <c r="AK12"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s="1"/>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I47" i="95"/>
  <c r="L50" i="95" s="1"/>
  <c r="E47" i="95"/>
  <c r="E51" i="95" s="1"/>
  <c r="C47" i="95"/>
  <c r="C49" i="95" s="1"/>
  <c r="AH42" i="95"/>
  <c r="AK42" i="95" s="1"/>
  <c r="AH41" i="95"/>
  <c r="AK41" i="95" s="1"/>
  <c r="AH40" i="95"/>
  <c r="AK40" i="95" s="1"/>
  <c r="I40" i="95"/>
  <c r="I42" i="95" s="1"/>
  <c r="F39" i="95"/>
  <c r="E39" i="95"/>
  <c r="D39" i="95"/>
  <c r="U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AK31" i="95" s="1"/>
  <c r="AL31" i="95" s="1"/>
  <c r="F31" i="95"/>
  <c r="AL30" i="95"/>
  <c r="AK30" i="95"/>
  <c r="AK29" i="95"/>
  <c r="AL29" i="95" s="1"/>
  <c r="AK28" i="95"/>
  <c r="AL28" i="95" s="1"/>
  <c r="AL27" i="95"/>
  <c r="AK27" i="95"/>
  <c r="AK26" i="95"/>
  <c r="AL26" i="95" s="1"/>
  <c r="AL25" i="95"/>
  <c r="AK25" i="95"/>
  <c r="AK24" i="95"/>
  <c r="AL24" i="95" s="1"/>
  <c r="AL23" i="95"/>
  <c r="AK23" i="95"/>
  <c r="AL22" i="95"/>
  <c r="AK22" i="95"/>
  <c r="AL21" i="95"/>
  <c r="AK21" i="95"/>
  <c r="AK20" i="95"/>
  <c r="AL20" i="95" s="1"/>
  <c r="AL19" i="95"/>
  <c r="AK19" i="95"/>
  <c r="AL18" i="95"/>
  <c r="AK18" i="95"/>
  <c r="AK17" i="95"/>
  <c r="AL17" i="95" s="1"/>
  <c r="AK16" i="95"/>
  <c r="AL16" i="95" s="1"/>
  <c r="AL15" i="95"/>
  <c r="AK15" i="95"/>
  <c r="AK14" i="95"/>
  <c r="AL14" i="95" s="1"/>
  <c r="AL13" i="95"/>
  <c r="AK13" i="95"/>
  <c r="AK12" i="95"/>
  <c r="AL12"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I10" i="95" s="1"/>
  <c r="AI9" i="95"/>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H9" i="95" s="1"/>
  <c r="E54" i="94"/>
  <c r="E53" i="94"/>
  <c r="E52" i="94"/>
  <c r="D52" i="94"/>
  <c r="C52" i="94"/>
  <c r="I50" i="94"/>
  <c r="L52" i="94" s="1"/>
  <c r="E50" i="94"/>
  <c r="F52" i="94" s="1"/>
  <c r="F42" i="94"/>
  <c r="E42" i="94"/>
  <c r="D42" i="94"/>
  <c r="AH41" i="94"/>
  <c r="AK41" i="94" s="1"/>
  <c r="I41" i="94"/>
  <c r="AH40" i="94"/>
  <c r="AK40" i="94" s="1"/>
  <c r="I40" i="94"/>
  <c r="F39" i="94"/>
  <c r="E39" i="94"/>
  <c r="D39" i="94"/>
  <c r="U38"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L27" i="94"/>
  <c r="AK27" i="94"/>
  <c r="AK26" i="94"/>
  <c r="AL26" i="94" s="1"/>
  <c r="AL25" i="94"/>
  <c r="AK25" i="94"/>
  <c r="AK24" i="94"/>
  <c r="AL24" i="94" s="1"/>
  <c r="AL23" i="94"/>
  <c r="AK23" i="94"/>
  <c r="AK22" i="94"/>
  <c r="AL22" i="94" s="1"/>
  <c r="AL21" i="94"/>
  <c r="AK21" i="94"/>
  <c r="AK20" i="94"/>
  <c r="AL20" i="94" s="1"/>
  <c r="AK19" i="94"/>
  <c r="AL19" i="94" s="1"/>
  <c r="AK18" i="94"/>
  <c r="AL18" i="94" s="1"/>
  <c r="AK17" i="94"/>
  <c r="AL17" i="94" s="1"/>
  <c r="AL16" i="94"/>
  <c r="AK16" i="94"/>
  <c r="AK15" i="94"/>
  <c r="AL15" i="94" s="1"/>
  <c r="AK14" i="94"/>
  <c r="AL14" i="94" s="1"/>
  <c r="AL13" i="94"/>
  <c r="AK13" i="94"/>
  <c r="AL12" i="94"/>
  <c r="AK12" i="94"/>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H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AK31" i="93" s="1"/>
  <c r="F31" i="93"/>
  <c r="AK30" i="93"/>
  <c r="AK29" i="93"/>
  <c r="AK28" i="93"/>
  <c r="AK27" i="93"/>
  <c r="AK26" i="93"/>
  <c r="AK25" i="93"/>
  <c r="AK24" i="93"/>
  <c r="AK23" i="93"/>
  <c r="AK22" i="93"/>
  <c r="AK21" i="93"/>
  <c r="AK20" i="93"/>
  <c r="AK19" i="93"/>
  <c r="AK18" i="93"/>
  <c r="AK17" i="93"/>
  <c r="AK16" i="93"/>
  <c r="AK15" i="93"/>
  <c r="AK14" i="93"/>
  <c r="AK13" i="93"/>
  <c r="AK12" i="93"/>
  <c r="AK11" i="93"/>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J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J9" i="93" s="1"/>
  <c r="U49" i="108" l="1"/>
  <c r="F61" i="115"/>
  <c r="AD48" i="106"/>
  <c r="AD49" i="106"/>
  <c r="AL49" i="107"/>
  <c r="L48" i="97"/>
  <c r="D49" i="95"/>
  <c r="E49" i="97"/>
  <c r="U47" i="98"/>
  <c r="C56" i="99"/>
  <c r="AM56" i="99"/>
  <c r="E48" i="104"/>
  <c r="R49" i="104"/>
  <c r="AA50" i="105"/>
  <c r="AA51" i="105"/>
  <c r="I49" i="106"/>
  <c r="F48" i="108"/>
  <c r="E49" i="108"/>
  <c r="D49" i="109"/>
  <c r="R50" i="109"/>
  <c r="AL48" i="110"/>
  <c r="AM49" i="110"/>
  <c r="AJ48" i="111"/>
  <c r="AD61" i="115"/>
  <c r="AA62" i="115"/>
  <c r="F67" i="115"/>
  <c r="E40" i="116"/>
  <c r="F42" i="117"/>
  <c r="C43" i="117"/>
  <c r="AL43" i="117"/>
  <c r="I48" i="106"/>
  <c r="O49" i="106"/>
  <c r="AL48" i="107"/>
  <c r="I48" i="108"/>
  <c r="I49" i="109"/>
  <c r="AA50" i="109"/>
  <c r="AM48" i="110"/>
  <c r="E48" i="111"/>
  <c r="AM48" i="111"/>
  <c r="AL61" i="115"/>
  <c r="E68" i="115"/>
  <c r="O39" i="116"/>
  <c r="F40" i="116"/>
  <c r="L42" i="117"/>
  <c r="D43" i="117"/>
  <c r="AM43" i="117"/>
  <c r="E48" i="97"/>
  <c r="E49" i="95"/>
  <c r="F49" i="97"/>
  <c r="D55" i="99"/>
  <c r="AG49" i="104"/>
  <c r="AD50" i="105"/>
  <c r="AD51" i="105"/>
  <c r="F49" i="95"/>
  <c r="O55" i="99"/>
  <c r="O48" i="104"/>
  <c r="AJ49" i="104"/>
  <c r="AL50" i="105"/>
  <c r="AL51" i="105"/>
  <c r="O48" i="106"/>
  <c r="R49" i="106"/>
  <c r="AM48" i="107"/>
  <c r="L48" i="108"/>
  <c r="I49" i="108"/>
  <c r="AA49" i="109"/>
  <c r="AD50" i="109"/>
  <c r="E49" i="110"/>
  <c r="C62" i="115"/>
  <c r="AL62" i="115"/>
  <c r="O40" i="116"/>
  <c r="U42" i="117"/>
  <c r="F43" i="117"/>
  <c r="E48" i="110"/>
  <c r="F49" i="110"/>
  <c r="L48" i="111"/>
  <c r="E61" i="115"/>
  <c r="E62" i="115"/>
  <c r="X42" i="117"/>
  <c r="L43" i="117"/>
  <c r="F62" i="115"/>
  <c r="AD42" i="117"/>
  <c r="U43" i="117"/>
  <c r="U48" i="111"/>
  <c r="U49" i="111"/>
  <c r="D39" i="116"/>
  <c r="AL39" i="116"/>
  <c r="AJ42" i="117"/>
  <c r="O48" i="111"/>
  <c r="E39" i="116"/>
  <c r="C40" i="116"/>
  <c r="AL40" i="116"/>
  <c r="C42" i="117"/>
  <c r="AL42" i="117"/>
  <c r="AD43" i="117"/>
  <c r="R48" i="104"/>
  <c r="X48" i="111"/>
  <c r="O49" i="104"/>
  <c r="AG48" i="106"/>
  <c r="AD48" i="107"/>
  <c r="AD48" i="111"/>
  <c r="AJ43" i="117"/>
  <c r="AL13" i="97"/>
  <c r="AL18" i="97"/>
  <c r="AL23" i="97"/>
  <c r="AL28" i="97"/>
  <c r="AL14" i="97"/>
  <c r="AL19" i="97"/>
  <c r="AL29" i="97"/>
  <c r="AL24" i="97"/>
  <c r="AL30" i="97"/>
  <c r="AH10" i="97"/>
  <c r="AL15" i="97"/>
  <c r="AL20" i="97"/>
  <c r="AL25" i="97"/>
  <c r="AL31" i="97"/>
  <c r="AI10" i="97"/>
  <c r="AL21" i="97"/>
  <c r="AL16" i="97"/>
  <c r="AL26" i="97"/>
  <c r="E36" i="117"/>
  <c r="AL24" i="117"/>
  <c r="AL31" i="117"/>
  <c r="F36" i="117"/>
  <c r="AL18" i="117"/>
  <c r="AL25" i="117"/>
  <c r="AL19" i="117"/>
  <c r="AJ9" i="117"/>
  <c r="AL12" i="117"/>
  <c r="AL13" i="117"/>
  <c r="AL26" i="117"/>
  <c r="I36" i="117"/>
  <c r="AL14" i="117"/>
  <c r="AL20" i="117"/>
  <c r="AL27" i="117"/>
  <c r="L36" i="117"/>
  <c r="AL15" i="117"/>
  <c r="AL21" i="117"/>
  <c r="O36" i="117"/>
  <c r="AH9" i="117"/>
  <c r="AI10" i="117"/>
  <c r="AL16" i="117"/>
  <c r="AL23" i="117"/>
  <c r="AL29" i="117"/>
  <c r="AI9" i="117"/>
  <c r="AL11" i="117"/>
  <c r="AL17" i="117"/>
  <c r="AL30" i="117"/>
  <c r="AJ9" i="116"/>
  <c r="AL20" i="116"/>
  <c r="AL27" i="116"/>
  <c r="AH10" i="116"/>
  <c r="AL11" i="116"/>
  <c r="AL23" i="116"/>
  <c r="AL17" i="116"/>
  <c r="AL26" i="116"/>
  <c r="AH9" i="116"/>
  <c r="AI10" i="116"/>
  <c r="AL14" i="116"/>
  <c r="AL19" i="116"/>
  <c r="AL28" i="116"/>
  <c r="AL31" i="116"/>
  <c r="AI9" i="116"/>
  <c r="AL15" i="116"/>
  <c r="AL24" i="116"/>
  <c r="AL16" i="116"/>
  <c r="AL25" i="116"/>
  <c r="AL12" i="116"/>
  <c r="AL21" i="116"/>
  <c r="AH10" i="115"/>
  <c r="AJ10" i="115"/>
  <c r="I51" i="128"/>
  <c r="AH10" i="128"/>
  <c r="AH9" i="128"/>
  <c r="AI10" i="128"/>
  <c r="AI9" i="128"/>
  <c r="AL14" i="127"/>
  <c r="AL23" i="127"/>
  <c r="AJ10" i="127"/>
  <c r="AL11" i="127"/>
  <c r="AL25" i="127"/>
  <c r="AL12" i="127"/>
  <c r="AL16" i="127"/>
  <c r="AL20" i="127"/>
  <c r="AL24" i="127"/>
  <c r="AL28" i="127"/>
  <c r="AH10" i="127"/>
  <c r="AH9" i="127"/>
  <c r="AL43" i="130"/>
  <c r="AL46" i="130"/>
  <c r="AM44" i="130"/>
  <c r="AJ37" i="130"/>
  <c r="AL37" i="130" s="1"/>
  <c r="C51" i="130" s="1"/>
  <c r="AL38" i="130"/>
  <c r="AL45" i="130"/>
  <c r="AL19" i="130"/>
  <c r="AL28" i="130"/>
  <c r="AL14" i="130"/>
  <c r="AJ10" i="130"/>
  <c r="AL15" i="130"/>
  <c r="AL24" i="130"/>
  <c r="AL11" i="130"/>
  <c r="AL20" i="130"/>
  <c r="AL29" i="130"/>
  <c r="AI9" i="130"/>
  <c r="AL16" i="130"/>
  <c r="AL25" i="130"/>
  <c r="AJ9" i="130"/>
  <c r="AL12" i="130"/>
  <c r="AL21" i="130"/>
  <c r="AL30" i="130"/>
  <c r="AL31" i="130"/>
  <c r="AL17" i="130"/>
  <c r="AL26" i="130"/>
  <c r="AL13" i="130"/>
  <c r="AL22" i="130"/>
  <c r="AL27" i="130"/>
  <c r="AL18" i="130"/>
  <c r="AL23" i="130"/>
  <c r="AL12" i="111"/>
  <c r="AL18" i="111"/>
  <c r="AL25" i="111"/>
  <c r="AI9" i="111"/>
  <c r="AL13" i="111"/>
  <c r="AL22" i="111"/>
  <c r="AL29" i="111"/>
  <c r="AL17" i="111"/>
  <c r="AL14" i="111"/>
  <c r="AL20" i="111"/>
  <c r="AL26" i="111"/>
  <c r="AH10" i="111"/>
  <c r="AL31" i="111"/>
  <c r="AI10" i="111"/>
  <c r="AL15" i="111"/>
  <c r="AL21" i="111"/>
  <c r="AL27" i="111"/>
  <c r="AL21" i="109"/>
  <c r="AL27" i="109"/>
  <c r="AL22" i="109"/>
  <c r="AL17" i="109"/>
  <c r="AL11" i="109"/>
  <c r="AJ10" i="109"/>
  <c r="AL16" i="109"/>
  <c r="AL28" i="109"/>
  <c r="AL12" i="109"/>
  <c r="AL23" i="109"/>
  <c r="AL29" i="109"/>
  <c r="AL18" i="109"/>
  <c r="AL24" i="109"/>
  <c r="AL13" i="109"/>
  <c r="AL19" i="109"/>
  <c r="AL25" i="109"/>
  <c r="AL31" i="109"/>
  <c r="AL14" i="109"/>
  <c r="AL20" i="109"/>
  <c r="AL26" i="109"/>
  <c r="AL27" i="108"/>
  <c r="AL21" i="108"/>
  <c r="AL15" i="108"/>
  <c r="AL16" i="108"/>
  <c r="AL28" i="108"/>
  <c r="AJ9" i="108"/>
  <c r="AL11" i="108"/>
  <c r="AL17" i="108"/>
  <c r="AL18" i="108"/>
  <c r="AL23" i="108"/>
  <c r="AL29" i="108"/>
  <c r="AL12" i="108"/>
  <c r="AL19" i="108"/>
  <c r="AL24" i="108"/>
  <c r="AL25" i="108"/>
  <c r="AL13" i="108"/>
  <c r="AL20" i="108"/>
  <c r="AL26" i="108"/>
  <c r="AH10" i="108"/>
  <c r="AL14" i="108"/>
  <c r="AL38" i="107"/>
  <c r="C43" i="107" s="1"/>
  <c r="AJ10" i="106"/>
  <c r="AL26" i="106"/>
  <c r="AL19" i="106"/>
  <c r="AL12" i="106"/>
  <c r="AJ9" i="106"/>
  <c r="AL11" i="106"/>
  <c r="AL18" i="106"/>
  <c r="AL25" i="106"/>
  <c r="AL13" i="106"/>
  <c r="AL20" i="106"/>
  <c r="AL27" i="106"/>
  <c r="AL14" i="106"/>
  <c r="AL28" i="106"/>
  <c r="AL15" i="106"/>
  <c r="AL21" i="106"/>
  <c r="AL29" i="106"/>
  <c r="AH10" i="106"/>
  <c r="AL22" i="106"/>
  <c r="AL30" i="106"/>
  <c r="AL23" i="106"/>
  <c r="AJ38" i="105"/>
  <c r="AL38" i="105" s="1"/>
  <c r="C45" i="105" s="1"/>
  <c r="AL39" i="105"/>
  <c r="E45" i="105" s="1"/>
  <c r="AL38" i="104"/>
  <c r="C43" i="104" s="1"/>
  <c r="AH10" i="104"/>
  <c r="AI10" i="104"/>
  <c r="AH10" i="102"/>
  <c r="AL20" i="101"/>
  <c r="AL15" i="101"/>
  <c r="AL21" i="101"/>
  <c r="AL26" i="101"/>
  <c r="AL31" i="101"/>
  <c r="AL16" i="101"/>
  <c r="AL11" i="101"/>
  <c r="AL17" i="101"/>
  <c r="AL22" i="101"/>
  <c r="AL27" i="101"/>
  <c r="AL12" i="101"/>
  <c r="AL28" i="101"/>
  <c r="AJ9" i="101"/>
  <c r="AL13" i="101"/>
  <c r="AL18" i="101"/>
  <c r="AL23" i="101"/>
  <c r="AL29" i="101"/>
  <c r="AL24" i="101"/>
  <c r="AL14" i="101"/>
  <c r="AL19" i="101"/>
  <c r="AL25" i="101"/>
  <c r="AL30" i="101"/>
  <c r="AL12" i="99"/>
  <c r="AL13" i="99"/>
  <c r="AL30" i="99"/>
  <c r="AL24" i="99"/>
  <c r="AL17" i="99"/>
  <c r="AL25" i="99"/>
  <c r="AH9" i="99"/>
  <c r="AL22" i="99"/>
  <c r="AL28" i="99"/>
  <c r="AI9" i="99"/>
  <c r="AL16" i="99"/>
  <c r="AL23" i="99"/>
  <c r="AL29" i="99"/>
  <c r="AL18" i="99"/>
  <c r="AL14" i="99"/>
  <c r="AL19" i="99"/>
  <c r="AL26" i="99"/>
  <c r="AI10" i="99"/>
  <c r="AL20" i="99"/>
  <c r="AJ10" i="99"/>
  <c r="AL15" i="99"/>
  <c r="AL21" i="99"/>
  <c r="AL27" i="99"/>
  <c r="AL38" i="98"/>
  <c r="I43" i="98" s="1"/>
  <c r="AH10" i="98"/>
  <c r="AI10" i="98"/>
  <c r="AI9" i="98"/>
  <c r="AH9" i="97"/>
  <c r="AH10" i="96"/>
  <c r="AH10" i="95"/>
  <c r="AJ10" i="95"/>
  <c r="AI10" i="94"/>
  <c r="U53" i="127"/>
  <c r="O56" i="128"/>
  <c r="AG56" i="128"/>
  <c r="I53" i="127"/>
  <c r="AL56" i="128"/>
  <c r="O57" i="128"/>
  <c r="AD53" i="127"/>
  <c r="R57" i="128"/>
  <c r="L54" i="127"/>
  <c r="O58" i="128"/>
  <c r="X54" i="127"/>
  <c r="E54" i="127"/>
  <c r="U56" i="128"/>
  <c r="AL57" i="128"/>
  <c r="F53" i="127"/>
  <c r="AM57" i="128"/>
  <c r="L53" i="127"/>
  <c r="AJ54" i="127"/>
  <c r="E57" i="128"/>
  <c r="AA58" i="128"/>
  <c r="I56" i="128"/>
  <c r="F56" i="130"/>
  <c r="AG53" i="127"/>
  <c r="L56" i="128"/>
  <c r="AA57" i="128"/>
  <c r="L57" i="130"/>
  <c r="AJ53" i="127"/>
  <c r="AD57" i="128"/>
  <c r="AL58" i="130"/>
  <c r="I56" i="130"/>
  <c r="R54" i="127"/>
  <c r="AM54" i="127"/>
  <c r="U57" i="128"/>
  <c r="E58" i="128"/>
  <c r="O53" i="127"/>
  <c r="AL53" i="127"/>
  <c r="U54" i="127"/>
  <c r="AM56" i="128"/>
  <c r="X57" i="128"/>
  <c r="I58" i="128"/>
  <c r="AD56" i="130"/>
  <c r="C56" i="128"/>
  <c r="AG56" i="130"/>
  <c r="R53" i="127"/>
  <c r="AM53" i="127"/>
  <c r="C53" i="127"/>
  <c r="AA54" i="127"/>
  <c r="F57" i="128"/>
  <c r="F54" i="127"/>
  <c r="AD54" i="127"/>
  <c r="E56" i="128"/>
  <c r="AA56" i="128"/>
  <c r="I57" i="128"/>
  <c r="AG57" i="128"/>
  <c r="AG58" i="128"/>
  <c r="AJ57" i="130"/>
  <c r="AJ57" i="128"/>
  <c r="AL57" i="130"/>
  <c r="AG58" i="130"/>
  <c r="E51" i="130"/>
  <c r="AL44" i="130"/>
  <c r="L56" i="130"/>
  <c r="AJ56" i="130"/>
  <c r="R57" i="130"/>
  <c r="AM57" i="130"/>
  <c r="O56" i="130"/>
  <c r="AL56" i="130"/>
  <c r="U57" i="130"/>
  <c r="E58" i="130"/>
  <c r="R56" i="130"/>
  <c r="X57" i="130"/>
  <c r="I58" i="130"/>
  <c r="O57" i="130"/>
  <c r="AL42" i="130"/>
  <c r="C56" i="130"/>
  <c r="U56" i="130"/>
  <c r="E57" i="130"/>
  <c r="AA57" i="130"/>
  <c r="AH10" i="130"/>
  <c r="X56" i="130"/>
  <c r="F57" i="130"/>
  <c r="AD57" i="130"/>
  <c r="AL39" i="130"/>
  <c r="AA56" i="130"/>
  <c r="E51" i="128"/>
  <c r="C51" i="128"/>
  <c r="C48" i="127"/>
  <c r="AL11" i="93"/>
  <c r="AL24" i="93"/>
  <c r="AL12" i="93"/>
  <c r="AL31" i="93"/>
  <c r="AL19" i="93"/>
  <c r="AL20" i="93"/>
  <c r="AL27" i="93"/>
  <c r="AL23" i="93"/>
  <c r="AL15" i="93"/>
  <c r="AL28" i="93"/>
  <c r="AL16" i="93"/>
  <c r="I49" i="95"/>
  <c r="AH10" i="93"/>
  <c r="AL13" i="93"/>
  <c r="AL17" i="93"/>
  <c r="AL21" i="93"/>
  <c r="AL25" i="93"/>
  <c r="AL29" i="93"/>
  <c r="AH9" i="94"/>
  <c r="AJ10" i="94"/>
  <c r="I52" i="94"/>
  <c r="AM40" i="95"/>
  <c r="AM43" i="95" s="1" a="1"/>
  <c r="AM43" i="95" s="1"/>
  <c r="E50" i="95"/>
  <c r="AJ10" i="96"/>
  <c r="AK40" i="96"/>
  <c r="AM40" i="96" s="1"/>
  <c r="AM43" i="96" s="1" a="1"/>
  <c r="AM43" i="96" s="1"/>
  <c r="E50" i="96"/>
  <c r="E48" i="96"/>
  <c r="I49" i="96"/>
  <c r="AI9" i="97"/>
  <c r="AK40" i="97"/>
  <c r="AM40" i="97" s="1"/>
  <c r="AM43" i="97" s="1" a="1"/>
  <c r="AM43" i="97" s="1"/>
  <c r="I48" i="97"/>
  <c r="L49" i="97"/>
  <c r="I50" i="97"/>
  <c r="F56" i="99"/>
  <c r="F55" i="99"/>
  <c r="E56" i="99"/>
  <c r="E57" i="99"/>
  <c r="E55" i="99"/>
  <c r="AH9" i="93"/>
  <c r="AI10" i="93"/>
  <c r="AI9" i="94"/>
  <c r="F50" i="95"/>
  <c r="AI9" i="96"/>
  <c r="L49" i="96"/>
  <c r="D48" i="97"/>
  <c r="AK31" i="98"/>
  <c r="AL31" i="98" s="1"/>
  <c r="I55" i="99"/>
  <c r="I57" i="99"/>
  <c r="L55" i="99"/>
  <c r="I56" i="99"/>
  <c r="AI9" i="93"/>
  <c r="AL18" i="93"/>
  <c r="AL30" i="93"/>
  <c r="AK31" i="94"/>
  <c r="AL31" i="94" s="1"/>
  <c r="AD48" i="98"/>
  <c r="AD47" i="98"/>
  <c r="AA47" i="98"/>
  <c r="AL14" i="93"/>
  <c r="AL22" i="93"/>
  <c r="AL26" i="93"/>
  <c r="I50" i="95"/>
  <c r="L49" i="95"/>
  <c r="AJ9" i="96"/>
  <c r="I50" i="96"/>
  <c r="F53" i="94"/>
  <c r="AJ9" i="95"/>
  <c r="AL13" i="98"/>
  <c r="AJ47" i="98"/>
  <c r="AG47" i="98"/>
  <c r="AG49" i="98"/>
  <c r="AJ48" i="98"/>
  <c r="AA48" i="98"/>
  <c r="I42" i="94"/>
  <c r="I44" i="94" s="1"/>
  <c r="AH42" i="94" s="1"/>
  <c r="AK42" i="94" s="1"/>
  <c r="I54" i="94"/>
  <c r="I53" i="94"/>
  <c r="L53" i="94"/>
  <c r="I51" i="95"/>
  <c r="AL47" i="98"/>
  <c r="AM48" i="98"/>
  <c r="AL49" i="98"/>
  <c r="AL48" i="98"/>
  <c r="AK31" i="99"/>
  <c r="AL31" i="99" s="1"/>
  <c r="C49" i="98"/>
  <c r="D47" i="98"/>
  <c r="C47" i="98"/>
  <c r="D48" i="98"/>
  <c r="C57" i="99"/>
  <c r="AL11" i="99"/>
  <c r="E50" i="97"/>
  <c r="F48" i="98"/>
  <c r="F47" i="98"/>
  <c r="I48" i="98"/>
  <c r="AD56" i="99"/>
  <c r="AD55" i="99"/>
  <c r="U56" i="99"/>
  <c r="AH9" i="102"/>
  <c r="AI10" i="103"/>
  <c r="AH10" i="103"/>
  <c r="AI9" i="104"/>
  <c r="AH9" i="104"/>
  <c r="X49" i="104"/>
  <c r="X48" i="104"/>
  <c r="U49" i="104"/>
  <c r="U48" i="104"/>
  <c r="L49" i="104"/>
  <c r="I50" i="104"/>
  <c r="AI10" i="105"/>
  <c r="AL14" i="105"/>
  <c r="D50" i="105"/>
  <c r="AI9" i="106"/>
  <c r="AH9" i="106"/>
  <c r="AM48" i="106"/>
  <c r="AG50" i="106"/>
  <c r="AJ10" i="107"/>
  <c r="AH10" i="107"/>
  <c r="AL12" i="107"/>
  <c r="AK31" i="107"/>
  <c r="AL31" i="107" s="1"/>
  <c r="X48" i="107"/>
  <c r="U50" i="107"/>
  <c r="AL38" i="108"/>
  <c r="AA50" i="108"/>
  <c r="AA48" i="108"/>
  <c r="AD49" i="108"/>
  <c r="R48" i="108"/>
  <c r="AJ9" i="109"/>
  <c r="AI9" i="109"/>
  <c r="AH9" i="109"/>
  <c r="E44" i="109"/>
  <c r="C44" i="109"/>
  <c r="L48" i="98"/>
  <c r="X56" i="99"/>
  <c r="AI10" i="100"/>
  <c r="AH10" i="101"/>
  <c r="AJ9" i="102"/>
  <c r="AD49" i="104"/>
  <c r="AD48" i="104"/>
  <c r="AA48" i="104"/>
  <c r="AJ10" i="105"/>
  <c r="L51" i="105"/>
  <c r="L50" i="105"/>
  <c r="I51" i="105"/>
  <c r="I50" i="105"/>
  <c r="C51" i="105"/>
  <c r="C49" i="106"/>
  <c r="AL50" i="106"/>
  <c r="AK31" i="108"/>
  <c r="AL31" i="108" s="1"/>
  <c r="AG48" i="108"/>
  <c r="AG50" i="108"/>
  <c r="AJ49" i="108"/>
  <c r="AG49" i="108"/>
  <c r="O49" i="108"/>
  <c r="O49" i="98"/>
  <c r="I47" i="98"/>
  <c r="U55" i="99"/>
  <c r="U57" i="99"/>
  <c r="AH9" i="100"/>
  <c r="AJ10" i="100"/>
  <c r="AJ10" i="101"/>
  <c r="AG48" i="104"/>
  <c r="AA50" i="104"/>
  <c r="R51" i="105"/>
  <c r="R50" i="105"/>
  <c r="D51" i="105"/>
  <c r="AK31" i="106"/>
  <c r="AL31" i="106" s="1"/>
  <c r="D49" i="106"/>
  <c r="AJ48" i="108"/>
  <c r="AD48" i="110"/>
  <c r="AA50" i="110"/>
  <c r="AA48" i="110"/>
  <c r="AD49" i="110"/>
  <c r="AA49" i="110"/>
  <c r="AJ38" i="99"/>
  <c r="AL38" i="99" s="1"/>
  <c r="C51" i="99" s="1"/>
  <c r="AI9" i="101"/>
  <c r="AK31" i="102"/>
  <c r="AL31" i="102" s="1"/>
  <c r="AJ9" i="103"/>
  <c r="AH9" i="103"/>
  <c r="AJ48" i="104"/>
  <c r="AA49" i="104"/>
  <c r="O50" i="105"/>
  <c r="C52" i="105"/>
  <c r="AJ49" i="106"/>
  <c r="AJ48" i="106"/>
  <c r="AL49" i="106"/>
  <c r="D48" i="107"/>
  <c r="D49" i="107"/>
  <c r="C49" i="107"/>
  <c r="C48" i="107"/>
  <c r="AM49" i="106"/>
  <c r="E43" i="110"/>
  <c r="C43" i="110"/>
  <c r="AJ51" i="105"/>
  <c r="AJ50" i="105"/>
  <c r="AG51" i="105"/>
  <c r="AG50" i="105"/>
  <c r="I52" i="105"/>
  <c r="C48" i="106"/>
  <c r="C50" i="106"/>
  <c r="L49" i="107"/>
  <c r="L48" i="107"/>
  <c r="I50" i="107"/>
  <c r="O57" i="99"/>
  <c r="L48" i="104"/>
  <c r="F49" i="106"/>
  <c r="F48" i="106"/>
  <c r="E49" i="106"/>
  <c r="E48" i="106"/>
  <c r="E50" i="106"/>
  <c r="O49" i="107"/>
  <c r="O50" i="107"/>
  <c r="R48" i="107"/>
  <c r="I48" i="107"/>
  <c r="C50" i="107"/>
  <c r="U51" i="109"/>
  <c r="X49" i="109"/>
  <c r="U49" i="109"/>
  <c r="X50" i="109"/>
  <c r="U50" i="109"/>
  <c r="AL43" i="115"/>
  <c r="C56" i="115" s="1"/>
  <c r="AM43" i="115"/>
  <c r="E56" i="115" s="1"/>
  <c r="AK31" i="104"/>
  <c r="AL31" i="104" s="1"/>
  <c r="AG52" i="105"/>
  <c r="U48" i="107"/>
  <c r="X49" i="107"/>
  <c r="O48" i="107"/>
  <c r="I49" i="107"/>
  <c r="C48" i="104"/>
  <c r="C49" i="104"/>
  <c r="C50" i="104"/>
  <c r="I50" i="106"/>
  <c r="AJ49" i="107"/>
  <c r="AJ48" i="107"/>
  <c r="U48" i="108"/>
  <c r="O49" i="109"/>
  <c r="AM49" i="109"/>
  <c r="E51" i="109"/>
  <c r="AH10" i="110"/>
  <c r="R48" i="110"/>
  <c r="O50" i="110"/>
  <c r="AL23" i="111"/>
  <c r="AL28" i="111"/>
  <c r="C43" i="111"/>
  <c r="R48" i="111"/>
  <c r="AA49" i="111"/>
  <c r="L62" i="115"/>
  <c r="L61" i="115"/>
  <c r="I62" i="115"/>
  <c r="I61" i="115"/>
  <c r="C67" i="115"/>
  <c r="D48" i="104"/>
  <c r="E50" i="104"/>
  <c r="AH9" i="108"/>
  <c r="D49" i="108"/>
  <c r="D48" i="108"/>
  <c r="C48" i="108"/>
  <c r="AJ50" i="109"/>
  <c r="AJ49" i="109"/>
  <c r="R49" i="109"/>
  <c r="AI10" i="110"/>
  <c r="U48" i="110"/>
  <c r="AH9" i="111"/>
  <c r="AL19" i="111"/>
  <c r="AL24" i="111"/>
  <c r="E43" i="111"/>
  <c r="AG49" i="111"/>
  <c r="AG48" i="111"/>
  <c r="AD49" i="111"/>
  <c r="R62" i="115"/>
  <c r="R61" i="115"/>
  <c r="O61" i="115"/>
  <c r="I63" i="115"/>
  <c r="D67" i="115"/>
  <c r="O51" i="109"/>
  <c r="D49" i="110"/>
  <c r="D48" i="110"/>
  <c r="C48" i="110"/>
  <c r="L40" i="116"/>
  <c r="L39" i="116"/>
  <c r="F48" i="104"/>
  <c r="AM50" i="105"/>
  <c r="AM51" i="105"/>
  <c r="L48" i="106"/>
  <c r="AG49" i="107"/>
  <c r="AG50" i="107"/>
  <c r="AL30" i="108"/>
  <c r="AL49" i="108"/>
  <c r="E50" i="109"/>
  <c r="AJ9" i="110"/>
  <c r="E50" i="110"/>
  <c r="I49" i="110"/>
  <c r="AJ49" i="110"/>
  <c r="AL11" i="111"/>
  <c r="AL16" i="111"/>
  <c r="D49" i="111"/>
  <c r="D48" i="111"/>
  <c r="C48" i="111"/>
  <c r="AL49" i="111"/>
  <c r="C68" i="115"/>
  <c r="F50" i="109"/>
  <c r="L49" i="110"/>
  <c r="O49" i="111"/>
  <c r="AM49" i="111"/>
  <c r="AH9" i="115"/>
  <c r="AJ9" i="115"/>
  <c r="AJ62" i="115"/>
  <c r="AJ61" i="115"/>
  <c r="AG62" i="115"/>
  <c r="AG61" i="115"/>
  <c r="X40" i="116"/>
  <c r="X39" i="116"/>
  <c r="U40" i="116"/>
  <c r="U39" i="116"/>
  <c r="AL22" i="108"/>
  <c r="X49" i="108"/>
  <c r="X48" i="108"/>
  <c r="L50" i="109"/>
  <c r="L49" i="109"/>
  <c r="E49" i="109"/>
  <c r="I50" i="109"/>
  <c r="AL50" i="109"/>
  <c r="AL51" i="109"/>
  <c r="AK31" i="110"/>
  <c r="AL31" i="110" s="1"/>
  <c r="I48" i="110"/>
  <c r="I49" i="111"/>
  <c r="I48" i="111"/>
  <c r="AG63" i="115"/>
  <c r="R43" i="117"/>
  <c r="R42" i="117"/>
  <c r="O43" i="117"/>
  <c r="O42" i="117"/>
  <c r="X49" i="110"/>
  <c r="X48" i="110"/>
  <c r="C50" i="110"/>
  <c r="D62" i="115"/>
  <c r="D61" i="115"/>
  <c r="C61" i="115"/>
  <c r="I40" i="116"/>
  <c r="F68" i="115"/>
  <c r="AJ39" i="116"/>
  <c r="I42" i="117"/>
  <c r="AG42" i="117"/>
  <c r="R39" i="116"/>
  <c r="AM39" i="116"/>
  <c r="AM61" i="115"/>
  <c r="AM62" i="115"/>
  <c r="E42" i="117"/>
  <c r="AA42" i="117"/>
  <c r="I51" i="130" l="1"/>
  <c r="E43" i="107"/>
  <c r="I43" i="107"/>
  <c r="E43" i="104"/>
  <c r="E43" i="98"/>
  <c r="C43" i="98"/>
  <c r="E43" i="108"/>
  <c r="C43" i="108"/>
  <c r="AM38" i="99"/>
  <c r="E51" i="99" s="1"/>
  <c r="AM40" i="94"/>
  <c r="AM43" i="94" s="1" a="1"/>
  <c r="AM43" i="9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<sst xmlns="http://schemas.openxmlformats.org/spreadsheetml/2006/main" count="3161" uniqueCount="559">
  <si>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4"/>
  </si>
  <si>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4"/>
  </si>
  <si>
    <t>身体障害者（肢体不自由　・　視覚　・　聴覚言語　・　内部障害）</t>
    <rPh sb="0" eb="2">
      <t>シンタイ</t>
    </rPh>
    <rPh sb="2" eb="5">
      <t>ショウガイシャ</t>
    </rPh>
    <rPh sb="6" eb="8">
      <t>シタイ</t>
    </rPh>
    <rPh sb="8" eb="11">
      <t>フジユウ</t>
    </rPh>
    <rPh sb="14" eb="16">
      <t>シカク</t>
    </rPh>
    <rPh sb="19" eb="21">
      <t>チョウカク</t>
    </rPh>
    <rPh sb="21" eb="23">
      <t>ゲンゴ</t>
    </rPh>
    <rPh sb="26" eb="28">
      <t>ナイブ</t>
    </rPh>
    <rPh sb="28" eb="30">
      <t>ショウガイ</t>
    </rPh>
    <phoneticPr fontId="4"/>
  </si>
  <si>
    <t>電話番号</t>
    <rPh sb="0" eb="2">
      <t>デンワ</t>
    </rPh>
    <rPh sb="2" eb="4">
      <t>バンゴウ</t>
    </rPh>
    <phoneticPr fontId="4"/>
  </si>
  <si>
    <t>事業所名</t>
    <rPh sb="0" eb="3">
      <t>ジギョウショ</t>
    </rPh>
    <rPh sb="3" eb="4">
      <t>メイ</t>
    </rPh>
    <phoneticPr fontId="4"/>
  </si>
  <si>
    <t>印</t>
    <rPh sb="0" eb="1">
      <t>イン</t>
    </rPh>
    <phoneticPr fontId="4"/>
  </si>
  <si>
    <t>設備･備品等一覧表</t>
  </si>
  <si>
    <t>　　</t>
  </si>
  <si>
    <t>（参考様式１）</t>
    <rPh sb="1" eb="3">
      <t>サンコウ</t>
    </rPh>
    <rPh sb="3" eb="5">
      <t>ヨウシキ</t>
    </rPh>
    <phoneticPr fontId="4"/>
  </si>
  <si>
    <t>平面図</t>
    <rPh sb="0" eb="3">
      <t>ヘイメンズ</t>
    </rPh>
    <phoneticPr fontId="4"/>
  </si>
  <si>
    <t>事業所の名称</t>
    <rPh sb="0" eb="3">
      <t>ジギョウショ</t>
    </rPh>
    <rPh sb="4" eb="6">
      <t>メイショウ</t>
    </rPh>
    <phoneticPr fontId="4"/>
  </si>
  <si>
    <t>（参考様式２）</t>
    <rPh sb="1" eb="3">
      <t>サンコウ</t>
    </rPh>
    <rPh sb="3" eb="5">
      <t>ヨウシキ</t>
    </rPh>
    <phoneticPr fontId="4"/>
  </si>
  <si>
    <t>サービス種類（　　　　　　　　　　　　　　　　　　　　）</t>
    <phoneticPr fontId="4"/>
  </si>
  <si>
    <t>事業所名（　　　　　　　　　　　　　　　　　　　　　　）</t>
    <rPh sb="0" eb="3">
      <t>ジギョウショ</t>
    </rPh>
    <rPh sb="3" eb="4">
      <t>メイ</t>
    </rPh>
    <phoneticPr fontId="4"/>
  </si>
  <si>
    <t>設備の概要</t>
    <phoneticPr fontId="4"/>
  </si>
  <si>
    <t>設備基準上適合すべき項目等についての状況</t>
    <rPh sb="12" eb="13">
      <t>トウ</t>
    </rPh>
    <phoneticPr fontId="4"/>
  </si>
  <si>
    <t>サービス提供上配慮すべき設備の概要</t>
    <rPh sb="4" eb="6">
      <t>テイキョウ</t>
    </rPh>
    <rPh sb="6" eb="7">
      <t>ジョウ</t>
    </rPh>
    <rPh sb="7" eb="9">
      <t>ハイリョ</t>
    </rPh>
    <rPh sb="12" eb="14">
      <t>セツビ</t>
    </rPh>
    <rPh sb="15" eb="17">
      <t>ガイヨウ</t>
    </rPh>
    <phoneticPr fontId="4"/>
  </si>
  <si>
    <t>非常災害設備等</t>
    <rPh sb="0" eb="2">
      <t>ヒジョウ</t>
    </rPh>
    <rPh sb="2" eb="4">
      <t>サイガイ</t>
    </rPh>
    <rPh sb="4" eb="6">
      <t>セツビ</t>
    </rPh>
    <rPh sb="6" eb="7">
      <t>トウ</t>
    </rPh>
    <phoneticPr fontId="4"/>
  </si>
  <si>
    <t>室名</t>
    <rPh sb="0" eb="1">
      <t>シツ</t>
    </rPh>
    <rPh sb="1" eb="2">
      <t>メイ</t>
    </rPh>
    <phoneticPr fontId="4"/>
  </si>
  <si>
    <t>備品の品目及び数量</t>
    <rPh sb="0" eb="2">
      <t>ビヒン</t>
    </rPh>
    <rPh sb="3" eb="5">
      <t>ヒンモク</t>
    </rPh>
    <rPh sb="5" eb="6">
      <t>オヨ</t>
    </rPh>
    <rPh sb="7" eb="9">
      <t>スウリョウ</t>
    </rPh>
    <phoneticPr fontId="4"/>
  </si>
  <si>
    <t>（参考様式３）</t>
    <rPh sb="1" eb="3">
      <t>サンコウ</t>
    </rPh>
    <rPh sb="3" eb="5">
      <t>ヨウシキ</t>
    </rPh>
    <phoneticPr fontId="4"/>
  </si>
  <si>
    <t>○○○経歴書</t>
    <rPh sb="3" eb="6">
      <t>ケイレキショ</t>
    </rPh>
    <phoneticPr fontId="4"/>
  </si>
  <si>
    <t>主な職歴等</t>
    <rPh sb="0" eb="1">
      <t>オモ</t>
    </rPh>
    <rPh sb="2" eb="4">
      <t>ショクレキ</t>
    </rPh>
    <rPh sb="4" eb="5">
      <t>トウ</t>
    </rPh>
    <phoneticPr fontId="4"/>
  </si>
  <si>
    <t>年　月　～　年　月</t>
    <rPh sb="0" eb="1">
      <t>ネン</t>
    </rPh>
    <rPh sb="2" eb="3">
      <t>ガツ</t>
    </rPh>
    <rPh sb="6" eb="7">
      <t>ネン</t>
    </rPh>
    <rPh sb="8" eb="9">
      <t>ガツ</t>
    </rPh>
    <phoneticPr fontId="4"/>
  </si>
  <si>
    <t>勤務先等</t>
    <rPh sb="0" eb="2">
      <t>キンム</t>
    </rPh>
    <rPh sb="2" eb="3">
      <t>サキ</t>
    </rPh>
    <rPh sb="3" eb="4">
      <t>トウ</t>
    </rPh>
    <phoneticPr fontId="4"/>
  </si>
  <si>
    <t>職務内容</t>
    <rPh sb="0" eb="2">
      <t>ショクム</t>
    </rPh>
    <rPh sb="2" eb="4">
      <t>ナイヨウ</t>
    </rPh>
    <phoneticPr fontId="4"/>
  </si>
  <si>
    <t>職務に関連する資格</t>
    <rPh sb="0" eb="2">
      <t>ショクム</t>
    </rPh>
    <rPh sb="3" eb="5">
      <t>カンレン</t>
    </rPh>
    <rPh sb="7" eb="9">
      <t>シカク</t>
    </rPh>
    <phoneticPr fontId="4"/>
  </si>
  <si>
    <t>資格の種類</t>
    <rPh sb="0" eb="2">
      <t>シカク</t>
    </rPh>
    <rPh sb="3" eb="5">
      <t>シュルイ</t>
    </rPh>
    <phoneticPr fontId="4"/>
  </si>
  <si>
    <t>資格取得年月日</t>
    <rPh sb="0" eb="2">
      <t>シカク</t>
    </rPh>
    <rPh sb="2" eb="4">
      <t>シュトク</t>
    </rPh>
    <rPh sb="4" eb="7">
      <t>ネンガッピ</t>
    </rPh>
    <phoneticPr fontId="4"/>
  </si>
  <si>
    <t>備考（研修等の受講の状況等）</t>
    <rPh sb="0" eb="2">
      <t>ビコウ</t>
    </rPh>
    <rPh sb="3" eb="5">
      <t>ケンシュウ</t>
    </rPh>
    <rPh sb="5" eb="6">
      <t>トウ</t>
    </rPh>
    <rPh sb="7" eb="9">
      <t>ジュコウ</t>
    </rPh>
    <rPh sb="10" eb="12">
      <t>ジョウキョウ</t>
    </rPh>
    <rPh sb="12" eb="13">
      <t>トウ</t>
    </rPh>
    <phoneticPr fontId="4"/>
  </si>
  <si>
    <t>（参考様式４）</t>
    <rPh sb="1" eb="3">
      <t>サンコウ</t>
    </rPh>
    <rPh sb="3" eb="5">
      <t>ヨウシキ</t>
    </rPh>
    <phoneticPr fontId="4"/>
  </si>
  <si>
    <t>事業所又は施設名</t>
    <rPh sb="0" eb="3">
      <t>ジギョウショ</t>
    </rPh>
    <rPh sb="3" eb="4">
      <t>マタ</t>
    </rPh>
    <rPh sb="5" eb="7">
      <t>シセツ</t>
    </rPh>
    <rPh sb="7" eb="8">
      <t>メイ</t>
    </rPh>
    <phoneticPr fontId="4"/>
  </si>
  <si>
    <t>申請するサービス種類</t>
    <rPh sb="0" eb="2">
      <t>シンセイ</t>
    </rPh>
    <rPh sb="8" eb="10">
      <t>シュルイ</t>
    </rPh>
    <phoneticPr fontId="4"/>
  </si>
  <si>
    <t>措　置　の　概　要</t>
    <rPh sb="0" eb="1">
      <t>ソ</t>
    </rPh>
    <rPh sb="2" eb="3">
      <t>チ</t>
    </rPh>
    <rPh sb="6" eb="7">
      <t>オオムネ</t>
    </rPh>
    <rPh sb="8" eb="9">
      <t>ヨウ</t>
    </rPh>
    <phoneticPr fontId="4"/>
  </si>
  <si>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4"/>
  </si>
  <si>
    <t>　※具体的な対応方針</t>
    <rPh sb="2" eb="5">
      <t>グタイテキ</t>
    </rPh>
    <rPh sb="6" eb="8">
      <t>タイオウ</t>
    </rPh>
    <rPh sb="8" eb="10">
      <t>ホウシン</t>
    </rPh>
    <phoneticPr fontId="4"/>
  </si>
  <si>
    <t>３　その他参考事項</t>
    <rPh sb="4" eb="5">
      <t>タ</t>
    </rPh>
    <rPh sb="5" eb="7">
      <t>サンコウ</t>
    </rPh>
    <rPh sb="7" eb="9">
      <t>ジコウ</t>
    </rPh>
    <phoneticPr fontId="4"/>
  </si>
  <si>
    <t>（参考様式５）</t>
    <rPh sb="1" eb="3">
      <t>サンコウ</t>
    </rPh>
    <rPh sb="3" eb="5">
      <t>ヨウシキ</t>
    </rPh>
    <phoneticPr fontId="4"/>
  </si>
  <si>
    <t>（参考様式６）</t>
    <rPh sb="1" eb="3">
      <t>サンコウ</t>
    </rPh>
    <rPh sb="3" eb="5">
      <t>ヨウシキ</t>
    </rPh>
    <phoneticPr fontId="4"/>
  </si>
  <si>
    <t>指定障害福祉サービスの主たる対象者を特定する理由等</t>
    <rPh sb="0" eb="2">
      <t>シテイ</t>
    </rPh>
    <rPh sb="2" eb="4">
      <t>ショウガイ</t>
    </rPh>
    <rPh sb="4" eb="6">
      <t>フクシ</t>
    </rPh>
    <rPh sb="11" eb="12">
      <t>シュ</t>
    </rPh>
    <rPh sb="14" eb="16">
      <t>タイショウ</t>
    </rPh>
    <rPh sb="16" eb="17">
      <t>シャ</t>
    </rPh>
    <rPh sb="18" eb="20">
      <t>トクテイ</t>
    </rPh>
    <rPh sb="22" eb="24">
      <t>リユウ</t>
    </rPh>
    <rPh sb="24" eb="25">
      <t>トウ</t>
    </rPh>
    <phoneticPr fontId="4"/>
  </si>
  <si>
    <t>指定障害福祉サービスの種類</t>
    <rPh sb="0" eb="2">
      <t>シテイ</t>
    </rPh>
    <rPh sb="2" eb="4">
      <t>ショウガイ</t>
    </rPh>
    <rPh sb="4" eb="6">
      <t>フクシ</t>
    </rPh>
    <rPh sb="11" eb="13">
      <t>シュルイ</t>
    </rPh>
    <phoneticPr fontId="4"/>
  </si>
  <si>
    <t>１　申請に係る指定障害福祉サービスの主たる対象者</t>
    <rPh sb="2" eb="4">
      <t>シンセイ</t>
    </rPh>
    <rPh sb="5" eb="6">
      <t>カカ</t>
    </rPh>
    <rPh sb="7" eb="9">
      <t>シテイ</t>
    </rPh>
    <rPh sb="9" eb="11">
      <t>ショウガイ</t>
    </rPh>
    <rPh sb="11" eb="13">
      <t>フクシ</t>
    </rPh>
    <rPh sb="18" eb="19">
      <t>シュ</t>
    </rPh>
    <rPh sb="21" eb="23">
      <t>タイショウ</t>
    </rPh>
    <rPh sb="23" eb="24">
      <t>シャ</t>
    </rPh>
    <phoneticPr fontId="4"/>
  </si>
  <si>
    <t>※該当するものを○で囲むこと。</t>
    <rPh sb="1" eb="3">
      <t>ガイトウ</t>
    </rPh>
    <rPh sb="10" eb="11">
      <t>カコ</t>
    </rPh>
    <phoneticPr fontId="4"/>
  </si>
  <si>
    <t>２　主たる対象者を１のとおり特定する理由</t>
    <rPh sb="2" eb="3">
      <t>シュ</t>
    </rPh>
    <rPh sb="5" eb="7">
      <t>タイショウ</t>
    </rPh>
    <rPh sb="7" eb="8">
      <t>シャ</t>
    </rPh>
    <rPh sb="14" eb="16">
      <t>トクテイ</t>
    </rPh>
    <rPh sb="18" eb="20">
      <t>リユウ</t>
    </rPh>
    <phoneticPr fontId="4"/>
  </si>
  <si>
    <t>３　今後における主たる対象者の拡充の予定</t>
    <rPh sb="2" eb="4">
      <t>コンゴ</t>
    </rPh>
    <rPh sb="8" eb="9">
      <t>シュ</t>
    </rPh>
    <rPh sb="11" eb="14">
      <t>タイショウシャ</t>
    </rPh>
    <rPh sb="15" eb="17">
      <t>カクジュウ</t>
    </rPh>
    <rPh sb="18" eb="20">
      <t>ヨテイ</t>
    </rPh>
    <phoneticPr fontId="4"/>
  </si>
  <si>
    <t>（１）拡充予定の有無</t>
    <rPh sb="3" eb="5">
      <t>カクジュウ</t>
    </rPh>
    <rPh sb="5" eb="7">
      <t>ヨテイ</t>
    </rPh>
    <rPh sb="8" eb="10">
      <t>ウム</t>
    </rPh>
    <phoneticPr fontId="4"/>
  </si>
  <si>
    <t>あり</t>
    <phoneticPr fontId="4"/>
  </si>
  <si>
    <t>・</t>
    <phoneticPr fontId="4"/>
  </si>
  <si>
    <t>なし</t>
    <phoneticPr fontId="4"/>
  </si>
  <si>
    <t>（２）拡充予定の内容及び予定時期</t>
    <rPh sb="3" eb="5">
      <t>カクジュウ</t>
    </rPh>
    <rPh sb="5" eb="7">
      <t>ヨテイ</t>
    </rPh>
    <rPh sb="8" eb="10">
      <t>ナイヨウ</t>
    </rPh>
    <rPh sb="10" eb="11">
      <t>オヨ</t>
    </rPh>
    <rPh sb="12" eb="14">
      <t>ヨテイ</t>
    </rPh>
    <rPh sb="14" eb="16">
      <t>ジキ</t>
    </rPh>
    <phoneticPr fontId="4"/>
  </si>
  <si>
    <t>（３）拡充のための方策</t>
    <rPh sb="3" eb="5">
      <t>カクジュウ</t>
    </rPh>
    <rPh sb="9" eb="11">
      <t>ホウサク</t>
    </rPh>
    <phoneticPr fontId="4"/>
  </si>
  <si>
    <t>（参考様式７）</t>
    <rPh sb="1" eb="3">
      <t>サンコウ</t>
    </rPh>
    <rPh sb="3" eb="5">
      <t>ヨウシキ</t>
    </rPh>
    <phoneticPr fontId="4"/>
  </si>
  <si>
    <t>氏　　名</t>
    <rPh sb="0" eb="1">
      <t>シ</t>
    </rPh>
    <rPh sb="3" eb="4">
      <t>メイ</t>
    </rPh>
    <phoneticPr fontId="4"/>
  </si>
  <si>
    <t>実 務 経 験 証 明 書</t>
    <rPh sb="0" eb="1">
      <t>ジツ</t>
    </rPh>
    <rPh sb="2" eb="3">
      <t>ツトム</t>
    </rPh>
    <rPh sb="4" eb="5">
      <t>キョウ</t>
    </rPh>
    <rPh sb="6" eb="7">
      <t>シルシ</t>
    </rPh>
    <rPh sb="8" eb="9">
      <t>アカシ</t>
    </rPh>
    <rPh sb="10" eb="11">
      <t>メイ</t>
    </rPh>
    <rPh sb="12" eb="13">
      <t>ショ</t>
    </rPh>
    <phoneticPr fontId="4"/>
  </si>
  <si>
    <t>代表者氏名</t>
    <rPh sb="0" eb="3">
      <t>ダイヒョウシャ</t>
    </rPh>
    <rPh sb="3" eb="5">
      <t>シメイ</t>
    </rPh>
    <phoneticPr fontId="4"/>
  </si>
  <si>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4"/>
  </si>
  <si>
    <t>現　住　所</t>
    <rPh sb="0" eb="1">
      <t>ウツツ</t>
    </rPh>
    <rPh sb="2" eb="3">
      <t>ジュウ</t>
    </rPh>
    <rPh sb="4" eb="5">
      <t>ショ</t>
    </rPh>
    <phoneticPr fontId="4"/>
  </si>
  <si>
    <t>施設又は事業所名</t>
    <rPh sb="0" eb="2">
      <t>シセツ</t>
    </rPh>
    <rPh sb="2" eb="3">
      <t>マタ</t>
    </rPh>
    <rPh sb="4" eb="6">
      <t>ジギョウ</t>
    </rPh>
    <rPh sb="6" eb="7">
      <t>ショ</t>
    </rPh>
    <rPh sb="7" eb="8">
      <t>メイ</t>
    </rPh>
    <phoneticPr fontId="4"/>
  </si>
  <si>
    <t>業　務　期　間</t>
    <rPh sb="0" eb="1">
      <t>ギョウ</t>
    </rPh>
    <rPh sb="2" eb="3">
      <t>ツトム</t>
    </rPh>
    <rPh sb="4" eb="5">
      <t>キ</t>
    </rPh>
    <rPh sb="6" eb="7">
      <t>アイダ</t>
    </rPh>
    <phoneticPr fontId="4"/>
  </si>
  <si>
    <t>業　務　内　容</t>
    <rPh sb="0" eb="1">
      <t>ギョウ</t>
    </rPh>
    <rPh sb="2" eb="3">
      <t>ツトム</t>
    </rPh>
    <rPh sb="4" eb="5">
      <t>ナイ</t>
    </rPh>
    <rPh sb="6" eb="7">
      <t>カタチ</t>
    </rPh>
    <phoneticPr fontId="4"/>
  </si>
  <si>
    <t>また、療養病床の病棟等において介護業務を行った場合は明記し、当該病棟が療養病床として許可等を受けた年月日を記入すること。</t>
    <rPh sb="3" eb="5">
      <t>リョウヨウ</t>
    </rPh>
    <rPh sb="5" eb="7">
      <t>ビョウショウ</t>
    </rPh>
    <rPh sb="8" eb="10">
      <t>ビョウトウ</t>
    </rPh>
    <rPh sb="10" eb="11">
      <t>トウ</t>
    </rPh>
    <rPh sb="15" eb="17">
      <t>カイゴ</t>
    </rPh>
    <rPh sb="17" eb="19">
      <t>ギョウム</t>
    </rPh>
    <rPh sb="20" eb="21">
      <t>オコナ</t>
    </rPh>
    <rPh sb="23" eb="25">
      <t>バアイ</t>
    </rPh>
    <rPh sb="26" eb="28">
      <t>メイキ</t>
    </rPh>
    <rPh sb="30" eb="32">
      <t>トウガイ</t>
    </rPh>
    <rPh sb="32" eb="34">
      <t>ビョウトウ</t>
    </rPh>
    <rPh sb="35" eb="37">
      <t>リョウヨウ</t>
    </rPh>
    <rPh sb="37" eb="39">
      <t>ビョウショウ</t>
    </rPh>
    <rPh sb="42" eb="45">
      <t>キョカトウ</t>
    </rPh>
    <rPh sb="46" eb="47">
      <t>ウ</t>
    </rPh>
    <rPh sb="49" eb="52">
      <t>ネンガッピ</t>
    </rPh>
    <rPh sb="53" eb="55">
      <t>キニュウ</t>
    </rPh>
    <phoneticPr fontId="4"/>
  </si>
  <si>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4"/>
  </si>
  <si>
    <t>施設又は事業所名欄には、知的障害者更生施設等の種別も記入すること。</t>
    <rPh sb="0" eb="2">
      <t>シセツ</t>
    </rPh>
    <rPh sb="2" eb="3">
      <t>マタ</t>
    </rPh>
    <rPh sb="4" eb="7">
      <t>ジギョウショ</t>
    </rPh>
    <rPh sb="7" eb="8">
      <t>メイ</t>
    </rPh>
    <rPh sb="8" eb="9">
      <t>ラン</t>
    </rPh>
    <rPh sb="12" eb="14">
      <t>チテキ</t>
    </rPh>
    <rPh sb="14" eb="17">
      <t>ショウガイシャ</t>
    </rPh>
    <rPh sb="17" eb="19">
      <t>コウセイ</t>
    </rPh>
    <rPh sb="19" eb="21">
      <t>シセツ</t>
    </rPh>
    <rPh sb="21" eb="22">
      <t>トウ</t>
    </rPh>
    <rPh sb="23" eb="25">
      <t>シュベツ</t>
    </rPh>
    <rPh sb="26" eb="28">
      <t>キニュウ</t>
    </rPh>
    <phoneticPr fontId="4"/>
  </si>
  <si>
    <t>※適合の可否</t>
    <rPh sb="1" eb="3">
      <t>テキゴウ</t>
    </rPh>
    <rPh sb="4" eb="6">
      <t>カヒ</t>
    </rPh>
    <phoneticPr fontId="4"/>
  </si>
  <si>
    <t>注</t>
    <rPh sb="0" eb="1">
      <t>チュウ</t>
    </rPh>
    <phoneticPr fontId="4"/>
  </si>
  <si>
    <t>注　１　各室の用途及び面積を記載すること。</t>
    <rPh sb="0" eb="1">
      <t>チュウ</t>
    </rPh>
    <rPh sb="4" eb="6">
      <t>カクシツ</t>
    </rPh>
    <rPh sb="7" eb="9">
      <t>ヨウト</t>
    </rPh>
    <rPh sb="9" eb="10">
      <t>オヨ</t>
    </rPh>
    <rPh sb="11" eb="13">
      <t>メンセキ</t>
    </rPh>
    <rPh sb="14" eb="16">
      <t>キサイ</t>
    </rPh>
    <phoneticPr fontId="4"/>
  </si>
  <si>
    <t>　　２　当該事業所の専用部分と他の事業所等との共用部分がある場合はそれぞれ色分けする等して使用関係を分かり易く表示すること。</t>
    <rPh sb="4" eb="6">
      <t>トウガイ</t>
    </rPh>
    <rPh sb="6" eb="9">
      <t>ジギョウショ</t>
    </rPh>
    <rPh sb="10" eb="12">
      <t>センヨウ</t>
    </rPh>
    <rPh sb="12" eb="14">
      <t>ブブン</t>
    </rPh>
    <rPh sb="15" eb="16">
      <t>タ</t>
    </rPh>
    <rPh sb="17" eb="20">
      <t>ジギョウショ</t>
    </rPh>
    <rPh sb="20" eb="21">
      <t>トウ</t>
    </rPh>
    <rPh sb="23" eb="25">
      <t>キョウヨウ</t>
    </rPh>
    <rPh sb="25" eb="27">
      <t>ブブン</t>
    </rPh>
    <rPh sb="30" eb="32">
      <t>バアイ</t>
    </rPh>
    <rPh sb="37" eb="39">
      <t>イロワ</t>
    </rPh>
    <rPh sb="42" eb="43">
      <t>トウ</t>
    </rPh>
    <rPh sb="45" eb="47">
      <t>シヨウ</t>
    </rPh>
    <rPh sb="47" eb="49">
      <t>カンケイ</t>
    </rPh>
    <rPh sb="50" eb="51">
      <t>ワ</t>
    </rPh>
    <rPh sb="53" eb="54">
      <t>ヤス</t>
    </rPh>
    <rPh sb="55" eb="57">
      <t>ヒョウジ</t>
    </rPh>
    <phoneticPr fontId="4"/>
  </si>
  <si>
    <t>　当該管理者が管理する事業所が複数の場合は、「事業所の名称」欄を適宜拡張して、その全てを記載すること。</t>
    <rPh sb="1" eb="3">
      <t>トウガイ</t>
    </rPh>
    <rPh sb="3" eb="6">
      <t>カンリシャ</t>
    </rPh>
    <rPh sb="7" eb="9">
      <t>カンリ</t>
    </rPh>
    <rPh sb="11" eb="14">
      <t>ジギョウショ</t>
    </rPh>
    <rPh sb="15" eb="17">
      <t>フクスウ</t>
    </rPh>
    <rPh sb="18" eb="20">
      <t>バアイ</t>
    </rPh>
    <rPh sb="23" eb="26">
      <t>ジギョウショ</t>
    </rPh>
    <rPh sb="27" eb="29">
      <t>メイショウ</t>
    </rPh>
    <rPh sb="30" eb="31">
      <t>ラン</t>
    </rPh>
    <rPh sb="32" eb="34">
      <t>テキギ</t>
    </rPh>
    <rPh sb="34" eb="36">
      <t>カクチョウ</t>
    </rPh>
    <rPh sb="41" eb="42">
      <t>スベ</t>
    </rPh>
    <phoneticPr fontId="4"/>
  </si>
  <si>
    <t>施設又は事業所の所在地及び名称</t>
    <rPh sb="0" eb="2">
      <t>シセツ</t>
    </rPh>
    <rPh sb="2" eb="3">
      <t>マタ</t>
    </rPh>
    <rPh sb="4" eb="7">
      <t>ジギョウショ</t>
    </rPh>
    <rPh sb="8" eb="11">
      <t>ショザイチ</t>
    </rPh>
    <rPh sb="11" eb="12">
      <t>オヨ</t>
    </rPh>
    <rPh sb="13" eb="15">
      <t>メイショウ</t>
    </rPh>
    <phoneticPr fontId="4"/>
  </si>
  <si>
    <t>現在、既に必要とする実務経験期間を満たしている場合は、実務経験証明書作成日までの期間または、退職した日までの期間を記入すること。</t>
    <rPh sb="0" eb="2">
      <t>ゲンザイ</t>
    </rPh>
    <rPh sb="3" eb="4">
      <t>スデ</t>
    </rPh>
    <rPh sb="5" eb="7">
      <t>ヒツヨウ</t>
    </rPh>
    <rPh sb="10" eb="12">
      <t>ジツム</t>
    </rPh>
    <rPh sb="12" eb="14">
      <t>ケイケン</t>
    </rPh>
    <rPh sb="14" eb="16">
      <t>キカン</t>
    </rPh>
    <rPh sb="17" eb="18">
      <t>ミ</t>
    </rPh>
    <rPh sb="23" eb="25">
      <t>バアイ</t>
    </rPh>
    <rPh sb="27" eb="31">
      <t>ジツムケイケン</t>
    </rPh>
    <rPh sb="31" eb="34">
      <t>ショウメイショ</t>
    </rPh>
    <rPh sb="34" eb="37">
      <t>サクセイビ</t>
    </rPh>
    <rPh sb="40" eb="42">
      <t>キカン</t>
    </rPh>
    <rPh sb="46" eb="48">
      <t>タイショク</t>
    </rPh>
    <rPh sb="50" eb="51">
      <t>ヒ</t>
    </rPh>
    <rPh sb="54" eb="56">
      <t>キカン</t>
    </rPh>
    <rPh sb="57" eb="59">
      <t>キニュウ</t>
    </rPh>
    <phoneticPr fontId="4"/>
  </si>
  <si>
    <t>備考　上の事項は例示であるので、これにかかわらず適宜項目を追加し、その内容について具体的に</t>
    <rPh sb="0" eb="2">
      <t>ビコウ</t>
    </rPh>
    <rPh sb="3" eb="4">
      <t>ウエ</t>
    </rPh>
    <rPh sb="5" eb="7">
      <t>ジコウ</t>
    </rPh>
    <rPh sb="8" eb="10">
      <t>レイジ</t>
    </rPh>
    <rPh sb="24" eb="26">
      <t>テキギ</t>
    </rPh>
    <rPh sb="26" eb="28">
      <t>コウモク</t>
    </rPh>
    <rPh sb="29" eb="31">
      <t>ツイカ</t>
    </rPh>
    <rPh sb="35" eb="37">
      <t>ナイヨウ</t>
    </rPh>
    <rPh sb="41" eb="44">
      <t>グタイテキ</t>
    </rPh>
    <phoneticPr fontId="4"/>
  </si>
  <si>
    <t>　　に記載すること。</t>
    <rPh sb="3" eb="5">
      <t>キサイ</t>
    </rPh>
    <phoneticPr fontId="4"/>
  </si>
  <si>
    <t>）</t>
    <phoneticPr fontId="4"/>
  </si>
  <si>
    <t>（別紙）</t>
    <rPh sb="1" eb="3">
      <t>ベッシ</t>
    </rPh>
    <phoneticPr fontId="4"/>
  </si>
  <si>
    <t>他の法律において既に指定を受けている事業等について</t>
    <rPh sb="0" eb="1">
      <t>タ</t>
    </rPh>
    <rPh sb="2" eb="4">
      <t>ホウリツ</t>
    </rPh>
    <rPh sb="8" eb="9">
      <t>スデ</t>
    </rPh>
    <rPh sb="10" eb="12">
      <t>シテイ</t>
    </rPh>
    <rPh sb="13" eb="14">
      <t>ウ</t>
    </rPh>
    <rPh sb="18" eb="20">
      <t>ジギョウ</t>
    </rPh>
    <rPh sb="20" eb="21">
      <t>トウ</t>
    </rPh>
    <phoneticPr fontId="4"/>
  </si>
  <si>
    <t>指定年月日</t>
    <rPh sb="0" eb="2">
      <t>シテイ</t>
    </rPh>
    <rPh sb="2" eb="5">
      <t>ネンガッピ</t>
    </rPh>
    <phoneticPr fontId="4"/>
  </si>
  <si>
    <t>指定事業所番号</t>
    <rPh sb="0" eb="2">
      <t>シテイ</t>
    </rPh>
    <rPh sb="2" eb="5">
      <t>ジギョウショ</t>
    </rPh>
    <rPh sb="5" eb="7">
      <t>バンゴウ</t>
    </rPh>
    <phoneticPr fontId="4"/>
  </si>
  <si>
    <t>　必要に応じて写真等を添付し、その旨を合わせて記載すること。</t>
    <phoneticPr fontId="4"/>
  </si>
  <si>
    <t>　 ｢適合の可否｣欄には、何も記載しないこと。</t>
    <phoneticPr fontId="4"/>
  </si>
  <si>
    <r>
      <t>法律の名称</t>
    </r>
    <r>
      <rPr>
        <sz val="11"/>
        <rFont val="ＭＳ Ｐゴシック"/>
        <family val="3"/>
        <charset val="128"/>
      </rPr>
      <t>及びサービスの種類</t>
    </r>
    <rPh sb="0" eb="2">
      <t>ホウリツ</t>
    </rPh>
    <rPh sb="3" eb="5">
      <t>メイショウ</t>
    </rPh>
    <rPh sb="5" eb="6">
      <t>オヨ</t>
    </rPh>
    <rPh sb="12" eb="14">
      <t>シュルイ</t>
    </rPh>
    <phoneticPr fontId="4"/>
  </si>
  <si>
    <t>児童福祉法</t>
    <phoneticPr fontId="4"/>
  </si>
  <si>
    <t>介護保険法</t>
    <phoneticPr fontId="4"/>
  </si>
  <si>
    <t>１</t>
    <phoneticPr fontId="4"/>
  </si>
  <si>
    <t>２</t>
    <phoneticPr fontId="4"/>
  </si>
  <si>
    <t>（</t>
    <phoneticPr fontId="4"/>
  </si>
  <si>
    <t>障害者の日常生活及び社会生活
を総合的に支援するための法律</t>
    <rPh sb="0" eb="3">
      <t>ショウガイシャ</t>
    </rPh>
    <rPh sb="4" eb="6">
      <t>ニチジョウ</t>
    </rPh>
    <rPh sb="6" eb="8">
      <t>セイカツ</t>
    </rPh>
    <rPh sb="8" eb="9">
      <t>オヨ</t>
    </rPh>
    <rPh sb="10" eb="12">
      <t>シャカイ</t>
    </rPh>
    <rPh sb="12" eb="14">
      <t>セイカツ</t>
    </rPh>
    <phoneticPr fontId="4"/>
  </si>
  <si>
    <t>知的障害者　・　障害児　・　精神障害者　・　難病等対象者</t>
    <rPh sb="22" eb="24">
      <t>ナンビョウ</t>
    </rPh>
    <rPh sb="24" eb="25">
      <t>トウ</t>
    </rPh>
    <rPh sb="25" eb="28">
      <t>タイショウシャ</t>
    </rPh>
    <phoneticPr fontId="4"/>
  </si>
  <si>
    <t>貴事業所の現状等について、下記の項目に回答してください。</t>
  </si>
  <si>
    <t>Ⅰ．現在、厚生年金保険・健康保険に加入していますか。</t>
  </si>
  <si>
    <t>（該当する番号に○を付してください。また、必要事項をご記入ください。）</t>
  </si>
  <si>
    <t>加入状況</t>
  </si>
  <si>
    <r>
      <t>加入している。</t>
    </r>
    <r>
      <rPr>
        <sz val="10"/>
        <rFont val="ＭＳ ゴシック"/>
        <family val="3"/>
        <charset val="128"/>
      </rPr>
      <t>　→下記のいずれかの書類の写しを提出してください。（提示も可）</t>
    </r>
  </si>
  <si>
    <t>●保険料の領収証書　　　　　　　　　●社会保険料納入証明書　</t>
  </si>
  <si>
    <t>●社会保険料納入確認書　　　</t>
  </si>
  <si>
    <t>●健康保険・厚生年金保険資格取得確認および標準報酬決定通知書</t>
  </si>
  <si>
    <t>●健康保険・厚生年金保険適用通知書</t>
  </si>
  <si>
    <t>※上記書類を所持していない場合には事業所整理記号を下記に記載するのみで可。</t>
  </si>
  <si>
    <t>（本社等にて加入手続が行われている場合も事業所整理記号を下記に記載するのみで可。）</t>
  </si>
  <si>
    <t>現在、加入手続中である。</t>
  </si>
  <si>
    <t>今後、加入手続を行う。</t>
  </si>
  <si>
    <t>（申請から３ヶ月以内に適用要件（法人事業所または従業員５人以上の個人事業所）に該当する予定の場合を含む。）</t>
  </si>
  <si>
    <r>
      <t>適用要件に該当しない。</t>
    </r>
    <r>
      <rPr>
        <sz val="8"/>
        <rFont val="ＭＳ ゴシック"/>
        <family val="3"/>
        <charset val="128"/>
      </rPr>
      <t>（個人事業所（法人ではない事業所）であって従業員が４名以下の場合。申請から３ヶ月以内に適用要件に該当する予定がない。）</t>
    </r>
  </si>
  <si>
    <t>適用要件に該当するか不明である。</t>
  </si>
  <si>
    <r>
      <t>（個人事業所</t>
    </r>
    <r>
      <rPr>
        <sz val="7"/>
        <rFont val="ＭＳ ゴシック"/>
        <family val="3"/>
        <charset val="128"/>
      </rPr>
      <t>（法人ではない事業所）</t>
    </r>
    <r>
      <rPr>
        <sz val="8"/>
        <rFont val="ＭＳ ゴシック"/>
        <family val="3"/>
        <charset val="128"/>
      </rPr>
      <t>であって、正社員と、正社員以外で１週間の所定労働時間及び１ヶ月の所定労働日数が同じ事業所で同様の業務に従事している正社員の４分の３以上である者との合計が５人以上か不明な場合。）</t>
    </r>
  </si>
  <si>
    <t>Ⅱ．現在、労働者災害補償保険・雇用保険に加入していますか。</t>
  </si>
  <si>
    <t>●労働保険概算・確定保険料申告書</t>
  </si>
  <si>
    <t>●納付書・領収証等　　　　　　　　●保険関係成立届</t>
  </si>
  <si>
    <t>※上記書類を所持していない場合には労働保険番号を下記に記載するのみで可。</t>
  </si>
  <si>
    <t>（本社等にて加入手続が行われている場合も労働保険番号を下記に記載するのみで可。）</t>
  </si>
  <si>
    <r>
      <t>適用要件に該当しない。</t>
    </r>
    <r>
      <rPr>
        <sz val="8"/>
        <rFont val="ＭＳ ゴシック"/>
        <family val="3"/>
        <charset val="128"/>
      </rPr>
      <t>（事業主・役員・同居の親族のみで経営、従業員（パート・アルバイトを含む）がいない、申請から３ヶ月以内に従業員を雇う予定がない。）</t>
    </r>
  </si>
  <si>
    <t>事業所名称　　　</t>
  </si>
  <si>
    <t>事業所所在地　　</t>
  </si>
  <si>
    <r>
      <t>会社等法人番号　</t>
    </r>
    <r>
      <rPr>
        <u/>
        <sz val="10"/>
        <rFont val="ＭＳ ゴシック"/>
        <family val="3"/>
        <charset val="128"/>
      </rPr>
      <t>　　　　　　　　　　　　　　　　　　　　　　　　　　　　　　　　</t>
    </r>
    <r>
      <rPr>
        <u/>
        <sz val="10"/>
        <rFont val="ＭＳ Ｐゴシック"/>
        <family val="3"/>
        <charset val="128"/>
      </rPr>
      <t xml:space="preserve"> </t>
    </r>
  </si>
  <si>
    <t>電話番号　　　　</t>
  </si>
  <si>
    <t>※　事業主の皆様には、全ての法令を遵守していただきたいと考えています。社会保険・労働保険の適用が確認できない場合は、厚生労働省からの依頼に基づき、厚生労働省に情報提供いたします。</t>
  </si>
  <si>
    <t>※　社会保険・労働保険の適用促進以外の目的では使用いたしません。</t>
  </si>
  <si>
    <t>（別紙様式）</t>
    <rPh sb="1" eb="3">
      <t>ベッシ</t>
    </rPh>
    <rPh sb="3" eb="5">
      <t>ヨウシキ</t>
    </rPh>
    <phoneticPr fontId="4"/>
  </si>
  <si>
    <r>
      <t>　　（　　）年（　　）月頃に手続予定。</t>
    </r>
    <r>
      <rPr>
        <sz val="8"/>
        <rFont val="ＭＳ ゴシック"/>
        <family val="3"/>
        <charset val="128"/>
      </rPr>
      <t>（申請から３ヶ月以内の年月をご記入ください。）</t>
    </r>
    <phoneticPr fontId="4"/>
  </si>
  <si>
    <t>○　　　○　　　○　　　○　　　○　　　○　　　○　　　○</t>
    <phoneticPr fontId="4"/>
  </si>
  <si>
    <t>○　○　○　○　○　○　○　○　○　○　○　－　○　○　○　</t>
    <phoneticPr fontId="4"/>
  </si>
  <si>
    <r>
      <t>今後、加入手続を行う。</t>
    </r>
    <r>
      <rPr>
        <sz val="8"/>
        <rFont val="ＭＳ ゴシック"/>
        <family val="3"/>
        <charset val="128"/>
      </rPr>
      <t>（申請から３ヶ月以内に従業員</t>
    </r>
    <r>
      <rPr>
        <sz val="6"/>
        <rFont val="ＭＳ ゴシック"/>
        <family val="3"/>
        <charset val="128"/>
      </rPr>
      <t>（パート・アルバイトを含む）</t>
    </r>
    <r>
      <rPr>
        <sz val="8"/>
        <rFont val="ＭＳ ゴシック"/>
        <family val="3"/>
        <charset val="128"/>
      </rPr>
      <t>を雇う予定がある場合を含む。）　　</t>
    </r>
    <r>
      <rPr>
        <sz val="10"/>
        <rFont val="ＭＳ ゴシック"/>
        <family val="3"/>
        <charset val="128"/>
      </rPr>
      <t>（　　）年（　　）月頃に手続予定。</t>
    </r>
    <r>
      <rPr>
        <sz val="8"/>
        <rFont val="ＭＳ ゴシック"/>
        <family val="3"/>
        <charset val="128"/>
      </rPr>
      <t>（申請から３ヶ月以内の年月をご記入ください。）</t>
    </r>
    <phoneticPr fontId="4"/>
  </si>
  <si>
    <t>回答年月日　　　　　　　　　　　　　年　　月　　日</t>
    <phoneticPr fontId="4"/>
  </si>
  <si>
    <r>
      <rPr>
        <sz val="12"/>
        <rFont val="DejaVu Sans"/>
        <family val="2"/>
      </rPr>
      <t>現在の事業所等の状況</t>
    </r>
    <r>
      <rPr>
        <sz val="10"/>
        <rFont val="DejaVu Sans"/>
        <family val="2"/>
      </rPr>
      <t>（就労定着支援の指定の申請の場合）</t>
    </r>
  </si>
  <si>
    <t>【一体的に運営する指定障害福祉サービスの種類、当該事業所の名称及び所在地】</t>
  </si>
  <si>
    <t>サービス種類</t>
  </si>
  <si>
    <t>事業所</t>
  </si>
  <si>
    <t>事業所番号</t>
  </si>
  <si>
    <t>名称</t>
  </si>
  <si>
    <t>所在地</t>
  </si>
  <si>
    <r>
      <rPr>
        <sz val="10"/>
        <rFont val="DejaVu Sans"/>
        <family val="2"/>
      </rPr>
      <t>【一般就労移行実績】※申請日の属する日から遡って過去</t>
    </r>
    <r>
      <rPr>
        <sz val="10"/>
        <rFont val="ＭＳ ゴシック"/>
        <family val="3"/>
        <charset val="128"/>
      </rPr>
      <t>3</t>
    </r>
    <r>
      <rPr>
        <sz val="10"/>
        <rFont val="DejaVu Sans"/>
        <family val="2"/>
      </rPr>
      <t>年間において一般就労に移行した者</t>
    </r>
  </si>
  <si>
    <t>氏名</t>
  </si>
  <si>
    <t>就職日</t>
  </si>
  <si>
    <t>就職先事業所名</t>
  </si>
  <si>
    <t>注１．申請日の属する日から遡って過去３年間において、一般就労に移行した者について記入する。
  　　一般就労の定義、雇用継続の状況は問わない。ただし、就労継続支援Ａ型事業所への移行は除く。</t>
  </si>
  <si>
    <t>注２．就労定着支援を申請する事業所ごとに作成し、指定申請書に添付すること。</t>
  </si>
  <si>
    <t>注３．申請日の属する日から遡って過去３年間において、一般就労移行者数が３人以上いる場合は指定要件を
　　　満たすことになる。</t>
  </si>
  <si>
    <t>注４．適宜、欄は追加してください。</t>
  </si>
  <si>
    <r>
      <rPr>
        <sz val="12"/>
        <rFont val="DejaVu Sans"/>
        <family val="2"/>
      </rPr>
      <t>現在の事業所等の状況</t>
    </r>
    <r>
      <rPr>
        <sz val="10"/>
        <rFont val="DejaVu Sans"/>
        <family val="2"/>
      </rPr>
      <t>（自立生活援助の指定の申請の場合）</t>
    </r>
  </si>
  <si>
    <t>【提供する指定障害福祉サービス、指定障害者支援施設又は指定相談支援の種類、当該事業所又は施設の名称及び所在地】</t>
  </si>
  <si>
    <t>事業所又は施設</t>
  </si>
  <si>
    <t>注．自立生活援助の指定を受けようとする事業所において、現在指定を受けている以下の事業に係る内容を記載すること。
　　　居宅介護、重度訪問介護、同行援護、行動援護、宿泊型自立訓練、共同生活援助、施設入所支援、地域移行支援、
　　　地域定着支援、計画相談支援</t>
  </si>
  <si>
    <t>協議会等への報告・協議会からの評価等に関する措置の概要</t>
  </si>
  <si>
    <t>事業所名</t>
  </si>
  <si>
    <t>管理者名</t>
  </si>
  <si>
    <t>措 置 の 概 要</t>
  </si>
  <si>
    <t>１ 協議会等への報告・協議会からの評価等に対応する担当者（連絡先）</t>
  </si>
  <si>
    <t>２ 報告する又は評価を受ける協議会等の名称</t>
  </si>
  <si>
    <r>
      <rPr>
        <sz val="11"/>
        <rFont val="DejaVu Sans"/>
        <family val="2"/>
      </rPr>
      <t>３ 定期報告・評価の時期（年</t>
    </r>
    <r>
      <rPr>
        <sz val="11"/>
        <rFont val="ＭＳ Ｐゴシック"/>
        <family val="3"/>
        <charset val="128"/>
      </rPr>
      <t>1</t>
    </r>
    <r>
      <rPr>
        <sz val="11"/>
        <rFont val="DejaVu Sans"/>
        <family val="2"/>
      </rPr>
      <t>回以上）</t>
    </r>
  </si>
  <si>
    <t>４ 協議会等から必要な要望、助言等を聴く機会の具体的な内容</t>
  </si>
  <si>
    <t>５ その他参考事項</t>
  </si>
  <si>
    <r>
      <rPr>
        <sz val="11"/>
        <rFont val="ＭＳ Ｐゴシック"/>
        <family val="3"/>
        <charset val="128"/>
      </rPr>
      <t>　日中サービス支援型グループホームは、地域に開かれたサービスとすることにより、
当該サービスの質の確保を図る観点から、地方公共団体が設置する協議会等（※）
に対し、定期的に（年１回以上）事業の実施状況等を報告し、協議会等から評価を
受けるとともに、当該協議会等から必要な要望、助言等を聴く機会を設けなければ
ならない。
※法第</t>
    </r>
    <r>
      <rPr>
        <sz val="11"/>
        <rFont val="ＭＳ Ｐゴシック"/>
        <family val="3"/>
        <charset val="128"/>
      </rPr>
      <t>89</t>
    </r>
    <r>
      <rPr>
        <sz val="11"/>
        <rFont val="ＭＳ Ｐゴシック"/>
        <family val="3"/>
        <charset val="128"/>
      </rPr>
      <t>条の３第１項に規定する協議会又はその他の都道府県知事がこれに準ずる
　ものとして特に認めるもの（都道府県又は市町村職員、障害福祉サービス事業所、
　医療関係者、相談支援事業所等が参加して障害者の地域生活等の検討を行う会議等）</t>
    </r>
    <phoneticPr fontId="4"/>
  </si>
  <si>
    <t>（参考様式１０－１）</t>
    <phoneticPr fontId="4"/>
  </si>
  <si>
    <t>（参考様式１０－２）</t>
    <phoneticPr fontId="4"/>
  </si>
  <si>
    <t>（参考様式１１）</t>
    <phoneticPr fontId="4"/>
  </si>
  <si>
    <t>年</t>
    <rPh sb="0" eb="1">
      <t>ネン</t>
    </rPh>
    <phoneticPr fontId="4"/>
  </si>
  <si>
    <t>月</t>
    <rPh sb="0" eb="1">
      <t>ツキ</t>
    </rPh>
    <phoneticPr fontId="4"/>
  </si>
  <si>
    <t>日</t>
    <rPh sb="0" eb="1">
      <t>ヒ</t>
    </rPh>
    <phoneticPr fontId="4"/>
  </si>
  <si>
    <t>松山市長　様</t>
    <rPh sb="0" eb="2">
      <t>マツヤマ</t>
    </rPh>
    <rPh sb="2" eb="3">
      <t>シ</t>
    </rPh>
    <rPh sb="3" eb="4">
      <t>チョウ</t>
    </rPh>
    <rPh sb="5" eb="6">
      <t>サマ</t>
    </rPh>
    <phoneticPr fontId="4"/>
  </si>
  <si>
    <t>電話番号（</t>
    <rPh sb="0" eb="2">
      <t>デンワ</t>
    </rPh>
    <rPh sb="2" eb="4">
      <t>バンゴウ</t>
    </rPh>
    <phoneticPr fontId="4"/>
  </si>
  <si>
    <t>（生年月日：</t>
    <phoneticPr fontId="4"/>
  </si>
  <si>
    <t>日）</t>
    <rPh sb="0" eb="1">
      <t>ヒ</t>
    </rPh>
    <phoneticPr fontId="4"/>
  </si>
  <si>
    <t>施設・事業所の種別（</t>
    <rPh sb="0" eb="2">
      <t>シセツ</t>
    </rPh>
    <rPh sb="3" eb="6">
      <t>ジギョウショ</t>
    </rPh>
    <rPh sb="7" eb="9">
      <t>シュベツ</t>
    </rPh>
    <phoneticPr fontId="4"/>
  </si>
  <si>
    <t>）</t>
    <phoneticPr fontId="4"/>
  </si>
  <si>
    <t>日　　～</t>
    <rPh sb="0" eb="1">
      <t>ヒ</t>
    </rPh>
    <phoneticPr fontId="4"/>
  </si>
  <si>
    <t>月間）</t>
    <rPh sb="0" eb="1">
      <t>ツキ</t>
    </rPh>
    <rPh sb="1" eb="2">
      <t>カン</t>
    </rPh>
    <phoneticPr fontId="4"/>
  </si>
  <si>
    <t>うち業務に従事した日数</t>
    <phoneticPr fontId="4"/>
  </si>
  <si>
    <t>職名（</t>
    <rPh sb="0" eb="2">
      <t>ショクメイ</t>
    </rPh>
    <phoneticPr fontId="4"/>
  </si>
  <si>
    <t>１</t>
  </si>
  <si>
    <t>２</t>
  </si>
  <si>
    <t>業務期間欄は、証明を受ける者が要援護者に対する直接的な援助を行っていた期間を記入すること。（産休・育休・療養休暇や長期研修期間等は業務期間となりません）</t>
    <rPh sb="0" eb="2">
      <t>ギョウム</t>
    </rPh>
    <rPh sb="2" eb="4">
      <t>キカン</t>
    </rPh>
    <rPh sb="4" eb="5">
      <t>ラン</t>
    </rPh>
    <rPh sb="7" eb="9">
      <t>ショウメイ</t>
    </rPh>
    <rPh sb="10" eb="11">
      <t>ウ</t>
    </rPh>
    <rPh sb="13" eb="14">
      <t>モノ</t>
    </rPh>
    <rPh sb="15" eb="16">
      <t>ヨウ</t>
    </rPh>
    <rPh sb="16" eb="18">
      <t>エンゴ</t>
    </rPh>
    <rPh sb="18" eb="19">
      <t>シャ</t>
    </rPh>
    <rPh sb="20" eb="21">
      <t>タイ</t>
    </rPh>
    <rPh sb="23" eb="26">
      <t>チョクセツテキ</t>
    </rPh>
    <rPh sb="27" eb="29">
      <t>エンジョ</t>
    </rPh>
    <rPh sb="30" eb="31">
      <t>オコナ</t>
    </rPh>
    <rPh sb="35" eb="37">
      <t>キカン</t>
    </rPh>
    <rPh sb="38" eb="40">
      <t>キニュウ</t>
    </rPh>
    <rPh sb="46" eb="48">
      <t>サンキュウ</t>
    </rPh>
    <rPh sb="49" eb="50">
      <t>イク</t>
    </rPh>
    <rPh sb="50" eb="51">
      <t>キュウ</t>
    </rPh>
    <rPh sb="52" eb="54">
      <t>リョウヨウ</t>
    </rPh>
    <rPh sb="54" eb="56">
      <t>キュウカ</t>
    </rPh>
    <rPh sb="57" eb="59">
      <t>チョウキ</t>
    </rPh>
    <rPh sb="59" eb="61">
      <t>ケンシュウ</t>
    </rPh>
    <rPh sb="61" eb="64">
      <t>キカントウ</t>
    </rPh>
    <rPh sb="65" eb="67">
      <t>ギョウム</t>
    </rPh>
    <rPh sb="67" eb="69">
      <t>キカン</t>
    </rPh>
    <phoneticPr fontId="4"/>
  </si>
  <si>
    <t>３</t>
  </si>
  <si>
    <t>４</t>
    <phoneticPr fontId="4"/>
  </si>
  <si>
    <t>業務内容欄は、看護師、生活指導員等の職名を記入し、証明を受ける者の本来業務について、老人デイサービス事業における○○業務、○○実施要綱の○○事業の○○業務等具体的に記入すること。</t>
    <rPh sb="0" eb="2">
      <t>ギョウム</t>
    </rPh>
    <rPh sb="2" eb="4">
      <t>ナイヨウ</t>
    </rPh>
    <rPh sb="4" eb="5">
      <t>ラン</t>
    </rPh>
    <rPh sb="7" eb="10">
      <t>カンゴシ</t>
    </rPh>
    <rPh sb="11" eb="13">
      <t>セイカツ</t>
    </rPh>
    <rPh sb="13" eb="16">
      <t>シドウイン</t>
    </rPh>
    <rPh sb="16" eb="17">
      <t>トウ</t>
    </rPh>
    <rPh sb="18" eb="20">
      <t>ショクメイ</t>
    </rPh>
    <rPh sb="21" eb="23">
      <t>キニュウ</t>
    </rPh>
    <rPh sb="25" eb="27">
      <t>ショウメイ</t>
    </rPh>
    <rPh sb="28" eb="29">
      <t>ウ</t>
    </rPh>
    <rPh sb="31" eb="32">
      <t>モノ</t>
    </rPh>
    <rPh sb="33" eb="35">
      <t>ホンライ</t>
    </rPh>
    <rPh sb="35" eb="37">
      <t>ギョウム</t>
    </rPh>
    <rPh sb="42" eb="44">
      <t>ロウジン</t>
    </rPh>
    <rPh sb="50" eb="52">
      <t>ジギョウ</t>
    </rPh>
    <rPh sb="58" eb="60">
      <t>ギョウム</t>
    </rPh>
    <rPh sb="63" eb="65">
      <t>ジッシ</t>
    </rPh>
    <rPh sb="65" eb="67">
      <t>ヨウコウ</t>
    </rPh>
    <rPh sb="70" eb="72">
      <t>ジギョウ</t>
    </rPh>
    <rPh sb="75" eb="78">
      <t>ギョウムナド</t>
    </rPh>
    <rPh sb="78" eb="81">
      <t>グタイテキ</t>
    </rPh>
    <rPh sb="82" eb="84">
      <t>キニュウ</t>
    </rPh>
    <phoneticPr fontId="4"/>
  </si>
  <si>
    <t>実 務 経 験 見 込 証 明 書</t>
    <rPh sb="0" eb="1">
      <t>ジツ</t>
    </rPh>
    <rPh sb="2" eb="3">
      <t>ツトム</t>
    </rPh>
    <rPh sb="4" eb="5">
      <t>ヘ</t>
    </rPh>
    <rPh sb="6" eb="7">
      <t>ゲン</t>
    </rPh>
    <rPh sb="8" eb="9">
      <t>ミ</t>
    </rPh>
    <rPh sb="10" eb="11">
      <t>コ</t>
    </rPh>
    <rPh sb="12" eb="13">
      <t>アカシ</t>
    </rPh>
    <rPh sb="14" eb="15">
      <t>アキラ</t>
    </rPh>
    <rPh sb="16" eb="17">
      <t>ショ</t>
    </rPh>
    <phoneticPr fontId="4"/>
  </si>
  <si>
    <t>）</t>
    <phoneticPr fontId="4"/>
  </si>
  <si>
    <t>（生年月日：</t>
    <phoneticPr fontId="4"/>
  </si>
  <si>
    <t>（</t>
    <phoneticPr fontId="4"/>
  </si>
  <si>
    <t>うち業務に従事した日数</t>
    <phoneticPr fontId="4"/>
  </si>
  <si>
    <t>）</t>
    <phoneticPr fontId="4"/>
  </si>
  <si>
    <t>４</t>
    <phoneticPr fontId="4"/>
  </si>
  <si>
    <t>日</t>
    <rPh sb="0" eb="1">
      <t>ヒ</t>
    </rPh>
    <phoneticPr fontId="4"/>
  </si>
  <si>
    <t>月</t>
    <rPh sb="0" eb="1">
      <t>ツキ</t>
    </rPh>
    <phoneticPr fontId="4"/>
  </si>
  <si>
    <t>年</t>
    <rPh sb="0" eb="1">
      <t>ネン</t>
    </rPh>
    <phoneticPr fontId="4"/>
  </si>
  <si>
    <t>郵便番号</t>
    <rPh sb="0" eb="2">
      <t>ユウビン</t>
    </rPh>
    <rPh sb="2" eb="4">
      <t>バンゴウ</t>
    </rPh>
    <phoneticPr fontId="4"/>
  </si>
  <si>
    <t>～</t>
    <phoneticPr fontId="4"/>
  </si>
  <si>
    <t>期間</t>
    <rPh sb="0" eb="2">
      <t>キカン</t>
    </rPh>
    <phoneticPr fontId="4"/>
  </si>
  <si>
    <t>従事日数</t>
    <rPh sb="0" eb="2">
      <t>ジュウジ</t>
    </rPh>
    <rPh sb="2" eb="4">
      <t>ニッスウ</t>
    </rPh>
    <phoneticPr fontId="4"/>
  </si>
  <si>
    <t>生年月日</t>
    <rPh sb="0" eb="2">
      <t>セイネン</t>
    </rPh>
    <rPh sb="2" eb="4">
      <t>ガッピ</t>
    </rPh>
    <phoneticPr fontId="4"/>
  </si>
  <si>
    <t>住所</t>
    <rPh sb="0" eb="1">
      <t>ジュウ</t>
    </rPh>
    <rPh sb="1" eb="2">
      <t>トコロ</t>
    </rPh>
    <phoneticPr fontId="4"/>
  </si>
  <si>
    <t>氏名</t>
    <rPh sb="0" eb="1">
      <t>シ</t>
    </rPh>
    <rPh sb="1" eb="2">
      <t>メイ</t>
    </rPh>
    <phoneticPr fontId="4"/>
  </si>
  <si>
    <t>フリガナ</t>
    <phoneticPr fontId="4"/>
  </si>
  <si>
    <t>～</t>
    <phoneticPr fontId="4"/>
  </si>
  <si>
    <t>月間</t>
    <rPh sb="0" eb="1">
      <t>ツキ</t>
    </rPh>
    <rPh sb="1" eb="2">
      <t>アイダ</t>
    </rPh>
    <phoneticPr fontId="4"/>
  </si>
  <si>
    <t>-</t>
    <phoneticPr fontId="4"/>
  </si>
  <si>
    <t>　「住所」、「電話番号」欄には、自宅のものを記載すること。</t>
    <rPh sb="2" eb="4">
      <t>ジュウショ</t>
    </rPh>
    <rPh sb="7" eb="9">
      <t>デンワ</t>
    </rPh>
    <rPh sb="9" eb="11">
      <t>バンゴウ</t>
    </rPh>
    <rPh sb="12" eb="13">
      <t>ラン</t>
    </rPh>
    <rPh sb="16" eb="18">
      <t>ジタク</t>
    </rPh>
    <rPh sb="22" eb="24">
      <t>キサイ</t>
    </rPh>
    <phoneticPr fontId="4"/>
  </si>
  <si>
    <t>　「○○○」には、「管理者」、「サービス提供責任者」、「サービス管理責任者」、「相談支援専門員」、「児童発達支援管理責任者」と記載すること。</t>
    <rPh sb="10" eb="13">
      <t>カンリシャ</t>
    </rPh>
    <rPh sb="20" eb="22">
      <t>テイキョウ</t>
    </rPh>
    <rPh sb="22" eb="25">
      <t>セキニンシャ</t>
    </rPh>
    <rPh sb="32" eb="34">
      <t>カンリ</t>
    </rPh>
    <rPh sb="34" eb="37">
      <t>セキニンシャ</t>
    </rPh>
    <rPh sb="50" eb="52">
      <t>ジドウ</t>
    </rPh>
    <rPh sb="52" eb="54">
      <t>ハッタツ</t>
    </rPh>
    <rPh sb="54" eb="56">
      <t>シエン</t>
    </rPh>
    <rPh sb="56" eb="58">
      <t>カンリ</t>
    </rPh>
    <rPh sb="58" eb="60">
      <t>セキニン</t>
    </rPh>
    <rPh sb="60" eb="61">
      <t>シャ</t>
    </rPh>
    <phoneticPr fontId="4"/>
  </si>
  <si>
    <t>特例による指定を不要とする旨の申出書</t>
    <phoneticPr fontId="58"/>
  </si>
  <si>
    <t>年　　月　　日　</t>
    <phoneticPr fontId="58"/>
  </si>
  <si>
    <t>　　松山市長　　　　　様</t>
    <phoneticPr fontId="58"/>
  </si>
  <si>
    <t>　住　所（法人にあつては、主たる事務所の所在地）</t>
    <phoneticPr fontId="58"/>
  </si>
  <si>
    <t xml:space="preserve">   </t>
    <phoneticPr fontId="58"/>
  </si>
  <si>
    <t xml:space="preserve">申出者  </t>
    <phoneticPr fontId="58"/>
  </si>
  <si>
    <t>　氏　名（法人にあつては、名称及び代表者の氏名）　　　　　印</t>
    <rPh sb="29" eb="30">
      <t>イン</t>
    </rPh>
    <phoneticPr fontId="58"/>
  </si>
  <si>
    <t>事　　業　　所</t>
    <phoneticPr fontId="58"/>
  </si>
  <si>
    <t>名　称</t>
    <phoneticPr fontId="58"/>
  </si>
  <si>
    <t>所在地</t>
    <phoneticPr fontId="58"/>
  </si>
  <si>
    <t>管　　理　　者</t>
    <phoneticPr fontId="58"/>
  </si>
  <si>
    <t>氏　名</t>
    <phoneticPr fontId="58"/>
  </si>
  <si>
    <t>住　所</t>
    <phoneticPr fontId="58"/>
  </si>
  <si>
    <t>申出に係る障害福祉サービスの種類</t>
    <phoneticPr fontId="58"/>
  </si>
  <si>
    <t>□居宅介護</t>
    <rPh sb="1" eb="3">
      <t>キョタク</t>
    </rPh>
    <rPh sb="3" eb="5">
      <t>カイゴ</t>
    </rPh>
    <phoneticPr fontId="58"/>
  </si>
  <si>
    <t>□重度訪問介護</t>
    <rPh sb="1" eb="7">
      <t>ジュウドホウモンカイゴ</t>
    </rPh>
    <phoneticPr fontId="58"/>
  </si>
  <si>
    <t>□生活介護</t>
    <rPh sb="1" eb="3">
      <t>セイカツ</t>
    </rPh>
    <rPh sb="3" eb="5">
      <t>カイゴ</t>
    </rPh>
    <phoneticPr fontId="58"/>
  </si>
  <si>
    <t>□短期入所</t>
    <rPh sb="1" eb="3">
      <t>タンキ</t>
    </rPh>
    <rPh sb="3" eb="5">
      <t>ニュウショ</t>
    </rPh>
    <phoneticPr fontId="58"/>
  </si>
  <si>
    <t>□自立訓練</t>
    <rPh sb="1" eb="3">
      <t>ジリツ</t>
    </rPh>
    <rPh sb="3" eb="5">
      <t>クンレン</t>
    </rPh>
    <phoneticPr fontId="58"/>
  </si>
  <si>
    <t>注１　用紙の大きさは、日本産業規格Ａ４とすること。
　２　申出者が個人の場合にあっては、記名押印に代えて署名することができる。
　３　□のある欄は、該当する□の中にレ印を付すこと。</t>
    <phoneticPr fontId="58"/>
  </si>
  <si>
    <t>第１週</t>
    <rPh sb="0" eb="1">
      <t>ダイ</t>
    </rPh>
    <rPh sb="2" eb="3">
      <t>シュウ</t>
    </rPh>
    <phoneticPr fontId="4"/>
  </si>
  <si>
    <t>第２週</t>
    <rPh sb="0" eb="1">
      <t>ダイ</t>
    </rPh>
    <rPh sb="2" eb="3">
      <t>シュウ</t>
    </rPh>
    <phoneticPr fontId="4"/>
  </si>
  <si>
    <t>第３週</t>
    <rPh sb="0" eb="1">
      <t>ダイ</t>
    </rPh>
    <rPh sb="2" eb="3">
      <t>シュウ</t>
    </rPh>
    <phoneticPr fontId="4"/>
  </si>
  <si>
    <t>第４週</t>
    <rPh sb="0" eb="1">
      <t>ダイ</t>
    </rPh>
    <rPh sb="2" eb="3">
      <t>シュウ</t>
    </rPh>
    <phoneticPr fontId="4"/>
  </si>
  <si>
    <t>合計</t>
    <rPh sb="0" eb="2">
      <t>ゴウケイ</t>
    </rPh>
    <phoneticPr fontId="4"/>
  </si>
  <si>
    <t>○</t>
  </si>
  <si>
    <t>①</t>
  </si>
  <si>
    <t>③</t>
  </si>
  <si>
    <t>サービス管理責任者実践研修を修了した後、速やかに修了証書の写しを提出すること。</t>
  </si>
  <si>
    <t>８</t>
  </si>
  <si>
    <t>　証明内容を訂正した場合は、証明権者の職印を押印すること。なお、修正液による訂正は認められません。</t>
  </si>
  <si>
    <t>７</t>
  </si>
  <si>
    <t>　「サービス管理責任者等の配置状況」欄が「①」又は「②」の場合、「個別支援計画作成の業務内容」欄の「①～③」の全てを、「サービス管理責任者等の配置状況」欄が「③」又は「④」の場合、「個別支援計画作成の業務内容」欄の「①～⑤」の全てを実施する際に「１回」とカウントし、少なくとも概ね計１０回以上行う必要があるので留意すること。</t>
  </si>
  <si>
    <t>６</t>
  </si>
  <si>
    <r>
      <rPr>
        <sz val="10"/>
        <rFont val="DejaVu Sans"/>
        <family val="2"/>
      </rPr>
      <t>　「業務期間（見込）」欄は、実務経験被証明者が、</t>
    </r>
    <r>
      <rPr>
        <u/>
        <sz val="10"/>
        <rFont val="DejaVu Sans"/>
        <family val="2"/>
      </rPr>
      <t>基礎研修修了後から実践研修受講開始予定日までの間</t>
    </r>
    <r>
      <rPr>
        <sz val="10"/>
        <rFont val="DejaVu Sans"/>
        <family val="2"/>
      </rPr>
      <t>に個別支援計画作成の業務を行う期間を記入すること。（６か月未満の場合は実践研修を受講することはできない。）</t>
    </r>
  </si>
  <si>
    <t>５</t>
  </si>
  <si>
    <t>受付印</t>
  </si>
  <si>
    <t>　基礎研修修了証の写しを添付すること。</t>
  </si>
  <si>
    <t>４</t>
  </si>
  <si>
    <t>　「サービス管理責任者等の配置状況」欄が「①」又は「②」の場合、「個別支援計画作成の業務内容」欄の「①～③」の全て、「サービス管理責任者等の配置状況」欄が「③」又は「④」の場合、「個別支援計画作成の業務内容」欄の「①～⑤」の全ての業務に従事している必要があるので留意すること。</t>
  </si>
  <si>
    <t>　施設又は事業所名欄には、実務経験被証明者が個別支援計画作成業務に従事しているサービス等の種別も記入すること。</t>
  </si>
  <si>
    <t xml:space="preserve">　サービス管理責任者等実践研修の受講要件である基礎研修修了後の実務経験「２年以上」を「６か月以上」に短縮する場合、本様式により県へ届け出ること。
　⑴～⑶全てを満たす方はサービス管理責任者等基礎研修修了後の実務経験が６か月以上でサービス管理責任者等実践研修を受講することができる。
　　⑴　基礎研修受講開始日に既にサービス管理責任者等の配置に関する実務経験要件を満たしていること。
　　⑵　個別支援計画作成の業務に従事していること。
　　⑶　本様式で個別支援計画作成の業務に従事していることについて県に届け出ること。
　なお、実務経験被証明者がサービス管理責任者等として個別支援計画作成業務にこれから従事する場合は、別途変更届を提出すること。
</t>
  </si>
  <si>
    <t>注</t>
  </si>
  <si>
    <t>回（※６）</t>
  </si>
  <si>
    <t>個別支援計画の作成の一連の業務の実施回数（見込）</t>
  </si>
  <si>
    <t>　　　年　　　月　　　日～　　　年　　　月　　　日（　　　年　　　月間）（※５）</t>
  </si>
  <si>
    <t>　業務期間（見込）</t>
  </si>
  <si>
    <t>　　　年　　　月　　　日（※４）</t>
  </si>
  <si>
    <t>基礎研修修了日</t>
  </si>
  <si>
    <t>定期的に個別支援計画の実施状況の把握及び利用者についての継続的なアセスメント（モニタリング）を行い、少なくとも６月に１回以上個別支援計画の見直しを行い、必要に応じて個別支援計画の変更を行う。</t>
  </si>
  <si>
    <t>⑤</t>
  </si>
  <si>
    <t>上記原案の内容について利用者又はその家族に対して説明し、文書により利用者の同意を得、個別支援計画を利用者に交付する。</t>
  </si>
  <si>
    <t>④</t>
  </si>
  <si>
    <t>個別支援計画の作成に係る会議を開催し、上記原案の内容について担当者等からの意見を求める。（サービス管理責任者等のもとで業務に従事する場合は、サービス管理責任者等が開催する上記会議に参画する。）</t>
  </si>
  <si>
    <t>アセスメント及び支援内容の検討結果に基づき個別支援計画の原案を作成する。</t>
  </si>
  <si>
    <t>②</t>
  </si>
  <si>
    <t>利用者について面接した上でアセスメントを行い、適切な支援内容の検討を行う。</t>
  </si>
  <si>
    <t>個別支援計画作成の業務内容
（複数選択可）</t>
  </si>
  <si>
    <t>令和３年度末までに基礎研修修了者となっており、サービス管理責任者等とみなして個別支援計画の作成の一連の業務に従事する。</t>
  </si>
  <si>
    <t>やむを得ない事由によりサービス管理責任者等を欠いている事業所において、サービス管理責任者等とみなして個別支援計画の作成の一連の業務に従事する。</t>
  </si>
  <si>
    <t>サービス管理責任者等を２名以上配置する必要のある事業所において、２人目以降のサービス管理責任者等として個別支援計画の作成の一連の業務に従事する。</t>
  </si>
  <si>
    <t>サービス管理責任者又は児童発達支援管理責任者（以下「サービス管理責任者等」という。）のもとで基礎研修修了者が個別支援計画の原案の作成までの一連の業務に従事する。</t>
  </si>
  <si>
    <t>サービス管理責任者等の配置状況
（※３）</t>
  </si>
  <si>
    <t>施設・事業所のサービス種別（　　　　　　　　　　　　　　　　　　　　　）</t>
  </si>
  <si>
    <t>施設又は事業所名</t>
  </si>
  <si>
    <t>現　住　所</t>
  </si>
  <si>
    <t>（生年月日　　年　　月　　日）</t>
  </si>
  <si>
    <t>氏　　名</t>
  </si>
  <si>
    <t>　　下記の者の実務経験は、以下のとおりであることを証明します。</t>
  </si>
  <si>
    <t>電話番号</t>
  </si>
  <si>
    <t>印</t>
  </si>
  <si>
    <t>代表者氏名</t>
  </si>
  <si>
    <t>所在地及び法人名称</t>
  </si>
  <si>
    <t>　　　　年　　　　月　　　　日</t>
  </si>
  <si>
    <t>松山市長　宛</t>
    <rPh sb="0" eb="4">
      <t>マツヤマシチョウ</t>
    </rPh>
    <phoneticPr fontId="4"/>
  </si>
  <si>
    <t>番　　　　　号</t>
  </si>
  <si>
    <r>
      <rPr>
        <sz val="24"/>
        <rFont val="DejaVu Sans"/>
        <family val="2"/>
      </rPr>
      <t xml:space="preserve">実 務 経 験 見 込 証 明 書
</t>
    </r>
    <r>
      <rPr>
        <sz val="11"/>
        <rFont val="DejaVu Sans"/>
        <family val="2"/>
      </rPr>
      <t>（サービス管理責任者及び児童発達支援管理責任者研修（実践研修）を実務経験６か月で受講する場合）</t>
    </r>
  </si>
  <si>
    <r>
      <t>(</t>
    </r>
    <r>
      <rPr>
        <sz val="12"/>
        <rFont val="Yu Gothic"/>
        <family val="3"/>
        <charset val="128"/>
      </rPr>
      <t>参考様式５の２)</t>
    </r>
    <rPh sb="1" eb="5">
      <t>サンコウヨウシキ</t>
    </rPh>
    <phoneticPr fontId="4"/>
  </si>
  <si>
    <t>誓　約　書</t>
    <phoneticPr fontId="4"/>
  </si>
  <si>
    <t>月</t>
    <rPh sb="0" eb="1">
      <t>ゲツ</t>
    </rPh>
    <phoneticPr fontId="4"/>
  </si>
  <si>
    <t>日</t>
    <rPh sb="0" eb="1">
      <t>ニチ</t>
    </rPh>
    <phoneticPr fontId="4"/>
  </si>
  <si>
    <t>松山市長    殿</t>
    <rPh sb="0" eb="4">
      <t>マツヤマシチョウ</t>
    </rPh>
    <phoneticPr fontId="4"/>
  </si>
  <si>
    <t xml:space="preserve">申請者    </t>
    <phoneticPr fontId="4"/>
  </si>
  <si>
    <t>（名称）</t>
    <rPh sb="1" eb="3">
      <t>メイショウ</t>
    </rPh>
    <phoneticPr fontId="4"/>
  </si>
  <si>
    <t>（代表者の職名・氏名）</t>
    <rPh sb="1" eb="4">
      <t>ダイヒョウシャ</t>
    </rPh>
    <rPh sb="5" eb="7">
      <t>ショクメイ</t>
    </rPh>
    <rPh sb="8" eb="10">
      <t>シメイ</t>
    </rPh>
    <phoneticPr fontId="4"/>
  </si>
  <si>
    <r>
      <rPr>
        <sz val="11"/>
        <rFont val="ＭＳ Ｐゴシック"/>
        <family val="3"/>
        <charset val="128"/>
        <scheme val="minor"/>
      </rPr>
      <t>　申請者が別紙のいずれにも該当しない者であることを誓約します。</t>
    </r>
    <r>
      <rPr>
        <sz val="10"/>
        <rFont val="ＭＳ Ｐゴシック"/>
        <family val="3"/>
        <charset val="128"/>
        <scheme val="minor"/>
      </rPr>
      <t xml:space="preserve">
</t>
    </r>
    <rPh sb="5" eb="7">
      <t>ベッシ</t>
    </rPh>
    <phoneticPr fontId="4"/>
  </si>
  <si>
    <t>別紙①：　障害福祉サービス事業者向け</t>
    <rPh sb="0" eb="2">
      <t>ベッシ</t>
    </rPh>
    <rPh sb="5" eb="7">
      <t>ショウガイ</t>
    </rPh>
    <rPh sb="7" eb="9">
      <t>フクシ</t>
    </rPh>
    <rPh sb="13" eb="16">
      <t>ジギョウシャ</t>
    </rPh>
    <rPh sb="16" eb="17">
      <t>ム</t>
    </rPh>
    <phoneticPr fontId="4"/>
  </si>
  <si>
    <t>別紙②：　障害者支援施設向け</t>
    <rPh sb="0" eb="2">
      <t>ベッシ</t>
    </rPh>
    <rPh sb="5" eb="8">
      <t>ショウガイシャ</t>
    </rPh>
    <rPh sb="8" eb="10">
      <t>シエン</t>
    </rPh>
    <rPh sb="12" eb="13">
      <t>ム</t>
    </rPh>
    <phoneticPr fontId="4"/>
  </si>
  <si>
    <t>別紙③：　一般相談支援事業者向け</t>
    <rPh sb="0" eb="2">
      <t>ベッシ</t>
    </rPh>
    <rPh sb="5" eb="7">
      <t>イッパン</t>
    </rPh>
    <rPh sb="7" eb="9">
      <t>ソウダン</t>
    </rPh>
    <rPh sb="9" eb="11">
      <t>シエン</t>
    </rPh>
    <rPh sb="11" eb="14">
      <t>ジギョウシャ</t>
    </rPh>
    <rPh sb="14" eb="15">
      <t>ム</t>
    </rPh>
    <phoneticPr fontId="4"/>
  </si>
  <si>
    <t>別紙④：　特定相談支援事業者向け</t>
    <rPh sb="0" eb="2">
      <t>ベッシ</t>
    </rPh>
    <rPh sb="5" eb="7">
      <t>トクテイ</t>
    </rPh>
    <rPh sb="7" eb="9">
      <t>ソウダン</t>
    </rPh>
    <rPh sb="9" eb="11">
      <t>シエン</t>
    </rPh>
    <rPh sb="11" eb="14">
      <t>ジギョウシャ</t>
    </rPh>
    <rPh sb="14" eb="15">
      <t>ム</t>
    </rPh>
    <phoneticPr fontId="4"/>
  </si>
  <si>
    <t>別紙⑤：　障害児通所支援事業者向け</t>
    <rPh sb="0" eb="2">
      <t>ベッシ</t>
    </rPh>
    <rPh sb="5" eb="8">
      <t>ショウガイジ</t>
    </rPh>
    <rPh sb="8" eb="10">
      <t>ツウショ</t>
    </rPh>
    <rPh sb="10" eb="12">
      <t>シエン</t>
    </rPh>
    <rPh sb="12" eb="15">
      <t>ジギョウシャ</t>
    </rPh>
    <rPh sb="15" eb="16">
      <t>ム</t>
    </rPh>
    <phoneticPr fontId="4"/>
  </si>
  <si>
    <t>注　該当する種別に○を付けてください。</t>
    <rPh sb="0" eb="1">
      <t>チュウ</t>
    </rPh>
    <rPh sb="2" eb="4">
      <t>ガイトウ</t>
    </rPh>
    <rPh sb="6" eb="8">
      <t>シュベツ</t>
    </rPh>
    <rPh sb="11" eb="12">
      <t>ツ</t>
    </rPh>
    <phoneticPr fontId="4"/>
  </si>
  <si>
    <t>（別紙①：障害福祉サービス事業者向け）</t>
    <rPh sb="1" eb="3">
      <t>ベッシ</t>
    </rPh>
    <rPh sb="5" eb="7">
      <t>ショウガイ</t>
    </rPh>
    <rPh sb="7" eb="9">
      <t>フクシ</t>
    </rPh>
    <rPh sb="15" eb="16">
      <t>シャ</t>
    </rPh>
    <rPh sb="16" eb="17">
      <t>ム</t>
    </rPh>
    <phoneticPr fontId="74"/>
  </si>
  <si>
    <t>障害者の日常生活及び社会生活を総合的に支援するための法律第３６条第３項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コウダイジョウダイコウ</t>
    </rPh>
    <phoneticPr fontId="74"/>
  </si>
  <si>
    <t>一</t>
    <rPh sb="0" eb="1">
      <t>イチ</t>
    </rPh>
    <phoneticPr fontId="4"/>
  </si>
  <si>
    <t>申請者が都道府県の条例で定める者でないとき。</t>
    <phoneticPr fontId="4"/>
  </si>
  <si>
    <t>二</t>
    <rPh sb="0" eb="1">
      <t>ニ</t>
    </rPh>
    <phoneticPr fontId="4"/>
  </si>
  <si>
    <t>当該申請に係るサービス事業所の従業者の知識及び技能並びに人員が、第四十三条第一項の都道府県の条例で定める基準を満たしていないとき。</t>
    <phoneticPr fontId="4"/>
  </si>
  <si>
    <t>三</t>
    <rPh sb="0" eb="1">
      <t>サン</t>
    </rPh>
    <phoneticPr fontId="4"/>
  </si>
  <si>
    <t>申請者が、第四十三条第二項の都道府県の条例で定める指定障害福祉サービスの事業の設備及び運営に関する基準に従って適正な障害福祉サービス事業の運営をすることができないと認められるとき。</t>
    <phoneticPr fontId="4"/>
  </si>
  <si>
    <t>四</t>
    <rPh sb="0" eb="1">
      <t>ヨン</t>
    </rPh>
    <phoneticPr fontId="4"/>
  </si>
  <si>
    <t>申請者が、禁錮以上の刑に処せられ、その執行を終わり、又は執行を受けることがなくなるまでの者であるとき。</t>
    <phoneticPr fontId="4"/>
  </si>
  <si>
    <t>五</t>
    <rPh sb="0" eb="1">
      <t>ゴ</t>
    </rPh>
    <phoneticPr fontId="4"/>
  </si>
  <si>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4"/>
  </si>
  <si>
    <t>五の二</t>
    <rPh sb="0" eb="1">
      <t>ゴ</t>
    </rPh>
    <rPh sb="2" eb="3">
      <t>ニ</t>
    </rPh>
    <phoneticPr fontId="4"/>
  </si>
  <si>
    <t>申請者が、労働に関する法律の規定であって政令で定めるものにより罰金の刑に処せられ、その執行を終わり、又は執行を受けることがなくなるまでの者であるとき。</t>
    <phoneticPr fontId="4"/>
  </si>
  <si>
    <t>六</t>
    <rPh sb="0" eb="1">
      <t>ロク</t>
    </rPh>
    <phoneticPr fontId="4"/>
  </si>
  <si>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サービス事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4"/>
  </si>
  <si>
    <t>七</t>
    <rPh sb="0" eb="1">
      <t>ナナ</t>
    </rPh>
    <phoneticPr fontId="4"/>
  </si>
  <si>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4"/>
  </si>
  <si>
    <t>八</t>
    <rPh sb="0" eb="1">
      <t>ハチ</t>
    </rPh>
    <phoneticPr fontId="4"/>
  </si>
  <si>
    <t>申請者が、第五十条第一項、第五十一条の二十九第一項若しくは第二項又は第七十六条の三第六項の規定による指定の取消しの処分に係る行政手続法第十五条の規定による通知があった日から当該処分をする日又は処分をしないことを決定する日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4"/>
  </si>
  <si>
    <t>九</t>
    <rPh sb="0" eb="1">
      <t>キュウ</t>
    </rPh>
    <phoneticPr fontId="4"/>
  </si>
  <si>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が当該申請者に当該検査が行われた日から十日以内に特定の日を通知した場合における当該特定の日をいう。）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4"/>
  </si>
  <si>
    <t>十</t>
    <rPh sb="0" eb="1">
      <t>ジュウ</t>
    </rPh>
    <phoneticPr fontId="4"/>
  </si>
  <si>
    <t>第八号に規定する期間内に第四十六条第二項又は第五十一条の二十五第二項若しくは第四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五年を経過しないものであるとき。</t>
    <phoneticPr fontId="4"/>
  </si>
  <si>
    <t>十一</t>
    <rPh sb="0" eb="1">
      <t>ジュウ</t>
    </rPh>
    <rPh sb="1" eb="2">
      <t>イチ</t>
    </rPh>
    <phoneticPr fontId="4"/>
  </si>
  <si>
    <t>申請者が、指定の申請前五年以内に障害福祉サービスに関し不正又は著しく不当な行為をした者であるとき。</t>
    <phoneticPr fontId="4"/>
  </si>
  <si>
    <t>十二</t>
    <rPh sb="0" eb="1">
      <t>ジュウ</t>
    </rPh>
    <rPh sb="1" eb="2">
      <t>ニ</t>
    </rPh>
    <phoneticPr fontId="4"/>
  </si>
  <si>
    <t>申請者が、法人で、その役員等のうちに第四号から第六号まで又は第八号から前号までのいずれかに該当する者のあるものであるとき。</t>
    <phoneticPr fontId="4"/>
  </si>
  <si>
    <t>十三</t>
    <rPh sb="0" eb="1">
      <t>ジュウ</t>
    </rPh>
    <rPh sb="1" eb="2">
      <t>サン</t>
    </rPh>
    <phoneticPr fontId="4"/>
  </si>
  <si>
    <t>申請者が、法人でない者で、その管理者が第四号から第六号まで又は第八号から第十一号までのいずれかに該当する者であるとき。</t>
    <phoneticPr fontId="4"/>
  </si>
  <si>
    <t>　※療養介護に係る指定の申請にあっては、第七号を除く。</t>
    <rPh sb="2" eb="4">
      <t>リョウヨウ</t>
    </rPh>
    <rPh sb="4" eb="6">
      <t>カイゴ</t>
    </rPh>
    <rPh sb="7" eb="8">
      <t>カカ</t>
    </rPh>
    <rPh sb="9" eb="11">
      <t>シテイ</t>
    </rPh>
    <rPh sb="12" eb="14">
      <t>シンセイ</t>
    </rPh>
    <rPh sb="20" eb="21">
      <t>ダイ</t>
    </rPh>
    <rPh sb="21" eb="22">
      <t>ナナ</t>
    </rPh>
    <rPh sb="22" eb="23">
      <t>ゴウ</t>
    </rPh>
    <rPh sb="24" eb="25">
      <t>ノゾ</t>
    </rPh>
    <phoneticPr fontId="4"/>
  </si>
  <si>
    <t>（別紙②：障害者支援施設向け）</t>
    <rPh sb="1" eb="3">
      <t>ベッシ</t>
    </rPh>
    <phoneticPr fontId="74"/>
  </si>
  <si>
    <t>障害者の日常生活及び社会生活を総合的に支援するための法律第３８条第３項において準用する
同法第３６条第３項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t>
    </rPh>
    <rPh sb="39" eb="41">
      <t>ジュンヨウ</t>
    </rPh>
    <rPh sb="44" eb="46">
      <t>ドウホウ</t>
    </rPh>
    <phoneticPr fontId="74"/>
  </si>
  <si>
    <t>当該申請に係る障害者支援施設の従業者の知識及び技能並びに人員が、第四十四条第一項の都道府県の条例で定める基準を満たしていないとき。</t>
    <rPh sb="7" eb="10">
      <t>ショウガイシャ</t>
    </rPh>
    <rPh sb="10" eb="12">
      <t>シエン</t>
    </rPh>
    <rPh sb="12" eb="14">
      <t>シセツ</t>
    </rPh>
    <rPh sb="35" eb="36">
      <t>ヨン</t>
    </rPh>
    <phoneticPr fontId="4"/>
  </si>
  <si>
    <t>申請者が、第四十四条第二項の都道府県の条例で定める指定障害者支援施設等の設備及び運営に関する基準に従って適正な障害者支援施設の運営をすることができないと認められるとき。</t>
    <rPh sb="8" eb="9">
      <t>ヨン</t>
    </rPh>
    <rPh sb="27" eb="30">
      <t>ショウガイシャ</t>
    </rPh>
    <rPh sb="30" eb="32">
      <t>シエン</t>
    </rPh>
    <rPh sb="32" eb="34">
      <t>シセツ</t>
    </rPh>
    <rPh sb="34" eb="35">
      <t>トウ</t>
    </rPh>
    <rPh sb="57" eb="58">
      <t>シャ</t>
    </rPh>
    <rPh sb="58" eb="60">
      <t>シエン</t>
    </rPh>
    <rPh sb="60" eb="62">
      <t>シセツ</t>
    </rPh>
    <phoneticPr fontId="4"/>
  </si>
  <si>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障害者支援施設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者支援施設の指定の取消しのうち当該指定の取消しの処分の理由となった事実及び当該事実の発生を防止するための当該指定障害者支援施設の設置者による業務管理体制の整備についての取組の状況その他の当該事実に関して当該指定障害者支援施設の設置者が有していた責任の程度を考慮して、この号本文に規定する指定の取消しに該当しないこととすることが相当であると認められるものとして主務省令で定めるものに該当する場合を除く。</t>
    <rPh sb="205" eb="208">
      <t>ショウガイシャ</t>
    </rPh>
    <rPh sb="208" eb="210">
      <t>シエン</t>
    </rPh>
    <rPh sb="210" eb="212">
      <t>シセツ</t>
    </rPh>
    <rPh sb="382" eb="385">
      <t>ショウガイシャ</t>
    </rPh>
    <rPh sb="385" eb="387">
      <t>シエン</t>
    </rPh>
    <rPh sb="387" eb="389">
      <t>シセツ</t>
    </rPh>
    <rPh sb="442" eb="443">
      <t>シャ</t>
    </rPh>
    <rPh sb="443" eb="445">
      <t>シエン</t>
    </rPh>
    <rPh sb="445" eb="447">
      <t>シセツ</t>
    </rPh>
    <rPh sb="448" eb="450">
      <t>セッチ</t>
    </rPh>
    <phoneticPr fontId="4"/>
  </si>
  <si>
    <t>申請者が、第五十条第一項、第五十一条の二十九第一項若しくは第二項又は第七十六条の三第六項の規定による指定の取消しの処分に係る行政手続法第十五条の規定による通知があった日から当該処分をする日又は処分をしないことを決定する日までの間に第四十七条の規定による指定の辞退又は第五十一条の二十五第二項若しくは第四項の規定による事業の廃止の届出をした者（当該指定の辞退又は事業の廃止について相当の理由がある者を除く。）で、当該辞退又は届出の日から起算して五年を経過しないものであるとき。</t>
    <rPh sb="118" eb="119">
      <t>ナナ</t>
    </rPh>
    <rPh sb="119" eb="120">
      <t>ジョウ</t>
    </rPh>
    <rPh sb="121" eb="123">
      <t>キテイ</t>
    </rPh>
    <rPh sb="126" eb="128">
      <t>シテイ</t>
    </rPh>
    <rPh sb="129" eb="131">
      <t>ジタイ</t>
    </rPh>
    <rPh sb="173" eb="175">
      <t>シテイ</t>
    </rPh>
    <rPh sb="176" eb="178">
      <t>ジタイ</t>
    </rPh>
    <rPh sb="178" eb="179">
      <t>マタ</t>
    </rPh>
    <rPh sb="180" eb="182">
      <t>ジギョウ</t>
    </rPh>
    <rPh sb="183" eb="185">
      <t>ハイシ</t>
    </rPh>
    <rPh sb="207" eb="209">
      <t>ジタイ</t>
    </rPh>
    <rPh sb="209" eb="210">
      <t>マタ</t>
    </rPh>
    <phoneticPr fontId="4"/>
  </si>
  <si>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が当該申請者に当該検査が行われた日から十日以内に特定の日を通知した場合における当該特定の日をいう。）までの間に第四十七条の規定による指定の辞退又は第五十一条の二十五第二項若しくは第四項の規定による事業の廃止の届出をした者（当該指定の辞退又は事業の廃止について相当の理由がある者を除く。）で、当該辞退又は届出の日から起算して五年を経過しないものであるとき。</t>
    <rPh sb="240" eb="241">
      <t>ナナ</t>
    </rPh>
    <rPh sb="241" eb="242">
      <t>ジョウ</t>
    </rPh>
    <rPh sb="243" eb="245">
      <t>キテイ</t>
    </rPh>
    <rPh sb="248" eb="250">
      <t>シテイ</t>
    </rPh>
    <rPh sb="251" eb="253">
      <t>ジタイ</t>
    </rPh>
    <rPh sb="295" eb="297">
      <t>シテイ</t>
    </rPh>
    <rPh sb="298" eb="300">
      <t>ジタイ</t>
    </rPh>
    <rPh sb="300" eb="301">
      <t>マタ</t>
    </rPh>
    <rPh sb="302" eb="304">
      <t>ジギョウ</t>
    </rPh>
    <rPh sb="305" eb="307">
      <t>ハイシ</t>
    </rPh>
    <rPh sb="329" eb="331">
      <t>ジタイ</t>
    </rPh>
    <rPh sb="331" eb="332">
      <t>マタ</t>
    </rPh>
    <phoneticPr fontId="4"/>
  </si>
  <si>
    <t>第八号に規定する期間内に第四十七条の規定による指定の辞退又は第五十一条の二十五第二項若しくは第四項の規定による事業の廃止の届出があった場合において、申請者が、同号の通知の日前六十日以内に当該届出に係る法人（当該事業の廃止について相当の理由がある法人を除く。）の役員等又は当該辞退若しくは届出に係る法人でない者（当該指定の辞退又は事業の廃止について相当の理由がある者を除く。）の管理者であった者で、当該辞退又は届出の日から起算して五年を経過しないものであるとき。</t>
    <rPh sb="15" eb="16">
      <t>ナナ</t>
    </rPh>
    <rPh sb="16" eb="17">
      <t>ジョウ</t>
    </rPh>
    <rPh sb="18" eb="20">
      <t>キテイ</t>
    </rPh>
    <rPh sb="23" eb="25">
      <t>シテイ</t>
    </rPh>
    <rPh sb="26" eb="28">
      <t>ジタイ</t>
    </rPh>
    <rPh sb="137" eb="139">
      <t>ジタイ</t>
    </rPh>
    <rPh sb="139" eb="140">
      <t>モ</t>
    </rPh>
    <rPh sb="157" eb="159">
      <t>シテイ</t>
    </rPh>
    <rPh sb="160" eb="162">
      <t>ジタイ</t>
    </rPh>
    <rPh sb="162" eb="163">
      <t>マタ</t>
    </rPh>
    <rPh sb="200" eb="202">
      <t>ジタイ</t>
    </rPh>
    <rPh sb="202" eb="203">
      <t>マタ</t>
    </rPh>
    <phoneticPr fontId="4"/>
  </si>
  <si>
    <t>（別紙③：　一般相談支援事業者向け）</t>
    <rPh sb="1" eb="3">
      <t>ベッシ</t>
    </rPh>
    <rPh sb="6" eb="8">
      <t>イッパン</t>
    </rPh>
    <rPh sb="8" eb="10">
      <t>ソウダン</t>
    </rPh>
    <rPh sb="10" eb="12">
      <t>シエン</t>
    </rPh>
    <rPh sb="12" eb="15">
      <t>ジギョウシャ</t>
    </rPh>
    <rPh sb="15" eb="16">
      <t>ム</t>
    </rPh>
    <phoneticPr fontId="74"/>
  </si>
  <si>
    <t>障害者の日常生活及び社会生活を総合的に支援するための法律第５１条の１９第２項において準用する
同法第３６条第３項</t>
    <rPh sb="32" eb="34">
      <t>ジュンヨウ</t>
    </rPh>
    <rPh sb="37" eb="39">
      <t>ドウホウ</t>
    </rPh>
    <rPh sb="39" eb="40">
      <t>ダイ</t>
    </rPh>
    <rPh sb="42" eb="43">
      <t>ジョウ</t>
    </rPh>
    <rPh sb="43" eb="44">
      <t>ダイ</t>
    </rPh>
    <rPh sb="45" eb="46">
      <t>コウ</t>
    </rPh>
    <rPh sb="46" eb="47">
      <t>ダイ</t>
    </rPh>
    <rPh sb="49" eb="50">
      <t>ジョウ</t>
    </rPh>
    <rPh sb="53" eb="54">
      <t>ダイ</t>
    </rPh>
    <rPh sb="55" eb="56">
      <t>コウ</t>
    </rPh>
    <phoneticPr fontId="74"/>
  </si>
  <si>
    <t>申請者が法人でないとき。</t>
    <rPh sb="4" eb="6">
      <t>ホウジン</t>
    </rPh>
    <phoneticPr fontId="4"/>
  </si>
  <si>
    <t>当該申請に係る一般相談支援事業所（第五十一条の十九第一項に規定する一般相談支援事業所をいう。以下この項において同じ。）の従業者の知識及び技能並びに人員が、第五十一条の二十三第一項の主務省令で定める基準を満たしていないとき。</t>
    <rPh sb="7" eb="9">
      <t>イッパン</t>
    </rPh>
    <rPh sb="9" eb="11">
      <t>ソウダン</t>
    </rPh>
    <rPh sb="11" eb="13">
      <t>シエン</t>
    </rPh>
    <rPh sb="13" eb="16">
      <t>ジギョウショ</t>
    </rPh>
    <rPh sb="17" eb="18">
      <t>ダイ</t>
    </rPh>
    <rPh sb="18" eb="20">
      <t>ゴジュウ</t>
    </rPh>
    <rPh sb="20" eb="21">
      <t>イチ</t>
    </rPh>
    <rPh sb="21" eb="22">
      <t>ジョウ</t>
    </rPh>
    <rPh sb="23" eb="24">
      <t>ジュウ</t>
    </rPh>
    <rPh sb="24" eb="25">
      <t>キュウ</t>
    </rPh>
    <rPh sb="25" eb="26">
      <t>ダイ</t>
    </rPh>
    <rPh sb="26" eb="27">
      <t>イチ</t>
    </rPh>
    <rPh sb="27" eb="28">
      <t>コウ</t>
    </rPh>
    <rPh sb="29" eb="31">
      <t>キテイ</t>
    </rPh>
    <rPh sb="33" eb="42">
      <t>イッパンソウダンシエンジギョウショ</t>
    </rPh>
    <rPh sb="46" eb="48">
      <t>イカ</t>
    </rPh>
    <rPh sb="50" eb="51">
      <t>コウ</t>
    </rPh>
    <rPh sb="55" eb="56">
      <t>オナ</t>
    </rPh>
    <rPh sb="77" eb="78">
      <t>ダイ</t>
    </rPh>
    <rPh sb="78" eb="80">
      <t>ゴジュウ</t>
    </rPh>
    <rPh sb="80" eb="81">
      <t>イチ</t>
    </rPh>
    <rPh sb="81" eb="82">
      <t>ジョウ</t>
    </rPh>
    <phoneticPr fontId="4"/>
  </si>
  <si>
    <t>申請者が、第五十一条の二十三第二項の主務省令で定める指定地域相談相談の事業の運営に関する基準に従って適正な一般相談支援事業の運営をすることができないと認められるとき。</t>
    <rPh sb="5" eb="6">
      <t>ダイ</t>
    </rPh>
    <rPh sb="6" eb="8">
      <t>ゴジュウ</t>
    </rPh>
    <rPh sb="8" eb="9">
      <t>イチ</t>
    </rPh>
    <rPh sb="9" eb="10">
      <t>ジョウ</t>
    </rPh>
    <rPh sb="11" eb="13">
      <t>ニジュウ</t>
    </rPh>
    <rPh sb="13" eb="14">
      <t>サン</t>
    </rPh>
    <rPh sb="14" eb="15">
      <t>ダイ</t>
    </rPh>
    <rPh sb="15" eb="16">
      <t>ニ</t>
    </rPh>
    <rPh sb="16" eb="17">
      <t>コウ</t>
    </rPh>
    <rPh sb="18" eb="21">
      <t>シュムショウ</t>
    </rPh>
    <rPh sb="21" eb="22">
      <t>レイ</t>
    </rPh>
    <rPh sb="23" eb="24">
      <t>サダ</t>
    </rPh>
    <rPh sb="26" eb="28">
      <t>シテイ</t>
    </rPh>
    <rPh sb="28" eb="30">
      <t>チイキ</t>
    </rPh>
    <rPh sb="30" eb="34">
      <t>ソウダンソウダン</t>
    </rPh>
    <rPh sb="35" eb="37">
      <t>ジギョウ</t>
    </rPh>
    <rPh sb="38" eb="40">
      <t>ウンエイ</t>
    </rPh>
    <rPh sb="41" eb="42">
      <t>カン</t>
    </rPh>
    <rPh sb="44" eb="46">
      <t>キジュン</t>
    </rPh>
    <rPh sb="53" eb="55">
      <t>イッパン</t>
    </rPh>
    <rPh sb="55" eb="57">
      <t>ソウダン</t>
    </rPh>
    <rPh sb="57" eb="59">
      <t>シエン</t>
    </rPh>
    <phoneticPr fontId="4"/>
  </si>
  <si>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一般相談支援事業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一般相談支援事業者（第五十一条の十四第一項に規定する指定一般相談支援事業者をいう。以下この項において同じ。）の指定の取消しのうち当該指定の取消しの処分の理由となった事実及び当該事実の発生を防止するための当該指定一般相談支援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rPh sb="205" eb="214">
      <t>イッパンソウダンシエンジギョウショ</t>
    </rPh>
    <rPh sb="384" eb="393">
      <t>イッパンソウダンシエンジギョウシャ</t>
    </rPh>
    <rPh sb="394" eb="395">
      <t>ダイ</t>
    </rPh>
    <rPh sb="395" eb="397">
      <t>ゴジュウ</t>
    </rPh>
    <rPh sb="397" eb="398">
      <t>イチ</t>
    </rPh>
    <rPh sb="398" eb="399">
      <t>ジョウ</t>
    </rPh>
    <rPh sb="400" eb="401">
      <t>ジュウ</t>
    </rPh>
    <rPh sb="401" eb="402">
      <t>ヨン</t>
    </rPh>
    <rPh sb="402" eb="403">
      <t>ダイ</t>
    </rPh>
    <rPh sb="403" eb="404">
      <t>イチ</t>
    </rPh>
    <rPh sb="404" eb="405">
      <t>コウ</t>
    </rPh>
    <rPh sb="406" eb="408">
      <t>キテイ</t>
    </rPh>
    <rPh sb="410" eb="412">
      <t>シテイ</t>
    </rPh>
    <rPh sb="412" eb="421">
      <t>イッパンソウダンシエンジギョウシャ</t>
    </rPh>
    <rPh sb="425" eb="427">
      <t>イカ</t>
    </rPh>
    <rPh sb="429" eb="430">
      <t>コウ</t>
    </rPh>
    <rPh sb="434" eb="435">
      <t>オナ</t>
    </rPh>
    <rPh sb="489" eb="498">
      <t>イッパンソウダンシエンジギョウシャ</t>
    </rPh>
    <phoneticPr fontId="4"/>
  </si>
  <si>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一般相談支援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rPh sb="413" eb="422">
      <t>イッパンソウダンシエンジギョウシャ</t>
    </rPh>
    <phoneticPr fontId="4"/>
  </si>
  <si>
    <t>申請者が、指定の申請前五年以内に相談支援に関し不正又は著しく不当な行為をした者であるとき。</t>
    <rPh sb="16" eb="18">
      <t>ソウダン</t>
    </rPh>
    <rPh sb="18" eb="20">
      <t>シエン</t>
    </rPh>
    <phoneticPr fontId="4"/>
  </si>
  <si>
    <t>申請者が、法人で、その役員等のうちに第五号から第六号まで、第八号、第九号又は前号のいずれかに該当する者のあるものであるとき。</t>
    <rPh sb="19" eb="20">
      <t>ゴ</t>
    </rPh>
    <rPh sb="33" eb="34">
      <t>ダイ</t>
    </rPh>
    <rPh sb="34" eb="35">
      <t>キュウ</t>
    </rPh>
    <rPh sb="35" eb="36">
      <t>ゴウ</t>
    </rPh>
    <rPh sb="36" eb="37">
      <t>マタ</t>
    </rPh>
    <phoneticPr fontId="4"/>
  </si>
  <si>
    <t>（別紙④：　特定相談支援事業者向け）</t>
    <rPh sb="1" eb="3">
      <t>ベッシ</t>
    </rPh>
    <rPh sb="6" eb="8">
      <t>トクテイ</t>
    </rPh>
    <rPh sb="8" eb="10">
      <t>ソウダン</t>
    </rPh>
    <rPh sb="10" eb="12">
      <t>シエン</t>
    </rPh>
    <rPh sb="12" eb="15">
      <t>ジギョウシャ</t>
    </rPh>
    <rPh sb="15" eb="16">
      <t>ム</t>
    </rPh>
    <phoneticPr fontId="74"/>
  </si>
  <si>
    <t>障害者の日常生活及び社会生活を総合的に支援するための法律第５１条の２０第２項において準用する
同法第３６条第３項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5" eb="36">
      <t>ダイ</t>
    </rPh>
    <rPh sb="37" eb="38">
      <t>コウ</t>
    </rPh>
    <phoneticPr fontId="74"/>
  </si>
  <si>
    <t>当該申請に係る特定相談支援事業所（第五十一条の二十第一項に規定する特定相談支援事業所をいう。以下この項において同じ。）の従業者の知識及び技能並びに人員が、第五十一条の二十四第一項の主務省令で定める基準を満たしていないとき。</t>
    <rPh sb="7" eb="13">
      <t>トクテイソウダンシエン</t>
    </rPh>
    <rPh sb="13" eb="16">
      <t>ジギョウショ</t>
    </rPh>
    <rPh sb="17" eb="18">
      <t>ダイ</t>
    </rPh>
    <rPh sb="18" eb="20">
      <t>ゴジュウ</t>
    </rPh>
    <rPh sb="20" eb="21">
      <t>イチ</t>
    </rPh>
    <rPh sb="21" eb="22">
      <t>ジョウ</t>
    </rPh>
    <rPh sb="23" eb="25">
      <t>ニジュウ</t>
    </rPh>
    <rPh sb="25" eb="26">
      <t>ダイ</t>
    </rPh>
    <rPh sb="26" eb="28">
      <t>イッコウ</t>
    </rPh>
    <rPh sb="29" eb="31">
      <t>キテイ</t>
    </rPh>
    <rPh sb="33" eb="35">
      <t>トクテイ</t>
    </rPh>
    <rPh sb="77" eb="78">
      <t>ダイ</t>
    </rPh>
    <rPh sb="78" eb="80">
      <t>ゴジュウ</t>
    </rPh>
    <rPh sb="80" eb="81">
      <t>イチ</t>
    </rPh>
    <rPh sb="81" eb="82">
      <t>ジョウ</t>
    </rPh>
    <rPh sb="83" eb="85">
      <t>ニジュウ</t>
    </rPh>
    <rPh sb="85" eb="86">
      <t>ヨン</t>
    </rPh>
    <rPh sb="86" eb="87">
      <t>ダイ</t>
    </rPh>
    <rPh sb="87" eb="89">
      <t>イッコウ</t>
    </rPh>
    <rPh sb="90" eb="92">
      <t>シュム</t>
    </rPh>
    <rPh sb="92" eb="94">
      <t>ショウレイ</t>
    </rPh>
    <phoneticPr fontId="4"/>
  </si>
  <si>
    <t>申請者が、第五十一条の二十四第二項の主務省令で定める指定計画相談相談の事業の運営に関する基準に従って適正な特定相談支援事業の運営をすることができないと認められるとき。</t>
    <rPh sb="6" eb="10">
      <t>ゴジュウイチジョウ</t>
    </rPh>
    <rPh sb="11" eb="15">
      <t>ニジュウヨンダイ</t>
    </rPh>
    <rPh sb="15" eb="16">
      <t>ニ</t>
    </rPh>
    <rPh sb="16" eb="17">
      <t>コウ</t>
    </rPh>
    <rPh sb="18" eb="21">
      <t>シュムショウ</t>
    </rPh>
    <rPh sb="21" eb="22">
      <t>レイ</t>
    </rPh>
    <rPh sb="26" eb="28">
      <t>シテイ</t>
    </rPh>
    <rPh sb="28" eb="30">
      <t>ケイカク</t>
    </rPh>
    <rPh sb="30" eb="34">
      <t>ソウダンソウダン</t>
    </rPh>
    <rPh sb="35" eb="37">
      <t>ジギョウ</t>
    </rPh>
    <rPh sb="53" eb="55">
      <t>トクテイ</t>
    </rPh>
    <rPh sb="55" eb="57">
      <t>ソウダン</t>
    </rPh>
    <rPh sb="57" eb="59">
      <t>シエン</t>
    </rPh>
    <phoneticPr fontId="4"/>
  </si>
  <si>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特定相談支援事業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特定相談支援事業者（第五十一条の十七第一項第一号に規定する指定特定相談支援事業者をいう。以下この項において同じ。）の指定の取消しのうち当該指定の取消しの処分の理由となった事実及び当該事実の発生を防止するための当該指定特定相談支援事業者による業務管理体制の整備についての取組の状況その他の当該事実に関して当該指定特定相談支援事業者が有していた責任の程度を考慮して、この号本文に規定する指定の取消しに該当しないこととすることが相当であると認められるものとして主務省令で定めるものに該当する場合を除く。</t>
    <rPh sb="205" eb="207">
      <t>トクテイ</t>
    </rPh>
    <rPh sb="381" eb="383">
      <t>シテイ</t>
    </rPh>
    <rPh sb="491" eb="497">
      <t>トクテイソウダンシエン</t>
    </rPh>
    <phoneticPr fontId="4"/>
  </si>
  <si>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特定相談支援事業者の指定の取消しのうち当該指定の取消しの処分の理由となった事実及び当該事実の発生を防止するための当該指定特定相談支援事業者による業務管理体制の整備についての取組の状況その他の当該事実に関して当該指定特定相談支援事業者が有していた責任の程度を考慮して、この号本文に規定する指定の取消しに該当しないこととすることが相当であると認められるものとして主務省令で定めるものに該当する場合を除く。</t>
    <rPh sb="413" eb="415">
      <t>トクテイ</t>
    </rPh>
    <rPh sb="415" eb="417">
      <t>ソウダン</t>
    </rPh>
    <rPh sb="417" eb="419">
      <t>シエン</t>
    </rPh>
    <phoneticPr fontId="4"/>
  </si>
  <si>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又は市町村長が当該申請者に当該検査が行われた日から十日以内に特定の日を通知した場合における当該特定の日をいう。）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rPh sb="182" eb="183">
      <t>マタ</t>
    </rPh>
    <rPh sb="184" eb="188">
      <t>シチョウソンチョウ</t>
    </rPh>
    <phoneticPr fontId="4"/>
  </si>
  <si>
    <t>申請者が、法人で、その役員等のうちに第五号から第六号まで、第八号、第九号又は前号のいずれかに該当する者のあるものであるとき。</t>
    <rPh sb="19" eb="20">
      <t>ゴ</t>
    </rPh>
    <rPh sb="33" eb="34">
      <t>ダイ</t>
    </rPh>
    <rPh sb="34" eb="36">
      <t>キュウゴウ</t>
    </rPh>
    <rPh sb="36" eb="37">
      <t>マタ</t>
    </rPh>
    <phoneticPr fontId="4"/>
  </si>
  <si>
    <t>児童福祉法第２４条の２８第２項</t>
    <rPh sb="0" eb="2">
      <t>ジドウ</t>
    </rPh>
    <rPh sb="2" eb="4">
      <t>フクシ</t>
    </rPh>
    <rPh sb="4" eb="5">
      <t>ホウ</t>
    </rPh>
    <rPh sb="5" eb="6">
      <t>ダイ</t>
    </rPh>
    <rPh sb="8" eb="9">
      <t>ジョウ</t>
    </rPh>
    <rPh sb="12" eb="13">
      <t>ダイ</t>
    </rPh>
    <rPh sb="14" eb="15">
      <t>コウ</t>
    </rPh>
    <phoneticPr fontId="74"/>
  </si>
  <si>
    <t>当該申請に係る障害児相談支援事業所（第二十四条の二十八第一項に規定する障害児相談支援事業所をいう。以下この項において同じ。）の従業者の知識及び技能並びに人員が、第二十四条の三十一第一項の内閣府令で定める基準を満たしていないとき。</t>
    <phoneticPr fontId="4"/>
  </si>
  <si>
    <t>申請者が、第二十四条の三十一第二項の内閣府令で定める指定障害児相談支援の事業の運営に関する基準に従って適正な障害児相談支援事業の運営をすることができないと認められるとき。</t>
    <rPh sb="54" eb="56">
      <t>ショウガイ</t>
    </rPh>
    <rPh sb="56" eb="57">
      <t>ジ</t>
    </rPh>
    <rPh sb="57" eb="59">
      <t>ソウダン</t>
    </rPh>
    <rPh sb="59" eb="61">
      <t>シエン</t>
    </rPh>
    <rPh sb="61" eb="63">
      <t>ジギョウ</t>
    </rPh>
    <phoneticPr fontId="4"/>
  </si>
  <si>
    <t>申請者が、第二十四条の三十六又は第三十三条の十八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障害児相談支援事業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児相談支援事業者（第二十四条の二十六第一項第一号に規定する指定障害児相談支援事業者をいう。以下この項において同じ。）の指定の取消しのうち当該指定の取消しの処分の理由となった事実及び当該事実の発生を防止するための当該指定障害児相談支援事業者による業務管理体制の整備についての取組の状況その他の当該事実に関して当該指定障害児相談支援事業者が有していた責任の程度を考慮して、この号本文に規定する指定の取消しに該当しないこととすることが相当であると認められるものとして内閣府令で定めるものに該当する場合を除く。</t>
    <phoneticPr fontId="4"/>
  </si>
  <si>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内閣府令で定めるもの（以下この号において「申請者の親会社等」という。）、申請者の親会社等が株式の所有その他の事由を通じてその事業を実質的に支配し、若しくはその事業に重要な影響を与える関係にある者として内閣府令で定めるもの又は当該申請者が株式の所有その他の事由を通じてその事業を実質的に支配し、若しくはその事業に重要な影響を与える関係にある者として内閣府令で定めるもののうち、当該申請者と内閣府令で定める密接な関係を有する法人をいう。）が、第二十四条の三十六又は第三十三条の十八第六項の規定により指定を取り消され、その取消しの日から起算して五年を経過していないとき。ただし、当該指定の取消しが、指定障害児相談支援事業者の指定の取消しのうち当該指定の取消しの処分の理由となった事実及び当該事実の発生を防止するための当該指定障害児相談支援事業者による業務管理体制の整備についての取組の状況その他の当該事実に関して当該指定障害児相談支援事業者が有していた責任の程度を考慮して、この号本文に規定する指定の取消しに該当しないこととすることが相当であると認められるものとして内閣府令で定めるものに該当する場合を除く。</t>
    <rPh sb="453" eb="455">
      <t>トウガイ</t>
    </rPh>
    <rPh sb="501" eb="503">
      <t>トウガイ</t>
    </rPh>
    <rPh sb="578" eb="581">
      <t>ナイカクフ</t>
    </rPh>
    <phoneticPr fontId="4"/>
  </si>
  <si>
    <t>申請者が、第二十四条の三十六又は第三十三条の十八第六項の規定による指定の取消しの処分に係る行政手続法第十五条の規定による通知があった日から当該処分をする日又は処分をしないことを決定する日までの間に第二十四条の三十二第二項の規定による事業の廃止の届出をした者（当該事業の廃止について相当の理由がある者を除く。）で、当該届出の日から起算して五年を経過しないものであるとき。</t>
    <phoneticPr fontId="4"/>
  </si>
  <si>
    <t>申請者が、第二十四条の三十四第一項の規定による検査が行われた日から聴聞決定予定日（当該検査の結果に基づき第二十四条の三十六の規定による指定の取消しの処分に係る聴聞を行うか否かの決定をすることが見込まれる日として内閣府令で定めるところにより市町村長が当該申請者に当該検査が行われた日から十日以内に特定の日を通知した場合における当該特定の日をいう。）までの間に第二十四条の三十二第二項の規定による事業の廃止の届出をした者（当該事業の廃止について相当の理由がある者を除く。）で、当該届出の日から起算して五年を経過しないものであるとき。</t>
    <rPh sb="105" eb="108">
      <t>ナイカクフ</t>
    </rPh>
    <rPh sb="119" eb="123">
      <t>シチョウソンチョウ</t>
    </rPh>
    <phoneticPr fontId="4"/>
  </si>
  <si>
    <t>申請者が、指定の申請前五年以内に障害児相談支援に関し不正又は著しく不当な行為をした者であるとき。</t>
    <rPh sb="16" eb="19">
      <t>ショウガイジ</t>
    </rPh>
    <rPh sb="19" eb="21">
      <t>ソウダン</t>
    </rPh>
    <rPh sb="21" eb="23">
      <t>シエン</t>
    </rPh>
    <phoneticPr fontId="4"/>
  </si>
  <si>
    <t>申請者が、法人で、その役員等のうちに第四号から第六号まで又は第九号から前号のいずれかに該当する者のあるものであるとき。</t>
    <phoneticPr fontId="4"/>
  </si>
  <si>
    <t>(参考様式８)</t>
    <phoneticPr fontId="4"/>
  </si>
  <si>
    <t>別紙⑥：　障害児相談支援事業者向け</t>
    <rPh sb="0" eb="2">
      <t>ベッシ</t>
    </rPh>
    <rPh sb="5" eb="8">
      <t>ショウガイジ</t>
    </rPh>
    <rPh sb="8" eb="10">
      <t>ソウダン</t>
    </rPh>
    <rPh sb="10" eb="12">
      <t>シエン</t>
    </rPh>
    <rPh sb="12" eb="15">
      <t>ジギョウシャ</t>
    </rPh>
    <rPh sb="15" eb="16">
      <t>ム</t>
    </rPh>
    <phoneticPr fontId="4"/>
  </si>
  <si>
    <t>（別紙⑥：　障害児相談支援事業者向け）</t>
    <rPh sb="1" eb="3">
      <t>ベッシ</t>
    </rPh>
    <rPh sb="6" eb="9">
      <t>ショウガイジ</t>
    </rPh>
    <rPh sb="9" eb="11">
      <t>ソウダン</t>
    </rPh>
    <rPh sb="11" eb="13">
      <t>シエン</t>
    </rPh>
    <rPh sb="13" eb="16">
      <t>ジギョウシャ</t>
    </rPh>
    <rPh sb="16" eb="17">
      <t>ム</t>
    </rPh>
    <phoneticPr fontId="74"/>
  </si>
  <si>
    <t>サービス種別</t>
    <rPh sb="4" eb="6">
      <t>シュベツ</t>
    </rPh>
    <phoneticPr fontId="80"/>
  </si>
  <si>
    <t>事業所名</t>
    <rPh sb="0" eb="3">
      <t>ジギョウショ</t>
    </rPh>
    <rPh sb="3" eb="4">
      <t>メイ</t>
    </rPh>
    <phoneticPr fontId="80"/>
  </si>
  <si>
    <t>(1)記載する期間</t>
    <rPh sb="3" eb="5">
      <t>キサイ</t>
    </rPh>
    <rPh sb="7" eb="9">
      <t>キカン</t>
    </rPh>
    <phoneticPr fontId="4"/>
  </si>
  <si>
    <t>(2)予定/実績の別</t>
    <rPh sb="3" eb="5">
      <t>ヨテイ</t>
    </rPh>
    <rPh sb="6" eb="8">
      <t>ジッセキ</t>
    </rPh>
    <rPh sb="9" eb="10">
      <t>ベツ</t>
    </rPh>
    <phoneticPr fontId="4"/>
  </si>
  <si>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80"/>
  </si>
  <si>
    <t>時間/週</t>
    <rPh sb="0" eb="2">
      <t>ジカン</t>
    </rPh>
    <rPh sb="3" eb="4">
      <t>シュウ</t>
    </rPh>
    <phoneticPr fontId="4"/>
  </si>
  <si>
    <t>時間/月</t>
    <rPh sb="0" eb="2">
      <t>ジカン</t>
    </rPh>
    <rPh sb="3" eb="4">
      <t>ツキ</t>
    </rPh>
    <phoneticPr fontId="4"/>
  </si>
  <si>
    <t>No.</t>
    <phoneticPr fontId="4"/>
  </si>
  <si>
    <t>(4)職種</t>
    <rPh sb="3" eb="5">
      <t>ショクシュ</t>
    </rPh>
    <phoneticPr fontId="4"/>
  </si>
  <si>
    <t>(5)勤務形態</t>
    <rPh sb="3" eb="5">
      <t>キンム</t>
    </rPh>
    <rPh sb="5" eb="7">
      <t>ケイタイ</t>
    </rPh>
    <phoneticPr fontId="4"/>
  </si>
  <si>
    <t>(6)資格</t>
    <rPh sb="3" eb="5">
      <t>シカク</t>
    </rPh>
    <phoneticPr fontId="4"/>
  </si>
  <si>
    <t>(7)氏名</t>
    <rPh sb="3" eb="5">
      <t>シメイ</t>
    </rPh>
    <phoneticPr fontId="4"/>
  </si>
  <si>
    <t>(8)</t>
    <phoneticPr fontId="4"/>
  </si>
  <si>
    <t>(9)勤務時間数合計</t>
    <rPh sb="3" eb="5">
      <t>キンム</t>
    </rPh>
    <rPh sb="5" eb="7">
      <t>ジカン</t>
    </rPh>
    <rPh sb="7" eb="8">
      <t>スウ</t>
    </rPh>
    <rPh sb="8" eb="10">
      <t>ゴウケイ</t>
    </rPh>
    <phoneticPr fontId="4"/>
  </si>
  <si>
    <t>(10)週平均の勤務時間数</t>
    <rPh sb="4" eb="7">
      <t>シュウヘイキン</t>
    </rPh>
    <rPh sb="8" eb="10">
      <t>キンム</t>
    </rPh>
    <rPh sb="10" eb="12">
      <t>ジカン</t>
    </rPh>
    <rPh sb="12" eb="13">
      <t>スウ</t>
    </rPh>
    <phoneticPr fontId="4"/>
  </si>
  <si>
    <t>(11)兼務状況
（兼務先／兼務する職務の内容）等</t>
    <phoneticPr fontId="4"/>
  </si>
  <si>
    <t>第５週</t>
    <rPh sb="0" eb="1">
      <t>ダイ</t>
    </rPh>
    <rPh sb="2" eb="3">
      <t>シュウ</t>
    </rPh>
    <phoneticPr fontId="4"/>
  </si>
  <si>
    <t>サービス提供時間</t>
    <rPh sb="4" eb="6">
      <t>テイキョウ</t>
    </rPh>
    <rPh sb="6" eb="8">
      <t>ジカン</t>
    </rPh>
    <phoneticPr fontId="4"/>
  </si>
  <si>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80"/>
  </si>
  <si>
    <t>　(1) 「４週」・「暦月」のいずれかを選択してください。</t>
    <rPh sb="7" eb="8">
      <t>シュウ</t>
    </rPh>
    <rPh sb="11" eb="12">
      <t>レキ</t>
    </rPh>
    <rPh sb="12" eb="13">
      <t>ツキ</t>
    </rPh>
    <rPh sb="20" eb="22">
      <t>センタク</t>
    </rPh>
    <phoneticPr fontId="80"/>
  </si>
  <si>
    <t>　(2) 「予定」・「実績」のいずれかを選択してください。</t>
    <rPh sb="6" eb="8">
      <t>ヨテイ</t>
    </rPh>
    <rPh sb="11" eb="13">
      <t>ジッセキ</t>
    </rPh>
    <rPh sb="20" eb="22">
      <t>センタク</t>
    </rPh>
    <phoneticPr fontId="80"/>
  </si>
  <si>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80"/>
  </si>
  <si>
    <t>　(4) 従業者の職種を入力してください。</t>
    <rPh sb="5" eb="8">
      <t>ジュウギョウシャ</t>
    </rPh>
    <rPh sb="9" eb="11">
      <t>ショクシュ</t>
    </rPh>
    <rPh sb="12" eb="14">
      <t>ニュウリョク</t>
    </rPh>
    <phoneticPr fontId="80"/>
  </si>
  <si>
    <t xml:space="preserve"> 　　 記入の順序は、職種ごとにまとめてください。</t>
    <rPh sb="4" eb="6">
      <t>キニュウ</t>
    </rPh>
    <rPh sb="7" eb="9">
      <t>ジュンジョ</t>
    </rPh>
    <rPh sb="11" eb="13">
      <t>ショクシュ</t>
    </rPh>
    <phoneticPr fontId="80"/>
  </si>
  <si>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8"/>
  </si>
  <si>
    <t>記号</t>
    <rPh sb="0" eb="2">
      <t>キゴウ</t>
    </rPh>
    <phoneticPr fontId="80"/>
  </si>
  <si>
    <t>区分</t>
    <rPh sb="0" eb="2">
      <t>クブン</t>
    </rPh>
    <phoneticPr fontId="80"/>
  </si>
  <si>
    <t>A</t>
  </si>
  <si>
    <t>常勤で専従</t>
    <rPh sb="0" eb="2">
      <t>ジョウキン</t>
    </rPh>
    <rPh sb="3" eb="5">
      <t>センジュウ</t>
    </rPh>
    <phoneticPr fontId="80"/>
  </si>
  <si>
    <t>B</t>
  </si>
  <si>
    <t>常勤で兼務</t>
    <rPh sb="0" eb="2">
      <t>ジョウキン</t>
    </rPh>
    <rPh sb="3" eb="5">
      <t>ケンム</t>
    </rPh>
    <phoneticPr fontId="80"/>
  </si>
  <si>
    <t>C</t>
  </si>
  <si>
    <t>非常勤で専従</t>
    <rPh sb="0" eb="3">
      <t>ヒジョウキン</t>
    </rPh>
    <rPh sb="4" eb="6">
      <t>センジュウ</t>
    </rPh>
    <phoneticPr fontId="80"/>
  </si>
  <si>
    <t>D</t>
  </si>
  <si>
    <t>非常勤で兼務</t>
    <rPh sb="0" eb="3">
      <t>ヒジョウキン</t>
    </rPh>
    <rPh sb="4" eb="6">
      <t>ケンム</t>
    </rPh>
    <phoneticPr fontId="80"/>
  </si>
  <si>
    <t>（注）常勤・非常勤の区分について</t>
    <rPh sb="1" eb="2">
      <t>チュウ</t>
    </rPh>
    <rPh sb="3" eb="5">
      <t>ジョウキン</t>
    </rPh>
    <rPh sb="6" eb="9">
      <t>ヒジョウキン</t>
    </rPh>
    <rPh sb="10" eb="12">
      <t>クブン</t>
    </rPh>
    <phoneticPr fontId="80"/>
  </si>
  <si>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80"/>
  </si>
  <si>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80"/>
  </si>
  <si>
    <t>　(6) 従業者の保有する資格を入力してください。</t>
    <rPh sb="5" eb="8">
      <t>ジュウギョウシャ</t>
    </rPh>
    <rPh sb="9" eb="11">
      <t>ホユウ</t>
    </rPh>
    <rPh sb="13" eb="15">
      <t>シカク</t>
    </rPh>
    <rPh sb="16" eb="18">
      <t>ニュウリョク</t>
    </rPh>
    <phoneticPr fontId="80"/>
  </si>
  <si>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80"/>
  </si>
  <si>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80"/>
  </si>
  <si>
    <t>　(7) 従業者の氏名を記入してください。</t>
    <rPh sb="5" eb="8">
      <t>ジュウギョウシャ</t>
    </rPh>
    <rPh sb="9" eb="11">
      <t>シメイ</t>
    </rPh>
    <rPh sb="12" eb="14">
      <t>キニュウ</t>
    </rPh>
    <phoneticPr fontId="80"/>
  </si>
  <si>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80"/>
  </si>
  <si>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80"/>
  </si>
  <si>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4"/>
  </si>
  <si>
    <t>※指定基準の確認に際しては、４週分の入力で差し支えありません。</t>
    <rPh sb="1" eb="5">
      <t>シテイキジュン</t>
    </rPh>
    <rPh sb="15" eb="17">
      <t>シュウブン</t>
    </rPh>
    <rPh sb="18" eb="20">
      <t>ニュウリョク</t>
    </rPh>
    <rPh sb="21" eb="22">
      <t>サ</t>
    </rPh>
    <rPh sb="23" eb="24">
      <t>ツカ</t>
    </rPh>
    <phoneticPr fontId="4"/>
  </si>
  <si>
    <t>　(10) 従業者ごとに、合計勤務時間数を入力してください。</t>
    <rPh sb="6" eb="9">
      <t>ジュウギョウシャ</t>
    </rPh>
    <rPh sb="13" eb="15">
      <t>ゴウケイ</t>
    </rPh>
    <rPh sb="15" eb="17">
      <t>キンム</t>
    </rPh>
    <rPh sb="17" eb="20">
      <t>ジカンスウ</t>
    </rPh>
    <rPh sb="21" eb="23">
      <t>ニュウリョク</t>
    </rPh>
    <phoneticPr fontId="80"/>
  </si>
  <si>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80"/>
  </si>
  <si>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80"/>
  </si>
  <si>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80"/>
  </si>
  <si>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80"/>
  </si>
  <si>
    <t>　　　 その他、特記事項欄としてもご活用ください。</t>
    <rPh sb="6" eb="7">
      <t>タ</t>
    </rPh>
    <rPh sb="8" eb="10">
      <t>トッキ</t>
    </rPh>
    <rPh sb="10" eb="12">
      <t>ジコウ</t>
    </rPh>
    <rPh sb="12" eb="13">
      <t>ラン</t>
    </rPh>
    <rPh sb="18" eb="20">
      <t>カツヨウ</t>
    </rPh>
    <phoneticPr fontId="8"/>
  </si>
  <si>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4"/>
  </si>
  <si>
    <t xml:space="preserve"> （14) 必要項目を満たしていれば、各事業所で使用するシフト表等をもって代替書類として差し支えありません。</t>
    <phoneticPr fontId="4"/>
  </si>
  <si>
    <t>居宅介護</t>
  </si>
  <si>
    <t>※選択肢にない職種については直接入力してください</t>
    <phoneticPr fontId="81"/>
  </si>
  <si>
    <t>管理者</t>
    <rPh sb="0" eb="3">
      <t>カンリシャ</t>
    </rPh>
    <phoneticPr fontId="81"/>
  </si>
  <si>
    <t>サービス提供責任者</t>
    <rPh sb="4" eb="6">
      <t>テイキョウ</t>
    </rPh>
    <rPh sb="6" eb="9">
      <t>セキニンシャ</t>
    </rPh>
    <phoneticPr fontId="81"/>
  </si>
  <si>
    <t>従業者</t>
    <rPh sb="0" eb="3">
      <t>ジュウギョウシャ</t>
    </rPh>
    <phoneticPr fontId="81"/>
  </si>
  <si>
    <t>E</t>
    <phoneticPr fontId="47"/>
  </si>
  <si>
    <t>F</t>
    <phoneticPr fontId="47"/>
  </si>
  <si>
    <t>G</t>
    <phoneticPr fontId="47"/>
  </si>
  <si>
    <t>H</t>
    <phoneticPr fontId="47"/>
  </si>
  <si>
    <t>I</t>
    <phoneticPr fontId="47"/>
  </si>
  <si>
    <t>J</t>
    <phoneticPr fontId="47"/>
  </si>
  <si>
    <t>＜人員に関する基準＞</t>
    <rPh sb="1" eb="3">
      <t>ジンイン</t>
    </rPh>
    <rPh sb="4" eb="5">
      <t>カン</t>
    </rPh>
    <rPh sb="7" eb="9">
      <t>キジュン</t>
    </rPh>
    <phoneticPr fontId="4"/>
  </si>
  <si>
    <t>（新規申請の場合は推定数）</t>
    <phoneticPr fontId="47"/>
  </si>
  <si>
    <t>○サービス提供責任者</t>
    <rPh sb="5" eb="7">
      <t>テイキョウ</t>
    </rPh>
    <rPh sb="7" eb="10">
      <t>セキニンシャ</t>
    </rPh>
    <phoneticPr fontId="47"/>
  </si>
  <si>
    <t>合計</t>
    <rPh sb="0" eb="2">
      <t>ゴウケイ</t>
    </rPh>
    <phoneticPr fontId="47"/>
  </si>
  <si>
    <t>区分</t>
    <rPh sb="0" eb="2">
      <t>クブン</t>
    </rPh>
    <phoneticPr fontId="47"/>
  </si>
  <si>
    <t>各区分の値とそれに基づく配置数</t>
    <phoneticPr fontId="81"/>
  </si>
  <si>
    <t>必要な配置数</t>
    <rPh sb="0" eb="2">
      <t>ヒツヨウ</t>
    </rPh>
    <rPh sb="3" eb="6">
      <t>ハイチスウ</t>
    </rPh>
    <phoneticPr fontId="47"/>
  </si>
  <si>
    <t>利用者数（通院等乗降介助以外）</t>
    <rPh sb="0" eb="3">
      <t>リヨウシャ</t>
    </rPh>
    <rPh sb="3" eb="4">
      <t>スウ</t>
    </rPh>
    <phoneticPr fontId="47"/>
  </si>
  <si>
    <t>常勤換算方法によらない場合</t>
    <phoneticPr fontId="81"/>
  </si>
  <si>
    <t>サービス提供時間が450時間又はその端数を増すごとに1人以上</t>
    <phoneticPr fontId="81"/>
  </si>
  <si>
    <t>h</t>
    <phoneticPr fontId="47"/>
  </si>
  <si>
    <t>利用者数（通院等乗降介助）</t>
    <rPh sb="0" eb="3">
      <t>リヨウシャ</t>
    </rPh>
    <rPh sb="3" eb="4">
      <t>スウ</t>
    </rPh>
    <phoneticPr fontId="47"/>
  </si>
  <si>
    <t>従業者数が10人又はその端数を増すごとに1人以上</t>
    <phoneticPr fontId="81"/>
  </si>
  <si>
    <t>人</t>
    <rPh sb="0" eb="1">
      <t>ニン</t>
    </rPh>
    <phoneticPr fontId="47"/>
  </si>
  <si>
    <t>利用者数が40人又はその端数を増すごとに1人以上</t>
    <phoneticPr fontId="81"/>
  </si>
  <si>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7"/>
  </si>
  <si>
    <t>（平均利用者数）</t>
    <phoneticPr fontId="47"/>
  </si>
  <si>
    <t>常勤換算方法による場合</t>
  </si>
  <si>
    <t>次の条件を満たす場合は「○」を選択→</t>
    <rPh sb="0" eb="1">
      <t>ツギ</t>
    </rPh>
    <rPh sb="2" eb="4">
      <t>ジョウケン</t>
    </rPh>
    <rPh sb="5" eb="6">
      <t>ミ</t>
    </rPh>
    <rPh sb="8" eb="10">
      <t>バアイ</t>
    </rPh>
    <rPh sb="15" eb="17">
      <t>センタク</t>
    </rPh>
    <phoneticPr fontId="81"/>
  </si>
  <si>
    <t>①常勤のサービス提供責任者を３人以上配置</t>
    <phoneticPr fontId="81"/>
  </si>
  <si>
    <t>②サービス提供責任者の業務に主として従事する者を1人以上配置</t>
    <phoneticPr fontId="81"/>
  </si>
  <si>
    <t>③サービス提供責任者が行う業務が効率的に行われている</t>
    <phoneticPr fontId="81"/>
  </si>
  <si>
    <t>＜人員基準に関する実人数集計＞</t>
    <rPh sb="1" eb="5">
      <t>ジンインキジュン</t>
    </rPh>
    <rPh sb="6" eb="7">
      <t>カン</t>
    </rPh>
    <rPh sb="9" eb="10">
      <t>ジツ</t>
    </rPh>
    <rPh sb="10" eb="12">
      <t>ニンズウ</t>
    </rPh>
    <rPh sb="12" eb="14">
      <t>シュウケイ</t>
    </rPh>
    <phoneticPr fontId="4"/>
  </si>
  <si>
    <t>専従</t>
    <rPh sb="0" eb="2">
      <t>センジュウ</t>
    </rPh>
    <phoneticPr fontId="4"/>
  </si>
  <si>
    <t>専従</t>
    <rPh sb="0" eb="2">
      <t>センジュウ</t>
    </rPh>
    <phoneticPr fontId="47"/>
  </si>
  <si>
    <t>兼務</t>
    <rPh sb="0" eb="2">
      <t>ケンム</t>
    </rPh>
    <phoneticPr fontId="4"/>
  </si>
  <si>
    <t>兼務</t>
    <rPh sb="0" eb="2">
      <t>ケンム</t>
    </rPh>
    <phoneticPr fontId="47"/>
  </si>
  <si>
    <t>常勤</t>
    <rPh sb="0" eb="2">
      <t>ジョウキン</t>
    </rPh>
    <phoneticPr fontId="4"/>
  </si>
  <si>
    <t>非常勤</t>
    <rPh sb="0" eb="3">
      <t>ヒジョウキン</t>
    </rPh>
    <phoneticPr fontId="4"/>
  </si>
  <si>
    <t>常勤換算数</t>
    <rPh sb="0" eb="5">
      <t>ジョウキンカンサンスウ</t>
    </rPh>
    <phoneticPr fontId="81"/>
  </si>
  <si>
    <t>重度訪問介護</t>
    <rPh sb="0" eb="2">
      <t>ジュウド</t>
    </rPh>
    <rPh sb="2" eb="4">
      <t>ホウモン</t>
    </rPh>
    <rPh sb="4" eb="6">
      <t>カイゴ</t>
    </rPh>
    <phoneticPr fontId="81"/>
  </si>
  <si>
    <t>利用者数</t>
    <rPh sb="0" eb="3">
      <t>リヨウシャ</t>
    </rPh>
    <rPh sb="3" eb="4">
      <t>スウ</t>
    </rPh>
    <phoneticPr fontId="47"/>
  </si>
  <si>
    <t>サービス提供時間が1000時間又はその端数を増すごとに1人以上</t>
    <phoneticPr fontId="81"/>
  </si>
  <si>
    <t>（平均利用者数）</t>
    <phoneticPr fontId="81"/>
  </si>
  <si>
    <t>従業者数が20人又はその端数を増すごとに1人以上</t>
    <phoneticPr fontId="81"/>
  </si>
  <si>
    <t>利用者数が10人又はその端数を増すごとに1人以上</t>
    <phoneticPr fontId="81"/>
  </si>
  <si>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81"/>
  </si>
  <si>
    <t>同行援護</t>
    <rPh sb="0" eb="2">
      <t>ドウコウ</t>
    </rPh>
    <rPh sb="2" eb="4">
      <t>エンゴ</t>
    </rPh>
    <phoneticPr fontId="81"/>
  </si>
  <si>
    <t>従業者</t>
    <phoneticPr fontId="81"/>
  </si>
  <si>
    <t>（平均利用者数）</t>
  </si>
  <si>
    <t>行動援護</t>
    <rPh sb="0" eb="4">
      <t>コウドウエンゴ</t>
    </rPh>
    <phoneticPr fontId="81"/>
  </si>
  <si>
    <t>療養介護</t>
    <rPh sb="0" eb="2">
      <t>リョウヨウ</t>
    </rPh>
    <rPh sb="2" eb="4">
      <t>カイゴ</t>
    </rPh>
    <phoneticPr fontId="4"/>
  </si>
  <si>
    <t>サービス管理責任者</t>
    <rPh sb="4" eb="6">
      <t>カンリ</t>
    </rPh>
    <rPh sb="6" eb="9">
      <t>セキニンシャ</t>
    </rPh>
    <phoneticPr fontId="81"/>
  </si>
  <si>
    <t>医師</t>
    <rPh sb="0" eb="2">
      <t>イシ</t>
    </rPh>
    <phoneticPr fontId="81"/>
  </si>
  <si>
    <t>看護職員</t>
    <rPh sb="0" eb="4">
      <t>カンゴショクイン</t>
    </rPh>
    <phoneticPr fontId="8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</si>
  <si>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4"/>
  </si>
  <si>
    <t>計</t>
    <rPh sb="0" eb="1">
      <t>ケイ</t>
    </rPh>
    <phoneticPr fontId="4"/>
  </si>
  <si>
    <t>平均利用者数</t>
    <rPh sb="0" eb="2">
      <t>ヘイキン</t>
    </rPh>
    <rPh sb="2" eb="6">
      <t>リヨウシャスウ</t>
    </rPh>
    <phoneticPr fontId="4"/>
  </si>
  <si>
    <t>利用者延べ数</t>
    <rPh sb="3" eb="4">
      <t>ノ</t>
    </rPh>
    <phoneticPr fontId="4"/>
  </si>
  <si>
    <t>開所日数</t>
    <rPh sb="0" eb="2">
      <t>カイショ</t>
    </rPh>
    <rPh sb="2" eb="4">
      <t>ニッスウ</t>
    </rPh>
    <phoneticPr fontId="47"/>
  </si>
  <si>
    <t>生活支援員</t>
    <rPh sb="0" eb="5">
      <t>セイカツシエンイン</t>
    </rPh>
    <phoneticPr fontId="81"/>
  </si>
  <si>
    <t>生活介護</t>
    <rPh sb="0" eb="2">
      <t>セイカツ</t>
    </rPh>
    <rPh sb="2" eb="4">
      <t>カイゴ</t>
    </rPh>
    <phoneticPr fontId="4"/>
  </si>
  <si>
    <t>平均障害支援区分</t>
    <rPh sb="0" eb="2">
      <t>ヘイキン</t>
    </rPh>
    <rPh sb="2" eb="4">
      <t>ショウガイ</t>
    </rPh>
    <rPh sb="4" eb="6">
      <t>シエン</t>
    </rPh>
    <rPh sb="6" eb="8">
      <t>クブン</t>
    </rPh>
    <phoneticPr fontId="4"/>
  </si>
  <si>
    <t>利用者延べ数計</t>
    <rPh sb="3" eb="4">
      <t>ノ</t>
    </rPh>
    <rPh sb="6" eb="7">
      <t>ケイ</t>
    </rPh>
    <phoneticPr fontId="4"/>
  </si>
  <si>
    <t>　区分２の延べ利用者数</t>
    <rPh sb="1" eb="3">
      <t>クブン</t>
    </rPh>
    <rPh sb="5" eb="6">
      <t>ノ</t>
    </rPh>
    <rPh sb="7" eb="11">
      <t>リヨウシャスウ</t>
    </rPh>
    <phoneticPr fontId="81"/>
  </si>
  <si>
    <t>　区分３の延べ利用者数</t>
    <rPh sb="1" eb="3">
      <t>クブン</t>
    </rPh>
    <rPh sb="5" eb="6">
      <t>ノ</t>
    </rPh>
    <rPh sb="7" eb="11">
      <t>リヨウシャスウ</t>
    </rPh>
    <phoneticPr fontId="81"/>
  </si>
  <si>
    <t>　区分４の延べ利用者数</t>
    <rPh sb="1" eb="3">
      <t>クブン</t>
    </rPh>
    <rPh sb="5" eb="6">
      <t>ノ</t>
    </rPh>
    <rPh sb="7" eb="11">
      <t>リヨウシャスウ</t>
    </rPh>
    <phoneticPr fontId="81"/>
  </si>
  <si>
    <t>　区分５の延べ利用者数</t>
    <rPh sb="1" eb="3">
      <t>クブン</t>
    </rPh>
    <rPh sb="5" eb="6">
      <t>ノ</t>
    </rPh>
    <rPh sb="7" eb="11">
      <t>リヨウシャスウ</t>
    </rPh>
    <phoneticPr fontId="81"/>
  </si>
  <si>
    <t>　区分６の延べ利用者数</t>
    <rPh sb="1" eb="3">
      <t>クブン</t>
    </rPh>
    <rPh sb="5" eb="6">
      <t>ノ</t>
    </rPh>
    <rPh sb="7" eb="11">
      <t>リヨウシャスウ</t>
    </rPh>
    <phoneticPr fontId="81"/>
  </si>
  <si>
    <t>所要時間５時間未満の利用者数</t>
    <rPh sb="0" eb="2">
      <t>ショヨウ</t>
    </rPh>
    <rPh sb="2" eb="4">
      <t>ジカン</t>
    </rPh>
    <rPh sb="5" eb="7">
      <t>ジカン</t>
    </rPh>
    <rPh sb="7" eb="9">
      <t>ミマン</t>
    </rPh>
    <rPh sb="10" eb="13">
      <t>リヨウシャ</t>
    </rPh>
    <rPh sb="13" eb="14">
      <t>スウ</t>
    </rPh>
    <phoneticPr fontId="81"/>
  </si>
  <si>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81"/>
  </si>
  <si>
    <t>(※)利用者延べ数の内数を記載してください。所要時間は、送迎や障害特性等による配慮事項を含む、個別支援計画に位置付けられた標準的な時間を指します。</t>
    <phoneticPr fontId="81"/>
  </si>
  <si>
    <t>看護職員、理学療法士、作業療法士又は言語聴覚士及び生活支援員</t>
    <rPh sb="0" eb="4">
      <t>カンゴショクイン</t>
    </rPh>
    <phoneticPr fontId="81"/>
  </si>
  <si>
    <t>短期入所・併設型</t>
    <rPh sb="0" eb="2">
      <t>タンキ</t>
    </rPh>
    <rPh sb="2" eb="4">
      <t>ニュウショ</t>
    </rPh>
    <rPh sb="5" eb="7">
      <t>ヘイセツ</t>
    </rPh>
    <rPh sb="7" eb="8">
      <t>ガタ</t>
    </rPh>
    <phoneticPr fontId="4"/>
  </si>
  <si>
    <t>短期入所・空床利用型</t>
    <rPh sb="0" eb="2">
      <t>タンキ</t>
    </rPh>
    <rPh sb="2" eb="4">
      <t>ニュウショ</t>
    </rPh>
    <rPh sb="5" eb="7">
      <t>クウショウ</t>
    </rPh>
    <rPh sb="7" eb="9">
      <t>リヨウ</t>
    </rPh>
    <rPh sb="9" eb="10">
      <t>ガタ</t>
    </rPh>
    <phoneticPr fontId="4"/>
  </si>
  <si>
    <t>短期入所・単独型</t>
    <rPh sb="0" eb="2">
      <t>タンキ</t>
    </rPh>
    <rPh sb="2" eb="4">
      <t>ニュウショ</t>
    </rPh>
    <rPh sb="5" eb="7">
      <t>タンドク</t>
    </rPh>
    <rPh sb="7" eb="8">
      <t>ガタ</t>
    </rPh>
    <phoneticPr fontId="4"/>
  </si>
  <si>
    <t>重度障害者等包括支援</t>
    <rPh sb="0" eb="10">
      <t>ジュウドショウガイシャトウホウカツシエン</t>
    </rPh>
    <phoneticPr fontId="4"/>
  </si>
  <si>
    <t>機能訓練</t>
    <rPh sb="0" eb="2">
      <t>キノウ</t>
    </rPh>
    <rPh sb="2" eb="4">
      <t>クンレン</t>
    </rPh>
    <phoneticPr fontId="4"/>
  </si>
  <si>
    <t>理学療法士</t>
    <rPh sb="0" eb="5">
      <t>リガクリョウホウシ</t>
    </rPh>
    <phoneticPr fontId="81"/>
  </si>
  <si>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81"/>
  </si>
  <si>
    <t>生活訓練</t>
    <rPh sb="0" eb="2">
      <t>セイカツ</t>
    </rPh>
    <rPh sb="2" eb="4">
      <t>クンレン</t>
    </rPh>
    <phoneticPr fontId="4"/>
  </si>
  <si>
    <t>地域移行支援員</t>
    <rPh sb="0" eb="4">
      <t>チイキイコウ</t>
    </rPh>
    <rPh sb="4" eb="7">
      <t>シエンイン</t>
    </rPh>
    <phoneticPr fontId="81"/>
  </si>
  <si>
    <t xml:space="preserve"> 宿泊型自立訓練以外の
 利用者</t>
    <rPh sb="1" eb="4">
      <t>シュクハクガタ</t>
    </rPh>
    <rPh sb="4" eb="8">
      <t>ジリツクンレン</t>
    </rPh>
    <rPh sb="8" eb="10">
      <t>イガイ</t>
    </rPh>
    <rPh sb="13" eb="16">
      <t>リヨウシャ</t>
    </rPh>
    <phoneticPr fontId="4"/>
  </si>
  <si>
    <t xml:space="preserve"> 宿泊型自立訓練の利用者</t>
    <rPh sb="1" eb="4">
      <t>シュクハクガタ</t>
    </rPh>
    <rPh sb="4" eb="8">
      <t>ジリツクンレン</t>
    </rPh>
    <rPh sb="9" eb="12">
      <t>リヨウシャ</t>
    </rPh>
    <phoneticPr fontId="4"/>
  </si>
  <si>
    <t xml:space="preserve"> 　　 保有資格を全て記入するのではなく、人員基準・加配加算上、求められる資格等を入力してください。</t>
    <phoneticPr fontId="80"/>
  </si>
  <si>
    <t>就労選択支援</t>
    <rPh sb="0" eb="2">
      <t>シュウロウ</t>
    </rPh>
    <rPh sb="2" eb="4">
      <t>センタク</t>
    </rPh>
    <rPh sb="4" eb="6">
      <t>シエン</t>
    </rPh>
    <phoneticPr fontId="4"/>
  </si>
  <si>
    <t>就労選択支援員</t>
    <rPh sb="0" eb="2">
      <t>シュウロウ</t>
    </rPh>
    <rPh sb="2" eb="4">
      <t>センタク</t>
    </rPh>
    <rPh sb="4" eb="7">
      <t>シエンイン</t>
    </rPh>
    <phoneticPr fontId="81"/>
  </si>
  <si>
    <t>就労移行支援</t>
    <rPh sb="0" eb="2">
      <t>シュウロウ</t>
    </rPh>
    <rPh sb="2" eb="4">
      <t>イコウ</t>
    </rPh>
    <rPh sb="4" eb="6">
      <t>シエン</t>
    </rPh>
    <phoneticPr fontId="4"/>
  </si>
  <si>
    <t>就労支援員</t>
    <rPh sb="0" eb="5">
      <t>シュウロウシエンイン</t>
    </rPh>
    <phoneticPr fontId="81"/>
  </si>
  <si>
    <t>職業指導員</t>
    <rPh sb="0" eb="4">
      <t>ショクギョウシドウ</t>
    </rPh>
    <rPh sb="4" eb="5">
      <t>イン</t>
    </rPh>
    <phoneticPr fontId="81"/>
  </si>
  <si>
    <t>職業指導員及び生活支援員</t>
    <rPh sb="0" eb="2">
      <t>ショクギョウ</t>
    </rPh>
    <rPh sb="2" eb="4">
      <t>シドウ</t>
    </rPh>
    <rPh sb="4" eb="5">
      <t>イン</t>
    </rPh>
    <rPh sb="5" eb="6">
      <t>オヨ</t>
    </rPh>
    <rPh sb="7" eb="9">
      <t>セイカツ</t>
    </rPh>
    <rPh sb="9" eb="11">
      <t>シエン</t>
    </rPh>
    <rPh sb="11" eb="12">
      <t>イン</t>
    </rPh>
    <phoneticPr fontId="81"/>
  </si>
  <si>
    <t>就労支援員</t>
  </si>
  <si>
    <t>認定指定就労移行支援</t>
    <rPh sb="0" eb="2">
      <t>ニンテイ</t>
    </rPh>
    <rPh sb="2" eb="4">
      <t>シテイ</t>
    </rPh>
    <rPh sb="4" eb="6">
      <t>シュウロウ</t>
    </rPh>
    <rPh sb="6" eb="8">
      <t>イコウ</t>
    </rPh>
    <rPh sb="8" eb="10">
      <t>シエン</t>
    </rPh>
    <phoneticPr fontId="4"/>
  </si>
  <si>
    <t>生活支援員</t>
    <rPh sb="0" eb="2">
      <t>セイカツ</t>
    </rPh>
    <rPh sb="2" eb="5">
      <t>シエンイン</t>
    </rPh>
    <phoneticPr fontId="81"/>
  </si>
  <si>
    <t>就労継続支援Ａ型・Ｂ型</t>
    <rPh sb="0" eb="2">
      <t>シュウロウ</t>
    </rPh>
    <rPh sb="2" eb="4">
      <t>ケイゾク</t>
    </rPh>
    <rPh sb="4" eb="6">
      <t>シエン</t>
    </rPh>
    <rPh sb="7" eb="8">
      <t>ガタ</t>
    </rPh>
    <rPh sb="10" eb="11">
      <t>ガタ</t>
    </rPh>
    <phoneticPr fontId="4"/>
  </si>
  <si>
    <t>就労定着支援</t>
    <rPh sb="0" eb="2">
      <t>シュウロウ</t>
    </rPh>
    <rPh sb="2" eb="4">
      <t>テイチャク</t>
    </rPh>
    <rPh sb="4" eb="6">
      <t>シエン</t>
    </rPh>
    <phoneticPr fontId="4"/>
  </si>
  <si>
    <t>就労定着支援員</t>
    <rPh sb="0" eb="2">
      <t>シュウロウ</t>
    </rPh>
    <rPh sb="2" eb="7">
      <t>テイチャクシエンイン</t>
    </rPh>
    <phoneticPr fontId="81"/>
  </si>
  <si>
    <t>就労定着支援員</t>
    <rPh sb="0" eb="4">
      <t>シュウロウテイチャク</t>
    </rPh>
    <rPh sb="4" eb="7">
      <t>シエンイン</t>
    </rPh>
    <phoneticPr fontId="81"/>
  </si>
  <si>
    <t>自立生活援助</t>
    <rPh sb="0" eb="2">
      <t>ジリツ</t>
    </rPh>
    <rPh sb="2" eb="4">
      <t>セイカツ</t>
    </rPh>
    <rPh sb="4" eb="6">
      <t>エンジョ</t>
    </rPh>
    <phoneticPr fontId="4"/>
  </si>
  <si>
    <t>地域生活支援員</t>
    <rPh sb="0" eb="7">
      <t>チイキセイカツシエンイン</t>
    </rPh>
    <phoneticPr fontId="81"/>
  </si>
  <si>
    <t>サービス管理責任者
（常勤の場合）</t>
    <rPh sb="4" eb="6">
      <t>カンリ</t>
    </rPh>
    <rPh sb="6" eb="9">
      <t>セキニンシャ</t>
    </rPh>
    <rPh sb="11" eb="13">
      <t>ジョウキン</t>
    </rPh>
    <rPh sb="14" eb="16">
      <t>バアイ</t>
    </rPh>
    <phoneticPr fontId="81"/>
  </si>
  <si>
    <t>サービス管理責任者
（常勤以外の場合）</t>
    <rPh sb="4" eb="6">
      <t>カンリ</t>
    </rPh>
    <rPh sb="6" eb="8">
      <t>セキニン</t>
    </rPh>
    <rPh sb="8" eb="9">
      <t>シャ</t>
    </rPh>
    <rPh sb="11" eb="13">
      <t>ジョウキン</t>
    </rPh>
    <rPh sb="13" eb="15">
      <t>イガイ</t>
    </rPh>
    <rPh sb="16" eb="18">
      <t>バアイ</t>
    </rPh>
    <phoneticPr fontId="81"/>
  </si>
  <si>
    <t>地域生活支援員の数の標準</t>
    <rPh sb="0" eb="7">
      <t>チイキセイカツシエンイン</t>
    </rPh>
    <rPh sb="8" eb="9">
      <t>カズ</t>
    </rPh>
    <rPh sb="10" eb="12">
      <t>ヒョウジュン</t>
    </rPh>
    <phoneticPr fontId="81"/>
  </si>
  <si>
    <t>共同生活援助・介護サービス包括型</t>
    <rPh sb="0" eb="2">
      <t>キョウドウ</t>
    </rPh>
    <rPh sb="2" eb="4">
      <t>セイカツ</t>
    </rPh>
    <rPh sb="4" eb="6">
      <t>エンジョ</t>
    </rPh>
    <phoneticPr fontId="4"/>
  </si>
  <si>
    <t>世話人</t>
    <rPh sb="0" eb="3">
      <t>セワニン</t>
    </rPh>
    <phoneticPr fontId="81"/>
  </si>
  <si>
    <t>個人居宅介護
利用者数平均</t>
    <rPh sb="11" eb="13">
      <t>ヘイキン</t>
    </rPh>
    <phoneticPr fontId="81"/>
  </si>
  <si>
    <t>　区分１以下の延べ利用者数</t>
    <rPh sb="1" eb="3">
      <t>クブン</t>
    </rPh>
    <rPh sb="4" eb="6">
      <t>イカ</t>
    </rPh>
    <rPh sb="7" eb="8">
      <t>ノ</t>
    </rPh>
    <rPh sb="9" eb="13">
      <t>リヨウシャスウ</t>
    </rPh>
    <phoneticPr fontId="81"/>
  </si>
  <si>
    <t>個人居宅介護利用者数</t>
    <rPh sb="0" eb="2">
      <t>コジン</t>
    </rPh>
    <rPh sb="2" eb="4">
      <t>キョタク</t>
    </rPh>
    <rPh sb="4" eb="6">
      <t>カイゴ</t>
    </rPh>
    <rPh sb="6" eb="9">
      <t>リヨウシャ</t>
    </rPh>
    <rPh sb="9" eb="10">
      <t>スウ</t>
    </rPh>
    <phoneticPr fontId="81"/>
  </si>
  <si>
    <t>個人居宅介護利用者数</t>
    <rPh sb="0" eb="2">
      <t>コジン</t>
    </rPh>
    <rPh sb="9" eb="10">
      <t>スウ</t>
    </rPh>
    <phoneticPr fontId="81"/>
  </si>
  <si>
    <t>生活支援員</t>
  </si>
  <si>
    <t>共同生活援助・外部サービス利用型</t>
    <rPh sb="0" eb="2">
      <t>キョウドウ</t>
    </rPh>
    <rPh sb="2" eb="4">
      <t>セイカツ</t>
    </rPh>
    <rPh sb="4" eb="6">
      <t>エンジョ</t>
    </rPh>
    <phoneticPr fontId="4"/>
  </si>
  <si>
    <t>共同生活援助・日中サービス支援型</t>
    <rPh sb="0" eb="2">
      <t>キョウドウ</t>
    </rPh>
    <rPh sb="2" eb="4">
      <t>セイカツ</t>
    </rPh>
    <rPh sb="4" eb="6">
      <t>エンジョ</t>
    </rPh>
    <phoneticPr fontId="4"/>
  </si>
  <si>
    <t>夜間支援従事者</t>
    <rPh sb="0" eb="2">
      <t>ヤカン</t>
    </rPh>
    <rPh sb="2" eb="4">
      <t>シエン</t>
    </rPh>
    <rPh sb="4" eb="7">
      <t>ジュウジシャ</t>
    </rPh>
    <phoneticPr fontId="81"/>
  </si>
  <si>
    <t>障害者支援施設</t>
    <rPh sb="0" eb="3">
      <t>ショウガイシャ</t>
    </rPh>
    <rPh sb="3" eb="5">
      <t>シエン</t>
    </rPh>
    <rPh sb="5" eb="7">
      <t>シセツ</t>
    </rPh>
    <phoneticPr fontId="4"/>
  </si>
  <si>
    <t>E</t>
    <phoneticPr fontId="81"/>
  </si>
  <si>
    <t>＜実施する昼間サービス＞※実施するものに「○」を選択してください。</t>
    <rPh sb="1" eb="3">
      <t>ジッシ</t>
    </rPh>
    <rPh sb="5" eb="7">
      <t>チュウカン</t>
    </rPh>
    <rPh sb="13" eb="15">
      <t>ジッシ</t>
    </rPh>
    <rPh sb="24" eb="26">
      <t>センタク</t>
    </rPh>
    <phoneticPr fontId="4"/>
  </si>
  <si>
    <t>サービス類型</t>
    <rPh sb="4" eb="6">
      <t>ルイケイ</t>
    </rPh>
    <phoneticPr fontId="81"/>
  </si>
  <si>
    <t>生活介護</t>
    <rPh sb="0" eb="4">
      <t>セイカツカイゴ</t>
    </rPh>
    <phoneticPr fontId="81"/>
  </si>
  <si>
    <t>自立訓練（機能訓練）</t>
    <phoneticPr fontId="81"/>
  </si>
  <si>
    <t>自立訓練（生活訓練）</t>
    <rPh sb="5" eb="7">
      <t>セイカツ</t>
    </rPh>
    <phoneticPr fontId="81"/>
  </si>
  <si>
    <t>就労移行支援</t>
    <rPh sb="0" eb="2">
      <t>シュウロウ</t>
    </rPh>
    <rPh sb="2" eb="4">
      <t>イコウ</t>
    </rPh>
    <rPh sb="4" eb="6">
      <t>シエン</t>
    </rPh>
    <phoneticPr fontId="81"/>
  </si>
  <si>
    <t>就労継続支援B型</t>
    <rPh sb="0" eb="4">
      <t>シュウロウケイゾク</t>
    </rPh>
    <rPh sb="4" eb="6">
      <t>シエン</t>
    </rPh>
    <rPh sb="7" eb="8">
      <t>ガタ</t>
    </rPh>
    <phoneticPr fontId="81"/>
  </si>
  <si>
    <t>実施の有無</t>
    <rPh sb="0" eb="2">
      <t>ジッシ</t>
    </rPh>
    <rPh sb="3" eb="5">
      <t>ウム</t>
    </rPh>
    <phoneticPr fontId="81"/>
  </si>
  <si>
    <t>当該サービスを利用する利用者の数</t>
    <rPh sb="0" eb="2">
      <t>トウガイ</t>
    </rPh>
    <rPh sb="7" eb="9">
      <t>リヨウ</t>
    </rPh>
    <rPh sb="11" eb="14">
      <t>リヨウシャ</t>
    </rPh>
    <rPh sb="15" eb="16">
      <t>カズ</t>
    </rPh>
    <phoneticPr fontId="81"/>
  </si>
  <si>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4"/>
  </si>
  <si>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81"/>
  </si>
  <si>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81"/>
  </si>
  <si>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81"/>
  </si>
  <si>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81"/>
  </si>
  <si>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81"/>
  </si>
  <si>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81"/>
  </si>
  <si>
    <t>一般相談支援事業</t>
    <rPh sb="2" eb="4">
      <t>ソウダン</t>
    </rPh>
    <rPh sb="4" eb="6">
      <t>シエン</t>
    </rPh>
    <rPh sb="6" eb="8">
      <t>ジギョウ</t>
    </rPh>
    <phoneticPr fontId="4"/>
  </si>
  <si>
    <t>特定相談支援・障害児相談支援</t>
    <rPh sb="0" eb="2">
      <t>トクテイ</t>
    </rPh>
    <rPh sb="2" eb="4">
      <t>ソウダン</t>
    </rPh>
    <rPh sb="4" eb="6">
      <t>シエン</t>
    </rPh>
    <rPh sb="7" eb="10">
      <t>ショウガイジ</t>
    </rPh>
    <rPh sb="10" eb="12">
      <t>ソウダン</t>
    </rPh>
    <rPh sb="12" eb="14">
      <t>シエン</t>
    </rPh>
    <phoneticPr fontId="80"/>
  </si>
  <si>
    <t>相談支援専門員</t>
    <rPh sb="0" eb="7">
      <t>ソウダンシエンセンモンイン</t>
    </rPh>
    <phoneticPr fontId="81"/>
  </si>
  <si>
    <t>相談支援員</t>
    <rPh sb="0" eb="2">
      <t>ソウダン</t>
    </rPh>
    <rPh sb="2" eb="5">
      <t>シエンイン</t>
    </rPh>
    <phoneticPr fontId="81"/>
  </si>
  <si>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4"/>
  </si>
  <si>
    <t>相談支援専門員の数の標準</t>
    <rPh sb="0" eb="2">
      <t>ソウダン</t>
    </rPh>
    <rPh sb="2" eb="7">
      <t>シエンセンモンイン</t>
    </rPh>
    <rPh sb="8" eb="9">
      <t>カズ</t>
    </rPh>
    <rPh sb="10" eb="12">
      <t>ヒョウジュン</t>
    </rPh>
    <phoneticPr fontId="4"/>
  </si>
  <si>
    <t>障害者</t>
    <rPh sb="0" eb="3">
      <t>ショウガイシャ</t>
    </rPh>
    <phoneticPr fontId="4"/>
  </si>
  <si>
    <t>障害児</t>
    <rPh sb="0" eb="3">
      <t>ショウガイジ</t>
    </rPh>
    <phoneticPr fontId="47"/>
  </si>
  <si>
    <t>(参考様式９)従業者の勤務の体制及び勤務形態一覧表</t>
    <rPh sb="1" eb="3">
      <t>サンコウ</t>
    </rPh>
    <rPh sb="3" eb="5">
      <t>ヨウシキ</t>
    </rPh>
    <rPh sb="7" eb="10">
      <t>ジュウギョウシャ</t>
    </rPh>
    <rPh sb="11" eb="13">
      <t>キンム</t>
    </rPh>
    <rPh sb="14" eb="16">
      <t>タイセイ</t>
    </rPh>
    <rPh sb="16" eb="17">
      <t>オヨ</t>
    </rPh>
    <rPh sb="18" eb="20">
      <t>キンム</t>
    </rPh>
    <rPh sb="20" eb="22">
      <t>ケイタイ</t>
    </rPh>
    <rPh sb="22" eb="25">
      <t>イチランヒョウ</t>
    </rPh>
    <phoneticPr fontId="4"/>
  </si>
  <si>
    <t>(参考様式９)従業者の勤務の体制及び勤務形態一覧表</t>
    <rPh sb="1" eb="5">
      <t>サンコウヨウシキ</t>
    </rPh>
    <rPh sb="7" eb="10">
      <t>ジュウギョウシャ</t>
    </rPh>
    <rPh sb="11" eb="13">
      <t>キンム</t>
    </rPh>
    <rPh sb="14" eb="16">
      <t>タイセイ</t>
    </rPh>
    <rPh sb="16" eb="17">
      <t>オヨ</t>
    </rPh>
    <rPh sb="18" eb="20">
      <t>キンム</t>
    </rPh>
    <rPh sb="20" eb="22">
      <t>ケイタイ</t>
    </rPh>
    <rPh sb="22" eb="25">
      <t>イチランヒョウ</t>
    </rPh>
    <phoneticPr fontId="4"/>
  </si>
  <si>
    <t>(参考様式９)従業者の勤務の体制及び勤務形態一覧表</t>
    <rPh sb="1" eb="3">
      <t>サンコウ</t>
    </rPh>
    <rPh sb="3" eb="5">
      <t>ヨウシキ</t>
    </rPh>
    <rPh sb="7" eb="10">
      <t>ジュウギョウシャ</t>
    </rPh>
    <rPh sb="11" eb="13">
      <t>キンム</t>
    </rPh>
    <rPh sb="14" eb="16">
      <t>タイセイ</t>
    </rPh>
    <rPh sb="16" eb="17">
      <t>オヨ</t>
    </rPh>
    <rPh sb="18" eb="20">
      <t>キンム</t>
    </rPh>
    <rPh sb="20" eb="22">
      <t>ケイタイ</t>
    </rPh>
    <rPh sb="22" eb="24">
      <t>イチラン</t>
    </rPh>
    <rPh sb="24" eb="25">
      <t>ヒョウ</t>
    </rPh>
    <phoneticPr fontId="4"/>
  </si>
  <si>
    <t>（参考様式９）従業者の勤務の体制及び勤務形態一覧表</t>
    <rPh sb="1" eb="5">
      <t>サンコウヨウシキ</t>
    </rPh>
    <rPh sb="7" eb="10">
      <t>ジュウギョウシャ</t>
    </rPh>
    <rPh sb="11" eb="13">
      <t>キンム</t>
    </rPh>
    <rPh sb="14" eb="16">
      <t>タイセイ</t>
    </rPh>
    <rPh sb="16" eb="17">
      <t>オヨ</t>
    </rPh>
    <rPh sb="18" eb="20">
      <t>キンム</t>
    </rPh>
    <rPh sb="20" eb="22">
      <t>ケイタイ</t>
    </rPh>
    <rPh sb="22" eb="25">
      <t>イチランヒョウ</t>
    </rPh>
    <phoneticPr fontId="4"/>
  </si>
  <si>
    <t>管理者</t>
  </si>
  <si>
    <t>サービス管理責任者</t>
  </si>
  <si>
    <t>世話人</t>
  </si>
  <si>
    <t>-</t>
  </si>
  <si>
    <t>夜間支援従事者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</si>
</sst>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0_ "/>
    <numFmt numFmtId="178" formatCode="m/d/yyyy"/>
    <numFmt numFmtId="179" formatCode="0.0"/>
    <numFmt numFmtId="180" formatCode="[$-409]d;@"/>
    <numFmt numFmtId="181" formatCode="aaa"/>
    <numFmt numFmtId="182" formatCode="0&quot;月&quot;"/>
    <numFmt numFmtId="183" formatCode="[$-409]d&quot;月&quot;"/>
  </numFmts>
  <fonts count="9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ゴシック"/>
      <family val="3"/>
      <charset val="128"/>
    </font>
    <font>
      <sz val="14"/>
      <name val="ＭＳ ゴシック"/>
      <family val="3"/>
      <charset val="128"/>
    </font>
    <font>
      <sz val="12"/>
      <name val="ＭＳ ゴシック"/>
      <family val="3"/>
      <charset val="128"/>
    </font>
    <font>
      <sz val="10"/>
      <name val="ＭＳ ゴシック"/>
      <family val="3"/>
      <charset val="128"/>
    </font>
    <font>
      <sz val="14"/>
      <name val="HGｺﾞｼｯｸM"/>
      <family val="3"/>
      <charset val="128"/>
    </font>
    <font>
      <sz val="11"/>
      <name val="HGｺﾞｼｯｸM"/>
      <family val="3"/>
      <charset val="128"/>
    </font>
    <font>
      <sz val="9"/>
      <name val="HGｺﾞｼｯｸM"/>
      <family val="3"/>
      <charset val="128"/>
    </font>
    <font>
      <b/>
      <sz val="14"/>
      <name val="HGｺﾞｼｯｸM"/>
      <family val="3"/>
      <charset val="128"/>
    </font>
    <font>
      <sz val="8"/>
      <name val="HGｺﾞｼｯｸM"/>
      <family val="3"/>
      <charset val="128"/>
    </font>
    <font>
      <b/>
      <sz val="12"/>
      <name val="HGｺﾞｼｯｸM"/>
      <family val="3"/>
      <charset val="128"/>
    </font>
    <font>
      <b/>
      <sz val="11"/>
      <name val="HGｺﾞｼｯｸM"/>
      <family val="3"/>
      <charset val="128"/>
    </font>
    <font>
      <sz val="10"/>
      <name val="HGｺﾞｼｯｸM"/>
      <family val="3"/>
      <charset val="128"/>
    </font>
    <font>
      <sz val="24"/>
      <name val="HG明朝B"/>
      <family val="1"/>
      <charset val="128"/>
    </font>
    <font>
      <sz val="12"/>
      <name val="HG明朝B"/>
      <family val="1"/>
      <charset val="128"/>
    </font>
    <font>
      <sz val="10"/>
      <name val="HG明朝B"/>
      <family val="1"/>
      <charset val="128"/>
    </font>
    <font>
      <sz val="24"/>
      <name val="ＭＳ ゴシック"/>
      <family val="3"/>
      <charset val="128"/>
    </font>
    <font>
      <sz val="18"/>
      <name val="ＭＳ ゴシック"/>
      <family val="3"/>
      <charset val="128"/>
    </font>
    <font>
      <b/>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ＭＳ Ｐゴシック"/>
      <family val="3"/>
      <charset val="128"/>
    </font>
    <font>
      <sz val="8"/>
      <name val="ＭＳ ゴシック"/>
      <family val="3"/>
      <charset val="128"/>
    </font>
    <font>
      <sz val="12"/>
      <name val="Century"/>
      <family val="1"/>
    </font>
    <font>
      <sz val="10"/>
      <name val="Century"/>
      <family val="1"/>
    </font>
    <font>
      <b/>
      <sz val="10"/>
      <name val="ＭＳ ゴシック"/>
      <family val="3"/>
      <charset val="128"/>
    </font>
    <font>
      <sz val="9"/>
      <name val="ＭＳ ゴシック"/>
      <family val="3"/>
      <charset val="128"/>
    </font>
    <font>
      <sz val="7"/>
      <name val="ＭＳ ゴシック"/>
      <family val="3"/>
      <charset val="128"/>
    </font>
    <font>
      <sz val="6"/>
      <name val="ＭＳ ゴシック"/>
      <family val="3"/>
      <charset val="128"/>
    </font>
    <font>
      <sz val="10.5"/>
      <name val="ＭＳ ゴシック"/>
      <family val="3"/>
      <charset val="128"/>
    </font>
    <font>
      <u/>
      <sz val="10"/>
      <name val="ＭＳ Ｐゴシック"/>
      <family val="3"/>
      <charset val="128"/>
    </font>
    <font>
      <u/>
      <sz val="10"/>
      <name val="ＭＳ ゴシック"/>
      <family val="3"/>
      <charset val="128"/>
    </font>
    <font>
      <sz val="10"/>
      <name val="ＭＳ Ｐ明朝"/>
      <family val="1"/>
      <charset val="128"/>
    </font>
    <font>
      <sz val="11"/>
      <name val="DejaVu Sans"/>
      <family val="2"/>
    </font>
    <font>
      <sz val="12"/>
      <name val="DejaVu Sans"/>
      <family val="2"/>
    </font>
    <font>
      <sz val="10"/>
      <name val="DejaVu Sans"/>
      <family val="2"/>
    </font>
    <font>
      <sz val="9"/>
      <name val="DejaVu Sans"/>
      <family val="2"/>
    </font>
    <font>
      <sz val="12"/>
      <name val="ＭＳ Ｐゴシック"/>
      <family val="3"/>
      <charset val="128"/>
    </font>
    <font>
      <sz val="11"/>
      <color theme="1"/>
      <name val="ＭＳ 明朝"/>
      <family val="1"/>
      <charset val="128"/>
    </font>
    <font>
      <sz val="6"/>
      <name val="ＭＳ Ｐゴシック"/>
      <family val="2"/>
      <charset val="128"/>
      <scheme val="minor"/>
    </font>
    <font>
      <u/>
      <sz val="10"/>
      <name val="DejaVu Sans"/>
      <family val="2"/>
    </font>
    <font>
      <sz val="24"/>
      <name val="DejaVu Sans"/>
      <family val="2"/>
    </font>
    <font>
      <sz val="12"/>
      <name val="DejaVu Sans"/>
      <family val="3"/>
    </font>
    <font>
      <sz val="12"/>
      <name val="Yu Gothic"/>
      <family val="3"/>
      <charset val="128"/>
    </font>
    <font>
      <sz val="10"/>
      <color rgb="FF000000"/>
      <name val="Times New Roman"/>
      <family val="1"/>
    </font>
    <font>
      <sz val="10.5"/>
      <color rgb="FF000000"/>
      <name val="ＭＳ Ｐゴシック"/>
      <family val="3"/>
      <charset val="128"/>
      <scheme val="minor"/>
    </font>
    <font>
      <b/>
      <sz val="12"/>
      <name val="ＭＳ Ｐゴシック"/>
      <family val="3"/>
      <charset val="128"/>
      <scheme val="minor"/>
    </font>
    <font>
      <b/>
      <sz val="10.5"/>
      <name val="ＭＳ Ｐゴシック"/>
      <family val="3"/>
      <charset val="128"/>
      <scheme val="minor"/>
    </font>
    <font>
      <sz val="10.5"/>
      <name val="ＭＳ Ｐゴシック"/>
      <family val="3"/>
      <charset val="128"/>
      <scheme val="minor"/>
    </font>
    <font>
      <sz val="10"/>
      <color rgb="FF000000"/>
      <name val="ＭＳ Ｐゴシック"/>
      <family val="3"/>
      <charset val="128"/>
      <scheme val="minor"/>
    </font>
    <font>
      <sz val="10"/>
      <name val="ＭＳ Ｐゴシック"/>
      <family val="3"/>
      <charset val="128"/>
      <scheme val="minor"/>
    </font>
    <font>
      <sz val="11"/>
      <name val="ＭＳ Ｐゴシック"/>
      <family val="3"/>
      <charset val="128"/>
      <scheme val="minor"/>
    </font>
    <font>
      <sz val="11"/>
      <color rgb="FF000000"/>
      <name val="ＭＳ Ｐゴシック"/>
      <family val="3"/>
      <charset val="128"/>
      <scheme val="minor"/>
    </font>
    <font>
      <sz val="11"/>
      <color theme="1"/>
      <name val="ＭＳ Ｐゴシック"/>
      <family val="2"/>
      <scheme val="minor"/>
    </font>
    <font>
      <sz val="11"/>
      <name val="ＭＳ Ｐゴシック"/>
      <family val="2"/>
      <scheme val="minor"/>
    </font>
    <font>
      <sz val="6"/>
      <name val="ＭＳ Ｐゴシック"/>
      <family val="3"/>
      <charset val="128"/>
      <scheme val="minor"/>
    </font>
    <font>
      <sz val="8"/>
      <name val="ＭＳ Ｐゴシック"/>
      <family val="3"/>
      <charset val="128"/>
      <scheme val="minor"/>
    </font>
    <font>
      <sz val="8"/>
      <color theme="1"/>
      <name val="ＭＳ Ｐゴシック"/>
      <family val="2"/>
      <scheme val="minor"/>
    </font>
    <font>
      <b/>
      <sz val="11"/>
      <name val="ＭＳ ゴシック"/>
      <family val="3"/>
      <charset val="128"/>
    </font>
    <font>
      <sz val="11"/>
      <color theme="1"/>
      <name val="ＭＳ Ｐゴシック"/>
      <family val="3"/>
      <charset val="128"/>
      <scheme val="minor"/>
    </font>
    <font>
      <sz val="10"/>
      <color theme="1"/>
      <name val="ＭＳ Ｐゴシック"/>
      <family val="3"/>
      <charset val="128"/>
      <scheme val="minor"/>
    </font>
    <font>
      <sz val="10"/>
      <color indexed="8"/>
      <name val="ＭＳ ゴシック"/>
      <family val="3"/>
      <charset val="128"/>
    </font>
    <font>
      <sz val="6"/>
      <name val="游ゴシック"/>
      <family val="3"/>
      <charset val="128"/>
    </font>
    <font>
      <sz val="11"/>
      <color theme="1"/>
      <name val="ＭＳ ゴシック"/>
      <family val="3"/>
      <charset val="128"/>
    </font>
    <font>
      <sz val="10"/>
      <color theme="1"/>
      <name val="ＭＳ 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sz val="8"/>
      <color rgb="FFC00000"/>
      <name val="ＭＳ ゴシック"/>
      <family val="3"/>
      <charset val="128"/>
    </font>
    <font>
      <sz val="9"/>
      <color rgb="FFFF0000"/>
      <name val="ＭＳ ゴシック"/>
      <family val="3"/>
      <charset val="128"/>
    </font>
    <font>
      <sz val="11"/>
      <color rgb="FFFF0000"/>
      <name val="ＭＳ Ｐゴシック"/>
      <family val="3"/>
      <charset val="128"/>
      <scheme val="minor"/>
    </font>
    <font>
      <sz val="12"/>
      <color rgb="FFFF0000"/>
      <name val="ＭＳ ゴシック"/>
      <family val="3"/>
      <charset val="128"/>
    </font>
    <font>
      <sz val="9"/>
      <color theme="1"/>
      <name val="ＭＳ 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3"/>
        <bgColor indexed="26"/>
      </patternFill>
    </fill>
    <fill>
      <patternFill patternType="solid">
        <fgColor theme="8" tint="0.79998168889431442"/>
        <bgColor indexed="64"/>
      </patternFill>
    </fill>
    <fill>
      <patternFill patternType="solid">
        <fgColor theme="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14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style="medium">
        <color indexed="64"/>
      </right>
      <top/>
      <bottom/>
      <diagonal/>
    </border>
    <border>
      <left/>
      <right style="medium">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8"/>
      </left>
      <right style="thin">
        <color indexed="8"/>
      </right>
      <top style="thin">
        <color indexed="8"/>
      </top>
      <bottom style="thin">
        <color indexed="8"/>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style="thin">
        <color indexed="8"/>
      </right>
      <top/>
      <bottom style="thin">
        <color indexed="8"/>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double">
        <color indexed="64"/>
      </bottom>
      <diagonal/>
    </border>
    <border>
      <left/>
      <right style="medium">
        <color indexed="64"/>
      </right>
      <top/>
      <bottom style="thin">
        <color indexed="64"/>
      </bottom>
      <diagonal/>
    </border>
    <border>
      <left/>
      <right style="medium">
        <color indexed="64"/>
      </right>
      <top style="medium">
        <color indexed="64"/>
      </top>
      <bottom style="thin">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thin">
        <color indexed="8"/>
      </left>
      <right style="thin">
        <color indexed="8"/>
      </right>
      <top style="thin">
        <color indexed="8"/>
      </top>
      <bottom/>
      <diagonal/>
    </border>
    <border>
      <left/>
      <right/>
      <top/>
      <bottom style="thin">
        <color indexed="8"/>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medium">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style="medium">
        <color indexed="8"/>
      </right>
      <top/>
      <bottom style="medium">
        <color indexed="8"/>
      </bottom>
      <diagonal/>
    </border>
    <border>
      <left/>
      <right/>
      <top style="thin">
        <color indexed="8"/>
      </top>
      <bottom style="medium">
        <color indexed="8"/>
      </bottom>
      <diagonal/>
    </border>
    <border>
      <left style="medium">
        <color indexed="8"/>
      </left>
      <right style="thin">
        <color indexed="8"/>
      </right>
      <top style="thin">
        <color indexed="8"/>
      </top>
      <bottom style="medium">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style="thin">
        <color indexed="8"/>
      </bottom>
      <diagonal/>
    </border>
    <border>
      <left style="medium">
        <color indexed="8"/>
      </left>
      <right/>
      <top style="thin">
        <color indexed="8"/>
      </top>
      <bottom style="thin">
        <color indexed="8"/>
      </bottom>
      <diagonal/>
    </border>
    <border>
      <left style="thin">
        <color indexed="8"/>
      </left>
      <right/>
      <top style="thin">
        <color indexed="8"/>
      </top>
      <bottom style="thin">
        <color indexed="8"/>
      </bottom>
      <diagonal/>
    </border>
    <border>
      <left style="medium">
        <color indexed="8"/>
      </left>
      <right/>
      <top/>
      <bottom style="thin">
        <color indexed="8"/>
      </bottom>
      <diagonal/>
    </border>
    <border>
      <left style="thin">
        <color indexed="8"/>
      </left>
      <right style="medium">
        <color indexed="8"/>
      </right>
      <top/>
      <bottom/>
      <diagonal/>
    </border>
    <border>
      <left/>
      <right style="medium">
        <color indexed="8"/>
      </right>
      <top/>
      <bottom/>
      <diagonal/>
    </border>
    <border>
      <left/>
      <right style="medium">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medium">
        <color indexed="8"/>
      </left>
      <right/>
      <top style="thin">
        <color indexed="8"/>
      </top>
      <bottom style="double">
        <color indexed="8"/>
      </bottom>
      <diagonal/>
    </border>
    <border>
      <left/>
      <right style="medium">
        <color indexed="8"/>
      </right>
      <top style="medium">
        <color indexed="8"/>
      </top>
      <bottom style="thin">
        <color indexed="8"/>
      </bottom>
      <diagonal/>
    </border>
    <border>
      <left/>
      <right/>
      <top style="medium">
        <color indexed="8"/>
      </top>
      <bottom/>
      <diagonal/>
    </border>
    <border>
      <left style="thin">
        <color indexed="8"/>
      </left>
      <right/>
      <top style="medium">
        <color indexed="8"/>
      </top>
      <bottom/>
      <diagonal/>
    </border>
    <border>
      <left style="medium">
        <color indexed="8"/>
      </left>
      <right/>
      <top style="medium">
        <color indexed="8"/>
      </top>
      <bottom style="thin">
        <color indexed="8"/>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53">
    <xf numFmtId="0" fontId="0" fillId="0" borderId="0"/>
    <xf numFmtId="0" fontId="23" fillId="2" borderId="0" applyNumberFormat="0" applyBorder="0" applyAlignment="0" applyProtection="0">
      <alignment vertical="center"/>
    </xf>
    <xf numFmtId="0" fontId="23" fillId="3" borderId="0" applyNumberFormat="0" applyBorder="0" applyAlignment="0" applyProtection="0">
      <alignment vertical="center"/>
    </xf>
    <xf numFmtId="0" fontId="23" fillId="4" borderId="0" applyNumberFormat="0" applyBorder="0" applyAlignment="0" applyProtection="0">
      <alignment vertical="center"/>
    </xf>
    <xf numFmtId="0" fontId="23" fillId="5" borderId="0" applyNumberFormat="0" applyBorder="0" applyAlignment="0" applyProtection="0">
      <alignment vertical="center"/>
    </xf>
    <xf numFmtId="0" fontId="23" fillId="6" borderId="0" applyNumberFormat="0" applyBorder="0" applyAlignment="0" applyProtection="0">
      <alignment vertical="center"/>
    </xf>
    <xf numFmtId="0" fontId="23" fillId="7" borderId="0" applyNumberFormat="0" applyBorder="0" applyAlignment="0" applyProtection="0">
      <alignment vertical="center"/>
    </xf>
    <xf numFmtId="0" fontId="23" fillId="8" borderId="0" applyNumberFormat="0" applyBorder="0" applyAlignment="0" applyProtection="0">
      <alignment vertical="center"/>
    </xf>
    <xf numFmtId="0" fontId="23" fillId="9" borderId="0" applyNumberFormat="0" applyBorder="0" applyAlignment="0" applyProtection="0">
      <alignment vertical="center"/>
    </xf>
    <xf numFmtId="0" fontId="23" fillId="10" borderId="0" applyNumberFormat="0" applyBorder="0" applyAlignment="0" applyProtection="0">
      <alignment vertical="center"/>
    </xf>
    <xf numFmtId="0" fontId="23" fillId="5" borderId="0" applyNumberFormat="0" applyBorder="0" applyAlignment="0" applyProtection="0">
      <alignment vertical="center"/>
    </xf>
    <xf numFmtId="0" fontId="23" fillId="8" borderId="0" applyNumberFormat="0" applyBorder="0" applyAlignment="0" applyProtection="0">
      <alignment vertical="center"/>
    </xf>
    <xf numFmtId="0" fontId="23" fillId="11" borderId="0" applyNumberFormat="0" applyBorder="0" applyAlignment="0" applyProtection="0">
      <alignment vertical="center"/>
    </xf>
    <xf numFmtId="0" fontId="24" fillId="12" borderId="0" applyNumberFormat="0" applyBorder="0" applyAlignment="0" applyProtection="0">
      <alignment vertical="center"/>
    </xf>
    <xf numFmtId="0" fontId="24" fillId="9" borderId="0" applyNumberFormat="0" applyBorder="0" applyAlignment="0" applyProtection="0">
      <alignment vertical="center"/>
    </xf>
    <xf numFmtId="0" fontId="24" fillId="10"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0" borderId="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4" fillId="19" borderId="0" applyNumberFormat="0" applyBorder="0" applyAlignment="0" applyProtection="0">
      <alignment vertical="center"/>
    </xf>
    <xf numFmtId="0" fontId="25" fillId="0" borderId="0" applyNumberFormat="0" applyFill="0" applyBorder="0" applyAlignment="0" applyProtection="0">
      <alignment vertical="center"/>
    </xf>
    <xf numFmtId="0" fontId="26" fillId="20" borderId="1" applyNumberFormat="0" applyAlignment="0" applyProtection="0">
      <alignment vertical="center"/>
    </xf>
    <xf numFmtId="0" fontId="27" fillId="21" borderId="0" applyNumberFormat="0" applyBorder="0" applyAlignment="0" applyProtection="0">
      <alignment vertical="center"/>
    </xf>
    <xf numFmtId="0" fontId="3" fillId="22" borderId="2" applyNumberFormat="0" applyFont="0" applyAlignment="0" applyProtection="0">
      <alignment vertical="center"/>
    </xf>
    <xf numFmtId="0" fontId="28" fillId="0" borderId="3" applyNumberFormat="0" applyFill="0" applyAlignment="0" applyProtection="0">
      <alignment vertical="center"/>
    </xf>
    <xf numFmtId="0" fontId="29" fillId="3" borderId="0" applyNumberFormat="0" applyBorder="0" applyAlignment="0" applyProtection="0">
      <alignment vertical="center"/>
    </xf>
    <xf numFmtId="0" fontId="30" fillId="23" borderId="4" applyNumberFormat="0" applyAlignment="0" applyProtection="0">
      <alignment vertical="center"/>
    </xf>
    <xf numFmtId="0" fontId="31" fillId="0" borderId="0" applyNumberFormat="0" applyFill="0" applyBorder="0" applyAlignment="0" applyProtection="0">
      <alignment vertical="center"/>
    </xf>
    <xf numFmtId="0" fontId="32" fillId="0" borderId="5" applyNumberFormat="0" applyFill="0" applyAlignment="0" applyProtection="0">
      <alignment vertical="center"/>
    </xf>
    <xf numFmtId="0" fontId="33" fillId="0" borderId="6" applyNumberFormat="0" applyFill="0" applyAlignment="0" applyProtection="0">
      <alignment vertical="center"/>
    </xf>
    <xf numFmtId="0" fontId="34" fillId="0" borderId="7" applyNumberFormat="0" applyFill="0" applyAlignment="0" applyProtection="0">
      <alignment vertical="center"/>
    </xf>
    <xf numFmtId="0" fontId="34" fillId="0" borderId="0" applyNumberFormat="0" applyFill="0" applyBorder="0" applyAlignment="0" applyProtection="0">
      <alignment vertical="center"/>
    </xf>
    <xf numFmtId="0" fontId="35" fillId="0" borderId="8" applyNumberFormat="0" applyFill="0" applyAlignment="0" applyProtection="0">
      <alignment vertical="center"/>
    </xf>
    <xf numFmtId="0" fontId="36" fillId="23" borderId="9" applyNumberFormat="0" applyAlignment="0" applyProtection="0">
      <alignment vertical="center"/>
    </xf>
    <xf numFmtId="0" fontId="37" fillId="0" borderId="0" applyNumberFormat="0" applyFill="0" applyBorder="0" applyAlignment="0" applyProtection="0">
      <alignment vertical="center"/>
    </xf>
    <xf numFmtId="0" fontId="38" fillId="7" borderId="4" applyNumberFormat="0" applyAlignment="0" applyProtection="0">
      <alignment vertical="center"/>
    </xf>
    <xf numFmtId="0" fontId="3" fillId="0" borderId="0"/>
    <xf numFmtId="0" fontId="39" fillId="4" borderId="0" applyNumberFormat="0" applyBorder="0" applyAlignment="0" applyProtection="0">
      <alignment vertical="center"/>
    </xf>
    <xf numFmtId="0" fontId="3" fillId="0" borderId="0"/>
    <xf numFmtId="0" fontId="3" fillId="0" borderId="0">
      <alignment vertical="center"/>
    </xf>
    <xf numFmtId="0" fontId="3" fillId="0" borderId="0">
      <alignment vertical="center"/>
    </xf>
    <xf numFmtId="38" fontId="2" fillId="0" borderId="0" applyFont="0" applyFill="0" applyBorder="0" applyAlignment="0" applyProtection="0">
      <alignment vertical="center"/>
    </xf>
    <xf numFmtId="38" fontId="1" fillId="0" borderId="0" applyFont="0" applyFill="0" applyBorder="0" applyAlignment="0" applyProtection="0">
      <alignment vertical="center"/>
    </xf>
    <xf numFmtId="0" fontId="63" fillId="0" borderId="0"/>
    <xf numFmtId="0" fontId="72" fillId="0" borderId="0"/>
    <xf numFmtId="0" fontId="78" fillId="0" borderId="0">
      <alignment vertical="center"/>
    </xf>
    <xf numFmtId="0" fontId="83" fillId="0" borderId="0">
      <alignment vertical="center"/>
    </xf>
  </cellStyleXfs>
  <cellXfs count="789">
    <xf numFmtId="0" fontId="0" fillId="0" borderId="0" xfId="0"/>
    <xf numFmtId="0" fontId="6" fillId="0" borderId="0" xfId="0" applyFont="1"/>
    <xf numFmtId="0" fontId="7" fillId="0" borderId="0" xfId="0" applyFont="1"/>
    <xf numFmtId="0" fontId="7" fillId="0" borderId="10" xfId="0" applyFont="1" applyBorder="1"/>
    <xf numFmtId="0" fontId="7" fillId="0" borderId="11" xfId="0" applyFont="1" applyBorder="1"/>
    <xf numFmtId="0" fontId="7" fillId="0" borderId="12" xfId="0" applyFont="1" applyBorder="1"/>
    <xf numFmtId="0" fontId="7" fillId="0" borderId="13" xfId="0" applyFont="1" applyBorder="1"/>
    <xf numFmtId="0" fontId="7" fillId="0" borderId="14" xfId="0" applyFont="1" applyBorder="1"/>
    <xf numFmtId="0" fontId="7" fillId="0" borderId="15" xfId="0" applyFont="1" applyBorder="1"/>
    <xf numFmtId="0" fontId="7" fillId="0" borderId="16" xfId="0" applyFont="1" applyBorder="1"/>
    <xf numFmtId="0" fontId="7" fillId="0" borderId="17" xfId="0" applyFont="1" applyBorder="1"/>
    <xf numFmtId="0" fontId="7" fillId="0" borderId="0" xfId="0" applyFont="1" applyAlignment="1">
      <alignment horizontal="center"/>
    </xf>
    <xf numFmtId="0" fontId="8" fillId="0" borderId="0" xfId="0" applyFont="1"/>
    <xf numFmtId="0" fontId="7" fillId="0" borderId="0" xfId="0" applyFont="1" applyAlignment="1">
      <alignment vertical="center"/>
    </xf>
    <xf numFmtId="0" fontId="10" fillId="0" borderId="28" xfId="0" applyFont="1" applyBorder="1" applyAlignment="1">
      <alignment horizontal="center" vertical="center"/>
    </xf>
    <xf numFmtId="0" fontId="10" fillId="0" borderId="0" xfId="0" applyFont="1" applyAlignment="1">
      <alignment vertical="center"/>
    </xf>
    <xf numFmtId="0" fontId="9" fillId="0" borderId="0" xfId="0" applyFont="1" applyAlignment="1">
      <alignment vertical="center"/>
    </xf>
    <xf numFmtId="0" fontId="10" fillId="0" borderId="0" xfId="0" applyFont="1" applyAlignment="1">
      <alignment horizontal="center" vertical="center"/>
    </xf>
    <xf numFmtId="0" fontId="10" fillId="0" borderId="29" xfId="0" applyFont="1" applyBorder="1" applyAlignment="1">
      <alignment horizontal="center" vertical="center"/>
    </xf>
    <xf numFmtId="0" fontId="10" fillId="0" borderId="30" xfId="0" applyFont="1" applyBorder="1" applyAlignment="1">
      <alignment horizontal="center" vertical="center"/>
    </xf>
    <xf numFmtId="0" fontId="10" fillId="0" borderId="31" xfId="0" applyFont="1" applyBorder="1" applyAlignment="1">
      <alignment vertical="center"/>
    </xf>
    <xf numFmtId="0" fontId="10" fillId="0" borderId="32" xfId="0" applyFont="1" applyBorder="1" applyAlignment="1">
      <alignment vertical="center"/>
    </xf>
    <xf numFmtId="0" fontId="10" fillId="0" borderId="33" xfId="0" applyFont="1" applyBorder="1" applyAlignment="1">
      <alignment vertical="center"/>
    </xf>
    <xf numFmtId="0" fontId="10" fillId="0" borderId="34" xfId="0" applyFont="1" applyBorder="1" applyAlignment="1">
      <alignment vertical="center"/>
    </xf>
    <xf numFmtId="0" fontId="10" fillId="0" borderId="35" xfId="0" applyFont="1" applyBorder="1" applyAlignment="1">
      <alignment vertical="center"/>
    </xf>
    <xf numFmtId="0" fontId="10" fillId="0" borderId="36" xfId="0" applyFont="1" applyBorder="1" applyAlignment="1">
      <alignment vertical="center"/>
    </xf>
    <xf numFmtId="0" fontId="11" fillId="0" borderId="0" xfId="0" applyFont="1" applyAlignment="1">
      <alignment vertical="center"/>
    </xf>
    <xf numFmtId="0" fontId="10" fillId="0" borderId="26" xfId="0" applyFont="1" applyBorder="1" applyAlignment="1">
      <alignment vertical="center"/>
    </xf>
    <xf numFmtId="0" fontId="11" fillId="0" borderId="0" xfId="0" applyFont="1" applyAlignment="1">
      <alignment horizontal="center" vertical="top"/>
    </xf>
    <xf numFmtId="0" fontId="10" fillId="0" borderId="0" xfId="0" applyFont="1" applyAlignment="1">
      <alignment horizontal="left" vertical="center"/>
    </xf>
    <xf numFmtId="0" fontId="10" fillId="0" borderId="37" xfId="0" applyFont="1" applyBorder="1" applyAlignment="1">
      <alignment vertical="center"/>
    </xf>
    <xf numFmtId="0" fontId="10" fillId="0" borderId="19" xfId="0" applyFont="1" applyBorder="1" applyAlignment="1">
      <alignment vertical="center"/>
    </xf>
    <xf numFmtId="0" fontId="10" fillId="0" borderId="20" xfId="0" applyFont="1" applyBorder="1" applyAlignment="1">
      <alignment horizontal="center" vertical="center"/>
    </xf>
    <xf numFmtId="0" fontId="9" fillId="0" borderId="0" xfId="0" applyFont="1" applyAlignment="1">
      <alignment horizontal="center" vertical="center"/>
    </xf>
    <xf numFmtId="0" fontId="6" fillId="0" borderId="0" xfId="0" applyFont="1" applyAlignment="1">
      <alignment vertical="center"/>
    </xf>
    <xf numFmtId="0" fontId="7" fillId="0" borderId="10" xfId="0" applyFont="1" applyBorder="1" applyAlignment="1">
      <alignment vertical="center"/>
    </xf>
    <xf numFmtId="0" fontId="7" fillId="0" borderId="11" xfId="0" applyFont="1" applyBorder="1" applyAlignment="1">
      <alignment vertical="center"/>
    </xf>
    <xf numFmtId="0" fontId="7" fillId="0" borderId="12" xfId="0" applyFont="1" applyBorder="1" applyAlignment="1">
      <alignment vertical="center"/>
    </xf>
    <xf numFmtId="0" fontId="7" fillId="0" borderId="13" xfId="0" applyFont="1" applyBorder="1" applyAlignment="1">
      <alignment vertical="center"/>
    </xf>
    <xf numFmtId="0" fontId="7" fillId="0" borderId="14" xfId="0" applyFont="1" applyBorder="1" applyAlignment="1">
      <alignment vertical="center"/>
    </xf>
    <xf numFmtId="0" fontId="7" fillId="0" borderId="15" xfId="0" applyFont="1" applyBorder="1" applyAlignment="1">
      <alignment vertical="center"/>
    </xf>
    <xf numFmtId="0" fontId="7" fillId="0" borderId="16" xfId="0" applyFont="1" applyBorder="1" applyAlignment="1">
      <alignment vertical="center"/>
    </xf>
    <xf numFmtId="0" fontId="7" fillId="0" borderId="17" xfId="0" applyFont="1" applyBorder="1" applyAlignment="1">
      <alignment vertical="center"/>
    </xf>
    <xf numFmtId="0" fontId="8" fillId="0" borderId="0" xfId="0" applyFont="1" applyAlignment="1">
      <alignment vertical="center"/>
    </xf>
    <xf numFmtId="0" fontId="10" fillId="0" borderId="11" xfId="0" applyFont="1" applyBorder="1" applyAlignment="1">
      <alignment horizontal="left" vertical="center"/>
    </xf>
    <xf numFmtId="0" fontId="13" fillId="0" borderId="0" xfId="0" applyFont="1" applyAlignment="1">
      <alignment vertical="center"/>
    </xf>
    <xf numFmtId="0" fontId="13" fillId="0" borderId="0" xfId="0" applyFont="1" applyAlignment="1">
      <alignment vertical="top"/>
    </xf>
    <xf numFmtId="0" fontId="14" fillId="0" borderId="0" xfId="0" applyFont="1" applyAlignment="1">
      <alignment horizontal="center" vertical="center"/>
    </xf>
    <xf numFmtId="0" fontId="16" fillId="0" borderId="32" xfId="0" applyFont="1" applyBorder="1" applyAlignment="1">
      <alignment vertical="center"/>
    </xf>
    <xf numFmtId="0" fontId="10" fillId="0" borderId="24" xfId="0" applyFont="1" applyBorder="1" applyAlignment="1">
      <alignment vertical="center"/>
    </xf>
    <xf numFmtId="0" fontId="10" fillId="0" borderId="27" xfId="0" applyFont="1" applyBorder="1" applyAlignment="1">
      <alignment vertical="center"/>
    </xf>
    <xf numFmtId="0" fontId="16" fillId="0" borderId="0" xfId="0" applyFont="1" applyAlignment="1">
      <alignment vertical="center"/>
    </xf>
    <xf numFmtId="0" fontId="0" fillId="0" borderId="0" xfId="0" applyAlignment="1">
      <alignment vertical="center"/>
    </xf>
    <xf numFmtId="0" fontId="22" fillId="0" borderId="0" xfId="0" applyFont="1"/>
    <xf numFmtId="0" fontId="0" fillId="0" borderId="40" xfId="0" applyBorder="1" applyAlignment="1">
      <alignment vertical="center"/>
    </xf>
    <xf numFmtId="0" fontId="0" fillId="0" borderId="41" xfId="0" applyBorder="1" applyAlignment="1">
      <alignment vertical="center"/>
    </xf>
    <xf numFmtId="0" fontId="0" fillId="0" borderId="41" xfId="0" applyBorder="1"/>
    <xf numFmtId="0" fontId="0" fillId="0" borderId="42" xfId="0" applyBorder="1"/>
    <xf numFmtId="0" fontId="0" fillId="0" borderId="43" xfId="0" applyBorder="1" applyAlignment="1">
      <alignment vertical="center"/>
    </xf>
    <xf numFmtId="0" fontId="0" fillId="0" borderId="44" xfId="0" applyBorder="1" applyAlignment="1">
      <alignment vertical="center"/>
    </xf>
    <xf numFmtId="0" fontId="0" fillId="0" borderId="44" xfId="0" applyBorder="1"/>
    <xf numFmtId="0" fontId="0" fillId="0" borderId="45" xfId="0" applyBorder="1"/>
    <xf numFmtId="0" fontId="40" fillId="0" borderId="0" xfId="0" applyFont="1"/>
    <xf numFmtId="0" fontId="40" fillId="0" borderId="40" xfId="0" applyFont="1" applyBorder="1" applyAlignment="1">
      <alignment vertical="center"/>
    </xf>
    <xf numFmtId="0" fontId="40" fillId="0" borderId="41" xfId="0" applyFont="1" applyBorder="1" applyAlignment="1">
      <alignment vertical="center"/>
    </xf>
    <xf numFmtId="0" fontId="40" fillId="0" borderId="41" xfId="0" applyFont="1" applyBorder="1"/>
    <xf numFmtId="0" fontId="40" fillId="0" borderId="42" xfId="0" applyFont="1" applyBorder="1"/>
    <xf numFmtId="49" fontId="11" fillId="0" borderId="0" xfId="0" applyNumberFormat="1" applyFont="1" applyAlignment="1">
      <alignment horizontal="right" vertical="center"/>
    </xf>
    <xf numFmtId="0" fontId="42" fillId="0" borderId="0" xfId="0" applyFont="1" applyAlignment="1">
      <alignment horizontal="center" vertical="center"/>
    </xf>
    <xf numFmtId="0" fontId="8" fillId="0" borderId="0" xfId="0" applyFont="1" applyAlignment="1">
      <alignment horizontal="left" vertical="center"/>
    </xf>
    <xf numFmtId="0" fontId="8" fillId="0" borderId="0" xfId="0" applyFont="1" applyAlignment="1">
      <alignment horizontal="left" vertical="center" indent="1"/>
    </xf>
    <xf numFmtId="0" fontId="43" fillId="0" borderId="47" xfId="0" applyFont="1" applyBorder="1" applyAlignment="1">
      <alignment horizontal="center" vertical="center" wrapText="1"/>
    </xf>
    <xf numFmtId="0" fontId="43" fillId="0" borderId="48" xfId="0" applyFont="1" applyBorder="1" applyAlignment="1">
      <alignment horizontal="center" vertical="center" wrapText="1"/>
    </xf>
    <xf numFmtId="0" fontId="0" fillId="0" borderId="48" xfId="0" applyBorder="1" applyAlignment="1">
      <alignment vertical="top" wrapText="1"/>
    </xf>
    <xf numFmtId="0" fontId="8" fillId="0" borderId="48" xfId="0" applyFont="1" applyBorder="1" applyAlignment="1">
      <alignment horizontal="center" vertical="center" wrapText="1"/>
    </xf>
    <xf numFmtId="0" fontId="8" fillId="0" borderId="49" xfId="0" applyFont="1" applyBorder="1" applyAlignment="1">
      <alignment horizontal="center" vertical="center" wrapText="1"/>
    </xf>
    <xf numFmtId="0" fontId="48" fillId="0" borderId="0" xfId="0" applyFont="1" applyAlignment="1">
      <alignment horizontal="left" vertical="center"/>
    </xf>
    <xf numFmtId="0" fontId="45" fillId="0" borderId="0" xfId="0" applyFont="1" applyAlignment="1">
      <alignment horizontal="left" vertical="center"/>
    </xf>
    <xf numFmtId="0" fontId="0" fillId="0" borderId="0" xfId="0" applyAlignment="1">
      <alignment horizontal="right" vertical="center"/>
    </xf>
    <xf numFmtId="0" fontId="8" fillId="0" borderId="47" xfId="0" applyFont="1" applyBorder="1" applyAlignment="1">
      <alignment horizontal="center" vertical="center" wrapText="1"/>
    </xf>
    <xf numFmtId="0" fontId="43" fillId="0" borderId="49" xfId="0" applyFont="1" applyBorder="1" applyAlignment="1">
      <alignment horizontal="center" vertical="center" wrapText="1"/>
    </xf>
    <xf numFmtId="0" fontId="5" fillId="0" borderId="0" xfId="19" applyFont="1">
      <alignment vertical="center"/>
    </xf>
    <xf numFmtId="0" fontId="7" fillId="0" borderId="0" xfId="19" applyFont="1" applyAlignment="1">
      <alignment horizontal="center" vertical="center"/>
    </xf>
    <xf numFmtId="0" fontId="54" fillId="0" borderId="0" xfId="19" applyFont="1" applyAlignment="1">
      <alignment horizontal="left" vertical="center"/>
    </xf>
    <xf numFmtId="0" fontId="45" fillId="0" borderId="50" xfId="0" applyFont="1" applyBorder="1" applyAlignment="1">
      <alignment horizontal="left" vertical="center" wrapText="1" shrinkToFit="1"/>
    </xf>
    <xf numFmtId="0" fontId="41" fillId="0" borderId="0" xfId="0" applyFont="1" applyAlignment="1">
      <alignment horizontal="left" vertical="center"/>
    </xf>
    <xf numFmtId="0" fontId="54" fillId="0" borderId="0" xfId="19" applyFont="1">
      <alignment vertical="center"/>
    </xf>
    <xf numFmtId="0" fontId="41" fillId="0" borderId="0" xfId="0" applyFont="1" applyAlignment="1">
      <alignment vertical="center"/>
    </xf>
    <xf numFmtId="0" fontId="8" fillId="0" borderId="50" xfId="19" applyFont="1" applyBorder="1">
      <alignment vertical="center"/>
    </xf>
    <xf numFmtId="0" fontId="45" fillId="24" borderId="50" xfId="19" applyFont="1" applyFill="1" applyBorder="1">
      <alignment vertical="center"/>
    </xf>
    <xf numFmtId="0" fontId="45" fillId="0" borderId="50" xfId="19" applyFont="1" applyBorder="1">
      <alignment vertical="center"/>
    </xf>
    <xf numFmtId="0" fontId="56" fillId="0" borderId="0" xfId="0" applyFont="1" applyAlignment="1">
      <alignment horizontal="center" vertical="center"/>
    </xf>
    <xf numFmtId="0" fontId="52" fillId="0" borderId="50" xfId="0" applyFont="1" applyBorder="1" applyAlignment="1">
      <alignment horizontal="center" vertical="center"/>
    </xf>
    <xf numFmtId="0" fontId="0" fillId="0" borderId="0" xfId="0" applyAlignment="1">
      <alignment horizontal="center" vertical="center"/>
    </xf>
    <xf numFmtId="0" fontId="52" fillId="0" borderId="51" xfId="0" applyFont="1" applyBorder="1" applyAlignment="1">
      <alignment vertical="center"/>
    </xf>
    <xf numFmtId="0" fontId="0" fillId="0" borderId="52" xfId="0" applyBorder="1" applyAlignment="1">
      <alignment vertical="center"/>
    </xf>
    <xf numFmtId="0" fontId="0" fillId="0" borderId="53" xfId="0" applyBorder="1" applyAlignment="1">
      <alignment vertical="center"/>
    </xf>
    <xf numFmtId="0" fontId="0" fillId="0" borderId="54" xfId="0" applyBorder="1" applyAlignment="1">
      <alignment vertical="center"/>
    </xf>
    <xf numFmtId="0" fontId="0" fillId="0" borderId="0" xfId="19" applyFont="1">
      <alignment vertical="center"/>
    </xf>
    <xf numFmtId="49" fontId="7" fillId="0" borderId="0" xfId="0" applyNumberFormat="1" applyFont="1" applyAlignment="1">
      <alignment horizontal="center" vertical="center"/>
    </xf>
    <xf numFmtId="49" fontId="7" fillId="0" borderId="0" xfId="44" applyNumberFormat="1" applyFont="1" applyAlignment="1">
      <alignment vertical="center"/>
    </xf>
    <xf numFmtId="49" fontId="18" fillId="0" borderId="0" xfId="44" applyNumberFormat="1" applyFont="1" applyAlignment="1">
      <alignment vertical="center"/>
    </xf>
    <xf numFmtId="49" fontId="17" fillId="0" borderId="0" xfId="44" applyNumberFormat="1" applyFont="1" applyAlignment="1">
      <alignment vertical="center"/>
    </xf>
    <xf numFmtId="49" fontId="20" fillId="0" borderId="0" xfId="44" applyNumberFormat="1" applyFont="1" applyAlignment="1">
      <alignment horizontal="center" vertical="center"/>
    </xf>
    <xf numFmtId="49" fontId="17" fillId="0" borderId="0" xfId="44" applyNumberFormat="1" applyFont="1" applyAlignment="1">
      <alignment horizontal="center" vertical="center"/>
    </xf>
    <xf numFmtId="49" fontId="7" fillId="0" borderId="0" xfId="44" applyNumberFormat="1" applyFont="1" applyAlignment="1">
      <alignment horizontal="right" vertical="center"/>
    </xf>
    <xf numFmtId="49" fontId="7" fillId="0" borderId="0" xfId="44" applyNumberFormat="1" applyFont="1" applyAlignment="1">
      <alignment horizontal="center" vertical="center"/>
    </xf>
    <xf numFmtId="49" fontId="5" fillId="0" borderId="0" xfId="44" applyNumberFormat="1" applyFont="1" applyAlignment="1">
      <alignment vertical="center"/>
    </xf>
    <xf numFmtId="49" fontId="5" fillId="0" borderId="59" xfId="44" applyNumberFormat="1" applyFont="1" applyBorder="1" applyAlignment="1">
      <alignment horizontal="right" vertical="center"/>
    </xf>
    <xf numFmtId="49" fontId="5" fillId="0" borderId="59" xfId="44" applyNumberFormat="1" applyFont="1" applyBorder="1" applyAlignment="1">
      <alignment horizontal="center" vertical="center"/>
    </xf>
    <xf numFmtId="49" fontId="5" fillId="0" borderId="63" xfId="44" applyNumberFormat="1" applyFont="1" applyBorder="1" applyAlignment="1">
      <alignment vertical="center"/>
    </xf>
    <xf numFmtId="49" fontId="7" fillId="0" borderId="62" xfId="0" applyNumberFormat="1" applyFont="1" applyBorder="1" applyAlignment="1">
      <alignment vertical="center" shrinkToFit="1"/>
    </xf>
    <xf numFmtId="49" fontId="7" fillId="0" borderId="46" xfId="44" applyNumberFormat="1" applyFont="1" applyBorder="1" applyAlignment="1">
      <alignment horizontal="right" vertical="center" shrinkToFit="1"/>
    </xf>
    <xf numFmtId="49" fontId="7" fillId="0" borderId="11" xfId="44" applyNumberFormat="1" applyFont="1" applyBorder="1" applyAlignment="1">
      <alignment horizontal="center" vertical="center" shrinkToFit="1"/>
    </xf>
    <xf numFmtId="49" fontId="7" fillId="0" borderId="11" xfId="44" applyNumberFormat="1" applyFont="1" applyBorder="1" applyAlignment="1">
      <alignment horizontal="right" vertical="center" shrinkToFit="1"/>
    </xf>
    <xf numFmtId="49" fontId="7" fillId="0" borderId="25" xfId="44" applyNumberFormat="1" applyFont="1" applyBorder="1" applyAlignment="1">
      <alignment horizontal="left" vertical="center" shrinkToFit="1"/>
    </xf>
    <xf numFmtId="49" fontId="7" fillId="0" borderId="78" xfId="44" applyNumberFormat="1" applyFont="1" applyBorder="1" applyAlignment="1">
      <alignment vertical="center" shrinkToFit="1"/>
    </xf>
    <xf numFmtId="49" fontId="7" fillId="0" borderId="79" xfId="44" applyNumberFormat="1" applyFont="1" applyBorder="1" applyAlignment="1">
      <alignment vertical="center" shrinkToFit="1"/>
    </xf>
    <xf numFmtId="49" fontId="7" fillId="0" borderId="79" xfId="44" applyNumberFormat="1" applyFont="1" applyBorder="1" applyAlignment="1">
      <alignment horizontal="right" vertical="center" shrinkToFit="1"/>
    </xf>
    <xf numFmtId="49" fontId="7" fillId="0" borderId="81" xfId="45" applyNumberFormat="1" applyFont="1" applyBorder="1" applyAlignment="1">
      <alignment vertical="center" shrinkToFit="1"/>
    </xf>
    <xf numFmtId="49" fontId="18" fillId="0" borderId="0" xfId="45" applyNumberFormat="1" applyFont="1">
      <alignment vertical="center"/>
    </xf>
    <xf numFmtId="49" fontId="7" fillId="0" borderId="46" xfId="44" applyNumberFormat="1" applyFont="1" applyBorder="1" applyAlignment="1">
      <alignment horizontal="right" vertical="center"/>
    </xf>
    <xf numFmtId="49" fontId="7" fillId="0" borderId="25" xfId="44" applyNumberFormat="1" applyFont="1" applyBorder="1" applyAlignment="1">
      <alignment vertical="center"/>
    </xf>
    <xf numFmtId="49" fontId="7" fillId="0" borderId="0" xfId="44" applyNumberFormat="1" applyFont="1" applyAlignment="1">
      <alignment horizontal="center" vertical="center" shrinkToFit="1"/>
    </xf>
    <xf numFmtId="49" fontId="8" fillId="0" borderId="0" xfId="45" applyNumberFormat="1" applyFont="1" applyAlignment="1">
      <alignment horizontal="right" vertical="center"/>
    </xf>
    <xf numFmtId="49" fontId="8" fillId="0" borderId="0" xfId="45" applyNumberFormat="1" applyFont="1" applyAlignment="1">
      <alignment horizontal="center" vertical="top"/>
    </xf>
    <xf numFmtId="49" fontId="19" fillId="0" borderId="0" xfId="44" applyNumberFormat="1" applyFont="1" applyAlignment="1">
      <alignment vertical="center"/>
    </xf>
    <xf numFmtId="49" fontId="8" fillId="0" borderId="0" xfId="45" applyNumberFormat="1" applyFont="1">
      <alignment vertical="center"/>
    </xf>
    <xf numFmtId="49" fontId="8" fillId="0" borderId="0" xfId="45" applyNumberFormat="1" applyFont="1" applyAlignment="1">
      <alignment vertical="top"/>
    </xf>
    <xf numFmtId="49" fontId="19" fillId="0" borderId="0" xfId="44" applyNumberFormat="1" applyFont="1" applyAlignment="1">
      <alignment horizontal="center" vertical="top"/>
    </xf>
    <xf numFmtId="49" fontId="19" fillId="0" borderId="0" xfId="44" applyNumberFormat="1" applyFont="1" applyAlignment="1">
      <alignment vertical="top" wrapText="1"/>
    </xf>
    <xf numFmtId="49" fontId="19" fillId="0" borderId="0" xfId="44" applyNumberFormat="1" applyFont="1" applyAlignment="1">
      <alignment horizontal="center" vertical="center"/>
    </xf>
    <xf numFmtId="0" fontId="10" fillId="0" borderId="0" xfId="0" applyFont="1" applyAlignment="1">
      <alignment horizontal="left" vertical="center" shrinkToFit="1"/>
    </xf>
    <xf numFmtId="0" fontId="13" fillId="0" borderId="0" xfId="0" applyFont="1" applyAlignment="1">
      <alignment horizontal="center" vertical="top" shrinkToFit="1"/>
    </xf>
    <xf numFmtId="0" fontId="13" fillId="0" borderId="0" xfId="0" applyFont="1" applyAlignment="1">
      <alignment vertical="top" shrinkToFit="1"/>
    </xf>
    <xf numFmtId="0" fontId="13" fillId="0" borderId="0" xfId="0" applyFont="1" applyAlignment="1">
      <alignment vertical="center" shrinkToFit="1"/>
    </xf>
    <xf numFmtId="0" fontId="10" fillId="0" borderId="0" xfId="0" applyFont="1" applyAlignment="1">
      <alignment vertical="center" shrinkToFit="1"/>
    </xf>
    <xf numFmtId="0" fontId="10" fillId="0" borderId="11" xfId="0" applyFont="1" applyBorder="1" applyAlignment="1">
      <alignment horizontal="left" vertical="center" shrinkToFit="1"/>
    </xf>
    <xf numFmtId="49" fontId="10" fillId="0" borderId="11" xfId="0" applyNumberFormat="1" applyFont="1" applyBorder="1" applyAlignment="1">
      <alignment horizontal="center" vertical="center"/>
    </xf>
    <xf numFmtId="0" fontId="10" fillId="0" borderId="89" xfId="0" applyFont="1" applyBorder="1" applyAlignment="1">
      <alignment vertical="center" shrinkToFit="1"/>
    </xf>
    <xf numFmtId="0" fontId="10" fillId="0" borderId="90" xfId="0" applyFont="1" applyBorder="1" applyAlignment="1">
      <alignment vertical="center" shrinkToFit="1"/>
    </xf>
    <xf numFmtId="0" fontId="10" fillId="0" borderId="92" xfId="0" applyFont="1" applyBorder="1" applyAlignment="1">
      <alignment vertical="center" shrinkToFit="1"/>
    </xf>
    <xf numFmtId="0" fontId="10" fillId="0" borderId="85" xfId="0" applyFont="1" applyBorder="1" applyAlignment="1">
      <alignment vertical="center" shrinkToFit="1"/>
    </xf>
    <xf numFmtId="0" fontId="10" fillId="0" borderId="86" xfId="0" applyFont="1" applyBorder="1" applyAlignment="1">
      <alignment horizontal="center" vertical="center" shrinkToFit="1"/>
    </xf>
    <xf numFmtId="0" fontId="10" fillId="0" borderId="87" xfId="0" applyFont="1" applyBorder="1" applyAlignment="1">
      <alignment horizontal="center" vertical="center" shrinkToFit="1"/>
    </xf>
    <xf numFmtId="0" fontId="10" fillId="0" borderId="88" xfId="0" applyFont="1" applyBorder="1" applyAlignment="1">
      <alignment horizontal="center" vertical="center" shrinkToFit="1"/>
    </xf>
    <xf numFmtId="0" fontId="10" fillId="0" borderId="90" xfId="0" applyFont="1" applyBorder="1" applyAlignment="1">
      <alignment horizontal="center" vertical="center" shrinkToFit="1"/>
    </xf>
    <xf numFmtId="0" fontId="10" fillId="0" borderId="91" xfId="0" applyFont="1" applyBorder="1" applyAlignment="1">
      <alignment horizontal="center" vertical="center" shrinkToFit="1"/>
    </xf>
    <xf numFmtId="0" fontId="10" fillId="0" borderId="85" xfId="0" applyFont="1" applyBorder="1" applyAlignment="1">
      <alignment horizontal="center" vertical="center" shrinkToFit="1"/>
    </xf>
    <xf numFmtId="0" fontId="10" fillId="0" borderId="93" xfId="0" applyFont="1" applyBorder="1" applyAlignment="1">
      <alignment horizontal="center" vertical="center" shrinkToFit="1"/>
    </xf>
    <xf numFmtId="3" fontId="10" fillId="0" borderId="87" xfId="0" applyNumberFormat="1" applyFont="1" applyBorder="1" applyAlignment="1">
      <alignment horizontal="center" vertical="center" shrinkToFit="1"/>
    </xf>
    <xf numFmtId="0" fontId="10" fillId="0" borderId="12" xfId="0" applyFont="1" applyBorder="1" applyAlignment="1">
      <alignment horizontal="center" vertical="center" shrinkToFit="1"/>
    </xf>
    <xf numFmtId="0" fontId="57" fillId="0" borderId="98" xfId="0" applyFont="1" applyBorder="1" applyAlignment="1">
      <alignment vertical="center"/>
    </xf>
    <xf numFmtId="0" fontId="57" fillId="0" borderId="99" xfId="0" applyFont="1" applyBorder="1" applyAlignment="1">
      <alignment vertical="center"/>
    </xf>
    <xf numFmtId="0" fontId="57" fillId="0" borderId="100" xfId="0" applyFont="1" applyBorder="1" applyAlignment="1">
      <alignment vertical="center"/>
    </xf>
    <xf numFmtId="0" fontId="57" fillId="0" borderId="104" xfId="0" applyFont="1" applyBorder="1" applyAlignment="1">
      <alignment vertical="center"/>
    </xf>
    <xf numFmtId="0" fontId="57" fillId="0" borderId="0" xfId="0" applyFont="1" applyAlignment="1">
      <alignment vertical="center"/>
    </xf>
    <xf numFmtId="0" fontId="57" fillId="0" borderId="105" xfId="0" applyFont="1" applyBorder="1" applyAlignment="1">
      <alignment horizontal="right" vertical="center"/>
    </xf>
    <xf numFmtId="0" fontId="57" fillId="0" borderId="105" xfId="0" applyFont="1" applyBorder="1" applyAlignment="1">
      <alignment vertical="center"/>
    </xf>
    <xf numFmtId="0" fontId="57" fillId="0" borderId="0" xfId="0" applyFont="1" applyAlignment="1">
      <alignment horizontal="right" vertical="center"/>
    </xf>
    <xf numFmtId="0" fontId="57" fillId="0" borderId="107" xfId="0" applyFont="1" applyBorder="1" applyAlignment="1">
      <alignment horizontal="center" vertical="center"/>
    </xf>
    <xf numFmtId="0" fontId="8" fillId="0" borderId="0" xfId="46" applyFont="1">
      <alignment vertical="center"/>
    </xf>
    <xf numFmtId="0" fontId="45" fillId="0" borderId="0" xfId="46" applyFont="1">
      <alignment vertical="center"/>
    </xf>
    <xf numFmtId="0" fontId="45" fillId="0" borderId="0" xfId="46" applyFont="1" applyAlignment="1">
      <alignment vertical="center" textRotation="255" shrinkToFit="1"/>
    </xf>
    <xf numFmtId="49" fontId="53" fillId="0" borderId="0" xfId="0" applyNumberFormat="1" applyFont="1" applyAlignment="1">
      <alignment vertical="center"/>
    </xf>
    <xf numFmtId="49" fontId="54" fillId="0" borderId="0" xfId="0" applyNumberFormat="1" applyFont="1" applyAlignment="1">
      <alignment vertical="center"/>
    </xf>
    <xf numFmtId="49" fontId="54" fillId="0" borderId="0" xfId="0" applyNumberFormat="1" applyFont="1" applyAlignment="1">
      <alignment horizontal="center" vertical="top"/>
    </xf>
    <xf numFmtId="49" fontId="54" fillId="0" borderId="0" xfId="0" applyNumberFormat="1" applyFont="1" applyAlignment="1">
      <alignment horizontal="right" vertical="center"/>
    </xf>
    <xf numFmtId="0" fontId="54" fillId="0" borderId="0" xfId="0" applyFont="1" applyAlignment="1">
      <alignment vertical="top"/>
    </xf>
    <xf numFmtId="49" fontId="8" fillId="0" borderId="0" xfId="0" applyNumberFormat="1" applyFont="1" applyAlignment="1">
      <alignment vertical="center"/>
    </xf>
    <xf numFmtId="49" fontId="54" fillId="0" borderId="0" xfId="0" applyNumberFormat="1" applyFont="1" applyAlignment="1">
      <alignment horizontal="right" vertical="top"/>
    </xf>
    <xf numFmtId="49" fontId="53" fillId="0" borderId="114" xfId="0" applyNumberFormat="1" applyFont="1" applyBorder="1" applyAlignment="1">
      <alignment horizontal="left" vertical="center" shrinkToFit="1"/>
    </xf>
    <xf numFmtId="49" fontId="7" fillId="0" borderId="121" xfId="0" applyNumberFormat="1" applyFont="1" applyBorder="1" applyAlignment="1">
      <alignment horizontal="center" vertical="center" shrinkToFit="1"/>
    </xf>
    <xf numFmtId="49" fontId="7" fillId="0" borderId="113" xfId="0" applyNumberFormat="1" applyFont="1" applyBorder="1" applyAlignment="1">
      <alignment horizontal="center" vertical="center"/>
    </xf>
    <xf numFmtId="49" fontId="7" fillId="0" borderId="124" xfId="0" applyNumberFormat="1" applyFont="1" applyBorder="1" applyAlignment="1">
      <alignment vertical="center"/>
    </xf>
    <xf numFmtId="49" fontId="7" fillId="0" borderId="0" xfId="0" applyNumberFormat="1" applyFont="1" applyAlignment="1">
      <alignment vertical="center"/>
    </xf>
    <xf numFmtId="49" fontId="7" fillId="0" borderId="51" xfId="0" applyNumberFormat="1" applyFont="1" applyBorder="1" applyAlignment="1">
      <alignment vertical="center"/>
    </xf>
    <xf numFmtId="49" fontId="7" fillId="0" borderId="125" xfId="0" applyNumberFormat="1" applyFont="1" applyBorder="1" applyAlignment="1">
      <alignment vertical="center"/>
    </xf>
    <xf numFmtId="49" fontId="7" fillId="0" borderId="126" xfId="0" applyNumberFormat="1" applyFont="1" applyBorder="1" applyAlignment="1">
      <alignment vertical="center"/>
    </xf>
    <xf numFmtId="49" fontId="7" fillId="0" borderId="127" xfId="0" applyNumberFormat="1" applyFont="1" applyBorder="1" applyAlignment="1">
      <alignment vertical="center"/>
    </xf>
    <xf numFmtId="49" fontId="7" fillId="0" borderId="130" xfId="0" applyNumberFormat="1" applyFont="1" applyBorder="1" applyAlignment="1">
      <alignment vertical="center"/>
    </xf>
    <xf numFmtId="49" fontId="7" fillId="0" borderId="131" xfId="0" applyNumberFormat="1" applyFont="1" applyBorder="1" applyAlignment="1">
      <alignment vertical="center"/>
    </xf>
    <xf numFmtId="49" fontId="53" fillId="0" borderId="0" xfId="0" applyNumberFormat="1" applyFont="1" applyAlignment="1">
      <alignment horizontal="right" vertical="center"/>
    </xf>
    <xf numFmtId="49" fontId="0" fillId="0" borderId="0" xfId="0" applyNumberFormat="1" applyAlignment="1">
      <alignment vertical="center"/>
    </xf>
    <xf numFmtId="49" fontId="7" fillId="0" borderId="0" xfId="0" applyNumberFormat="1" applyFont="1" applyAlignment="1">
      <alignment horizontal="right" vertical="center"/>
    </xf>
    <xf numFmtId="49" fontId="20" fillId="0" borderId="0" xfId="0" applyNumberFormat="1" applyFont="1" applyAlignment="1">
      <alignment horizontal="center" vertical="center"/>
    </xf>
    <xf numFmtId="49" fontId="61" fillId="0" borderId="0" xfId="0" applyNumberFormat="1" applyFont="1" applyAlignment="1">
      <alignment vertical="center"/>
    </xf>
    <xf numFmtId="0" fontId="64" fillId="26" borderId="0" xfId="49" applyFont="1" applyFill="1" applyAlignment="1">
      <alignment horizontal="left" vertical="center"/>
    </xf>
    <xf numFmtId="0" fontId="64" fillId="26" borderId="0" xfId="49" applyFont="1" applyFill="1" applyAlignment="1">
      <alignment horizontal="left" vertical="top"/>
    </xf>
    <xf numFmtId="0" fontId="66" fillId="26" borderId="0" xfId="49" applyFont="1" applyFill="1" applyAlignment="1">
      <alignment horizontal="center" vertical="center"/>
    </xf>
    <xf numFmtId="0" fontId="67" fillId="26" borderId="0" xfId="49" applyFont="1" applyFill="1" applyAlignment="1">
      <alignment vertical="center"/>
    </xf>
    <xf numFmtId="0" fontId="67" fillId="26" borderId="0" xfId="49" applyFont="1" applyFill="1" applyAlignment="1">
      <alignment horizontal="right" vertical="center"/>
    </xf>
    <xf numFmtId="0" fontId="67" fillId="26" borderId="0" xfId="49" applyFont="1" applyFill="1" applyAlignment="1">
      <alignment horizontal="center" vertical="center"/>
    </xf>
    <xf numFmtId="0" fontId="67" fillId="26" borderId="0" xfId="49" applyFont="1" applyFill="1" applyAlignment="1">
      <alignment horizontal="left" vertical="center"/>
    </xf>
    <xf numFmtId="0" fontId="68" fillId="26" borderId="0" xfId="49" applyFont="1" applyFill="1"/>
    <xf numFmtId="0" fontId="64" fillId="26" borderId="0" xfId="49" applyFont="1" applyFill="1" applyAlignment="1">
      <alignment horizontal="left"/>
    </xf>
    <xf numFmtId="0" fontId="65" fillId="26" borderId="0" xfId="49" applyFont="1" applyFill="1" applyAlignment="1">
      <alignment horizontal="right" vertical="top"/>
    </xf>
    <xf numFmtId="0" fontId="64" fillId="26" borderId="133" xfId="49" applyFont="1" applyFill="1" applyBorder="1"/>
    <xf numFmtId="0" fontId="67" fillId="26" borderId="0" xfId="49" applyFont="1" applyFill="1" applyAlignment="1">
      <alignment horizontal="center" vertical="top"/>
    </xf>
    <xf numFmtId="0" fontId="69" fillId="26" borderId="0" xfId="49" applyFont="1" applyFill="1" applyAlignment="1">
      <alignment vertical="top"/>
    </xf>
    <xf numFmtId="0" fontId="69" fillId="26" borderId="0" xfId="49" applyFont="1" applyFill="1" applyAlignment="1">
      <alignment vertical="top" wrapText="1"/>
    </xf>
    <xf numFmtId="0" fontId="71" fillId="26" borderId="0" xfId="49" applyFont="1" applyFill="1" applyAlignment="1">
      <alignment horizontal="left" vertical="top"/>
    </xf>
    <xf numFmtId="0" fontId="64" fillId="26" borderId="107" xfId="49" applyFont="1" applyFill="1" applyBorder="1" applyAlignment="1">
      <alignment horizontal="center" vertical="center"/>
    </xf>
    <xf numFmtId="0" fontId="64" fillId="0" borderId="107" xfId="49" applyFont="1" applyBorder="1" applyAlignment="1">
      <alignment horizontal="center" vertical="center"/>
    </xf>
    <xf numFmtId="0" fontId="64" fillId="0" borderId="0" xfId="49" applyFont="1" applyAlignment="1">
      <alignment horizontal="left" vertical="top"/>
    </xf>
    <xf numFmtId="0" fontId="73" fillId="0" borderId="0" xfId="50" applyFont="1"/>
    <xf numFmtId="0" fontId="75" fillId="0" borderId="0" xfId="50" applyFont="1" applyAlignment="1">
      <alignment wrapText="1"/>
    </xf>
    <xf numFmtId="0" fontId="70" fillId="0" borderId="0" xfId="50" applyFont="1"/>
    <xf numFmtId="0" fontId="70" fillId="0" borderId="0" xfId="50" applyFont="1" applyAlignment="1">
      <alignment wrapText="1"/>
    </xf>
    <xf numFmtId="0" fontId="72" fillId="0" borderId="0" xfId="50"/>
    <xf numFmtId="0" fontId="76" fillId="0" borderId="0" xfId="50" applyFont="1" applyAlignment="1">
      <alignment wrapText="1"/>
    </xf>
    <xf numFmtId="0" fontId="75" fillId="0" borderId="0" xfId="50" applyFont="1" applyAlignment="1">
      <alignment vertical="top"/>
    </xf>
    <xf numFmtId="0" fontId="75" fillId="0" borderId="0" xfId="50" applyFont="1" applyAlignment="1">
      <alignment vertical="top" wrapText="1"/>
    </xf>
    <xf numFmtId="0" fontId="75" fillId="0" borderId="0" xfId="50" applyFont="1"/>
    <xf numFmtId="0" fontId="76" fillId="0" borderId="0" xfId="50" applyFont="1"/>
    <xf numFmtId="0" fontId="77" fillId="0" borderId="0" xfId="46" applyFont="1" applyAlignment="1">
      <alignment horizontal="left" vertical="center"/>
    </xf>
    <xf numFmtId="0" fontId="7" fillId="0" borderId="0" xfId="46" applyFont="1" applyAlignment="1">
      <alignment vertical="center" textRotation="255" shrinkToFit="1"/>
    </xf>
    <xf numFmtId="0" fontId="5" fillId="0" borderId="0" xfId="46" applyFont="1" applyAlignment="1">
      <alignment horizontal="left" vertical="center"/>
    </xf>
    <xf numFmtId="0" fontId="8" fillId="0" borderId="0" xfId="46" applyFont="1" applyAlignment="1">
      <alignment horizontal="left" vertical="center"/>
    </xf>
    <xf numFmtId="0" fontId="79" fillId="0" borderId="0" xfId="51" applyFont="1">
      <alignment vertical="center"/>
    </xf>
    <xf numFmtId="0" fontId="8" fillId="0" borderId="0" xfId="46" applyFont="1" applyAlignment="1">
      <alignment horizontal="right" vertical="center"/>
    </xf>
    <xf numFmtId="0" fontId="7" fillId="0" borderId="0" xfId="46" applyFont="1">
      <alignment vertical="center"/>
    </xf>
    <xf numFmtId="0" fontId="8" fillId="0" borderId="0" xfId="46" applyFont="1" applyAlignment="1">
      <alignment horizontal="center" vertical="center"/>
    </xf>
    <xf numFmtId="0" fontId="82" fillId="0" borderId="0" xfId="51" applyFont="1">
      <alignment vertical="center"/>
    </xf>
    <xf numFmtId="0" fontId="83" fillId="0" borderId="0" xfId="51" applyFont="1">
      <alignment vertical="center"/>
    </xf>
    <xf numFmtId="0" fontId="83" fillId="0" borderId="0" xfId="51" applyFont="1" applyAlignment="1">
      <alignment horizontal="right" vertical="center"/>
    </xf>
    <xf numFmtId="0" fontId="83" fillId="29" borderId="0" xfId="51" applyFont="1" applyFill="1">
      <alignment vertical="center"/>
    </xf>
    <xf numFmtId="0" fontId="45" fillId="0" borderId="0" xfId="46" applyFont="1" applyAlignment="1">
      <alignment horizontal="center" vertical="center"/>
    </xf>
    <xf numFmtId="0" fontId="8" fillId="0" borderId="107" xfId="46" applyFont="1" applyBorder="1">
      <alignment vertical="center"/>
    </xf>
    <xf numFmtId="0" fontId="45" fillId="0" borderId="107" xfId="46" applyFont="1" applyBorder="1" applyAlignment="1">
      <alignment horizontal="center" vertical="center"/>
    </xf>
    <xf numFmtId="0" fontId="45" fillId="0" borderId="107" xfId="46" applyFont="1" applyBorder="1" applyAlignment="1">
      <alignment horizontal="center" vertical="center" wrapText="1"/>
    </xf>
    <xf numFmtId="180" fontId="45" fillId="0" borderId="107" xfId="46" applyNumberFormat="1" applyFont="1" applyBorder="1">
      <alignment vertical="center"/>
    </xf>
    <xf numFmtId="181" fontId="45" fillId="0" borderId="107" xfId="46" applyNumberFormat="1" applyFont="1" applyBorder="1">
      <alignment vertical="center"/>
    </xf>
    <xf numFmtId="0" fontId="45" fillId="27" borderId="107" xfId="46" applyFont="1" applyFill="1" applyBorder="1" applyAlignment="1">
      <alignment horizontal="center" vertical="center"/>
    </xf>
    <xf numFmtId="0" fontId="45" fillId="27" borderId="108" xfId="46" applyFont="1" applyFill="1" applyBorder="1" applyAlignment="1">
      <alignment horizontal="center" vertical="center"/>
    </xf>
    <xf numFmtId="0" fontId="45" fillId="28" borderId="107" xfId="46" applyFont="1" applyFill="1" applyBorder="1" applyAlignment="1">
      <alignment horizontal="left" vertical="center"/>
    </xf>
    <xf numFmtId="0" fontId="45" fillId="28" borderId="108" xfId="46" applyFont="1" applyFill="1" applyBorder="1" applyAlignment="1">
      <alignment horizontal="left" vertical="center"/>
    </xf>
    <xf numFmtId="0" fontId="45" fillId="25" borderId="107" xfId="46" applyFont="1" applyFill="1" applyBorder="1" applyAlignment="1">
      <alignment horizontal="right" vertical="center"/>
    </xf>
    <xf numFmtId="0" fontId="45" fillId="0" borderId="109" xfId="46" applyFont="1" applyBorder="1" applyAlignment="1">
      <alignment horizontal="right" vertical="center"/>
    </xf>
    <xf numFmtId="177" fontId="45" fillId="0" borderId="107" xfId="46" applyNumberFormat="1" applyFont="1" applyBorder="1" applyAlignment="1">
      <alignment horizontal="right" vertical="center"/>
    </xf>
    <xf numFmtId="0" fontId="45" fillId="0" borderId="107" xfId="46" applyFont="1" applyBorder="1" applyAlignment="1">
      <alignment horizontal="right" vertical="center"/>
    </xf>
    <xf numFmtId="0" fontId="45" fillId="0" borderId="109" xfId="46" applyFont="1" applyBorder="1" applyAlignment="1">
      <alignment horizontal="center" vertical="center"/>
    </xf>
    <xf numFmtId="0" fontId="45" fillId="25" borderId="110" xfId="46" applyFont="1" applyFill="1" applyBorder="1" applyAlignment="1">
      <alignment horizontal="right" vertical="center"/>
    </xf>
    <xf numFmtId="0" fontId="45" fillId="0" borderId="136" xfId="46" applyFont="1" applyBorder="1" applyAlignment="1">
      <alignment horizontal="right" vertical="center"/>
    </xf>
    <xf numFmtId="0" fontId="84" fillId="0" borderId="0" xfId="46" applyFont="1" applyAlignment="1">
      <alignment horizontal="center" vertical="center"/>
    </xf>
    <xf numFmtId="0" fontId="84" fillId="0" borderId="0" xfId="52" applyFont="1" applyAlignment="1">
      <alignment horizontal="center" vertical="center"/>
    </xf>
    <xf numFmtId="0" fontId="84" fillId="0" borderId="0" xfId="46" applyFont="1">
      <alignment vertical="center"/>
    </xf>
    <xf numFmtId="0" fontId="85" fillId="0" borderId="0" xfId="52" applyFont="1" applyAlignment="1">
      <alignment horizontal="center" vertical="center"/>
    </xf>
    <xf numFmtId="0" fontId="85" fillId="0" borderId="0" xfId="46" applyFont="1">
      <alignment vertical="center"/>
    </xf>
    <xf numFmtId="0" fontId="85" fillId="0" borderId="0" xfId="46" applyFont="1" applyAlignment="1">
      <alignment horizontal="center" vertical="center"/>
    </xf>
    <xf numFmtId="0" fontId="45" fillId="0" borderId="0" xfId="46" applyFont="1" applyAlignment="1">
      <alignment horizontal="left" vertical="center"/>
    </xf>
    <xf numFmtId="0" fontId="45" fillId="0" borderId="107" xfId="46" applyFont="1" applyBorder="1" applyAlignment="1">
      <alignment vertical="center" textRotation="255" shrinkToFit="1"/>
    </xf>
    <xf numFmtId="0" fontId="83" fillId="29" borderId="107" xfId="51" applyFont="1" applyFill="1" applyBorder="1">
      <alignment vertical="center"/>
    </xf>
    <xf numFmtId="0" fontId="45" fillId="27" borderId="107" xfId="46" applyFont="1" applyFill="1" applyBorder="1" applyAlignment="1">
      <alignment horizontal="left" vertical="center"/>
    </xf>
    <xf numFmtId="0" fontId="45" fillId="28" borderId="107" xfId="46" applyFont="1" applyFill="1" applyBorder="1">
      <alignment vertical="center"/>
    </xf>
    <xf numFmtId="0" fontId="45" fillId="28" borderId="108" xfId="46" applyFont="1" applyFill="1" applyBorder="1">
      <alignment vertical="center"/>
    </xf>
    <xf numFmtId="177" fontId="45" fillId="0" borderId="136" xfId="46" applyNumberFormat="1" applyFont="1" applyBorder="1" applyAlignment="1">
      <alignment horizontal="right" vertical="center"/>
    </xf>
    <xf numFmtId="0" fontId="78" fillId="0" borderId="0" xfId="51">
      <alignment vertical="center"/>
    </xf>
    <xf numFmtId="0" fontId="41" fillId="0" borderId="0" xfId="46" applyFont="1">
      <alignment vertical="center"/>
    </xf>
    <xf numFmtId="0" fontId="8" fillId="0" borderId="133" xfId="46" applyFont="1" applyBorder="1">
      <alignment vertical="center"/>
    </xf>
    <xf numFmtId="0" fontId="90" fillId="0" borderId="0" xfId="46" applyFont="1">
      <alignment vertical="center"/>
    </xf>
    <xf numFmtId="182" fontId="45" fillId="0" borderId="107" xfId="46" applyNumberFormat="1" applyFont="1" applyBorder="1" applyAlignment="1">
      <alignment horizontal="center" vertical="center"/>
    </xf>
    <xf numFmtId="0" fontId="45" fillId="25" borderId="107" xfId="46" applyFont="1" applyFill="1" applyBorder="1" applyAlignment="1">
      <alignment horizontal="center" vertical="center"/>
    </xf>
    <xf numFmtId="0" fontId="45" fillId="0" borderId="0" xfId="46" applyFont="1" applyAlignment="1">
      <alignment horizontal="center" vertical="center" wrapText="1"/>
    </xf>
    <xf numFmtId="0" fontId="45" fillId="0" borderId="108" xfId="46" applyFont="1" applyBorder="1" applyAlignment="1">
      <alignment horizontal="left" vertical="center"/>
    </xf>
    <xf numFmtId="0" fontId="45" fillId="0" borderId="109" xfId="46" applyFont="1" applyBorder="1" applyAlignment="1">
      <alignment horizontal="left" vertical="center"/>
    </xf>
    <xf numFmtId="0" fontId="41" fillId="0" borderId="107" xfId="46" applyFont="1" applyBorder="1" applyAlignment="1">
      <alignment horizontal="center" vertical="center"/>
    </xf>
    <xf numFmtId="0" fontId="41" fillId="0" borderId="109" xfId="46" applyFont="1" applyBorder="1" applyAlignment="1">
      <alignment horizontal="center" vertical="center"/>
    </xf>
    <xf numFmtId="0" fontId="45" fillId="0" borderId="134" xfId="46" applyFont="1" applyBorder="1">
      <alignment vertical="center"/>
    </xf>
    <xf numFmtId="0" fontId="90" fillId="0" borderId="134" xfId="46" applyFont="1" applyBorder="1">
      <alignment vertical="center"/>
    </xf>
    <xf numFmtId="0" fontId="45" fillId="0" borderId="134" xfId="46" applyFont="1" applyBorder="1" applyAlignment="1">
      <alignment vertical="center" wrapText="1"/>
    </xf>
    <xf numFmtId="0" fontId="45" fillId="0" borderId="0" xfId="46" applyFont="1" applyAlignment="1">
      <alignment vertical="center" wrapText="1"/>
    </xf>
    <xf numFmtId="0" fontId="45" fillId="0" borderId="108" xfId="52" applyFont="1" applyBorder="1" applyAlignment="1">
      <alignment horizontal="center" vertical="center"/>
    </xf>
    <xf numFmtId="0" fontId="45" fillId="0" borderId="107" xfId="52" applyFont="1" applyBorder="1" applyAlignment="1">
      <alignment horizontal="center" vertical="center"/>
    </xf>
    <xf numFmtId="0" fontId="45" fillId="0" borderId="0" xfId="52" applyFont="1" applyAlignment="1">
      <alignment horizontal="center" vertical="center"/>
    </xf>
    <xf numFmtId="0" fontId="45" fillId="30" borderId="107" xfId="52" applyFont="1" applyFill="1" applyBorder="1" applyAlignment="1">
      <alignment horizontal="center" vertical="center"/>
    </xf>
    <xf numFmtId="0" fontId="8" fillId="0" borderId="0" xfId="52" applyFont="1" applyAlignment="1">
      <alignment horizontal="center" vertical="center"/>
    </xf>
    <xf numFmtId="0" fontId="45" fillId="0" borderId="134" xfId="46" applyFont="1" applyBorder="1" applyAlignment="1">
      <alignment horizontal="center" vertical="center"/>
    </xf>
    <xf numFmtId="0" fontId="7" fillId="0" borderId="0" xfId="46" applyFont="1" applyAlignment="1">
      <alignment horizontal="center" vertical="center"/>
    </xf>
    <xf numFmtId="183" fontId="45" fillId="0" borderId="107" xfId="46" applyNumberFormat="1" applyFont="1" applyBorder="1" applyAlignment="1">
      <alignment horizontal="center" vertical="center"/>
    </xf>
    <xf numFmtId="0" fontId="46" fillId="0" borderId="112" xfId="46" applyFont="1" applyBorder="1" applyAlignment="1">
      <alignment horizontal="left" vertical="center"/>
    </xf>
    <xf numFmtId="177" fontId="45" fillId="0" borderId="107" xfId="46" applyNumberFormat="1" applyFont="1" applyBorder="1">
      <alignment vertical="center"/>
    </xf>
    <xf numFmtId="177" fontId="45" fillId="0" borderId="140" xfId="46" applyNumberFormat="1" applyFont="1" applyBorder="1">
      <alignment vertical="center"/>
    </xf>
    <xf numFmtId="0" fontId="45" fillId="0" borderId="0" xfId="46" applyFont="1" applyAlignment="1">
      <alignment horizontal="right" vertical="center"/>
    </xf>
    <xf numFmtId="0" fontId="91" fillId="0" borderId="0" xfId="51" applyFont="1">
      <alignment vertical="center"/>
    </xf>
    <xf numFmtId="0" fontId="92" fillId="0" borderId="0" xfId="46" applyFont="1">
      <alignment vertical="center"/>
    </xf>
    <xf numFmtId="0" fontId="70" fillId="0" borderId="0" xfId="51" applyFont="1">
      <alignment vertical="center"/>
    </xf>
    <xf numFmtId="0" fontId="83" fillId="29" borderId="28" xfId="51" applyFont="1" applyFill="1" applyBorder="1">
      <alignment vertical="center"/>
    </xf>
    <xf numFmtId="0" fontId="45" fillId="0" borderId="28" xfId="46" applyFont="1" applyBorder="1" applyAlignment="1">
      <alignment horizontal="center" vertical="center"/>
    </xf>
    <xf numFmtId="0" fontId="45" fillId="0" borderId="28" xfId="46" applyFont="1" applyBorder="1" applyAlignment="1">
      <alignment horizontal="center" vertical="center" wrapText="1"/>
    </xf>
    <xf numFmtId="180" fontId="45" fillId="0" borderId="28" xfId="46" applyNumberFormat="1" applyFont="1" applyBorder="1">
      <alignment vertical="center"/>
    </xf>
    <xf numFmtId="181" fontId="45" fillId="0" borderId="28" xfId="46" applyNumberFormat="1" applyFont="1" applyBorder="1">
      <alignment vertical="center"/>
    </xf>
    <xf numFmtId="0" fontId="8" fillId="0" borderId="28" xfId="46" applyFont="1" applyBorder="1">
      <alignment vertical="center"/>
    </xf>
    <xf numFmtId="0" fontId="45" fillId="27" borderId="28" xfId="46" applyFont="1" applyFill="1" applyBorder="1" applyAlignment="1">
      <alignment horizontal="left" vertical="center"/>
    </xf>
    <xf numFmtId="0" fontId="45" fillId="27" borderId="18" xfId="46" applyFont="1" applyFill="1" applyBorder="1" applyAlignment="1">
      <alignment horizontal="center" vertical="center"/>
    </xf>
    <xf numFmtId="0" fontId="45" fillId="28" borderId="28" xfId="46" applyFont="1" applyFill="1" applyBorder="1">
      <alignment vertical="center"/>
    </xf>
    <xf numFmtId="0" fontId="45" fillId="28" borderId="18" xfId="46" applyFont="1" applyFill="1" applyBorder="1">
      <alignment vertical="center"/>
    </xf>
    <xf numFmtId="0" fontId="45" fillId="25" borderId="28" xfId="46" applyFont="1" applyFill="1" applyBorder="1" applyAlignment="1">
      <alignment horizontal="right" vertical="center"/>
    </xf>
    <xf numFmtId="0" fontId="45" fillId="0" borderId="20" xfId="46" applyFont="1" applyBorder="1" applyAlignment="1">
      <alignment horizontal="right" vertical="center"/>
    </xf>
    <xf numFmtId="177" fontId="45" fillId="0" borderId="28" xfId="46" applyNumberFormat="1" applyFont="1" applyBorder="1" applyAlignment="1">
      <alignment horizontal="right" vertical="center"/>
    </xf>
    <xf numFmtId="0" fontId="45" fillId="27" borderId="33" xfId="46" applyFont="1" applyFill="1" applyBorder="1" applyAlignment="1">
      <alignment horizontal="left" vertical="center"/>
    </xf>
    <xf numFmtId="0" fontId="45" fillId="0" borderId="28" xfId="46" applyFont="1" applyBorder="1" applyAlignment="1">
      <alignment horizontal="right" vertical="center"/>
    </xf>
    <xf numFmtId="0" fontId="45" fillId="25" borderId="33" xfId="46" applyFont="1" applyFill="1" applyBorder="1" applyAlignment="1">
      <alignment horizontal="right" vertical="center"/>
    </xf>
    <xf numFmtId="183" fontId="45" fillId="0" borderId="28" xfId="46" applyNumberFormat="1" applyFont="1" applyBorder="1" applyAlignment="1">
      <alignment horizontal="center" vertical="center"/>
    </xf>
    <xf numFmtId="0" fontId="45" fillId="0" borderId="28" xfId="46" applyFont="1" applyBorder="1">
      <alignment vertical="center"/>
    </xf>
    <xf numFmtId="177" fontId="45" fillId="0" borderId="28" xfId="46" applyNumberFormat="1" applyFont="1" applyBorder="1">
      <alignment vertical="center"/>
    </xf>
    <xf numFmtId="0" fontId="45" fillId="0" borderId="18" xfId="46" applyFont="1" applyBorder="1" applyAlignment="1">
      <alignment horizontal="left" vertical="center"/>
    </xf>
    <xf numFmtId="0" fontId="45" fillId="0" borderId="19" xfId="46" applyFont="1" applyBorder="1" applyAlignment="1">
      <alignment horizontal="left" vertical="center"/>
    </xf>
    <xf numFmtId="0" fontId="45" fillId="0" borderId="20" xfId="46" applyFont="1" applyBorder="1" applyAlignment="1">
      <alignment horizontal="left" vertical="center"/>
    </xf>
    <xf numFmtId="0" fontId="45" fillId="0" borderId="15" xfId="46" applyFont="1" applyBorder="1" applyAlignment="1">
      <alignment vertical="center" wrapText="1"/>
    </xf>
    <xf numFmtId="0" fontId="45" fillId="0" borderId="33" xfId="46" applyFont="1" applyBorder="1" applyAlignment="1">
      <alignment vertical="center" wrapText="1"/>
    </xf>
    <xf numFmtId="0" fontId="45" fillId="0" borderId="18" xfId="52" applyFont="1" applyBorder="1" applyAlignment="1">
      <alignment horizontal="center" vertical="center"/>
    </xf>
    <xf numFmtId="0" fontId="45" fillId="0" borderId="28" xfId="52" applyFont="1" applyBorder="1" applyAlignment="1">
      <alignment horizontal="center" vertical="center"/>
    </xf>
    <xf numFmtId="0" fontId="45" fillId="30" borderId="28" xfId="52" applyFont="1" applyFill="1" applyBorder="1" applyAlignment="1">
      <alignment horizontal="center" vertical="center"/>
    </xf>
    <xf numFmtId="0" fontId="45" fillId="0" borderId="28" xfId="46" applyFont="1" applyBorder="1" applyAlignment="1">
      <alignment vertical="center" textRotation="255" shrinkToFit="1"/>
    </xf>
    <xf numFmtId="177" fontId="45" fillId="0" borderId="28" xfId="46" applyNumberFormat="1" applyFont="1" applyBorder="1" applyAlignment="1">
      <alignment horizontal="center" vertical="center"/>
    </xf>
    <xf numFmtId="0" fontId="40" fillId="0" borderId="10" xfId="0" applyFont="1" applyBorder="1" applyAlignment="1">
      <alignment horizontal="center" vertical="center"/>
    </xf>
    <xf numFmtId="0" fontId="40" fillId="0" borderId="11" xfId="0" applyFont="1" applyBorder="1"/>
    <xf numFmtId="0" fontId="40" fillId="0" borderId="12" xfId="0" applyFont="1" applyBorder="1"/>
    <xf numFmtId="0" fontId="40" fillId="0" borderId="13" xfId="0" applyFont="1" applyBorder="1"/>
    <xf numFmtId="0" fontId="40" fillId="0" borderId="0" xfId="0" applyFont="1"/>
    <xf numFmtId="0" fontId="40" fillId="0" borderId="14" xfId="0" applyFont="1" applyBorder="1"/>
    <xf numFmtId="0" fontId="40" fillId="0" borderId="11" xfId="0" applyFont="1" applyBorder="1" applyAlignment="1">
      <alignment horizontal="center" vertical="center"/>
    </xf>
    <xf numFmtId="0" fontId="40" fillId="0" borderId="12" xfId="0" applyFont="1" applyBorder="1" applyAlignment="1">
      <alignment horizontal="center" vertical="center"/>
    </xf>
    <xf numFmtId="0" fontId="40" fillId="0" borderId="15" xfId="0" applyFont="1" applyBorder="1" applyAlignment="1">
      <alignment horizontal="center" vertical="center"/>
    </xf>
    <xf numFmtId="0" fontId="40" fillId="0" borderId="16" xfId="0" applyFont="1" applyBorder="1" applyAlignment="1">
      <alignment horizontal="center" vertical="center"/>
    </xf>
    <xf numFmtId="0" fontId="40" fillId="0" borderId="17" xfId="0" applyFont="1" applyBorder="1" applyAlignment="1">
      <alignment horizontal="center" vertical="center"/>
    </xf>
    <xf numFmtId="0" fontId="40" fillId="0" borderId="28" xfId="0" applyFont="1" applyBorder="1" applyAlignment="1">
      <alignment vertical="center"/>
    </xf>
    <xf numFmtId="0" fontId="0" fillId="0" borderId="10" xfId="0" applyBorder="1" applyAlignment="1">
      <alignment vertical="center" wrapText="1"/>
    </xf>
    <xf numFmtId="0" fontId="40" fillId="0" borderId="11" xfId="0" applyFont="1" applyBorder="1" applyAlignment="1">
      <alignment vertical="center"/>
    </xf>
    <xf numFmtId="0" fontId="40" fillId="0" borderId="12" xfId="0" applyFont="1" applyBorder="1" applyAlignment="1">
      <alignment vertical="center"/>
    </xf>
    <xf numFmtId="0" fontId="0" fillId="0" borderId="15" xfId="0" applyBorder="1" applyAlignment="1">
      <alignment vertical="center"/>
    </xf>
    <xf numFmtId="0" fontId="0" fillId="0" borderId="16" xfId="0" applyBorder="1" applyAlignment="1">
      <alignment vertical="center"/>
    </xf>
    <xf numFmtId="0" fontId="0" fillId="0" borderId="17" xfId="0" applyBorder="1" applyAlignment="1">
      <alignment vertical="center"/>
    </xf>
    <xf numFmtId="0" fontId="0" fillId="0" borderId="28" xfId="0" applyBorder="1" applyAlignment="1">
      <alignment vertical="center"/>
    </xf>
    <xf numFmtId="0" fontId="57" fillId="0" borderId="0" xfId="0" applyFont="1" applyAlignment="1">
      <alignment vertical="top" wrapText="1"/>
    </xf>
    <xf numFmtId="0" fontId="57" fillId="0" borderId="106" xfId="0" applyFont="1" applyBorder="1" applyAlignment="1">
      <alignment horizontal="center" vertical="center" wrapText="1"/>
    </xf>
    <xf numFmtId="0" fontId="57" fillId="0" borderId="111"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101" xfId="0" applyFont="1" applyBorder="1" applyAlignment="1">
      <alignment vertical="center"/>
    </xf>
    <xf numFmtId="0" fontId="57" fillId="0" borderId="102" xfId="0" applyFont="1" applyBorder="1" applyAlignment="1">
      <alignment vertical="center"/>
    </xf>
    <xf numFmtId="0" fontId="57" fillId="0" borderId="103" xfId="0" applyFont="1" applyBorder="1" applyAlignment="1">
      <alignment vertical="center"/>
    </xf>
    <xf numFmtId="0" fontId="57" fillId="0" borderId="104" xfId="0" applyFont="1" applyBorder="1" applyAlignment="1">
      <alignment vertical="center"/>
    </xf>
    <xf numFmtId="0" fontId="57" fillId="0" borderId="0" xfId="0" applyFont="1" applyAlignment="1">
      <alignment vertical="center"/>
    </xf>
    <xf numFmtId="0" fontId="57" fillId="0" borderId="105" xfId="0" applyFont="1" applyBorder="1" applyAlignment="1">
      <alignment vertical="center"/>
    </xf>
    <xf numFmtId="0" fontId="57" fillId="0" borderId="99" xfId="0" applyFont="1" applyBorder="1" applyAlignment="1">
      <alignment vertical="center"/>
    </xf>
    <xf numFmtId="0" fontId="57" fillId="0" borderId="100" xfId="0" applyFont="1" applyBorder="1" applyAlignment="1">
      <alignment vertical="center"/>
    </xf>
    <xf numFmtId="0" fontId="57" fillId="0" borderId="98" xfId="0" applyFont="1" applyBorder="1" applyAlignment="1">
      <alignment vertical="center"/>
    </xf>
    <xf numFmtId="0" fontId="57" fillId="0" borderId="101" xfId="0" applyFont="1" applyBorder="1" applyAlignment="1">
      <alignment horizontal="center" vertical="center"/>
    </xf>
    <xf numFmtId="0" fontId="57" fillId="0" borderId="102" xfId="0" applyFont="1" applyBorder="1" applyAlignment="1">
      <alignment horizontal="center" vertical="center"/>
    </xf>
    <xf numFmtId="0" fontId="57" fillId="0" borderId="103" xfId="0" applyFont="1" applyBorder="1" applyAlignment="1">
      <alignment horizontal="center" vertical="center"/>
    </xf>
    <xf numFmtId="0" fontId="57" fillId="0" borderId="106" xfId="0" applyFont="1" applyBorder="1" applyAlignment="1">
      <alignment horizontal="center" vertical="center"/>
    </xf>
    <xf numFmtId="0" fontId="57" fillId="0" borderId="110" xfId="0" applyFont="1" applyBorder="1" applyAlignment="1">
      <alignment horizontal="center" vertical="center"/>
    </xf>
    <xf numFmtId="0" fontId="57" fillId="0" borderId="108" xfId="0" applyFont="1" applyBorder="1" applyAlignment="1">
      <alignment horizontal="center" vertical="center"/>
    </xf>
    <xf numFmtId="0" fontId="57" fillId="0" borderId="109" xfId="0" applyFont="1" applyBorder="1" applyAlignment="1">
      <alignment horizontal="center" vertical="center"/>
    </xf>
    <xf numFmtId="0" fontId="7" fillId="0" borderId="18" xfId="0" applyFont="1" applyBorder="1" applyAlignment="1">
      <alignment horizontal="left" vertical="center"/>
    </xf>
    <xf numFmtId="0" fontId="7" fillId="0" borderId="19" xfId="0" applyFont="1" applyBorder="1" applyAlignment="1">
      <alignment horizontal="left" vertical="center"/>
    </xf>
    <xf numFmtId="0" fontId="7" fillId="0" borderId="20" xfId="0" applyFont="1" applyBorder="1" applyAlignment="1">
      <alignment horizontal="left" vertical="center"/>
    </xf>
    <xf numFmtId="0" fontId="7" fillId="0" borderId="18" xfId="0" applyFont="1" applyBorder="1" applyAlignment="1">
      <alignment horizontal="center" vertical="center"/>
    </xf>
    <xf numFmtId="0" fontId="7" fillId="0" borderId="19" xfId="0" applyFont="1" applyBorder="1" applyAlignment="1">
      <alignment horizontal="center" vertical="center"/>
    </xf>
    <xf numFmtId="0" fontId="7" fillId="0" borderId="20" xfId="0" applyFont="1" applyBorder="1" applyAlignment="1">
      <alignment horizontal="center" vertical="center"/>
    </xf>
    <xf numFmtId="0" fontId="10" fillId="0" borderId="55" xfId="0" applyFont="1" applyBorder="1" applyAlignment="1">
      <alignment horizontal="center" vertical="center"/>
    </xf>
    <xf numFmtId="0" fontId="10" fillId="0" borderId="56" xfId="0" applyFont="1" applyBorder="1" applyAlignment="1">
      <alignment horizontal="center" vertical="center"/>
    </xf>
    <xf numFmtId="0" fontId="10" fillId="0" borderId="57" xfId="0" applyFont="1" applyBorder="1" applyAlignment="1">
      <alignment horizontal="center" vertical="center"/>
    </xf>
    <xf numFmtId="0" fontId="10" fillId="0" borderId="58" xfId="0" applyFont="1" applyBorder="1" applyAlignment="1">
      <alignment horizontal="center" vertical="center"/>
    </xf>
    <xf numFmtId="0" fontId="10" fillId="0" borderId="59" xfId="0" applyFont="1" applyBorder="1" applyAlignment="1">
      <alignment horizontal="center" vertical="center"/>
    </xf>
    <xf numFmtId="0" fontId="10" fillId="0" borderId="60" xfId="0" applyFont="1" applyBorder="1" applyAlignment="1">
      <alignment horizontal="center" vertical="center"/>
    </xf>
    <xf numFmtId="0" fontId="10" fillId="0" borderId="32" xfId="0" applyFont="1" applyBorder="1" applyAlignment="1">
      <alignment horizontal="left" vertical="center"/>
    </xf>
    <xf numFmtId="0" fontId="10" fillId="0" borderId="0" xfId="0" applyFont="1" applyAlignment="1">
      <alignment horizontal="left" vertical="center"/>
    </xf>
    <xf numFmtId="0" fontId="10" fillId="0" borderId="14" xfId="0" applyFont="1" applyBorder="1" applyAlignment="1">
      <alignment horizontal="left" vertical="center"/>
    </xf>
    <xf numFmtId="176" fontId="10" fillId="0" borderId="32" xfId="0" applyNumberFormat="1" applyFont="1" applyBorder="1" applyAlignment="1">
      <alignment horizontal="left" vertical="center" wrapText="1"/>
    </xf>
    <xf numFmtId="176" fontId="10" fillId="0" borderId="0" xfId="0" applyNumberFormat="1" applyFont="1" applyAlignment="1">
      <alignment horizontal="left" vertical="center" wrapText="1"/>
    </xf>
    <xf numFmtId="176" fontId="10" fillId="0" borderId="14" xfId="0" applyNumberFormat="1" applyFont="1" applyBorder="1" applyAlignment="1">
      <alignment horizontal="left" vertical="center" wrapText="1"/>
    </xf>
    <xf numFmtId="0" fontId="9" fillId="0" borderId="0" xfId="0" applyFont="1" applyAlignment="1">
      <alignment horizontal="left" vertical="center"/>
    </xf>
    <xf numFmtId="0" fontId="9" fillId="0" borderId="0" xfId="0" applyFont="1" applyAlignment="1">
      <alignment horizontal="center" vertical="center"/>
    </xf>
    <xf numFmtId="0" fontId="10" fillId="0" borderId="0" xfId="0" applyFont="1" applyAlignment="1">
      <alignment horizontal="right" vertical="center"/>
    </xf>
    <xf numFmtId="0" fontId="10" fillId="0" borderId="18" xfId="0" applyFont="1" applyBorder="1" applyAlignment="1">
      <alignment horizontal="center" vertical="center"/>
    </xf>
    <xf numFmtId="0" fontId="10" fillId="0" borderId="19" xfId="0" applyFont="1" applyBorder="1" applyAlignment="1">
      <alignment horizontal="center" vertical="center"/>
    </xf>
    <xf numFmtId="0" fontId="10" fillId="0" borderId="20" xfId="0" applyFont="1" applyBorder="1" applyAlignment="1">
      <alignment horizontal="center" vertical="center"/>
    </xf>
    <xf numFmtId="0" fontId="12" fillId="0" borderId="0" xfId="0" applyFont="1" applyAlignment="1">
      <alignment horizontal="center" vertical="center"/>
    </xf>
    <xf numFmtId="0" fontId="13" fillId="0" borderId="0" xfId="0" applyFont="1" applyAlignment="1">
      <alignment horizontal="left" vertical="top" wrapText="1"/>
    </xf>
    <xf numFmtId="0" fontId="10" fillId="0" borderId="10" xfId="0" applyFont="1" applyBorder="1" applyAlignment="1">
      <alignment horizontal="left" vertical="top"/>
    </xf>
    <xf numFmtId="0" fontId="10" fillId="0" borderId="11" xfId="0" applyFont="1" applyBorder="1" applyAlignment="1">
      <alignment horizontal="left" vertical="top"/>
    </xf>
    <xf numFmtId="0" fontId="10" fillId="0" borderId="12" xfId="0" applyFont="1" applyBorder="1" applyAlignment="1">
      <alignment horizontal="left" vertical="top"/>
    </xf>
    <xf numFmtId="0" fontId="10" fillId="0" borderId="13" xfId="0" applyFont="1" applyBorder="1" applyAlignment="1">
      <alignment horizontal="left" vertical="top"/>
    </xf>
    <xf numFmtId="0" fontId="10" fillId="0" borderId="0" xfId="0" applyFont="1" applyAlignment="1">
      <alignment horizontal="left" vertical="top"/>
    </xf>
    <xf numFmtId="0" fontId="10" fillId="0" borderId="14" xfId="0" applyFont="1" applyBorder="1" applyAlignment="1">
      <alignment horizontal="left" vertical="top"/>
    </xf>
    <xf numFmtId="0" fontId="10" fillId="0" borderId="15" xfId="0" applyFont="1" applyBorder="1" applyAlignment="1">
      <alignment horizontal="left" vertical="top"/>
    </xf>
    <xf numFmtId="0" fontId="10" fillId="0" borderId="16" xfId="0" applyFont="1" applyBorder="1" applyAlignment="1">
      <alignment horizontal="left" vertical="top"/>
    </xf>
    <xf numFmtId="0" fontId="10" fillId="0" borderId="17" xfId="0" applyFont="1" applyBorder="1" applyAlignment="1">
      <alignment horizontal="left" vertical="top"/>
    </xf>
    <xf numFmtId="0" fontId="10" fillId="0" borderId="11" xfId="0" applyFont="1" applyBorder="1" applyAlignment="1">
      <alignment horizontal="center" vertical="center" shrinkToFit="1"/>
    </xf>
    <xf numFmtId="0" fontId="10" fillId="0" borderId="0" xfId="0" applyFont="1" applyAlignment="1">
      <alignment horizontal="center" vertical="center" shrinkToFit="1"/>
    </xf>
    <xf numFmtId="0" fontId="10" fillId="0" borderId="16" xfId="0" applyFont="1" applyBorder="1" applyAlignment="1">
      <alignment horizontal="center" vertical="center" shrinkToFit="1"/>
    </xf>
    <xf numFmtId="0" fontId="10" fillId="0" borderId="12" xfId="0" applyFont="1" applyBorder="1" applyAlignment="1">
      <alignment horizontal="center" vertical="center" shrinkToFit="1"/>
    </xf>
    <xf numFmtId="0" fontId="10" fillId="0" borderId="14" xfId="0" applyFont="1" applyBorder="1" applyAlignment="1">
      <alignment horizontal="center" vertical="center" shrinkToFit="1"/>
    </xf>
    <xf numFmtId="0" fontId="10" fillId="0" borderId="17" xfId="0" applyFont="1" applyBorder="1" applyAlignment="1">
      <alignment horizontal="center" vertical="center" shrinkToFit="1"/>
    </xf>
    <xf numFmtId="0" fontId="10" fillId="0" borderId="94" xfId="0" applyFont="1" applyBorder="1" applyAlignment="1">
      <alignment vertical="center"/>
    </xf>
    <xf numFmtId="0" fontId="10" fillId="0" borderId="19" xfId="0" applyFont="1" applyBorder="1" applyAlignment="1">
      <alignment vertical="center"/>
    </xf>
    <xf numFmtId="0" fontId="10" fillId="0" borderId="20" xfId="0" applyFont="1" applyBorder="1" applyAlignment="1">
      <alignment vertical="center"/>
    </xf>
    <xf numFmtId="0" fontId="10" fillId="0" borderId="95" xfId="0" applyFont="1" applyBorder="1" applyAlignment="1">
      <alignment horizontal="center" vertical="center"/>
    </xf>
    <xf numFmtId="0" fontId="10" fillId="0" borderId="11" xfId="0" applyFont="1" applyBorder="1" applyAlignment="1">
      <alignment horizontal="center" vertical="center"/>
    </xf>
    <xf numFmtId="0" fontId="10" fillId="0" borderId="97" xfId="0" applyFont="1" applyBorder="1" applyAlignment="1">
      <alignment vertical="center"/>
    </xf>
    <xf numFmtId="0" fontId="10" fillId="0" borderId="16" xfId="0" applyFont="1" applyBorder="1" applyAlignment="1">
      <alignment vertical="center"/>
    </xf>
    <xf numFmtId="0" fontId="10" fillId="0" borderId="17" xfId="0" applyFont="1" applyBorder="1" applyAlignment="1">
      <alignment vertical="center"/>
    </xf>
    <xf numFmtId="0" fontId="10" fillId="0" borderId="96" xfId="0" applyFont="1" applyBorder="1" applyAlignment="1">
      <alignment vertical="center"/>
    </xf>
    <xf numFmtId="0" fontId="10" fillId="0" borderId="0" xfId="0" applyFont="1" applyAlignment="1">
      <alignment vertical="center"/>
    </xf>
    <xf numFmtId="0" fontId="10" fillId="0" borderId="14" xfId="0" applyFont="1" applyBorder="1" applyAlignment="1">
      <alignment vertical="center"/>
    </xf>
    <xf numFmtId="49" fontId="10" fillId="0" borderId="11" xfId="0" applyNumberFormat="1" applyFont="1" applyBorder="1" applyAlignment="1">
      <alignment horizontal="right" vertical="center"/>
    </xf>
    <xf numFmtId="0" fontId="10" fillId="0" borderId="10" xfId="0" applyFont="1" applyBorder="1" applyAlignment="1">
      <alignment horizontal="center" vertical="center"/>
    </xf>
    <xf numFmtId="0" fontId="10" fillId="0" borderId="15" xfId="0" applyFont="1" applyBorder="1" applyAlignment="1">
      <alignment horizontal="center" vertical="center"/>
    </xf>
    <xf numFmtId="0" fontId="10" fillId="0" borderId="16" xfId="0" applyFont="1" applyBorder="1" applyAlignment="1">
      <alignment horizontal="center" vertical="center"/>
    </xf>
    <xf numFmtId="0" fontId="10" fillId="0" borderId="13" xfId="0" applyFont="1" applyBorder="1" applyAlignment="1">
      <alignment horizontal="center" vertical="center"/>
    </xf>
    <xf numFmtId="0" fontId="10" fillId="0" borderId="0" xfId="0" applyFont="1" applyAlignment="1">
      <alignment horizontal="center" vertical="center"/>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0" xfId="0" applyFont="1" applyAlignment="1">
      <alignment horizontal="center" vertical="center" wrapText="1"/>
    </xf>
    <xf numFmtId="0" fontId="10" fillId="0" borderId="15"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86" xfId="0" applyFont="1" applyBorder="1" applyAlignment="1">
      <alignment vertical="center" shrinkToFit="1"/>
    </xf>
    <xf numFmtId="0" fontId="10" fillId="0" borderId="87" xfId="0" applyFont="1" applyBorder="1" applyAlignment="1">
      <alignment vertical="center" shrinkToFit="1"/>
    </xf>
    <xf numFmtId="0" fontId="10" fillId="0" borderId="88" xfId="0" applyFont="1" applyBorder="1" applyAlignment="1">
      <alignment vertical="center" shrinkToFit="1"/>
    </xf>
    <xf numFmtId="3" fontId="10" fillId="0" borderId="10" xfId="0" applyNumberFormat="1" applyFont="1" applyBorder="1" applyAlignment="1">
      <alignment vertical="center" shrinkToFit="1"/>
    </xf>
    <xf numFmtId="3" fontId="10" fillId="0" borderId="11" xfId="0" applyNumberFormat="1" applyFont="1" applyBorder="1" applyAlignment="1">
      <alignment vertical="center" shrinkToFit="1"/>
    </xf>
    <xf numFmtId="3" fontId="10" fillId="0" borderId="12" xfId="0" applyNumberFormat="1" applyFont="1" applyBorder="1" applyAlignment="1">
      <alignment vertical="center" shrinkToFit="1"/>
    </xf>
    <xf numFmtId="3" fontId="10" fillId="0" borderId="89" xfId="0" applyNumberFormat="1" applyFont="1" applyBorder="1" applyAlignment="1">
      <alignment horizontal="center" vertical="center" shrinkToFit="1"/>
    </xf>
    <xf numFmtId="3" fontId="10" fillId="0" borderId="90" xfId="0" applyNumberFormat="1" applyFont="1" applyBorder="1" applyAlignment="1">
      <alignment horizontal="center" vertical="center" shrinkToFit="1"/>
    </xf>
    <xf numFmtId="3" fontId="10" fillId="0" borderId="91" xfId="0" applyNumberFormat="1" applyFont="1" applyBorder="1" applyAlignment="1">
      <alignment horizontal="center" vertical="center" shrinkToFit="1"/>
    </xf>
    <xf numFmtId="0" fontId="10" fillId="0" borderId="95" xfId="0" applyFont="1" applyBorder="1" applyAlignment="1">
      <alignment horizontal="center" vertical="center" shrinkToFit="1"/>
    </xf>
    <xf numFmtId="0" fontId="10" fillId="0" borderId="96" xfId="0" applyFont="1" applyBorder="1" applyAlignment="1">
      <alignment horizontal="center" vertical="center" shrinkToFit="1"/>
    </xf>
    <xf numFmtId="0" fontId="10" fillId="0" borderId="97" xfId="0" applyFont="1" applyBorder="1" applyAlignment="1">
      <alignment horizontal="center" vertical="center" shrinkToFit="1"/>
    </xf>
    <xf numFmtId="49" fontId="10" fillId="0" borderId="11" xfId="0" applyNumberFormat="1" applyFont="1" applyBorder="1" applyAlignment="1">
      <alignment vertical="center"/>
    </xf>
    <xf numFmtId="49" fontId="10" fillId="0" borderId="12" xfId="0" applyNumberFormat="1" applyFont="1" applyBorder="1" applyAlignment="1">
      <alignment vertical="center"/>
    </xf>
    <xf numFmtId="0" fontId="10" fillId="0" borderId="89" xfId="0" applyFont="1" applyBorder="1" applyAlignment="1">
      <alignment horizontal="center" vertical="center" shrinkToFit="1"/>
    </xf>
    <xf numFmtId="0" fontId="10" fillId="0" borderId="90" xfId="0" applyFont="1" applyBorder="1" applyAlignment="1">
      <alignment horizontal="center" vertical="center" shrinkToFit="1"/>
    </xf>
    <xf numFmtId="0" fontId="10" fillId="0" borderId="91" xfId="0" applyFont="1" applyBorder="1" applyAlignment="1">
      <alignment horizontal="center" vertical="center" shrinkToFit="1"/>
    </xf>
    <xf numFmtId="0" fontId="10" fillId="0" borderId="92" xfId="0" applyFont="1" applyBorder="1" applyAlignment="1">
      <alignment horizontal="center" vertical="center" shrinkToFit="1"/>
    </xf>
    <xf numFmtId="0" fontId="10" fillId="0" borderId="85" xfId="0" applyFont="1" applyBorder="1" applyAlignment="1">
      <alignment horizontal="center" vertical="center" shrinkToFit="1"/>
    </xf>
    <xf numFmtId="0" fontId="10" fillId="0" borderId="93" xfId="0" applyFont="1" applyBorder="1" applyAlignment="1">
      <alignment horizontal="center" vertical="center" shrinkToFit="1"/>
    </xf>
    <xf numFmtId="0" fontId="10" fillId="0" borderId="89" xfId="0" applyFont="1" applyBorder="1" applyAlignment="1">
      <alignment horizontal="right" vertical="center"/>
    </xf>
    <xf numFmtId="0" fontId="10" fillId="0" borderId="90" xfId="0" applyFont="1" applyBorder="1" applyAlignment="1">
      <alignment horizontal="right" vertical="center"/>
    </xf>
    <xf numFmtId="0" fontId="10" fillId="0" borderId="92" xfId="0" applyFont="1" applyBorder="1" applyAlignment="1">
      <alignment horizontal="right" vertical="center"/>
    </xf>
    <xf numFmtId="0" fontId="10" fillId="0" borderId="85" xfId="0" applyFont="1" applyBorder="1" applyAlignment="1">
      <alignment horizontal="right" vertical="center"/>
    </xf>
    <xf numFmtId="0" fontId="10" fillId="0" borderId="86" xfId="0" applyFont="1" applyBorder="1" applyAlignment="1">
      <alignment vertical="center"/>
    </xf>
    <xf numFmtId="0" fontId="10" fillId="0" borderId="87" xfId="0" applyFont="1" applyBorder="1" applyAlignment="1">
      <alignment vertical="center"/>
    </xf>
    <xf numFmtId="0" fontId="10" fillId="0" borderId="88" xfId="0" applyFont="1" applyBorder="1" applyAlignment="1">
      <alignment vertical="center"/>
    </xf>
    <xf numFmtId="0" fontId="10" fillId="0" borderId="89" xfId="0" applyFont="1" applyBorder="1" applyAlignment="1">
      <alignment vertical="center"/>
    </xf>
    <xf numFmtId="0" fontId="10" fillId="0" borderId="90" xfId="0" applyFont="1" applyBorder="1" applyAlignment="1">
      <alignment vertical="center"/>
    </xf>
    <xf numFmtId="0" fontId="10" fillId="0" borderId="91" xfId="0" applyFont="1" applyBorder="1" applyAlignment="1">
      <alignment vertical="center"/>
    </xf>
    <xf numFmtId="0" fontId="10" fillId="0" borderId="92" xfId="0" applyFont="1" applyBorder="1" applyAlignment="1">
      <alignment vertical="center"/>
    </xf>
    <xf numFmtId="0" fontId="10" fillId="0" borderId="85" xfId="0" applyFont="1" applyBorder="1" applyAlignment="1">
      <alignment vertical="center"/>
    </xf>
    <xf numFmtId="0" fontId="10" fillId="0" borderId="93" xfId="0" applyFont="1" applyBorder="1" applyAlignment="1">
      <alignment vertical="center"/>
    </xf>
    <xf numFmtId="0" fontId="10" fillId="0" borderId="86" xfId="0" applyFont="1" applyBorder="1" applyAlignment="1">
      <alignment horizontal="right" vertical="center"/>
    </xf>
    <xf numFmtId="0" fontId="10" fillId="0" borderId="87" xfId="0" applyFont="1" applyBorder="1" applyAlignment="1">
      <alignment horizontal="right" vertical="center"/>
    </xf>
    <xf numFmtId="49" fontId="8" fillId="0" borderId="0" xfId="45" applyNumberFormat="1" applyFont="1" applyAlignment="1">
      <alignment horizontal="left" vertical="top" wrapText="1"/>
    </xf>
    <xf numFmtId="49" fontId="8" fillId="0" borderId="82" xfId="45" applyNumberFormat="1" applyFont="1" applyBorder="1" applyAlignment="1">
      <alignment horizontal="center" vertical="center" wrapText="1" shrinkToFit="1"/>
    </xf>
    <xf numFmtId="49" fontId="8" fillId="0" borderId="83" xfId="45" applyNumberFormat="1" applyFont="1" applyBorder="1" applyAlignment="1">
      <alignment horizontal="center" vertical="center" wrapText="1" shrinkToFit="1"/>
    </xf>
    <xf numFmtId="49" fontId="7" fillId="0" borderId="84" xfId="45" applyNumberFormat="1" applyFont="1" applyBorder="1" applyAlignment="1">
      <alignment horizontal="right" vertical="center" shrinkToFit="1"/>
    </xf>
    <xf numFmtId="49" fontId="7" fillId="0" borderId="85" xfId="45" applyNumberFormat="1" applyFont="1" applyBorder="1" applyAlignment="1">
      <alignment horizontal="right" vertical="center" shrinkToFit="1"/>
    </xf>
    <xf numFmtId="49" fontId="7" fillId="0" borderId="85" xfId="45" applyNumberFormat="1" applyFont="1" applyBorder="1" applyAlignment="1">
      <alignment horizontal="left" vertical="center" shrinkToFit="1"/>
    </xf>
    <xf numFmtId="49" fontId="7" fillId="0" borderId="83" xfId="45" applyNumberFormat="1" applyFont="1" applyBorder="1" applyAlignment="1">
      <alignment horizontal="left" vertical="center" shrinkToFit="1"/>
    </xf>
    <xf numFmtId="49" fontId="7" fillId="0" borderId="46" xfId="44" applyNumberFormat="1" applyFont="1" applyBorder="1" applyAlignment="1">
      <alignment horizontal="center" vertical="center"/>
    </xf>
    <xf numFmtId="49" fontId="7" fillId="0" borderId="11" xfId="44" applyNumberFormat="1" applyFont="1" applyBorder="1" applyAlignment="1">
      <alignment horizontal="center" vertical="center"/>
    </xf>
    <xf numFmtId="49" fontId="7" fillId="0" borderId="25" xfId="44" applyNumberFormat="1" applyFont="1" applyBorder="1" applyAlignment="1">
      <alignment horizontal="center" vertical="center"/>
    </xf>
    <xf numFmtId="49" fontId="7" fillId="0" borderId="32" xfId="44" applyNumberFormat="1" applyFont="1" applyBorder="1" applyAlignment="1">
      <alignment horizontal="center" vertical="center"/>
    </xf>
    <xf numFmtId="49" fontId="7" fillId="0" borderId="0" xfId="44" applyNumberFormat="1" applyFont="1" applyAlignment="1">
      <alignment horizontal="center" vertical="center"/>
    </xf>
    <xf numFmtId="49" fontId="7" fillId="0" borderId="24" xfId="44" applyNumberFormat="1" applyFont="1" applyBorder="1" applyAlignment="1">
      <alignment horizontal="center" vertical="center"/>
    </xf>
    <xf numFmtId="49" fontId="7" fillId="0" borderId="35" xfId="44" applyNumberFormat="1" applyFont="1" applyBorder="1" applyAlignment="1">
      <alignment horizontal="center" vertical="center"/>
    </xf>
    <xf numFmtId="49" fontId="7" fillId="0" borderId="26" xfId="44" applyNumberFormat="1" applyFont="1" applyBorder="1" applyAlignment="1">
      <alignment horizontal="center" vertical="center"/>
    </xf>
    <xf numFmtId="49" fontId="7" fillId="0" borderId="27" xfId="44" applyNumberFormat="1" applyFont="1" applyBorder="1" applyAlignment="1">
      <alignment horizontal="center" vertical="center"/>
    </xf>
    <xf numFmtId="49" fontId="7" fillId="0" borderId="11" xfId="44" applyNumberFormat="1" applyFont="1" applyBorder="1" applyAlignment="1">
      <alignment vertical="center"/>
    </xf>
    <xf numFmtId="49" fontId="7" fillId="0" borderId="32" xfId="44" applyNumberFormat="1" applyFont="1" applyBorder="1" applyAlignment="1">
      <alignment horizontal="left" vertical="center" wrapText="1"/>
    </xf>
    <xf numFmtId="49" fontId="7" fillId="0" borderId="0" xfId="44" applyNumberFormat="1" applyFont="1" applyAlignment="1">
      <alignment horizontal="left" vertical="center" wrapText="1"/>
    </xf>
    <xf numFmtId="49" fontId="7" fillId="0" borderId="24" xfId="44" applyNumberFormat="1" applyFont="1" applyBorder="1" applyAlignment="1">
      <alignment horizontal="left" vertical="center" wrapText="1"/>
    </xf>
    <xf numFmtId="49" fontId="7" fillId="0" borderId="35" xfId="44" applyNumberFormat="1" applyFont="1" applyBorder="1" applyAlignment="1">
      <alignment horizontal="left" vertical="center" wrapText="1"/>
    </xf>
    <xf numFmtId="49" fontId="7" fillId="0" borderId="26" xfId="44" applyNumberFormat="1" applyFont="1" applyBorder="1" applyAlignment="1">
      <alignment horizontal="left" vertical="center" wrapText="1"/>
    </xf>
    <xf numFmtId="49" fontId="7" fillId="0" borderId="27" xfId="44" applyNumberFormat="1" applyFont="1" applyBorder="1" applyAlignment="1">
      <alignment horizontal="left" vertical="center" wrapText="1"/>
    </xf>
    <xf numFmtId="49" fontId="7" fillId="0" borderId="64" xfId="44" applyNumberFormat="1" applyFont="1" applyBorder="1" applyAlignment="1">
      <alignment horizontal="center" vertical="center" shrinkToFit="1"/>
    </xf>
    <xf numFmtId="49" fontId="7" fillId="0" borderId="65" xfId="44" applyNumberFormat="1" applyFont="1" applyBorder="1" applyAlignment="1">
      <alignment horizontal="center" vertical="center" shrinkToFit="1"/>
    </xf>
    <xf numFmtId="49" fontId="7" fillId="0" borderId="66" xfId="44" applyNumberFormat="1" applyFont="1" applyBorder="1" applyAlignment="1">
      <alignment horizontal="center" vertical="center" shrinkToFit="1"/>
    </xf>
    <xf numFmtId="49" fontId="7" fillId="0" borderId="39" xfId="44" applyNumberFormat="1" applyFont="1" applyBorder="1" applyAlignment="1">
      <alignment horizontal="center" vertical="center" shrinkToFit="1"/>
    </xf>
    <xf numFmtId="49" fontId="7" fillId="0" borderId="16" xfId="44" applyNumberFormat="1" applyFont="1" applyBorder="1" applyAlignment="1">
      <alignment horizontal="center" vertical="center" shrinkToFit="1"/>
    </xf>
    <xf numFmtId="49" fontId="7" fillId="0" borderId="62" xfId="44" applyNumberFormat="1" applyFont="1" applyBorder="1" applyAlignment="1">
      <alignment horizontal="center" vertical="center" shrinkToFit="1"/>
    </xf>
    <xf numFmtId="49" fontId="7" fillId="0" borderId="64" xfId="44" applyNumberFormat="1" applyFont="1" applyBorder="1" applyAlignment="1">
      <alignment vertical="center" wrapText="1"/>
    </xf>
    <xf numFmtId="49" fontId="7" fillId="0" borderId="65" xfId="44" applyNumberFormat="1" applyFont="1" applyBorder="1" applyAlignment="1">
      <alignment vertical="center" wrapText="1"/>
    </xf>
    <xf numFmtId="49" fontId="7" fillId="0" borderId="66" xfId="44" applyNumberFormat="1" applyFont="1" applyBorder="1" applyAlignment="1">
      <alignment vertical="center" wrapText="1"/>
    </xf>
    <xf numFmtId="49" fontId="7" fillId="0" borderId="39" xfId="0" applyNumberFormat="1" applyFont="1" applyBorder="1" applyAlignment="1">
      <alignment horizontal="center" vertical="center" shrinkToFit="1"/>
    </xf>
    <xf numFmtId="49" fontId="7" fillId="0" borderId="16" xfId="0" applyNumberFormat="1" applyFont="1" applyBorder="1" applyAlignment="1">
      <alignment horizontal="center" vertical="center" shrinkToFit="1"/>
    </xf>
    <xf numFmtId="49" fontId="7" fillId="0" borderId="11" xfId="44" applyNumberFormat="1" applyFont="1" applyBorder="1" applyAlignment="1">
      <alignment horizontal="left" vertical="center" shrinkToFit="1"/>
    </xf>
    <xf numFmtId="49" fontId="7" fillId="0" borderId="79" xfId="44" applyNumberFormat="1" applyFont="1" applyBorder="1" applyAlignment="1">
      <alignment vertical="center" shrinkToFit="1"/>
    </xf>
    <xf numFmtId="49" fontId="7" fillId="0" borderId="80" xfId="44" applyNumberFormat="1" applyFont="1" applyBorder="1" applyAlignment="1">
      <alignment vertical="center" shrinkToFit="1"/>
    </xf>
    <xf numFmtId="49" fontId="7" fillId="0" borderId="61" xfId="44" applyNumberFormat="1" applyFont="1" applyBorder="1" applyAlignment="1">
      <alignment horizontal="center" vertical="center"/>
    </xf>
    <xf numFmtId="49" fontId="7" fillId="0" borderId="22" xfId="44" applyNumberFormat="1" applyFont="1" applyBorder="1" applyAlignment="1">
      <alignment horizontal="center" vertical="center"/>
    </xf>
    <xf numFmtId="49" fontId="7" fillId="0" borderId="23" xfId="44" applyNumberFormat="1" applyFont="1" applyBorder="1" applyAlignment="1">
      <alignment horizontal="center" vertical="center"/>
    </xf>
    <xf numFmtId="49" fontId="7" fillId="0" borderId="61" xfId="44" applyNumberFormat="1" applyFont="1" applyBorder="1" applyAlignment="1">
      <alignment vertical="center" wrapText="1"/>
    </xf>
    <xf numFmtId="49" fontId="7" fillId="0" borderId="22" xfId="44" applyNumberFormat="1" applyFont="1" applyBorder="1" applyAlignment="1">
      <alignment vertical="center" wrapText="1"/>
    </xf>
    <xf numFmtId="49" fontId="7" fillId="0" borderId="23" xfId="44" applyNumberFormat="1" applyFont="1" applyBorder="1" applyAlignment="1">
      <alignment vertical="center" wrapText="1"/>
    </xf>
    <xf numFmtId="49" fontId="21" fillId="0" borderId="0" xfId="44" applyNumberFormat="1" applyFont="1" applyAlignment="1">
      <alignment horizontal="center" vertical="center"/>
    </xf>
    <xf numFmtId="49" fontId="7" fillId="0" borderId="0" xfId="44" applyNumberFormat="1" applyFont="1" applyAlignment="1">
      <alignment horizontal="left" vertical="center"/>
    </xf>
    <xf numFmtId="49" fontId="5" fillId="0" borderId="0" xfId="44" applyNumberFormat="1" applyFont="1" applyAlignment="1">
      <alignment horizontal="left" vertical="center" wrapText="1" indent="1"/>
    </xf>
    <xf numFmtId="49" fontId="5" fillId="0" borderId="0" xfId="44" applyNumberFormat="1" applyFont="1" applyAlignment="1">
      <alignment horizontal="left" vertical="center" indent="1"/>
    </xf>
    <xf numFmtId="49" fontId="5" fillId="0" borderId="0" xfId="44" applyNumberFormat="1" applyFont="1" applyAlignment="1">
      <alignment horizontal="center" vertical="center" shrinkToFit="1"/>
    </xf>
    <xf numFmtId="49" fontId="7" fillId="0" borderId="0" xfId="44" applyNumberFormat="1" applyFont="1" applyAlignment="1">
      <alignment vertical="center"/>
    </xf>
    <xf numFmtId="49" fontId="5" fillId="0" borderId="0" xfId="44" applyNumberFormat="1" applyFont="1" applyAlignment="1">
      <alignment horizontal="right" vertical="center" shrinkToFit="1"/>
    </xf>
    <xf numFmtId="49" fontId="7" fillId="0" borderId="58" xfId="44" applyNumberFormat="1" applyFont="1" applyBorder="1" applyAlignment="1">
      <alignment horizontal="center" vertical="center"/>
    </xf>
    <xf numFmtId="49" fontId="7" fillId="0" borderId="59" xfId="44" applyNumberFormat="1" applyFont="1" applyBorder="1" applyAlignment="1">
      <alignment horizontal="center" vertical="center"/>
    </xf>
    <xf numFmtId="49" fontId="7" fillId="0" borderId="63" xfId="44" applyNumberFormat="1" applyFont="1" applyBorder="1" applyAlignment="1">
      <alignment horizontal="center" vertical="center"/>
    </xf>
    <xf numFmtId="49" fontId="7" fillId="0" borderId="58" xfId="44" applyNumberFormat="1" applyFont="1" applyBorder="1" applyAlignment="1">
      <alignment vertical="center"/>
    </xf>
    <xf numFmtId="49" fontId="7" fillId="0" borderId="59" xfId="44" applyNumberFormat="1" applyFont="1" applyBorder="1" applyAlignment="1">
      <alignment vertical="center"/>
    </xf>
    <xf numFmtId="49" fontId="5" fillId="0" borderId="59" xfId="44" applyNumberFormat="1" applyFont="1" applyBorder="1" applyAlignment="1">
      <alignment vertical="center" shrinkToFit="1"/>
    </xf>
    <xf numFmtId="49" fontId="54" fillId="0" borderId="0" xfId="0" applyNumberFormat="1" applyFont="1" applyAlignment="1">
      <alignment horizontal="left" vertical="top" wrapText="1"/>
    </xf>
    <xf numFmtId="0" fontId="54" fillId="0" borderId="0" xfId="0" applyFont="1" applyAlignment="1">
      <alignment horizontal="left" vertical="top" wrapText="1"/>
    </xf>
    <xf numFmtId="0" fontId="54" fillId="0" borderId="113" xfId="0" applyFont="1" applyBorder="1" applyAlignment="1">
      <alignment horizontal="center" vertical="top"/>
    </xf>
    <xf numFmtId="0" fontId="54" fillId="0" borderId="52" xfId="0" applyFont="1" applyBorder="1" applyAlignment="1">
      <alignment horizontal="left" vertical="top" wrapText="1"/>
    </xf>
    <xf numFmtId="0" fontId="8" fillId="0" borderId="113" xfId="0" applyFont="1" applyBorder="1" applyAlignment="1">
      <alignment horizontal="center" vertical="top"/>
    </xf>
    <xf numFmtId="49" fontId="54" fillId="0" borderId="52" xfId="0" applyNumberFormat="1" applyFont="1" applyBorder="1" applyAlignment="1">
      <alignment horizontal="left" vertical="top" wrapText="1"/>
    </xf>
    <xf numFmtId="49" fontId="53" fillId="0" borderId="120" xfId="0" applyNumberFormat="1" applyFont="1" applyBorder="1" applyAlignment="1">
      <alignment horizontal="center" vertical="center" shrinkToFit="1"/>
    </xf>
    <xf numFmtId="49" fontId="53" fillId="0" borderId="119" xfId="0" applyNumberFormat="1" applyFont="1" applyBorder="1" applyAlignment="1">
      <alignment horizontal="left" vertical="center" shrinkToFit="1"/>
    </xf>
    <xf numFmtId="49" fontId="53" fillId="0" borderId="118" xfId="0" applyNumberFormat="1" applyFont="1" applyBorder="1" applyAlignment="1">
      <alignment horizontal="center" vertical="center" shrinkToFit="1"/>
    </xf>
    <xf numFmtId="49" fontId="53" fillId="0" borderId="117" xfId="0" applyNumberFormat="1" applyFont="1" applyBorder="1" applyAlignment="1">
      <alignment horizontal="left" vertical="center" shrinkToFit="1"/>
    </xf>
    <xf numFmtId="49" fontId="53" fillId="0" borderId="116" xfId="0" applyNumberFormat="1" applyFont="1" applyBorder="1" applyAlignment="1">
      <alignment horizontal="center" vertical="center" wrapText="1"/>
    </xf>
    <xf numFmtId="49" fontId="7" fillId="0" borderId="115" xfId="0" applyNumberFormat="1" applyFont="1" applyBorder="1" applyAlignment="1">
      <alignment horizontal="center" vertical="center"/>
    </xf>
    <xf numFmtId="49" fontId="53" fillId="0" borderId="120" xfId="0" applyNumberFormat="1" applyFont="1" applyBorder="1" applyAlignment="1">
      <alignment horizontal="center" vertical="center" wrapText="1" shrinkToFit="1"/>
    </xf>
    <xf numFmtId="49" fontId="52" fillId="0" borderId="117" xfId="0" applyNumberFormat="1" applyFont="1" applyBorder="1" applyAlignment="1">
      <alignment horizontal="left" vertical="center" wrapText="1" shrinkToFit="1"/>
    </xf>
    <xf numFmtId="49" fontId="60" fillId="0" borderId="0" xfId="0" applyNumberFormat="1" applyFont="1" applyAlignment="1">
      <alignment horizontal="center" vertical="center" wrapText="1"/>
    </xf>
    <xf numFmtId="49" fontId="53" fillId="0" borderId="132" xfId="0" applyNumberFormat="1" applyFont="1" applyBorder="1" applyAlignment="1">
      <alignment horizontal="center" vertical="center"/>
    </xf>
    <xf numFmtId="49" fontId="53" fillId="0" borderId="129" xfId="0" applyNumberFormat="1" applyFont="1" applyBorder="1" applyAlignment="1">
      <alignment horizontal="right" vertical="center"/>
    </xf>
    <xf numFmtId="49" fontId="53" fillId="0" borderId="128" xfId="0" applyNumberFormat="1" applyFont="1" applyBorder="1" applyAlignment="1">
      <alignment horizontal="center" vertical="center"/>
    </xf>
    <xf numFmtId="49" fontId="53" fillId="0" borderId="122" xfId="0" applyNumberFormat="1" applyFont="1" applyBorder="1" applyAlignment="1">
      <alignment horizontal="center" vertical="center" shrinkToFit="1"/>
    </xf>
    <xf numFmtId="49" fontId="53" fillId="0" borderId="123" xfId="0" applyNumberFormat="1" applyFont="1" applyBorder="1" applyAlignment="1">
      <alignment horizontal="left" vertical="center" shrinkToFit="1"/>
    </xf>
    <xf numFmtId="49" fontId="53" fillId="0" borderId="122" xfId="0" applyNumberFormat="1" applyFont="1" applyBorder="1" applyAlignment="1">
      <alignment horizontal="center" vertical="center" wrapText="1" shrinkToFit="1"/>
    </xf>
    <xf numFmtId="0" fontId="14" fillId="0" borderId="0" xfId="0" applyFont="1" applyAlignment="1">
      <alignment horizontal="center" vertical="center"/>
    </xf>
    <xf numFmtId="0" fontId="15" fillId="0" borderId="58" xfId="0" applyFont="1" applyBorder="1" applyAlignment="1">
      <alignment horizontal="center" vertical="center"/>
    </xf>
    <xf numFmtId="0" fontId="15" fillId="0" borderId="59" xfId="0" applyFont="1" applyBorder="1" applyAlignment="1">
      <alignment horizontal="center" vertical="center"/>
    </xf>
    <xf numFmtId="0" fontId="15" fillId="0" borderId="63" xfId="0" applyFont="1" applyBorder="1" applyAlignment="1">
      <alignment horizontal="center" vertical="center"/>
    </xf>
    <xf numFmtId="0" fontId="10" fillId="0" borderId="67" xfId="0" applyFont="1" applyBorder="1" applyAlignment="1">
      <alignment horizontal="left" vertical="center"/>
    </xf>
    <xf numFmtId="0" fontId="10" fillId="0" borderId="29" xfId="0" applyFont="1" applyBorder="1" applyAlignment="1">
      <alignment horizontal="left" vertical="center"/>
    </xf>
    <xf numFmtId="0" fontId="10" fillId="0" borderId="68" xfId="0" applyFont="1" applyBorder="1" applyAlignment="1">
      <alignment horizontal="left" vertical="center"/>
    </xf>
    <xf numFmtId="0" fontId="10" fillId="0" borderId="38" xfId="0" applyFont="1" applyBorder="1" applyAlignment="1">
      <alignment horizontal="left" vertical="center"/>
    </xf>
    <xf numFmtId="0" fontId="14" fillId="0" borderId="29" xfId="0" applyFont="1" applyBorder="1" applyAlignment="1">
      <alignment horizontal="center" vertical="center"/>
    </xf>
    <xf numFmtId="0" fontId="14" fillId="0" borderId="30" xfId="0" applyFont="1" applyBorder="1" applyAlignment="1">
      <alignment horizontal="center" vertical="center"/>
    </xf>
    <xf numFmtId="0" fontId="14" fillId="0" borderId="38" xfId="0" applyFont="1" applyBorder="1" applyAlignment="1">
      <alignment horizontal="center" vertical="center"/>
    </xf>
    <xf numFmtId="0" fontId="14" fillId="0" borderId="69" xfId="0" applyFont="1" applyBorder="1" applyAlignment="1">
      <alignment horizontal="center" vertical="center"/>
    </xf>
    <xf numFmtId="0" fontId="6" fillId="0" borderId="0" xfId="0" applyFont="1" applyAlignment="1">
      <alignment horizontal="center"/>
    </xf>
    <xf numFmtId="0" fontId="7" fillId="0" borderId="19" xfId="0" applyFont="1" applyBorder="1" applyAlignment="1">
      <alignment horizontal="left"/>
    </xf>
    <xf numFmtId="0" fontId="7" fillId="0" borderId="20" xfId="0" applyFont="1" applyBorder="1" applyAlignment="1">
      <alignment horizontal="left"/>
    </xf>
    <xf numFmtId="0" fontId="5" fillId="0" borderId="18" xfId="0" applyFont="1" applyBorder="1" applyAlignment="1">
      <alignment horizontal="distributed" vertical="center" indent="1"/>
    </xf>
    <xf numFmtId="0" fontId="5" fillId="0" borderId="19" xfId="0" applyFont="1" applyBorder="1" applyAlignment="1">
      <alignment horizontal="distributed" vertical="center" indent="1"/>
    </xf>
    <xf numFmtId="0" fontId="5" fillId="0" borderId="20" xfId="0" applyFont="1" applyBorder="1" applyAlignment="1">
      <alignment horizontal="distributed" vertical="center" indent="1"/>
    </xf>
    <xf numFmtId="0" fontId="67" fillId="0" borderId="107" xfId="49" applyFont="1" applyBorder="1" applyAlignment="1">
      <alignment horizontal="left" vertical="center"/>
    </xf>
    <xf numFmtId="0" fontId="67" fillId="26" borderId="0" xfId="49" applyFont="1" applyFill="1" applyAlignment="1">
      <alignment horizontal="center" vertical="top"/>
    </xf>
    <xf numFmtId="0" fontId="67" fillId="26" borderId="108" xfId="49" applyFont="1" applyFill="1" applyBorder="1" applyAlignment="1">
      <alignment horizontal="left" vertical="center"/>
    </xf>
    <xf numFmtId="0" fontId="67" fillId="26" borderId="112" xfId="49" applyFont="1" applyFill="1" applyBorder="1" applyAlignment="1">
      <alignment horizontal="left" vertical="center"/>
    </xf>
    <xf numFmtId="0" fontId="67" fillId="26" borderId="109" xfId="49" applyFont="1" applyFill="1" applyBorder="1" applyAlignment="1">
      <alignment horizontal="left" vertical="center"/>
    </xf>
    <xf numFmtId="0" fontId="67" fillId="26" borderId="107" xfId="49" applyFont="1" applyFill="1" applyBorder="1" applyAlignment="1">
      <alignment horizontal="left" vertical="center"/>
    </xf>
    <xf numFmtId="0" fontId="67" fillId="0" borderId="108" xfId="49" applyFont="1" applyBorder="1" applyAlignment="1">
      <alignment horizontal="left" vertical="center"/>
    </xf>
    <xf numFmtId="0" fontId="67" fillId="0" borderId="112" xfId="49" applyFont="1" applyBorder="1" applyAlignment="1">
      <alignment horizontal="left" vertical="center"/>
    </xf>
    <xf numFmtId="0" fontId="67" fillId="0" borderId="109" xfId="49" applyFont="1" applyBorder="1" applyAlignment="1">
      <alignment horizontal="left" vertical="center"/>
    </xf>
    <xf numFmtId="0" fontId="65" fillId="26" borderId="0" xfId="49" applyFont="1" applyFill="1" applyAlignment="1">
      <alignment horizontal="center" vertical="center"/>
    </xf>
    <xf numFmtId="0" fontId="67" fillId="26" borderId="0" xfId="49" applyFont="1" applyFill="1" applyAlignment="1">
      <alignment horizontal="center" vertical="center"/>
    </xf>
    <xf numFmtId="0" fontId="65" fillId="26" borderId="0" xfId="49" applyFont="1" applyFill="1" applyAlignment="1">
      <alignment horizontal="right"/>
    </xf>
    <xf numFmtId="0" fontId="68" fillId="26" borderId="0" xfId="49" applyFont="1" applyFill="1" applyAlignment="1">
      <alignment horizontal="left" vertical="center"/>
    </xf>
    <xf numFmtId="0" fontId="68" fillId="26" borderId="133" xfId="49" applyFont="1" applyFill="1" applyBorder="1" applyAlignment="1">
      <alignment horizontal="left" vertical="center"/>
    </xf>
    <xf numFmtId="0" fontId="68" fillId="26" borderId="134" xfId="49" applyFont="1" applyFill="1" applyBorder="1" applyAlignment="1">
      <alignment horizontal="left"/>
    </xf>
    <xf numFmtId="0" fontId="68" fillId="26" borderId="134" xfId="49" applyFont="1" applyFill="1" applyBorder="1" applyAlignment="1">
      <alignment horizontal="center" vertical="center"/>
    </xf>
    <xf numFmtId="0" fontId="68" fillId="26" borderId="133" xfId="49" applyFont="1" applyFill="1" applyBorder="1" applyAlignment="1">
      <alignment horizontal="center" vertical="center"/>
    </xf>
    <xf numFmtId="0" fontId="64" fillId="26" borderId="133" xfId="49" applyFont="1" applyFill="1" applyBorder="1" applyAlignment="1">
      <alignment horizontal="center"/>
    </xf>
    <xf numFmtId="0" fontId="45" fillId="0" borderId="107" xfId="46" applyFont="1" applyBorder="1">
      <alignment vertical="center"/>
    </xf>
    <xf numFmtId="0" fontId="8" fillId="28" borderId="107" xfId="46" applyFont="1" applyFill="1" applyBorder="1">
      <alignment vertical="center"/>
    </xf>
    <xf numFmtId="0" fontId="45" fillId="0" borderId="108" xfId="46" applyFont="1" applyBorder="1" applyAlignment="1">
      <alignment horizontal="center" vertical="center"/>
    </xf>
    <xf numFmtId="0" fontId="45" fillId="0" borderId="112" xfId="46" applyFont="1" applyBorder="1" applyAlignment="1">
      <alignment horizontal="center" vertical="center"/>
    </xf>
    <xf numFmtId="0" fontId="8" fillId="0" borderId="107" xfId="46" applyFont="1" applyBorder="1">
      <alignment vertical="center"/>
    </xf>
    <xf numFmtId="0" fontId="45" fillId="0" borderId="109" xfId="46" applyFont="1" applyBorder="1" applyAlignment="1">
      <alignment horizontal="center" vertical="center"/>
    </xf>
    <xf numFmtId="0" fontId="45" fillId="0" borderId="107" xfId="46" applyFont="1" applyBorder="1" applyAlignment="1">
      <alignment horizontal="center" vertical="center"/>
    </xf>
    <xf numFmtId="0" fontId="45" fillId="0" borderId="107" xfId="46" applyFont="1" applyBorder="1" applyAlignment="1">
      <alignment horizontal="center" vertical="center" wrapText="1"/>
    </xf>
    <xf numFmtId="0" fontId="8" fillId="0" borderId="107" xfId="46" applyFont="1" applyBorder="1" applyAlignment="1">
      <alignment horizontal="center" vertical="center" wrapText="1"/>
    </xf>
    <xf numFmtId="0" fontId="8" fillId="27" borderId="107" xfId="46" applyFont="1" applyFill="1" applyBorder="1" applyAlignment="1">
      <alignment horizontal="center" vertical="center"/>
    </xf>
    <xf numFmtId="0" fontId="83" fillId="29" borderId="0" xfId="51" applyFont="1" applyFill="1">
      <alignment vertical="center"/>
    </xf>
    <xf numFmtId="0" fontId="45" fillId="0" borderId="135" xfId="46" applyFont="1" applyBorder="1" applyAlignment="1">
      <alignment horizontal="center" vertical="center" wrapText="1"/>
    </xf>
    <xf numFmtId="0" fontId="45" fillId="0" borderId="13" xfId="46" applyFont="1" applyBorder="1" applyAlignment="1">
      <alignment horizontal="center" vertical="center" wrapText="1"/>
    </xf>
    <xf numFmtId="0" fontId="45" fillId="0" borderId="99" xfId="46" applyFont="1" applyBorder="1" applyAlignment="1">
      <alignment horizontal="center" vertical="center" wrapText="1"/>
    </xf>
    <xf numFmtId="49" fontId="45" fillId="0" borderId="107" xfId="46" applyNumberFormat="1" applyFont="1" applyBorder="1" applyAlignment="1">
      <alignment horizontal="center" vertical="center"/>
    </xf>
    <xf numFmtId="0" fontId="45" fillId="0" borderId="109" xfId="46" applyFont="1" applyBorder="1" applyAlignment="1">
      <alignment horizontal="center" vertical="center" wrapText="1"/>
    </xf>
    <xf numFmtId="0" fontId="8" fillId="27" borderId="107" xfId="46" applyFont="1" applyFill="1" applyBorder="1" applyAlignment="1">
      <alignment horizontal="center" vertical="center" wrapText="1"/>
    </xf>
    <xf numFmtId="0" fontId="8" fillId="25" borderId="133" xfId="46" applyFont="1" applyFill="1" applyBorder="1" applyAlignment="1">
      <alignment horizontal="center" vertical="center"/>
    </xf>
    <xf numFmtId="0" fontId="8" fillId="0" borderId="133" xfId="46" applyFont="1" applyBorder="1" applyAlignment="1">
      <alignment horizontal="center" vertical="center"/>
    </xf>
    <xf numFmtId="0" fontId="8" fillId="28" borderId="107" xfId="46" applyFont="1" applyFill="1" applyBorder="1" applyAlignment="1">
      <alignment horizontal="center" vertical="center"/>
    </xf>
    <xf numFmtId="0" fontId="45" fillId="0" borderId="0" xfId="52" applyFont="1" applyAlignment="1">
      <alignment horizontal="center" vertical="center"/>
    </xf>
    <xf numFmtId="0" fontId="45" fillId="30" borderId="108" xfId="52" applyFont="1" applyFill="1" applyBorder="1" applyAlignment="1">
      <alignment horizontal="center" vertical="center"/>
    </xf>
    <xf numFmtId="0" fontId="45" fillId="30" borderId="109" xfId="52" applyFont="1" applyFill="1" applyBorder="1" applyAlignment="1">
      <alignment horizontal="center" vertical="center"/>
    </xf>
    <xf numFmtId="0" fontId="45" fillId="0" borderId="108" xfId="52" applyFont="1" applyBorder="1" applyAlignment="1">
      <alignment horizontal="center" vertical="center"/>
    </xf>
    <xf numFmtId="0" fontId="45" fillId="0" borderId="112" xfId="52" applyFont="1" applyBorder="1" applyAlignment="1">
      <alignment horizontal="center" vertical="center"/>
    </xf>
    <xf numFmtId="0" fontId="45" fillId="0" borderId="109" xfId="52" applyFont="1" applyBorder="1" applyAlignment="1">
      <alignment horizontal="center" vertical="center"/>
    </xf>
    <xf numFmtId="0" fontId="45" fillId="0" borderId="108" xfId="52" applyFont="1" applyBorder="1" applyAlignment="1">
      <alignment horizontal="center" vertical="center" wrapText="1"/>
    </xf>
    <xf numFmtId="0" fontId="45" fillId="0" borderId="112" xfId="52" applyFont="1" applyBorder="1" applyAlignment="1">
      <alignment horizontal="center" vertical="center" wrapText="1"/>
    </xf>
    <xf numFmtId="0" fontId="45" fillId="0" borderId="107" xfId="52" applyFont="1" applyBorder="1" applyAlignment="1">
      <alignment horizontal="center" vertical="center" wrapText="1"/>
    </xf>
    <xf numFmtId="0" fontId="45" fillId="0" borderId="109" xfId="52" applyFont="1" applyBorder="1" applyAlignment="1">
      <alignment horizontal="center" vertical="center" wrapText="1"/>
    </xf>
    <xf numFmtId="0" fontId="45" fillId="0" borderId="0" xfId="52" applyFont="1" applyAlignment="1">
      <alignment horizontal="center" vertical="center" wrapText="1"/>
    </xf>
    <xf numFmtId="0" fontId="45" fillId="0" borderId="107" xfId="52" applyFont="1" applyBorder="1" applyAlignment="1">
      <alignment horizontal="center" vertical="center"/>
    </xf>
    <xf numFmtId="0" fontId="45" fillId="0" borderId="108" xfId="46" applyFont="1" applyBorder="1" applyAlignment="1">
      <alignment horizontal="left" vertical="center"/>
    </xf>
    <xf numFmtId="0" fontId="45" fillId="0" borderId="112" xfId="46" applyFont="1" applyBorder="1" applyAlignment="1">
      <alignment horizontal="left" vertical="center"/>
    </xf>
    <xf numFmtId="0" fontId="45" fillId="0" borderId="109" xfId="46" applyFont="1" applyBorder="1" applyAlignment="1">
      <alignment horizontal="left" vertical="center"/>
    </xf>
    <xf numFmtId="0" fontId="45" fillId="30" borderId="107" xfId="46" applyFont="1" applyFill="1" applyBorder="1" applyAlignment="1">
      <alignment horizontal="center" vertical="center" wrapText="1"/>
    </xf>
    <xf numFmtId="0" fontId="45" fillId="25" borderId="108" xfId="46" applyFont="1" applyFill="1" applyBorder="1" applyAlignment="1">
      <alignment horizontal="center" vertical="center" wrapText="1"/>
    </xf>
    <xf numFmtId="0" fontId="45" fillId="25" borderId="109" xfId="46" applyFont="1" applyFill="1" applyBorder="1" applyAlignment="1">
      <alignment horizontal="center" vertical="center" wrapText="1"/>
    </xf>
    <xf numFmtId="0" fontId="45" fillId="0" borderId="108" xfId="46" applyFont="1" applyBorder="1" applyAlignment="1">
      <alignment horizontal="center" vertical="center" wrapText="1"/>
    </xf>
    <xf numFmtId="0" fontId="45" fillId="0" borderId="0" xfId="46" applyFont="1" applyAlignment="1">
      <alignment horizontal="left" vertical="center" wrapText="1"/>
    </xf>
    <xf numFmtId="0" fontId="45" fillId="25" borderId="107" xfId="46" applyFont="1" applyFill="1" applyBorder="1" applyAlignment="1">
      <alignment horizontal="center" vertical="center"/>
    </xf>
    <xf numFmtId="0" fontId="45" fillId="25" borderId="137" xfId="46" applyFont="1" applyFill="1" applyBorder="1" applyAlignment="1">
      <alignment horizontal="center" vertical="center" wrapText="1"/>
    </xf>
    <xf numFmtId="0" fontId="45" fillId="25" borderId="31" xfId="46" applyFont="1" applyFill="1" applyBorder="1" applyAlignment="1">
      <alignment horizontal="center" vertical="center" wrapText="1"/>
    </xf>
    <xf numFmtId="0" fontId="45" fillId="25" borderId="110" xfId="46" applyFont="1" applyFill="1" applyBorder="1" applyAlignment="1">
      <alignment horizontal="center" vertical="center" wrapText="1"/>
    </xf>
    <xf numFmtId="0" fontId="45" fillId="0" borderId="134" xfId="46" applyFont="1" applyBorder="1" applyAlignment="1">
      <alignment horizontal="center" vertical="center" wrapText="1"/>
    </xf>
    <xf numFmtId="0" fontId="45" fillId="0" borderId="138" xfId="46" applyFont="1" applyBorder="1" applyAlignment="1">
      <alignment horizontal="center" vertical="center" wrapText="1"/>
    </xf>
    <xf numFmtId="0" fontId="45" fillId="0" borderId="0" xfId="46" applyFont="1" applyAlignment="1">
      <alignment horizontal="center" vertical="center" wrapText="1"/>
    </xf>
    <xf numFmtId="0" fontId="45" fillId="0" borderId="105" xfId="46" applyFont="1" applyBorder="1" applyAlignment="1">
      <alignment horizontal="center" vertical="center" wrapText="1"/>
    </xf>
    <xf numFmtId="0" fontId="45" fillId="0" borderId="133" xfId="46" applyFont="1" applyBorder="1" applyAlignment="1">
      <alignment horizontal="center" vertical="center" wrapText="1"/>
    </xf>
    <xf numFmtId="0" fontId="45" fillId="0" borderId="139" xfId="46" applyFont="1" applyBorder="1" applyAlignment="1">
      <alignment horizontal="center" vertical="center" wrapText="1"/>
    </xf>
    <xf numFmtId="0" fontId="45" fillId="0" borderId="108" xfId="46" applyFont="1" applyBorder="1" applyAlignment="1">
      <alignment horizontal="left" vertical="center" wrapText="1"/>
    </xf>
    <xf numFmtId="0" fontId="45" fillId="0" borderId="112" xfId="46" applyFont="1" applyBorder="1" applyAlignment="1">
      <alignment horizontal="left" vertical="center" wrapText="1"/>
    </xf>
    <xf numFmtId="0" fontId="45" fillId="0" borderId="109" xfId="46" applyFont="1" applyBorder="1" applyAlignment="1">
      <alignment horizontal="left" vertical="center" wrapText="1"/>
    </xf>
    <xf numFmtId="0" fontId="7" fillId="0" borderId="107" xfId="46" applyFont="1" applyBorder="1" applyAlignment="1">
      <alignment horizontal="center" vertical="center"/>
    </xf>
    <xf numFmtId="182" fontId="45" fillId="0" borderId="107" xfId="46" applyNumberFormat="1" applyFont="1" applyBorder="1" applyAlignment="1">
      <alignment horizontal="center" vertical="center"/>
    </xf>
    <xf numFmtId="0" fontId="46" fillId="0" borderId="108" xfId="52" applyFont="1" applyBorder="1" applyAlignment="1">
      <alignment horizontal="center" vertical="center"/>
    </xf>
    <xf numFmtId="0" fontId="46" fillId="0" borderId="112" xfId="52" applyFont="1" applyBorder="1" applyAlignment="1">
      <alignment horizontal="center" vertical="center"/>
    </xf>
    <xf numFmtId="0" fontId="46" fillId="0" borderId="109" xfId="52" applyFont="1" applyBorder="1" applyAlignment="1">
      <alignment horizontal="center" vertical="center"/>
    </xf>
    <xf numFmtId="0" fontId="45" fillId="0" borderId="135" xfId="46" applyFont="1" applyBorder="1" applyAlignment="1">
      <alignment horizontal="center" vertical="center"/>
    </xf>
    <xf numFmtId="0" fontId="45" fillId="0" borderId="13" xfId="46" applyFont="1" applyBorder="1" applyAlignment="1">
      <alignment horizontal="center" vertical="center"/>
    </xf>
    <xf numFmtId="0" fontId="89" fillId="0" borderId="13" xfId="46" applyFont="1" applyBorder="1" applyAlignment="1">
      <alignment horizontal="center" vertical="center" wrapText="1"/>
    </xf>
    <xf numFmtId="0" fontId="89" fillId="0" borderId="99" xfId="46" applyFont="1" applyBorder="1" applyAlignment="1">
      <alignment horizontal="center" vertical="center" wrapText="1"/>
    </xf>
    <xf numFmtId="0" fontId="83" fillId="29" borderId="107" xfId="51" applyFont="1" applyFill="1" applyBorder="1">
      <alignment vertical="center"/>
    </xf>
    <xf numFmtId="0" fontId="45" fillId="30" borderId="108" xfId="46" applyFont="1" applyFill="1" applyBorder="1" applyAlignment="1">
      <alignment horizontal="center" vertical="center" wrapText="1"/>
    </xf>
    <xf numFmtId="0" fontId="45" fillId="30" borderId="112" xfId="46" applyFont="1" applyFill="1" applyBorder="1" applyAlignment="1">
      <alignment horizontal="center" vertical="center" wrapText="1"/>
    </xf>
    <xf numFmtId="0" fontId="45" fillId="30" borderId="109" xfId="46" applyFont="1" applyFill="1" applyBorder="1" applyAlignment="1">
      <alignment horizontal="center" vertical="center" wrapText="1"/>
    </xf>
    <xf numFmtId="0" fontId="45" fillId="0" borderId="138" xfId="46" applyFont="1" applyBorder="1" applyAlignment="1">
      <alignment horizontal="center" vertical="center"/>
    </xf>
    <xf numFmtId="0" fontId="45" fillId="0" borderId="105" xfId="46" applyFont="1" applyBorder="1" applyAlignment="1">
      <alignment horizontal="center" vertical="center"/>
    </xf>
    <xf numFmtId="0" fontId="45" fillId="0" borderId="99" xfId="46" applyFont="1" applyBorder="1" applyAlignment="1">
      <alignment horizontal="center" vertical="center"/>
    </xf>
    <xf numFmtId="0" fontId="45" fillId="0" borderId="139" xfId="46" applyFont="1" applyBorder="1" applyAlignment="1">
      <alignment horizontal="center" vertical="center"/>
    </xf>
    <xf numFmtId="0" fontId="45" fillId="0" borderId="0" xfId="46" applyFont="1" applyAlignment="1">
      <alignment horizontal="center" vertical="center"/>
    </xf>
    <xf numFmtId="179" fontId="45" fillId="0" borderId="108" xfId="52" applyNumberFormat="1" applyFont="1" applyBorder="1" applyAlignment="1">
      <alignment horizontal="center" vertical="center" wrapText="1"/>
    </xf>
    <xf numFmtId="179" fontId="45" fillId="0" borderId="112" xfId="52" applyNumberFormat="1" applyFont="1" applyBorder="1" applyAlignment="1">
      <alignment horizontal="center" vertical="center" wrapText="1"/>
    </xf>
    <xf numFmtId="179" fontId="45" fillId="0" borderId="109" xfId="52" applyNumberFormat="1" applyFont="1" applyBorder="1" applyAlignment="1">
      <alignment horizontal="center" vertical="center" wrapText="1"/>
    </xf>
    <xf numFmtId="0" fontId="45" fillId="0" borderId="107" xfId="46" applyFont="1" applyBorder="1" applyAlignment="1">
      <alignment horizontal="right" vertical="center"/>
    </xf>
    <xf numFmtId="0" fontId="45" fillId="25" borderId="107" xfId="46" applyFont="1" applyFill="1" applyBorder="1" applyAlignment="1">
      <alignment horizontal="right" vertical="center"/>
    </xf>
    <xf numFmtId="177" fontId="45" fillId="0" borderId="137" xfId="46" applyNumberFormat="1" applyFont="1" applyBorder="1">
      <alignment vertical="center"/>
    </xf>
    <xf numFmtId="177" fontId="45" fillId="0" borderId="110" xfId="46" applyNumberFormat="1" applyFont="1" applyBorder="1">
      <alignment vertical="center"/>
    </xf>
    <xf numFmtId="0" fontId="45" fillId="0" borderId="107" xfId="46" applyFont="1" applyBorder="1" applyAlignment="1">
      <alignment horizontal="left" vertical="center"/>
    </xf>
    <xf numFmtId="0" fontId="45" fillId="25" borderId="18" xfId="46" applyFont="1" applyFill="1" applyBorder="1" applyAlignment="1">
      <alignment horizontal="right" vertical="center"/>
    </xf>
    <xf numFmtId="0" fontId="45" fillId="25" borderId="112" xfId="46" applyFont="1" applyFill="1" applyBorder="1" applyAlignment="1">
      <alignment horizontal="right" vertical="center"/>
    </xf>
    <xf numFmtId="0" fontId="45" fillId="25" borderId="109" xfId="46" applyFont="1" applyFill="1" applyBorder="1" applyAlignment="1">
      <alignment horizontal="right" vertical="center"/>
    </xf>
    <xf numFmtId="183" fontId="45" fillId="0" borderId="107" xfId="46" applyNumberFormat="1" applyFont="1" applyBorder="1" applyAlignment="1">
      <alignment horizontal="center" vertical="center"/>
    </xf>
    <xf numFmtId="0" fontId="46" fillId="0" borderId="112" xfId="46" applyFont="1" applyBorder="1" applyAlignment="1">
      <alignment horizontal="left" vertical="center" wrapText="1"/>
    </xf>
    <xf numFmtId="0" fontId="46" fillId="0" borderId="109" xfId="46" applyFont="1" applyBorder="1" applyAlignment="1">
      <alignment horizontal="left" vertical="center" wrapText="1"/>
    </xf>
    <xf numFmtId="177" fontId="45" fillId="0" borderId="31" xfId="46" applyNumberFormat="1" applyFont="1" applyBorder="1">
      <alignment vertical="center"/>
    </xf>
    <xf numFmtId="0" fontId="45" fillId="0" borderId="107" xfId="46" applyFont="1" applyBorder="1" applyAlignment="1">
      <alignment horizontal="left" vertical="center" wrapText="1"/>
    </xf>
    <xf numFmtId="0" fontId="45" fillId="0" borderId="108" xfId="46" applyFont="1" applyBorder="1" applyAlignment="1">
      <alignment horizontal="right" vertical="center"/>
    </xf>
    <xf numFmtId="0" fontId="45" fillId="0" borderId="109" xfId="46" applyFont="1" applyBorder="1" applyAlignment="1">
      <alignment horizontal="right" vertical="center"/>
    </xf>
    <xf numFmtId="0" fontId="45" fillId="0" borderId="31" xfId="46" applyFont="1" applyBorder="1" applyAlignment="1">
      <alignment horizontal="right" vertical="center"/>
    </xf>
    <xf numFmtId="0" fontId="45" fillId="0" borderId="13" xfId="46" applyFont="1" applyBorder="1" applyAlignment="1">
      <alignment horizontal="right" vertical="center"/>
    </xf>
    <xf numFmtId="0" fontId="45" fillId="0" borderId="105" xfId="46" applyFont="1" applyBorder="1" applyAlignment="1">
      <alignment horizontal="right" vertical="center"/>
    </xf>
    <xf numFmtId="0" fontId="45" fillId="0" borderId="31" xfId="46" applyFont="1" applyBorder="1" applyAlignment="1">
      <alignment horizontal="center" vertical="center" wrapText="1"/>
    </xf>
    <xf numFmtId="0" fontId="45" fillId="0" borderId="0" xfId="46" applyFont="1" applyAlignment="1">
      <alignment horizontal="right" vertical="center"/>
    </xf>
    <xf numFmtId="0" fontId="45" fillId="0" borderId="28" xfId="46" applyFont="1" applyBorder="1">
      <alignment vertical="center"/>
    </xf>
    <xf numFmtId="0" fontId="45" fillId="0" borderId="18" xfId="52" applyFont="1" applyBorder="1" applyAlignment="1">
      <alignment horizontal="center" vertical="center" wrapText="1"/>
    </xf>
    <xf numFmtId="0" fontId="45" fillId="0" borderId="19" xfId="52" applyFont="1" applyBorder="1" applyAlignment="1">
      <alignment horizontal="center" vertical="center" wrapText="1"/>
    </xf>
    <xf numFmtId="0" fontId="45" fillId="0" borderId="20" xfId="52" applyFont="1" applyBorder="1" applyAlignment="1">
      <alignment horizontal="center" vertical="center" wrapText="1"/>
    </xf>
    <xf numFmtId="0" fontId="45" fillId="0" borderId="28" xfId="46" applyFont="1" applyBorder="1" applyAlignment="1">
      <alignment horizontal="center" vertical="center"/>
    </xf>
    <xf numFmtId="0" fontId="45" fillId="30" borderId="18" xfId="52" applyFont="1" applyFill="1" applyBorder="1" applyAlignment="1">
      <alignment horizontal="center" vertical="center" wrapText="1"/>
    </xf>
    <xf numFmtId="0" fontId="45" fillId="30" borderId="20" xfId="52" applyFont="1" applyFill="1" applyBorder="1" applyAlignment="1">
      <alignment horizontal="center" vertical="center" wrapText="1"/>
    </xf>
    <xf numFmtId="0" fontId="45" fillId="0" borderId="18" xfId="52" applyFont="1" applyBorder="1" applyAlignment="1">
      <alignment horizontal="center" vertical="center"/>
    </xf>
    <xf numFmtId="0" fontId="45" fillId="0" borderId="19" xfId="52" applyFont="1" applyBorder="1" applyAlignment="1">
      <alignment horizontal="center" vertical="center"/>
    </xf>
    <xf numFmtId="0" fontId="45" fillId="0" borderId="20" xfId="52" applyFont="1" applyBorder="1" applyAlignment="1">
      <alignment horizontal="center" vertical="center"/>
    </xf>
    <xf numFmtId="0" fontId="45" fillId="0" borderId="28" xfId="52" applyFont="1" applyBorder="1" applyAlignment="1">
      <alignment horizontal="center" vertical="center" wrapText="1"/>
    </xf>
    <xf numFmtId="0" fontId="45" fillId="0" borderId="28" xfId="52" applyFont="1" applyBorder="1" applyAlignment="1">
      <alignment horizontal="center" vertical="center"/>
    </xf>
    <xf numFmtId="0" fontId="45" fillId="0" borderId="28" xfId="46" applyFont="1" applyBorder="1" applyAlignment="1">
      <alignment horizontal="center" vertical="center" wrapText="1"/>
    </xf>
    <xf numFmtId="0" fontId="45" fillId="0" borderId="28" xfId="46" applyFont="1" applyBorder="1" applyAlignment="1">
      <alignment horizontal="right" vertical="center"/>
    </xf>
    <xf numFmtId="177" fontId="93" fillId="0" borderId="28" xfId="51" applyNumberFormat="1" applyFont="1" applyBorder="1">
      <alignment vertical="center"/>
    </xf>
    <xf numFmtId="0" fontId="45" fillId="25" borderId="28" xfId="46" applyFont="1" applyFill="1" applyBorder="1" applyAlignment="1">
      <alignment horizontal="right" vertical="center"/>
    </xf>
    <xf numFmtId="0" fontId="7" fillId="0" borderId="141" xfId="46" applyFont="1" applyBorder="1" applyAlignment="1">
      <alignment horizontal="center" vertical="center"/>
    </xf>
    <xf numFmtId="0" fontId="7" fillId="0" borderId="142" xfId="46" applyFont="1" applyBorder="1" applyAlignment="1">
      <alignment horizontal="center" vertical="center"/>
    </xf>
    <xf numFmtId="177" fontId="45" fillId="0" borderId="18" xfId="46" applyNumberFormat="1" applyFont="1" applyBorder="1" applyAlignment="1">
      <alignment horizontal="center" vertical="center"/>
    </xf>
    <xf numFmtId="177" fontId="45" fillId="0" borderId="19" xfId="46" applyNumberFormat="1" applyFont="1" applyBorder="1" applyAlignment="1">
      <alignment horizontal="center" vertical="center"/>
    </xf>
    <xf numFmtId="0" fontId="45" fillId="0" borderId="28" xfId="46" applyFont="1" applyBorder="1" applyAlignment="1">
      <alignment horizontal="left" vertical="center"/>
    </xf>
    <xf numFmtId="0" fontId="41" fillId="0" borderId="18" xfId="46" applyFont="1" applyBorder="1" applyAlignment="1">
      <alignment horizontal="center" vertical="center" wrapText="1"/>
    </xf>
    <xf numFmtId="0" fontId="41" fillId="0" borderId="20" xfId="46" applyFont="1" applyBorder="1" applyAlignment="1">
      <alignment horizontal="center" vertical="center" wrapText="1"/>
    </xf>
    <xf numFmtId="0" fontId="45" fillId="0" borderId="135" xfId="46" applyFont="1" applyBorder="1" applyAlignment="1">
      <alignment horizontal="left" vertical="center" wrapText="1"/>
    </xf>
    <xf numFmtId="0" fontId="45" fillId="0" borderId="19" xfId="46" applyFont="1" applyBorder="1" applyAlignment="1">
      <alignment horizontal="left" vertical="center"/>
    </xf>
    <xf numFmtId="0" fontId="45" fillId="0" borderId="20" xfId="46" applyFont="1" applyBorder="1" applyAlignment="1">
      <alignment horizontal="left" vertical="center"/>
    </xf>
    <xf numFmtId="0" fontId="45" fillId="0" borderId="18" xfId="46" applyFont="1" applyBorder="1" applyAlignment="1">
      <alignment horizontal="left" vertical="center"/>
    </xf>
    <xf numFmtId="177" fontId="45" fillId="0" borderId="18" xfId="46" applyNumberFormat="1" applyFont="1" applyBorder="1" applyAlignment="1">
      <alignment horizontal="center" vertical="center" wrapText="1"/>
    </xf>
    <xf numFmtId="177" fontId="45" fillId="0" borderId="20" xfId="46" applyNumberFormat="1" applyFont="1" applyBorder="1" applyAlignment="1">
      <alignment horizontal="center" vertical="center" wrapText="1"/>
    </xf>
    <xf numFmtId="0" fontId="45" fillId="0" borderId="18" xfId="46" applyFont="1" applyBorder="1">
      <alignment vertical="center"/>
    </xf>
    <xf numFmtId="0" fontId="45" fillId="0" borderId="19" xfId="46" applyFont="1" applyBorder="1">
      <alignment vertical="center"/>
    </xf>
    <xf numFmtId="0" fontId="45" fillId="0" borderId="20" xfId="46" applyFont="1" applyBorder="1">
      <alignment vertical="center"/>
    </xf>
    <xf numFmtId="183" fontId="45" fillId="0" borderId="28" xfId="46" applyNumberFormat="1" applyFont="1" applyBorder="1" applyAlignment="1">
      <alignment horizontal="center" vertical="center"/>
    </xf>
    <xf numFmtId="0" fontId="8" fillId="28" borderId="28" xfId="46" applyFont="1" applyFill="1" applyBorder="1">
      <alignment vertical="center"/>
    </xf>
    <xf numFmtId="0" fontId="45" fillId="0" borderId="18" xfId="46" applyFont="1" applyBorder="1" applyAlignment="1">
      <alignment horizontal="center" vertical="center"/>
    </xf>
    <xf numFmtId="0" fontId="45" fillId="0" borderId="19" xfId="46" applyFont="1" applyBorder="1" applyAlignment="1">
      <alignment horizontal="center" vertical="center"/>
    </xf>
    <xf numFmtId="0" fontId="8" fillId="0" borderId="28" xfId="46" applyFont="1" applyBorder="1">
      <alignment vertical="center"/>
    </xf>
    <xf numFmtId="0" fontId="45" fillId="0" borderId="20" xfId="46" applyFont="1" applyBorder="1" applyAlignment="1">
      <alignment horizontal="center" vertical="center"/>
    </xf>
    <xf numFmtId="0" fontId="89" fillId="0" borderId="15" xfId="46" applyFont="1" applyBorder="1" applyAlignment="1">
      <alignment horizontal="center" vertical="center" wrapText="1"/>
    </xf>
    <xf numFmtId="0" fontId="8" fillId="0" borderId="28" xfId="46" applyFont="1" applyBorder="1" applyAlignment="1">
      <alignment horizontal="center" vertical="center" wrapText="1"/>
    </xf>
    <xf numFmtId="0" fontId="8" fillId="0" borderId="18" xfId="46" applyFont="1" applyBorder="1">
      <alignment vertical="center"/>
    </xf>
    <xf numFmtId="49" fontId="45" fillId="0" borderId="28" xfId="46" applyNumberFormat="1" applyFont="1" applyBorder="1" applyAlignment="1">
      <alignment horizontal="center" vertical="center"/>
    </xf>
    <xf numFmtId="0" fontId="45" fillId="0" borderId="20" xfId="46" applyFont="1" applyBorder="1" applyAlignment="1">
      <alignment horizontal="center" vertical="center" wrapText="1"/>
    </xf>
    <xf numFmtId="0" fontId="8" fillId="27" borderId="28" xfId="46" applyFont="1" applyFill="1" applyBorder="1" applyAlignment="1">
      <alignment horizontal="center" vertical="center" wrapText="1"/>
    </xf>
    <xf numFmtId="0" fontId="8" fillId="28" borderId="28" xfId="46" applyFont="1" applyFill="1" applyBorder="1" applyAlignment="1">
      <alignment horizontal="center" vertical="center"/>
    </xf>
    <xf numFmtId="0" fontId="8" fillId="27" borderId="28" xfId="46" applyFont="1" applyFill="1" applyBorder="1" applyAlignment="1">
      <alignment horizontal="center" vertical="center"/>
    </xf>
    <xf numFmtId="0" fontId="83" fillId="29" borderId="28" xfId="51" applyFont="1" applyFill="1" applyBorder="1">
      <alignment vertical="center"/>
    </xf>
    <xf numFmtId="0" fontId="45" fillId="0" borderId="15" xfId="46" applyFont="1" applyBorder="1" applyAlignment="1">
      <alignment horizontal="center" vertical="center" wrapText="1"/>
    </xf>
    <xf numFmtId="0" fontId="45" fillId="0" borderId="141" xfId="52" applyFont="1" applyBorder="1" applyAlignment="1">
      <alignment horizontal="center" vertical="center" wrapText="1"/>
    </xf>
    <xf numFmtId="0" fontId="45" fillId="0" borderId="143" xfId="52" applyFont="1" applyBorder="1" applyAlignment="1">
      <alignment horizontal="center" vertical="center" wrapText="1"/>
    </xf>
    <xf numFmtId="0" fontId="45" fillId="0" borderId="142" xfId="52" applyFont="1" applyBorder="1" applyAlignment="1">
      <alignment horizontal="center" vertical="center" wrapText="1"/>
    </xf>
    <xf numFmtId="177" fontId="93" fillId="0" borderId="28" xfId="51" quotePrefix="1" applyNumberFormat="1" applyFont="1" applyBorder="1">
      <alignment vertical="center"/>
    </xf>
    <xf numFmtId="0" fontId="70" fillId="0" borderId="28" xfId="51" applyFont="1" applyBorder="1" applyAlignment="1">
      <alignment horizontal="right" vertical="center"/>
    </xf>
    <xf numFmtId="0" fontId="45" fillId="25" borderId="19" xfId="46" applyFont="1" applyFill="1" applyBorder="1" applyAlignment="1">
      <alignment horizontal="right" vertical="center"/>
    </xf>
    <xf numFmtId="0" fontId="45" fillId="25" borderId="20" xfId="46" applyFont="1" applyFill="1" applyBorder="1" applyAlignment="1">
      <alignment horizontal="right" vertical="center"/>
    </xf>
    <xf numFmtId="177" fontId="45" fillId="0" borderId="137" xfId="46" applyNumberFormat="1" applyFont="1" applyBorder="1" applyAlignment="1">
      <alignment horizontal="center" vertical="center"/>
    </xf>
    <xf numFmtId="177" fontId="45" fillId="0" borderId="33" xfId="46" applyNumberFormat="1" applyFont="1" applyBorder="1" applyAlignment="1">
      <alignment horizontal="center" vertical="center"/>
    </xf>
    <xf numFmtId="0" fontId="45" fillId="0" borderId="112" xfId="46" applyFont="1" applyBorder="1" applyAlignment="1">
      <alignment horizontal="center" vertical="center" wrapText="1"/>
    </xf>
    <xf numFmtId="0" fontId="45" fillId="30" borderId="107" xfId="46" applyFont="1" applyFill="1" applyBorder="1" applyAlignment="1">
      <alignment horizontal="center" vertical="center"/>
    </xf>
    <xf numFmtId="0" fontId="45" fillId="29" borderId="107" xfId="46" applyFont="1" applyFill="1" applyBorder="1" applyAlignment="1">
      <alignment horizontal="center" vertical="center"/>
    </xf>
    <xf numFmtId="0" fontId="45" fillId="27" borderId="108" xfId="46" applyFont="1" applyFill="1" applyBorder="1" applyAlignment="1">
      <alignment horizontal="center" vertical="center"/>
    </xf>
    <xf numFmtId="0" fontId="45" fillId="27" borderId="109" xfId="46" applyFont="1" applyFill="1" applyBorder="1" applyAlignment="1">
      <alignment horizontal="center" vertical="center"/>
    </xf>
    <xf numFmtId="0" fontId="45" fillId="27" borderId="112" xfId="46" applyFont="1" applyFill="1" applyBorder="1" applyAlignment="1">
      <alignment horizontal="center" vertical="center"/>
    </xf>
    <xf numFmtId="183" fontId="45" fillId="0" borderId="108" xfId="46" applyNumberFormat="1" applyFont="1" applyBorder="1" applyAlignment="1">
      <alignment horizontal="center" vertical="center"/>
    </xf>
    <xf numFmtId="183" fontId="45" fillId="0" borderId="112" xfId="46" applyNumberFormat="1" applyFont="1" applyBorder="1" applyAlignment="1">
      <alignment horizontal="center" vertical="center"/>
    </xf>
    <xf numFmtId="183" fontId="45" fillId="0" borderId="109" xfId="46" applyNumberFormat="1" applyFont="1" applyBorder="1" applyAlignment="1">
      <alignment horizontal="center" vertical="center"/>
    </xf>
    <xf numFmtId="177" fontId="45" fillId="0" borderId="107" xfId="46" applyNumberFormat="1" applyFont="1" applyBorder="1">
      <alignment vertical="center"/>
    </xf>
    <xf numFmtId="0" fontId="45" fillId="0" borderId="50" xfId="19" applyFont="1" applyBorder="1" applyAlignment="1">
      <alignment horizontal="left" vertical="center"/>
    </xf>
    <xf numFmtId="178" fontId="45" fillId="0" borderId="50" xfId="19" applyNumberFormat="1" applyFont="1" applyBorder="1" applyAlignment="1">
      <alignment horizontal="left" vertical="center"/>
    </xf>
    <xf numFmtId="0" fontId="5" fillId="0" borderId="0" xfId="19" applyFont="1" applyAlignment="1">
      <alignment horizontal="center" vertical="center"/>
    </xf>
    <xf numFmtId="0" fontId="53" fillId="0" borderId="0" xfId="19" applyFont="1" applyAlignment="1">
      <alignment horizontal="center" vertical="center"/>
    </xf>
    <xf numFmtId="0" fontId="54" fillId="0" borderId="50" xfId="0" applyFont="1" applyBorder="1" applyAlignment="1">
      <alignment horizontal="center" vertical="center" wrapText="1"/>
    </xf>
    <xf numFmtId="0" fontId="54" fillId="0" borderId="50" xfId="0" applyFont="1" applyBorder="1" applyAlignment="1">
      <alignment horizontal="center" vertical="center"/>
    </xf>
    <xf numFmtId="0" fontId="45" fillId="0" borderId="50" xfId="0" applyFont="1" applyBorder="1" applyAlignment="1">
      <alignment horizontal="left" vertical="center" wrapText="1" shrinkToFit="1"/>
    </xf>
    <xf numFmtId="0" fontId="45" fillId="0" borderId="0" xfId="0" applyFont="1" applyAlignment="1">
      <alignment horizontal="left" vertical="center" wrapText="1" shrinkToFit="1"/>
    </xf>
    <xf numFmtId="0" fontId="55" fillId="0" borderId="50" xfId="19" applyFont="1" applyBorder="1" applyAlignment="1">
      <alignment horizontal="center" vertical="center"/>
    </xf>
    <xf numFmtId="0" fontId="45" fillId="24" borderId="50" xfId="19" applyFont="1" applyFill="1" applyBorder="1" applyAlignment="1">
      <alignment horizontal="left" vertical="center"/>
    </xf>
    <xf numFmtId="178" fontId="45" fillId="24" borderId="76" xfId="19" applyNumberFormat="1" applyFont="1" applyFill="1" applyBorder="1" applyAlignment="1">
      <alignment horizontal="left" vertical="center"/>
    </xf>
    <xf numFmtId="178" fontId="45" fillId="24" borderId="50" xfId="19" applyNumberFormat="1" applyFont="1" applyFill="1" applyBorder="1" applyAlignment="1">
      <alignment horizontal="left" vertical="center"/>
    </xf>
    <xf numFmtId="178" fontId="45" fillId="0" borderId="76" xfId="19" applyNumberFormat="1" applyFont="1" applyBorder="1" applyAlignment="1">
      <alignment horizontal="left" vertical="center"/>
    </xf>
    <xf numFmtId="0" fontId="5" fillId="0" borderId="50" xfId="19" applyFont="1" applyBorder="1" applyAlignment="1">
      <alignment horizontal="left" vertical="center"/>
    </xf>
    <xf numFmtId="0" fontId="55" fillId="0" borderId="0" xfId="0" applyFont="1" applyAlignment="1">
      <alignment horizontal="left" vertical="center" wrapText="1"/>
    </xf>
    <xf numFmtId="0" fontId="55" fillId="0" borderId="0" xfId="19" applyFont="1" applyAlignment="1">
      <alignment horizontal="left" vertical="center"/>
    </xf>
    <xf numFmtId="0" fontId="55" fillId="0" borderId="0" xfId="19" applyFont="1" applyAlignment="1">
      <alignment horizontal="left" vertical="center" wrapText="1"/>
    </xf>
    <xf numFmtId="0" fontId="54" fillId="0" borderId="0" xfId="19" applyFont="1" applyAlignment="1">
      <alignment horizontal="left" vertical="center" shrinkToFit="1"/>
    </xf>
    <xf numFmtId="0" fontId="55" fillId="0" borderId="0" xfId="0" applyFont="1" applyAlignment="1">
      <alignment horizontal="left" vertical="center" wrapText="1" shrinkToFit="1"/>
    </xf>
    <xf numFmtId="0" fontId="0" fillId="0" borderId="0" xfId="0" applyAlignment="1">
      <alignment horizontal="left" vertical="center"/>
    </xf>
    <xf numFmtId="0" fontId="0" fillId="0" borderId="77" xfId="0" applyBorder="1" applyAlignment="1">
      <alignment horizontal="left" vertical="center"/>
    </xf>
    <xf numFmtId="0" fontId="0" fillId="0" borderId="0" xfId="0" applyAlignment="1">
      <alignment horizontal="left" vertical="center" wrapText="1"/>
    </xf>
    <xf numFmtId="0" fontId="52" fillId="0" borderId="0" xfId="0" applyFont="1" applyAlignment="1">
      <alignment horizontal="left" vertical="center" wrapText="1"/>
    </xf>
    <xf numFmtId="0" fontId="53" fillId="0" borderId="0" xfId="0" applyFont="1" applyAlignment="1">
      <alignment horizontal="center" vertical="center"/>
    </xf>
    <xf numFmtId="0" fontId="0" fillId="0" borderId="50" xfId="0" applyBorder="1" applyAlignment="1">
      <alignment horizontal="center" vertical="center"/>
    </xf>
    <xf numFmtId="0" fontId="52" fillId="0" borderId="50" xfId="0" applyFont="1" applyBorder="1" applyAlignment="1">
      <alignment horizontal="center" vertical="center"/>
    </xf>
    <xf numFmtId="0" fontId="8" fillId="0" borderId="72" xfId="0" applyFont="1" applyBorder="1" applyAlignment="1">
      <alignment horizontal="center" vertical="center" wrapText="1"/>
    </xf>
    <xf numFmtId="0" fontId="8" fillId="0" borderId="73" xfId="0" applyFont="1" applyBorder="1" applyAlignment="1">
      <alignment horizontal="center" vertical="center" wrapText="1"/>
    </xf>
    <xf numFmtId="0" fontId="8" fillId="0" borderId="74" xfId="0" applyFont="1" applyBorder="1" applyAlignment="1">
      <alignment horizontal="center" vertical="center" wrapText="1"/>
    </xf>
    <xf numFmtId="0" fontId="44" fillId="0" borderId="70" xfId="0" applyFont="1" applyBorder="1" applyAlignment="1">
      <alignment horizontal="left" vertical="center" wrapText="1"/>
    </xf>
    <xf numFmtId="0" fontId="44" fillId="0" borderId="21" xfId="0" applyFont="1" applyBorder="1" applyAlignment="1">
      <alignment horizontal="left" vertical="center" wrapText="1"/>
    </xf>
    <xf numFmtId="0" fontId="44" fillId="0" borderId="75" xfId="0" applyFont="1" applyBorder="1" applyAlignment="1">
      <alignment horizontal="left" vertical="center" wrapText="1"/>
    </xf>
    <xf numFmtId="0" fontId="0" fillId="0" borderId="32" xfId="0" applyBorder="1" applyAlignment="1">
      <alignment vertical="top" wrapText="1"/>
    </xf>
    <xf numFmtId="0" fontId="0" fillId="0" borderId="0" xfId="0" applyAlignment="1">
      <alignment vertical="top" wrapText="1"/>
    </xf>
    <xf numFmtId="0" fontId="0" fillId="0" borderId="24" xfId="0" applyBorder="1" applyAlignment="1">
      <alignment vertical="top" wrapText="1"/>
    </xf>
    <xf numFmtId="0" fontId="8" fillId="0" borderId="32" xfId="0" applyFont="1" applyBorder="1" applyAlignment="1">
      <alignment horizontal="left" vertical="center" wrapText="1" indent="1"/>
    </xf>
    <xf numFmtId="0" fontId="8" fillId="0" borderId="0" xfId="0" applyFont="1" applyAlignment="1">
      <alignment horizontal="left" vertical="center" wrapText="1" indent="1"/>
    </xf>
    <xf numFmtId="0" fontId="8" fillId="0" borderId="24" xfId="0" applyFont="1" applyBorder="1" applyAlignment="1">
      <alignment horizontal="left" vertical="center" wrapText="1" indent="1"/>
    </xf>
    <xf numFmtId="0" fontId="45" fillId="0" borderId="32" xfId="0" applyFont="1" applyBorder="1" applyAlignment="1">
      <alignment horizontal="left" vertical="center" wrapText="1"/>
    </xf>
    <xf numFmtId="0" fontId="45" fillId="0" borderId="0" xfId="0" applyFont="1" applyAlignment="1">
      <alignment horizontal="left" vertical="center" wrapText="1"/>
    </xf>
    <xf numFmtId="0" fontId="45" fillId="0" borderId="24" xfId="0" applyFont="1" applyBorder="1" applyAlignment="1">
      <alignment horizontal="left" vertical="center" wrapText="1"/>
    </xf>
    <xf numFmtId="0" fontId="51" fillId="0" borderId="72" xfId="0" applyFont="1" applyBorder="1" applyAlignment="1">
      <alignment horizontal="center" vertical="center" wrapText="1"/>
    </xf>
    <xf numFmtId="0" fontId="43" fillId="0" borderId="73" xfId="0" applyFont="1" applyBorder="1" applyAlignment="1">
      <alignment horizontal="center" vertical="center" wrapText="1"/>
    </xf>
    <xf numFmtId="0" fontId="43" fillId="0" borderId="74" xfId="0" applyFont="1" applyBorder="1" applyAlignment="1">
      <alignment horizontal="center" vertical="center" wrapText="1"/>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4" xfId="0" applyFont="1" applyBorder="1" applyAlignment="1">
      <alignment horizontal="left" vertical="center" wrapText="1"/>
    </xf>
    <xf numFmtId="0" fontId="8" fillId="0" borderId="71" xfId="0" applyFont="1" applyBorder="1" applyAlignment="1">
      <alignment horizontal="center" vertical="center" wrapText="1"/>
    </xf>
    <xf numFmtId="0" fontId="8" fillId="0" borderId="48" xfId="0" applyFont="1" applyBorder="1" applyAlignment="1">
      <alignment horizontal="center" vertical="center" wrapText="1"/>
    </xf>
    <xf numFmtId="0" fontId="8" fillId="0" borderId="49" xfId="0" applyFont="1" applyBorder="1" applyAlignment="1">
      <alignment horizontal="center" vertical="center" wrapText="1"/>
    </xf>
    <xf numFmtId="0" fontId="41" fillId="0" borderId="32" xfId="0" applyFont="1" applyBorder="1" applyAlignment="1">
      <alignment horizontal="left" vertical="center" wrapText="1"/>
    </xf>
    <xf numFmtId="0" fontId="41" fillId="0" borderId="0" xfId="0" applyFont="1" applyAlignment="1">
      <alignment horizontal="left" vertical="center" wrapText="1"/>
    </xf>
    <xf numFmtId="0" fontId="41" fillId="0" borderId="24" xfId="0" applyFont="1" applyBorder="1" applyAlignment="1">
      <alignment horizontal="left" vertical="center" wrapText="1"/>
    </xf>
    <xf numFmtId="0" fontId="8" fillId="0" borderId="35" xfId="0" applyFont="1" applyBorder="1" applyAlignment="1">
      <alignment horizontal="left" vertical="center" wrapText="1"/>
    </xf>
    <xf numFmtId="0" fontId="8" fillId="0" borderId="26" xfId="0" applyFont="1" applyBorder="1" applyAlignment="1">
      <alignment horizontal="left" vertical="center" wrapText="1"/>
    </xf>
    <xf numFmtId="0" fontId="8" fillId="0" borderId="27" xfId="0" applyFont="1" applyBorder="1" applyAlignment="1">
      <alignment horizontal="left" vertical="center" wrapText="1"/>
    </xf>
    <xf numFmtId="0" fontId="0" fillId="0" borderId="16" xfId="0" applyBorder="1" applyAlignment="1">
      <alignment horizontal="left"/>
    </xf>
    <xf numFmtId="0" fontId="45" fillId="0" borderId="26" xfId="0" applyFont="1" applyBorder="1" applyAlignment="1">
      <alignment horizontal="left" vertical="center" wrapText="1"/>
    </xf>
    <xf numFmtId="0" fontId="41" fillId="0" borderId="35" xfId="0" applyFont="1" applyBorder="1" applyAlignment="1">
      <alignment horizontal="left" vertical="center" wrapText="1"/>
    </xf>
    <xf numFmtId="0" fontId="41" fillId="0" borderId="26" xfId="0" applyFont="1" applyBorder="1" applyAlignment="1">
      <alignment horizontal="left" vertical="center" wrapText="1"/>
    </xf>
    <xf numFmtId="0" fontId="41" fillId="0" borderId="27" xfId="0" applyFont="1" applyBorder="1" applyAlignment="1">
      <alignment horizontal="left" vertic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Excel Built-in Explanatory Text" xfId="19" xr:uid="{00000000-0005-0000-0000-000012000000}"/>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どちらでもない" xfId="28" builtinId="28" customBuiltin="1"/>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2" xfId="47" xr:uid="{D65F3169-01BF-402C-BB06-BDA84435E158}"/>
    <cellStyle name="桁区切り 2 2" xfId="48" xr:uid="{A75B4CE1-A223-4703-A910-69D67E1083F4}"/>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2" xr:uid="{00000000-0005-0000-0000-00002A000000}"/>
    <cellStyle name="標準 2 2" xfId="50" xr:uid="{4BDB0D0C-D2AB-40C2-8F8A-ED000795746A}"/>
    <cellStyle name="標準 2 3" xfId="52" xr:uid="{6E755DAB-BB6D-42FB-9755-102C0A559D2D}"/>
    <cellStyle name="標準 3" xfId="49" xr:uid="{7526FBB4-0332-44B7-9AE2-59BBA6FB36BC}"/>
    <cellStyle name="標準 4" xfId="45" xr:uid="{00000000-0005-0000-0000-00002B000000}"/>
    <cellStyle name="標準 5" xfId="51" xr:uid="{D98C0BAE-354F-4E79-80A2-806877D2921D}"/>
    <cellStyle name="標準 8" xfId="44" xr:uid="{00000000-0005-0000-0000-00002C000000}"/>
    <cellStyle name="標準_③-２加算様式（就労）" xfId="46" xr:uid="{04EFC5C2-33AE-4A89-AC54-6B79EB646C15}"/>
    <cellStyle name="良い" xfId="43"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50"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0</xdr:col>
      <xdr:colOff>333375</xdr:colOff>
      <xdr:row>1</xdr:row>
      <xdr:rowOff>28662</xdr:rowOff>
    </xdr:from>
    <xdr:to>
      <xdr:col>8</xdr:col>
      <xdr:colOff>342900</xdr:colOff>
      <xdr:row>2</xdr:row>
      <xdr:rowOff>171537</xdr:rowOff>
    </xdr:to>
    <xdr:sp macro="" textlink="">
      <xdr:nvSpPr>
        <xdr:cNvPr id="2049" name="角丸四角形 1">
          <a:extLst>
            <a:ext uri="{FF2B5EF4-FFF2-40B4-BE49-F238E27FC236}">
              <a16:creationId xmlns:a16="http://schemas.microsoft.com/office/drawing/2014/main" id="{00000000-0008-0000-1200-000001080000}"/>
            </a:ext>
          </a:extLst>
        </xdr:cNvPr>
        <xdr:cNvSpPr>
          <a:spLocks noChangeArrowheads="1"/>
        </xdr:cNvSpPr>
      </xdr:nvSpPr>
      <xdr:spPr bwMode="auto">
        <a:xfrm>
          <a:off x="333375" y="200112"/>
          <a:ext cx="5724525" cy="342900"/>
        </a:xfrm>
        <a:prstGeom prst="roundRect">
          <a:avLst>
            <a:gd name="adj" fmla="val 16667"/>
          </a:avLst>
        </a:prstGeom>
        <a:solidFill>
          <a:srgbClr val="FFFFFF"/>
        </a:solidFill>
        <a:ln w="25400">
          <a:solidFill>
            <a:srgbClr val="4F81BD"/>
          </a:solidFill>
          <a:round/>
          <a:headEnd/>
          <a:tailEnd/>
        </a:ln>
      </xdr:spPr>
      <xdr:txBody>
        <a:bodyPr vertOverflow="clip" wrap="square" lIns="91440" tIns="45720" rIns="91440" bIns="45720" anchor="t" upright="1"/>
        <a:lstStyle/>
        <a:p>
          <a:pPr algn="ctr" rtl="0">
            <a:defRPr sz="1000"/>
          </a:pPr>
          <a:r>
            <a:rPr lang="ja-JP" altLang="en-US" sz="1100" b="0" i="0" u="none" strike="noStrike" baseline="0">
              <a:solidFill>
                <a:srgbClr val="000000"/>
              </a:solidFill>
              <a:latin typeface="ＭＳ ゴシック"/>
              <a:ea typeface="ＭＳ ゴシック"/>
            </a:rPr>
            <a:t>社会保険及び労働保険への加入状況に係る確認票</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43"/>
  <sheetViews>
    <sheetView tabSelected="1" view="pageBreakPreview" zoomScaleNormal="100" zoomScaleSheetLayoutView="100" workbookViewId="0"/>
  </sheetViews>
  <sheetFormatPr defaultRowHeight="13.5"/>
  <cols>
    <col min="1" max="5" width="4.625" customWidth="1"/>
    <col min="6" max="6" width="6.5" customWidth="1"/>
    <col min="7" max="10" width="4.625" customWidth="1"/>
    <col min="11" max="11" width="1.875" customWidth="1"/>
    <col min="12" max="27" width="3.125" customWidth="1"/>
  </cols>
  <sheetData>
    <row r="1" spans="1:25">
      <c r="A1" s="53" t="s">
        <v>73</v>
      </c>
      <c r="B1" s="62"/>
      <c r="C1" s="62"/>
      <c r="D1" s="62"/>
      <c r="E1" s="62"/>
      <c r="F1" s="62"/>
      <c r="G1" s="62"/>
      <c r="H1" s="62"/>
      <c r="I1" s="62"/>
      <c r="J1" s="62"/>
      <c r="K1" s="62"/>
      <c r="L1" s="62"/>
      <c r="M1" s="62"/>
      <c r="N1" s="62"/>
      <c r="O1" s="62"/>
      <c r="P1" s="62"/>
      <c r="Q1" s="62"/>
      <c r="R1" s="62"/>
      <c r="S1" s="62"/>
      <c r="T1" s="62"/>
      <c r="U1" s="62"/>
      <c r="V1" s="62"/>
      <c r="W1" s="62"/>
      <c r="X1" s="62"/>
      <c r="Y1" s="62"/>
    </row>
    <row r="2" spans="1:25">
      <c r="A2" s="62"/>
      <c r="B2" s="62"/>
      <c r="C2" s="62"/>
      <c r="D2" s="62"/>
      <c r="E2" s="62"/>
      <c r="F2" s="62"/>
      <c r="G2" s="62"/>
      <c r="H2" s="62"/>
      <c r="I2" s="62"/>
      <c r="J2" s="62"/>
      <c r="K2" s="62"/>
      <c r="L2" s="62"/>
      <c r="M2" s="62"/>
      <c r="N2" s="62"/>
      <c r="O2" s="62"/>
      <c r="P2" s="62"/>
      <c r="Q2" s="62"/>
      <c r="R2" s="62"/>
      <c r="S2" s="62"/>
      <c r="T2" s="62"/>
      <c r="U2" s="62"/>
      <c r="V2" s="62"/>
      <c r="W2" s="62"/>
      <c r="X2" s="62"/>
      <c r="Y2" s="62"/>
    </row>
    <row r="3" spans="1:25">
      <c r="A3" s="62"/>
      <c r="B3" s="62"/>
      <c r="C3" s="62"/>
      <c r="D3" s="62"/>
      <c r="E3" s="62"/>
      <c r="F3" s="53" t="s">
        <v>74</v>
      </c>
      <c r="G3" s="62"/>
      <c r="H3" s="62"/>
      <c r="I3" s="62"/>
      <c r="J3" s="62"/>
      <c r="K3" s="62"/>
      <c r="L3" s="62"/>
      <c r="M3" s="62"/>
      <c r="N3" s="62"/>
      <c r="O3" s="62"/>
      <c r="P3" s="62"/>
      <c r="Q3" s="62"/>
      <c r="R3" s="62"/>
      <c r="S3" s="62"/>
      <c r="T3" s="62"/>
      <c r="U3" s="62"/>
      <c r="V3" s="62"/>
      <c r="W3" s="62"/>
      <c r="X3" s="62"/>
      <c r="Y3" s="62"/>
    </row>
    <row r="4" spans="1:25">
      <c r="A4" s="62"/>
      <c r="B4" s="62"/>
      <c r="C4" s="62"/>
      <c r="D4" s="62"/>
      <c r="E4" s="62"/>
      <c r="F4" s="62"/>
      <c r="G4" s="62"/>
      <c r="H4" s="62"/>
      <c r="I4" s="62"/>
      <c r="J4" s="62"/>
      <c r="K4" s="62"/>
      <c r="L4" s="62"/>
      <c r="M4" s="62"/>
      <c r="N4" s="62"/>
      <c r="O4" s="62"/>
      <c r="P4" s="62"/>
      <c r="Q4" s="62"/>
      <c r="R4" s="62"/>
      <c r="S4" s="62"/>
      <c r="T4" s="62"/>
      <c r="U4" s="62"/>
      <c r="V4" s="62"/>
      <c r="W4" s="62"/>
      <c r="X4" s="62"/>
      <c r="Y4" s="62"/>
    </row>
    <row r="5" spans="1:25">
      <c r="A5" s="316" t="s">
        <v>79</v>
      </c>
      <c r="B5" s="322"/>
      <c r="C5" s="322"/>
      <c r="D5" s="322"/>
      <c r="E5" s="322"/>
      <c r="F5" s="323"/>
      <c r="G5" s="316" t="s">
        <v>75</v>
      </c>
      <c r="H5" s="322"/>
      <c r="I5" s="322"/>
      <c r="J5" s="322"/>
      <c r="K5" s="323"/>
      <c r="L5" s="316" t="s">
        <v>76</v>
      </c>
      <c r="M5" s="317"/>
      <c r="N5" s="317"/>
      <c r="O5" s="317"/>
      <c r="P5" s="317"/>
      <c r="Q5" s="317"/>
      <c r="R5" s="317"/>
      <c r="S5" s="317"/>
      <c r="T5" s="317"/>
      <c r="U5" s="317"/>
      <c r="V5" s="317"/>
      <c r="W5" s="317"/>
      <c r="X5" s="317"/>
      <c r="Y5" s="318"/>
    </row>
    <row r="6" spans="1:25">
      <c r="A6" s="324"/>
      <c r="B6" s="325"/>
      <c r="C6" s="325"/>
      <c r="D6" s="325"/>
      <c r="E6" s="325"/>
      <c r="F6" s="326"/>
      <c r="G6" s="324"/>
      <c r="H6" s="325"/>
      <c r="I6" s="325"/>
      <c r="J6" s="325"/>
      <c r="K6" s="326"/>
      <c r="L6" s="319"/>
      <c r="M6" s="320"/>
      <c r="N6" s="320"/>
      <c r="O6" s="320"/>
      <c r="P6" s="320"/>
      <c r="Q6" s="320"/>
      <c r="R6" s="320"/>
      <c r="S6" s="320"/>
      <c r="T6" s="320"/>
      <c r="U6" s="320"/>
      <c r="V6" s="320"/>
      <c r="W6" s="320"/>
      <c r="X6" s="320"/>
      <c r="Y6" s="321"/>
    </row>
    <row r="7" spans="1:25">
      <c r="A7" s="328" t="s">
        <v>85</v>
      </c>
      <c r="B7" s="329"/>
      <c r="C7" s="329"/>
      <c r="D7" s="329"/>
      <c r="E7" s="329"/>
      <c r="F7" s="330"/>
      <c r="G7" s="327"/>
      <c r="H7" s="327"/>
      <c r="I7" s="327"/>
      <c r="J7" s="327"/>
      <c r="K7" s="327"/>
      <c r="L7" s="63"/>
      <c r="M7" s="64"/>
      <c r="N7" s="64"/>
      <c r="O7" s="64"/>
      <c r="P7" s="64"/>
      <c r="Q7" s="64"/>
      <c r="R7" s="64"/>
      <c r="S7" s="64"/>
      <c r="T7" s="64"/>
      <c r="U7" s="65"/>
      <c r="V7" s="65"/>
      <c r="W7" s="65"/>
      <c r="X7" s="65"/>
      <c r="Y7" s="66"/>
    </row>
    <row r="8" spans="1:25">
      <c r="A8" s="331"/>
      <c r="B8" s="332"/>
      <c r="C8" s="332"/>
      <c r="D8" s="332"/>
      <c r="E8" s="332"/>
      <c r="F8" s="333"/>
      <c r="G8" s="327"/>
      <c r="H8" s="327"/>
      <c r="I8" s="327"/>
      <c r="J8" s="327"/>
      <c r="K8" s="327"/>
      <c r="L8" s="63"/>
      <c r="M8" s="64"/>
      <c r="N8" s="64"/>
      <c r="O8" s="64"/>
      <c r="P8" s="64"/>
      <c r="Q8" s="64"/>
      <c r="R8" s="64"/>
      <c r="S8" s="64"/>
      <c r="T8" s="64"/>
      <c r="U8" s="65"/>
      <c r="V8" s="65"/>
      <c r="W8" s="65"/>
      <c r="X8" s="65"/>
      <c r="Y8" s="66"/>
    </row>
    <row r="9" spans="1:25">
      <c r="A9" s="327"/>
      <c r="B9" s="327"/>
      <c r="C9" s="327"/>
      <c r="D9" s="327"/>
      <c r="E9" s="327"/>
      <c r="F9" s="327"/>
      <c r="G9" s="327"/>
      <c r="H9" s="327"/>
      <c r="I9" s="327"/>
      <c r="J9" s="327"/>
      <c r="K9" s="327"/>
      <c r="L9" s="63"/>
      <c r="M9" s="64"/>
      <c r="N9" s="64"/>
      <c r="O9" s="64"/>
      <c r="P9" s="64"/>
      <c r="Q9" s="64"/>
      <c r="R9" s="64"/>
      <c r="S9" s="64"/>
      <c r="T9" s="64"/>
      <c r="U9" s="65"/>
      <c r="V9" s="65"/>
      <c r="W9" s="65"/>
      <c r="X9" s="65"/>
      <c r="Y9" s="66"/>
    </row>
    <row r="10" spans="1:25">
      <c r="A10" s="327"/>
      <c r="B10" s="327"/>
      <c r="C10" s="327"/>
      <c r="D10" s="327"/>
      <c r="E10" s="327"/>
      <c r="F10" s="327"/>
      <c r="G10" s="327"/>
      <c r="H10" s="327"/>
      <c r="I10" s="327"/>
      <c r="J10" s="327"/>
      <c r="K10" s="327"/>
      <c r="L10" s="63"/>
      <c r="M10" s="64"/>
      <c r="N10" s="64"/>
      <c r="O10" s="64"/>
      <c r="P10" s="64"/>
      <c r="Q10" s="64"/>
      <c r="R10" s="64"/>
      <c r="S10" s="64"/>
      <c r="T10" s="64"/>
      <c r="U10" s="65"/>
      <c r="V10" s="65"/>
      <c r="W10" s="65"/>
      <c r="X10" s="65"/>
      <c r="Y10" s="66"/>
    </row>
    <row r="11" spans="1:25">
      <c r="A11" s="327"/>
      <c r="B11" s="327"/>
      <c r="C11" s="327"/>
      <c r="D11" s="327"/>
      <c r="E11" s="327"/>
      <c r="F11" s="327"/>
      <c r="G11" s="327"/>
      <c r="H11" s="327"/>
      <c r="I11" s="327"/>
      <c r="J11" s="327"/>
      <c r="K11" s="327"/>
      <c r="L11" s="63"/>
      <c r="M11" s="64"/>
      <c r="N11" s="64"/>
      <c r="O11" s="64"/>
      <c r="P11" s="64"/>
      <c r="Q11" s="64"/>
      <c r="R11" s="64"/>
      <c r="S11" s="64"/>
      <c r="T11" s="64"/>
      <c r="U11" s="65"/>
      <c r="V11" s="65"/>
      <c r="W11" s="65"/>
      <c r="X11" s="65"/>
      <c r="Y11" s="66"/>
    </row>
    <row r="12" spans="1:25">
      <c r="A12" s="327"/>
      <c r="B12" s="327"/>
      <c r="C12" s="327"/>
      <c r="D12" s="327"/>
      <c r="E12" s="327"/>
      <c r="F12" s="327"/>
      <c r="G12" s="327"/>
      <c r="H12" s="327"/>
      <c r="I12" s="327"/>
      <c r="J12" s="327"/>
      <c r="K12" s="327"/>
      <c r="L12" s="63"/>
      <c r="M12" s="64"/>
      <c r="N12" s="64"/>
      <c r="O12" s="64"/>
      <c r="P12" s="64"/>
      <c r="Q12" s="64"/>
      <c r="R12" s="64"/>
      <c r="S12" s="64"/>
      <c r="T12" s="64"/>
      <c r="U12" s="65"/>
      <c r="V12" s="65"/>
      <c r="W12" s="65"/>
      <c r="X12" s="65"/>
      <c r="Y12" s="66"/>
    </row>
    <row r="13" spans="1:25">
      <c r="A13" s="327" t="s">
        <v>80</v>
      </c>
      <c r="B13" s="327"/>
      <c r="C13" s="327"/>
      <c r="D13" s="327"/>
      <c r="E13" s="327"/>
      <c r="F13" s="327"/>
      <c r="G13" s="327"/>
      <c r="H13" s="327"/>
      <c r="I13" s="327"/>
      <c r="J13" s="327"/>
      <c r="K13" s="327"/>
      <c r="L13" s="63"/>
      <c r="M13" s="64"/>
      <c r="N13" s="64"/>
      <c r="O13" s="64"/>
      <c r="P13" s="64"/>
      <c r="Q13" s="64"/>
      <c r="R13" s="64"/>
      <c r="S13" s="64"/>
      <c r="T13" s="64"/>
      <c r="U13" s="65"/>
      <c r="V13" s="65"/>
      <c r="W13" s="65"/>
      <c r="X13" s="65"/>
      <c r="Y13" s="66"/>
    </row>
    <row r="14" spans="1:25">
      <c r="A14" s="327"/>
      <c r="B14" s="327"/>
      <c r="C14" s="327"/>
      <c r="D14" s="327"/>
      <c r="E14" s="327"/>
      <c r="F14" s="327"/>
      <c r="G14" s="327"/>
      <c r="H14" s="327"/>
      <c r="I14" s="327"/>
      <c r="J14" s="327"/>
      <c r="K14" s="327"/>
      <c r="L14" s="63"/>
      <c r="M14" s="64"/>
      <c r="N14" s="64"/>
      <c r="O14" s="64"/>
      <c r="P14" s="64"/>
      <c r="Q14" s="64"/>
      <c r="R14" s="64"/>
      <c r="S14" s="64"/>
      <c r="T14" s="64"/>
      <c r="U14" s="65"/>
      <c r="V14" s="65"/>
      <c r="W14" s="65"/>
      <c r="X14" s="65"/>
      <c r="Y14" s="66"/>
    </row>
    <row r="15" spans="1:25">
      <c r="A15" s="327"/>
      <c r="B15" s="327"/>
      <c r="C15" s="327"/>
      <c r="D15" s="327"/>
      <c r="E15" s="327"/>
      <c r="F15" s="327"/>
      <c r="G15" s="327"/>
      <c r="H15" s="327"/>
      <c r="I15" s="327"/>
      <c r="J15" s="327"/>
      <c r="K15" s="327"/>
      <c r="L15" s="63"/>
      <c r="M15" s="64"/>
      <c r="N15" s="64"/>
      <c r="O15" s="64"/>
      <c r="P15" s="64"/>
      <c r="Q15" s="64"/>
      <c r="R15" s="64"/>
      <c r="S15" s="64"/>
      <c r="T15" s="64"/>
      <c r="U15" s="65"/>
      <c r="V15" s="65"/>
      <c r="W15" s="65"/>
      <c r="X15" s="65"/>
      <c r="Y15" s="66"/>
    </row>
    <row r="16" spans="1:25">
      <c r="A16" s="327"/>
      <c r="B16" s="327"/>
      <c r="C16" s="327"/>
      <c r="D16" s="327"/>
      <c r="E16" s="327"/>
      <c r="F16" s="327"/>
      <c r="G16" s="327"/>
      <c r="H16" s="327"/>
      <c r="I16" s="327"/>
      <c r="J16" s="327"/>
      <c r="K16" s="327"/>
      <c r="L16" s="63"/>
      <c r="M16" s="64"/>
      <c r="N16" s="64"/>
      <c r="O16" s="64"/>
      <c r="P16" s="64"/>
      <c r="Q16" s="64"/>
      <c r="R16" s="64"/>
      <c r="S16" s="64"/>
      <c r="T16" s="64"/>
      <c r="U16" s="65"/>
      <c r="V16" s="65"/>
      <c r="W16" s="65"/>
      <c r="X16" s="65"/>
      <c r="Y16" s="66"/>
    </row>
    <row r="17" spans="1:25">
      <c r="A17" s="327"/>
      <c r="B17" s="327"/>
      <c r="C17" s="327"/>
      <c r="D17" s="327"/>
      <c r="E17" s="327"/>
      <c r="F17" s="327"/>
      <c r="G17" s="327"/>
      <c r="H17" s="327"/>
      <c r="I17" s="327"/>
      <c r="J17" s="327"/>
      <c r="K17" s="327"/>
      <c r="L17" s="63"/>
      <c r="M17" s="64"/>
      <c r="N17" s="64"/>
      <c r="O17" s="64"/>
      <c r="P17" s="64"/>
      <c r="Q17" s="64"/>
      <c r="R17" s="64"/>
      <c r="S17" s="64"/>
      <c r="T17" s="64"/>
      <c r="U17" s="65"/>
      <c r="V17" s="65"/>
      <c r="W17" s="65"/>
      <c r="X17" s="65"/>
      <c r="Y17" s="66"/>
    </row>
    <row r="18" spans="1:25">
      <c r="A18" s="327"/>
      <c r="B18" s="327"/>
      <c r="C18" s="327"/>
      <c r="D18" s="327"/>
      <c r="E18" s="327"/>
      <c r="F18" s="327"/>
      <c r="G18" s="327"/>
      <c r="H18" s="327"/>
      <c r="I18" s="327"/>
      <c r="J18" s="327"/>
      <c r="K18" s="327"/>
      <c r="L18" s="63"/>
      <c r="M18" s="64"/>
      <c r="N18" s="64"/>
      <c r="O18" s="64"/>
      <c r="P18" s="64"/>
      <c r="Q18" s="64"/>
      <c r="R18" s="64"/>
      <c r="S18" s="64"/>
      <c r="T18" s="64"/>
      <c r="U18" s="65"/>
      <c r="V18" s="65"/>
      <c r="W18" s="65"/>
      <c r="X18" s="65"/>
      <c r="Y18" s="66"/>
    </row>
    <row r="19" spans="1:25">
      <c r="A19" s="327" t="s">
        <v>81</v>
      </c>
      <c r="B19" s="327"/>
      <c r="C19" s="327"/>
      <c r="D19" s="327"/>
      <c r="E19" s="327"/>
      <c r="F19" s="327"/>
      <c r="G19" s="327"/>
      <c r="H19" s="327"/>
      <c r="I19" s="327"/>
      <c r="J19" s="327"/>
      <c r="K19" s="327"/>
      <c r="L19" s="63"/>
      <c r="M19" s="64"/>
      <c r="N19" s="64"/>
      <c r="O19" s="64"/>
      <c r="P19" s="64"/>
      <c r="Q19" s="64"/>
      <c r="R19" s="64"/>
      <c r="S19" s="64"/>
      <c r="T19" s="64"/>
      <c r="U19" s="65"/>
      <c r="V19" s="65"/>
      <c r="W19" s="65"/>
      <c r="X19" s="65"/>
      <c r="Y19" s="66"/>
    </row>
    <row r="20" spans="1:25">
      <c r="A20" s="327"/>
      <c r="B20" s="327"/>
      <c r="C20" s="327"/>
      <c r="D20" s="327"/>
      <c r="E20" s="327"/>
      <c r="F20" s="327"/>
      <c r="G20" s="327"/>
      <c r="H20" s="327"/>
      <c r="I20" s="327"/>
      <c r="J20" s="327"/>
      <c r="K20" s="327"/>
      <c r="L20" s="63"/>
      <c r="M20" s="64"/>
      <c r="N20" s="64"/>
      <c r="O20" s="64"/>
      <c r="P20" s="64"/>
      <c r="Q20" s="64"/>
      <c r="R20" s="64"/>
      <c r="S20" s="64"/>
      <c r="T20" s="64"/>
      <c r="U20" s="65"/>
      <c r="V20" s="65"/>
      <c r="W20" s="65"/>
      <c r="X20" s="65"/>
      <c r="Y20" s="66"/>
    </row>
    <row r="21" spans="1:25">
      <c r="A21" s="327"/>
      <c r="B21" s="327"/>
      <c r="C21" s="327"/>
      <c r="D21" s="327"/>
      <c r="E21" s="327"/>
      <c r="F21" s="327"/>
      <c r="G21" s="327"/>
      <c r="H21" s="327"/>
      <c r="I21" s="327"/>
      <c r="J21" s="327"/>
      <c r="K21" s="327"/>
      <c r="L21" s="63"/>
      <c r="M21" s="64"/>
      <c r="N21" s="64"/>
      <c r="O21" s="64"/>
      <c r="P21" s="64"/>
      <c r="Q21" s="64"/>
      <c r="R21" s="64"/>
      <c r="S21" s="64"/>
      <c r="T21" s="64"/>
      <c r="U21" s="65"/>
      <c r="V21" s="65"/>
      <c r="W21" s="65"/>
      <c r="X21" s="65"/>
      <c r="Y21" s="66"/>
    </row>
    <row r="22" spans="1:25">
      <c r="A22" s="327"/>
      <c r="B22" s="327"/>
      <c r="C22" s="327"/>
      <c r="D22" s="327"/>
      <c r="E22" s="327"/>
      <c r="F22" s="327"/>
      <c r="G22" s="327"/>
      <c r="H22" s="327"/>
      <c r="I22" s="327"/>
      <c r="J22" s="327"/>
      <c r="K22" s="327"/>
      <c r="L22" s="63"/>
      <c r="M22" s="64"/>
      <c r="N22" s="64"/>
      <c r="O22" s="64"/>
      <c r="P22" s="64"/>
      <c r="Q22" s="64"/>
      <c r="R22" s="64"/>
      <c r="S22" s="64"/>
      <c r="T22" s="64"/>
      <c r="U22" s="65"/>
      <c r="V22" s="65"/>
      <c r="W22" s="65"/>
      <c r="X22" s="65"/>
      <c r="Y22" s="66"/>
    </row>
    <row r="23" spans="1:25">
      <c r="A23" s="327"/>
      <c r="B23" s="327"/>
      <c r="C23" s="327"/>
      <c r="D23" s="327"/>
      <c r="E23" s="327"/>
      <c r="F23" s="327"/>
      <c r="G23" s="327"/>
      <c r="H23" s="327"/>
      <c r="I23" s="327"/>
      <c r="J23" s="327"/>
      <c r="K23" s="327"/>
      <c r="L23" s="63"/>
      <c r="M23" s="64"/>
      <c r="N23" s="64"/>
      <c r="O23" s="64"/>
      <c r="P23" s="64"/>
      <c r="Q23" s="64"/>
      <c r="R23" s="64"/>
      <c r="S23" s="64"/>
      <c r="T23" s="64"/>
      <c r="U23" s="65"/>
      <c r="V23" s="65"/>
      <c r="W23" s="65"/>
      <c r="X23" s="65"/>
      <c r="Y23" s="66"/>
    </row>
    <row r="24" spans="1:25">
      <c r="A24" s="327"/>
      <c r="B24" s="327"/>
      <c r="C24" s="327"/>
      <c r="D24" s="327"/>
      <c r="E24" s="327"/>
      <c r="F24" s="327"/>
      <c r="G24" s="327"/>
      <c r="H24" s="327"/>
      <c r="I24" s="327"/>
      <c r="J24" s="327"/>
      <c r="K24" s="327"/>
      <c r="L24" s="63"/>
      <c r="M24" s="64"/>
      <c r="N24" s="64"/>
      <c r="O24" s="64"/>
      <c r="P24" s="64"/>
      <c r="Q24" s="64"/>
      <c r="R24" s="64"/>
      <c r="S24" s="64"/>
      <c r="T24" s="64"/>
      <c r="U24" s="65"/>
      <c r="V24" s="65"/>
      <c r="W24" s="65"/>
      <c r="X24" s="65"/>
      <c r="Y24" s="66"/>
    </row>
    <row r="25" spans="1:25">
      <c r="A25" s="327"/>
      <c r="B25" s="327"/>
      <c r="C25" s="327"/>
      <c r="D25" s="327"/>
      <c r="E25" s="327"/>
      <c r="F25" s="327"/>
      <c r="G25" s="327"/>
      <c r="H25" s="327"/>
      <c r="I25" s="327"/>
      <c r="J25" s="327"/>
      <c r="K25" s="327"/>
      <c r="L25" s="63"/>
      <c r="M25" s="64"/>
      <c r="N25" s="64"/>
      <c r="O25" s="64"/>
      <c r="P25" s="64"/>
      <c r="Q25" s="64"/>
      <c r="R25" s="64"/>
      <c r="S25" s="64"/>
      <c r="T25" s="64"/>
      <c r="U25" s="65"/>
      <c r="V25" s="65"/>
      <c r="W25" s="65"/>
      <c r="X25" s="65"/>
      <c r="Y25" s="66"/>
    </row>
    <row r="26" spans="1:25">
      <c r="A26" s="327"/>
      <c r="B26" s="327"/>
      <c r="C26" s="327"/>
      <c r="D26" s="327"/>
      <c r="E26" s="327"/>
      <c r="F26" s="327"/>
      <c r="G26" s="327"/>
      <c r="H26" s="327"/>
      <c r="I26" s="327"/>
      <c r="J26" s="327"/>
      <c r="K26" s="327"/>
      <c r="L26" s="63"/>
      <c r="M26" s="64"/>
      <c r="N26" s="64"/>
      <c r="O26" s="64"/>
      <c r="P26" s="64"/>
      <c r="Q26" s="64"/>
      <c r="R26" s="64"/>
      <c r="S26" s="64"/>
      <c r="T26" s="64"/>
      <c r="U26" s="65"/>
      <c r="V26" s="65"/>
      <c r="W26" s="65"/>
      <c r="X26" s="65"/>
      <c r="Y26" s="66"/>
    </row>
    <row r="27" spans="1:25">
      <c r="A27" s="327"/>
      <c r="B27" s="327"/>
      <c r="C27" s="327"/>
      <c r="D27" s="327"/>
      <c r="E27" s="327"/>
      <c r="F27" s="327"/>
      <c r="G27" s="327"/>
      <c r="H27" s="327"/>
      <c r="I27" s="327"/>
      <c r="J27" s="327"/>
      <c r="K27" s="327"/>
      <c r="L27" s="63"/>
      <c r="M27" s="64"/>
      <c r="N27" s="64"/>
      <c r="O27" s="64"/>
      <c r="P27" s="64"/>
      <c r="Q27" s="64"/>
      <c r="R27" s="64"/>
      <c r="S27" s="64"/>
      <c r="T27" s="64"/>
      <c r="U27" s="65"/>
      <c r="V27" s="65"/>
      <c r="W27" s="65"/>
      <c r="X27" s="65"/>
      <c r="Y27" s="66"/>
    </row>
    <row r="28" spans="1:25">
      <c r="A28" s="327"/>
      <c r="B28" s="327"/>
      <c r="C28" s="327"/>
      <c r="D28" s="327"/>
      <c r="E28" s="327"/>
      <c r="F28" s="327"/>
      <c r="G28" s="327"/>
      <c r="H28" s="327"/>
      <c r="I28" s="327"/>
      <c r="J28" s="327"/>
      <c r="K28" s="327"/>
      <c r="L28" s="63"/>
      <c r="M28" s="64"/>
      <c r="N28" s="64"/>
      <c r="O28" s="64"/>
      <c r="P28" s="64"/>
      <c r="Q28" s="64"/>
      <c r="R28" s="64"/>
      <c r="S28" s="64"/>
      <c r="T28" s="64"/>
      <c r="U28" s="65"/>
      <c r="V28" s="65"/>
      <c r="W28" s="65"/>
      <c r="X28" s="65"/>
      <c r="Y28" s="66"/>
    </row>
    <row r="29" spans="1:25">
      <c r="A29" s="327"/>
      <c r="B29" s="327"/>
      <c r="C29" s="327"/>
      <c r="D29" s="327"/>
      <c r="E29" s="327"/>
      <c r="F29" s="327"/>
      <c r="G29" s="327"/>
      <c r="H29" s="327"/>
      <c r="I29" s="327"/>
      <c r="J29" s="327"/>
      <c r="K29" s="327"/>
      <c r="L29" s="63"/>
      <c r="M29" s="64"/>
      <c r="N29" s="64"/>
      <c r="O29" s="64"/>
      <c r="P29" s="64"/>
      <c r="Q29" s="64"/>
      <c r="R29" s="64"/>
      <c r="S29" s="64"/>
      <c r="T29" s="64"/>
      <c r="U29" s="65"/>
      <c r="V29" s="65"/>
      <c r="W29" s="65"/>
      <c r="X29" s="65"/>
      <c r="Y29" s="66"/>
    </row>
    <row r="30" spans="1:25">
      <c r="A30" s="327"/>
      <c r="B30" s="327"/>
      <c r="C30" s="327"/>
      <c r="D30" s="327"/>
      <c r="E30" s="327"/>
      <c r="F30" s="327"/>
      <c r="G30" s="327"/>
      <c r="H30" s="327"/>
      <c r="I30" s="327"/>
      <c r="J30" s="327"/>
      <c r="K30" s="327"/>
      <c r="L30" s="63"/>
      <c r="M30" s="64"/>
      <c r="N30" s="64"/>
      <c r="O30" s="64"/>
      <c r="P30" s="64"/>
      <c r="Q30" s="64"/>
      <c r="R30" s="64"/>
      <c r="S30" s="64"/>
      <c r="T30" s="64"/>
      <c r="U30" s="65"/>
      <c r="V30" s="65"/>
      <c r="W30" s="65"/>
      <c r="X30" s="65"/>
      <c r="Y30" s="66"/>
    </row>
    <row r="31" spans="1:25">
      <c r="A31" s="327"/>
      <c r="B31" s="327"/>
      <c r="C31" s="327"/>
      <c r="D31" s="327"/>
      <c r="E31" s="327"/>
      <c r="F31" s="327"/>
      <c r="G31" s="327"/>
      <c r="H31" s="327"/>
      <c r="I31" s="327"/>
      <c r="J31" s="327"/>
      <c r="K31" s="327"/>
      <c r="L31" s="63"/>
      <c r="M31" s="64"/>
      <c r="N31" s="64"/>
      <c r="O31" s="64"/>
      <c r="P31" s="64"/>
      <c r="Q31" s="64"/>
      <c r="R31" s="64"/>
      <c r="S31" s="64"/>
      <c r="T31" s="64"/>
      <c r="U31" s="65"/>
      <c r="V31" s="65"/>
      <c r="W31" s="65"/>
      <c r="X31" s="65"/>
      <c r="Y31" s="66"/>
    </row>
    <row r="32" spans="1:25">
      <c r="A32" s="327"/>
      <c r="B32" s="327"/>
      <c r="C32" s="327"/>
      <c r="D32" s="327"/>
      <c r="E32" s="327"/>
      <c r="F32" s="327"/>
      <c r="G32" s="327"/>
      <c r="H32" s="327"/>
      <c r="I32" s="327"/>
      <c r="J32" s="327"/>
      <c r="K32" s="327"/>
      <c r="L32" s="63"/>
      <c r="M32" s="64"/>
      <c r="N32" s="64"/>
      <c r="O32" s="64"/>
      <c r="P32" s="64"/>
      <c r="Q32" s="64"/>
      <c r="R32" s="64"/>
      <c r="S32" s="64"/>
      <c r="T32" s="64"/>
      <c r="U32" s="65"/>
      <c r="V32" s="65"/>
      <c r="W32" s="65"/>
      <c r="X32" s="65"/>
      <c r="Y32" s="66"/>
    </row>
    <row r="33" spans="1:25">
      <c r="A33" s="327"/>
      <c r="B33" s="327"/>
      <c r="C33" s="327"/>
      <c r="D33" s="327"/>
      <c r="E33" s="327"/>
      <c r="F33" s="327"/>
      <c r="G33" s="327"/>
      <c r="H33" s="327"/>
      <c r="I33" s="327"/>
      <c r="J33" s="327"/>
      <c r="K33" s="327"/>
      <c r="L33" s="63"/>
      <c r="M33" s="64"/>
      <c r="N33" s="64"/>
      <c r="O33" s="64"/>
      <c r="P33" s="64"/>
      <c r="Q33" s="64"/>
      <c r="R33" s="64"/>
      <c r="S33" s="64"/>
      <c r="T33" s="64"/>
      <c r="U33" s="65"/>
      <c r="V33" s="65"/>
      <c r="W33" s="65"/>
      <c r="X33" s="65"/>
      <c r="Y33" s="66"/>
    </row>
    <row r="34" spans="1:25">
      <c r="A34" s="327"/>
      <c r="B34" s="327"/>
      <c r="C34" s="327"/>
      <c r="D34" s="327"/>
      <c r="E34" s="327"/>
      <c r="F34" s="327"/>
      <c r="G34" s="327"/>
      <c r="H34" s="327"/>
      <c r="I34" s="327"/>
      <c r="J34" s="327"/>
      <c r="K34" s="327"/>
      <c r="L34" s="63"/>
      <c r="M34" s="64"/>
      <c r="N34" s="64"/>
      <c r="O34" s="64"/>
      <c r="P34" s="64"/>
      <c r="Q34" s="64"/>
      <c r="R34" s="64"/>
      <c r="S34" s="64"/>
      <c r="T34" s="64"/>
      <c r="U34" s="65"/>
      <c r="V34" s="65"/>
      <c r="W34" s="65"/>
      <c r="X34" s="65"/>
      <c r="Y34" s="66"/>
    </row>
    <row r="35" spans="1:25">
      <c r="A35" s="334"/>
      <c r="B35" s="334"/>
      <c r="C35" s="334"/>
      <c r="D35" s="334"/>
      <c r="E35" s="334"/>
      <c r="F35" s="334"/>
      <c r="G35" s="334"/>
      <c r="H35" s="334"/>
      <c r="I35" s="334"/>
      <c r="J35" s="334"/>
      <c r="K35" s="334"/>
      <c r="L35" s="54"/>
      <c r="M35" s="55"/>
      <c r="N35" s="55"/>
      <c r="O35" s="55"/>
      <c r="P35" s="55"/>
      <c r="Q35" s="55"/>
      <c r="R35" s="55"/>
      <c r="S35" s="55"/>
      <c r="T35" s="55"/>
      <c r="U35" s="56"/>
      <c r="V35" s="56"/>
      <c r="W35" s="56"/>
      <c r="X35" s="56"/>
      <c r="Y35" s="57"/>
    </row>
    <row r="36" spans="1:25">
      <c r="A36" s="334"/>
      <c r="B36" s="334"/>
      <c r="C36" s="334"/>
      <c r="D36" s="334"/>
      <c r="E36" s="334"/>
      <c r="F36" s="334"/>
      <c r="G36" s="334"/>
      <c r="H36" s="334"/>
      <c r="I36" s="334"/>
      <c r="J36" s="334"/>
      <c r="K36" s="334"/>
      <c r="L36" s="54"/>
      <c r="M36" s="55"/>
      <c r="N36" s="55"/>
      <c r="O36" s="55"/>
      <c r="P36" s="55"/>
      <c r="Q36" s="55"/>
      <c r="R36" s="55"/>
      <c r="S36" s="55"/>
      <c r="T36" s="55"/>
      <c r="U36" s="56"/>
      <c r="V36" s="56"/>
      <c r="W36" s="56"/>
      <c r="X36" s="56"/>
      <c r="Y36" s="57"/>
    </row>
    <row r="37" spans="1:25">
      <c r="A37" s="334"/>
      <c r="B37" s="334"/>
      <c r="C37" s="334"/>
      <c r="D37" s="334"/>
      <c r="E37" s="334"/>
      <c r="F37" s="334"/>
      <c r="G37" s="334"/>
      <c r="H37" s="334"/>
      <c r="I37" s="334"/>
      <c r="J37" s="334"/>
      <c r="K37" s="334"/>
      <c r="L37" s="54"/>
      <c r="M37" s="55"/>
      <c r="N37" s="55"/>
      <c r="O37" s="55"/>
      <c r="P37" s="55"/>
      <c r="Q37" s="55"/>
      <c r="R37" s="55"/>
      <c r="S37" s="55"/>
      <c r="T37" s="55"/>
      <c r="U37" s="56"/>
      <c r="V37" s="56"/>
      <c r="W37" s="56"/>
      <c r="X37" s="56"/>
      <c r="Y37" s="57"/>
    </row>
    <row r="38" spans="1:25">
      <c r="A38" s="334"/>
      <c r="B38" s="334"/>
      <c r="C38" s="334"/>
      <c r="D38" s="334"/>
      <c r="E38" s="334"/>
      <c r="F38" s="334"/>
      <c r="G38" s="334"/>
      <c r="H38" s="334"/>
      <c r="I38" s="334"/>
      <c r="J38" s="334"/>
      <c r="K38" s="334"/>
      <c r="L38" s="54"/>
      <c r="M38" s="55"/>
      <c r="N38" s="55"/>
      <c r="O38" s="55"/>
      <c r="P38" s="55"/>
      <c r="Q38" s="55"/>
      <c r="R38" s="55"/>
      <c r="S38" s="55"/>
      <c r="T38" s="55"/>
      <c r="U38" s="56"/>
      <c r="V38" s="56"/>
      <c r="W38" s="56"/>
      <c r="X38" s="56"/>
      <c r="Y38" s="57"/>
    </row>
    <row r="39" spans="1:25">
      <c r="A39" s="334"/>
      <c r="B39" s="334"/>
      <c r="C39" s="334"/>
      <c r="D39" s="334"/>
      <c r="E39" s="334"/>
      <c r="F39" s="334"/>
      <c r="G39" s="334"/>
      <c r="H39" s="334"/>
      <c r="I39" s="334"/>
      <c r="J39" s="334"/>
      <c r="K39" s="334"/>
      <c r="L39" s="54"/>
      <c r="M39" s="55"/>
      <c r="N39" s="55"/>
      <c r="O39" s="55"/>
      <c r="P39" s="55"/>
      <c r="Q39" s="55"/>
      <c r="R39" s="55"/>
      <c r="S39" s="55"/>
      <c r="T39" s="55"/>
      <c r="U39" s="56"/>
      <c r="V39" s="56"/>
      <c r="W39" s="56"/>
      <c r="X39" s="56"/>
      <c r="Y39" s="57"/>
    </row>
    <row r="40" spans="1:25">
      <c r="A40" s="334"/>
      <c r="B40" s="334"/>
      <c r="C40" s="334"/>
      <c r="D40" s="334"/>
      <c r="E40" s="334"/>
      <c r="F40" s="334"/>
      <c r="G40" s="334"/>
      <c r="H40" s="334"/>
      <c r="I40" s="334"/>
      <c r="J40" s="334"/>
      <c r="K40" s="334"/>
      <c r="L40" s="54"/>
      <c r="M40" s="55"/>
      <c r="N40" s="55"/>
      <c r="O40" s="55"/>
      <c r="P40" s="55"/>
      <c r="Q40" s="55"/>
      <c r="R40" s="55"/>
      <c r="S40" s="55"/>
      <c r="T40" s="55"/>
      <c r="U40" s="56"/>
      <c r="V40" s="56"/>
      <c r="W40" s="56"/>
      <c r="X40" s="56"/>
      <c r="Y40" s="57"/>
    </row>
    <row r="41" spans="1:25">
      <c r="A41" s="334"/>
      <c r="B41" s="334"/>
      <c r="C41" s="334"/>
      <c r="D41" s="334"/>
      <c r="E41" s="334"/>
      <c r="F41" s="334"/>
      <c r="G41" s="334"/>
      <c r="H41" s="334"/>
      <c r="I41" s="334"/>
      <c r="J41" s="334"/>
      <c r="K41" s="334"/>
      <c r="L41" s="54"/>
      <c r="M41" s="55"/>
      <c r="N41" s="55"/>
      <c r="O41" s="55"/>
      <c r="P41" s="55"/>
      <c r="Q41" s="55"/>
      <c r="R41" s="55"/>
      <c r="S41" s="55"/>
      <c r="T41" s="55"/>
      <c r="U41" s="56"/>
      <c r="V41" s="56"/>
      <c r="W41" s="56"/>
      <c r="X41" s="56"/>
      <c r="Y41" s="57"/>
    </row>
    <row r="42" spans="1:25">
      <c r="A42" s="334"/>
      <c r="B42" s="334"/>
      <c r="C42" s="334"/>
      <c r="D42" s="334"/>
      <c r="E42" s="334"/>
      <c r="F42" s="334"/>
      <c r="G42" s="334"/>
      <c r="H42" s="334"/>
      <c r="I42" s="334"/>
      <c r="J42" s="334"/>
      <c r="K42" s="334"/>
      <c r="L42" s="54"/>
      <c r="M42" s="55"/>
      <c r="N42" s="55"/>
      <c r="O42" s="55"/>
      <c r="P42" s="55"/>
      <c r="Q42" s="55"/>
      <c r="R42" s="55"/>
      <c r="S42" s="55"/>
      <c r="T42" s="55"/>
      <c r="U42" s="56"/>
      <c r="V42" s="56"/>
      <c r="W42" s="56"/>
      <c r="X42" s="56"/>
      <c r="Y42" s="57"/>
    </row>
    <row r="43" spans="1:25">
      <c r="A43" s="334"/>
      <c r="B43" s="334"/>
      <c r="C43" s="334"/>
      <c r="D43" s="334"/>
      <c r="E43" s="334"/>
      <c r="F43" s="334"/>
      <c r="G43" s="334"/>
      <c r="H43" s="334"/>
      <c r="I43" s="334"/>
      <c r="J43" s="334"/>
      <c r="K43" s="334"/>
      <c r="L43" s="58"/>
      <c r="M43" s="59"/>
      <c r="N43" s="59"/>
      <c r="O43" s="59"/>
      <c r="P43" s="59"/>
      <c r="Q43" s="59"/>
      <c r="R43" s="59"/>
      <c r="S43" s="59"/>
      <c r="T43" s="59"/>
      <c r="U43" s="60"/>
      <c r="V43" s="60"/>
      <c r="W43" s="60"/>
      <c r="X43" s="60"/>
      <c r="Y43" s="61"/>
    </row>
  </sheetData>
  <mergeCells count="76">
    <mergeCell ref="A39:F39"/>
    <mergeCell ref="G39:K39"/>
    <mergeCell ref="A40:F40"/>
    <mergeCell ref="G40:K40"/>
    <mergeCell ref="A43:F43"/>
    <mergeCell ref="G43:K43"/>
    <mergeCell ref="A41:F41"/>
    <mergeCell ref="G41:K41"/>
    <mergeCell ref="A42:F42"/>
    <mergeCell ref="G42:K42"/>
    <mergeCell ref="A36:F36"/>
    <mergeCell ref="G36:K36"/>
    <mergeCell ref="A37:F37"/>
    <mergeCell ref="G37:K37"/>
    <mergeCell ref="A38:F38"/>
    <mergeCell ref="G38:K38"/>
    <mergeCell ref="A33:F33"/>
    <mergeCell ref="G33:K33"/>
    <mergeCell ref="A34:F34"/>
    <mergeCell ref="G34:K34"/>
    <mergeCell ref="A35:F35"/>
    <mergeCell ref="G35:K35"/>
    <mergeCell ref="A30:F30"/>
    <mergeCell ref="G30:K30"/>
    <mergeCell ref="A31:F31"/>
    <mergeCell ref="G31:K31"/>
    <mergeCell ref="A32:F32"/>
    <mergeCell ref="G32:K32"/>
    <mergeCell ref="A27:F27"/>
    <mergeCell ref="G27:K27"/>
    <mergeCell ref="A28:F28"/>
    <mergeCell ref="G28:K28"/>
    <mergeCell ref="A29:F29"/>
    <mergeCell ref="G29:K29"/>
    <mergeCell ref="A24:F24"/>
    <mergeCell ref="G24:K24"/>
    <mergeCell ref="A25:F25"/>
    <mergeCell ref="G25:K25"/>
    <mergeCell ref="A26:F26"/>
    <mergeCell ref="G26:K26"/>
    <mergeCell ref="A21:F21"/>
    <mergeCell ref="G21:K21"/>
    <mergeCell ref="A22:F22"/>
    <mergeCell ref="G22:K22"/>
    <mergeCell ref="A23:F23"/>
    <mergeCell ref="G23:K23"/>
    <mergeCell ref="A18:F18"/>
    <mergeCell ref="G18:K18"/>
    <mergeCell ref="A19:F19"/>
    <mergeCell ref="G19:K19"/>
    <mergeCell ref="A20:F20"/>
    <mergeCell ref="G20:K20"/>
    <mergeCell ref="A15:F15"/>
    <mergeCell ref="G15:K15"/>
    <mergeCell ref="A16:F16"/>
    <mergeCell ref="G16:K16"/>
    <mergeCell ref="A17:F17"/>
    <mergeCell ref="G17:K17"/>
    <mergeCell ref="A12:F12"/>
    <mergeCell ref="G12:K12"/>
    <mergeCell ref="A13:F13"/>
    <mergeCell ref="G13:K13"/>
    <mergeCell ref="A14:F14"/>
    <mergeCell ref="G14:K14"/>
    <mergeCell ref="A9:F9"/>
    <mergeCell ref="G9:K9"/>
    <mergeCell ref="A10:F10"/>
    <mergeCell ref="G10:K10"/>
    <mergeCell ref="A11:F11"/>
    <mergeCell ref="G11:K11"/>
    <mergeCell ref="L5:Y6"/>
    <mergeCell ref="A5:F6"/>
    <mergeCell ref="G5:K6"/>
    <mergeCell ref="G7:K7"/>
    <mergeCell ref="G8:K8"/>
    <mergeCell ref="A7:F8"/>
  </mergeCells>
  <phoneticPr fontId="4"/>
  <pageMargins left="0.64" right="0.35" top="0.7"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S44"/>
  <sheetViews>
    <sheetView view="pageBreakPreview" zoomScaleNormal="80" zoomScaleSheetLayoutView="100" workbookViewId="0">
      <selection activeCell="V7" sqref="V7"/>
    </sheetView>
  </sheetViews>
  <sheetFormatPr defaultColWidth="9" defaultRowHeight="18" customHeight="1"/>
  <cols>
    <col min="1" max="17" width="4.625" style="2" customWidth="1"/>
    <col min="18" max="19" width="4.125" style="2" customWidth="1"/>
    <col min="20" max="26" width="4.625" style="2" customWidth="1"/>
    <col min="27" max="16384" width="9" style="2"/>
  </cols>
  <sheetData>
    <row r="1" spans="1:19" ht="18" customHeight="1">
      <c r="A1" s="1" t="s">
        <v>51</v>
      </c>
    </row>
    <row r="3" spans="1:19" ht="18" customHeight="1">
      <c r="A3" s="543" t="s">
        <v>39</v>
      </c>
      <c r="B3" s="543"/>
      <c r="C3" s="543"/>
      <c r="D3" s="543"/>
      <c r="E3" s="543"/>
      <c r="F3" s="543"/>
      <c r="G3" s="543"/>
      <c r="H3" s="543"/>
      <c r="I3" s="543"/>
      <c r="J3" s="543"/>
      <c r="K3" s="543"/>
      <c r="L3" s="543"/>
      <c r="M3" s="543"/>
      <c r="N3" s="543"/>
      <c r="O3" s="543"/>
      <c r="P3" s="543"/>
      <c r="Q3" s="543"/>
      <c r="R3" s="543"/>
    </row>
    <row r="4" spans="1:19" ht="18" customHeight="1">
      <c r="A4" s="11"/>
      <c r="B4" s="11"/>
      <c r="C4" s="11"/>
      <c r="D4" s="11"/>
      <c r="E4" s="11"/>
      <c r="F4" s="11"/>
      <c r="G4" s="11"/>
      <c r="H4" s="11"/>
      <c r="I4" s="11"/>
      <c r="J4" s="11"/>
      <c r="K4" s="11"/>
      <c r="L4" s="11"/>
      <c r="M4" s="11"/>
      <c r="N4" s="11"/>
      <c r="O4" s="11"/>
      <c r="P4" s="11"/>
      <c r="Q4" s="11"/>
      <c r="R4" s="11"/>
    </row>
    <row r="6" spans="1:19" ht="18" customHeight="1">
      <c r="C6" s="546" t="s">
        <v>4</v>
      </c>
      <c r="D6" s="547"/>
      <c r="E6" s="547"/>
      <c r="F6" s="547"/>
      <c r="G6" s="547"/>
      <c r="H6" s="547"/>
      <c r="I6" s="548"/>
      <c r="J6" s="544"/>
      <c r="K6" s="544"/>
      <c r="L6" s="544"/>
      <c r="M6" s="544"/>
      <c r="N6" s="544"/>
      <c r="O6" s="544"/>
      <c r="P6" s="544"/>
      <c r="Q6" s="544"/>
      <c r="R6" s="544"/>
      <c r="S6" s="545"/>
    </row>
    <row r="7" spans="1:19" ht="18" customHeight="1">
      <c r="C7" s="546" t="s">
        <v>40</v>
      </c>
      <c r="D7" s="547"/>
      <c r="E7" s="547"/>
      <c r="F7" s="547"/>
      <c r="G7" s="547"/>
      <c r="H7" s="547"/>
      <c r="I7" s="548"/>
      <c r="J7" s="544"/>
      <c r="K7" s="544"/>
      <c r="L7" s="544"/>
      <c r="M7" s="544"/>
      <c r="N7" s="544"/>
      <c r="O7" s="544"/>
      <c r="P7" s="544"/>
      <c r="Q7" s="544"/>
      <c r="R7" s="544"/>
      <c r="S7" s="545"/>
    </row>
    <row r="9" spans="1:19" ht="18" customHeight="1">
      <c r="A9" s="3"/>
      <c r="B9" s="4"/>
      <c r="C9" s="4"/>
      <c r="D9" s="4"/>
      <c r="E9" s="4"/>
      <c r="F9" s="4"/>
      <c r="G9" s="4"/>
      <c r="H9" s="4"/>
      <c r="I9" s="4"/>
      <c r="J9" s="4"/>
      <c r="K9" s="4"/>
      <c r="L9" s="4"/>
      <c r="M9" s="4"/>
      <c r="N9" s="4"/>
      <c r="O9" s="4"/>
      <c r="P9" s="4"/>
      <c r="Q9" s="4"/>
      <c r="R9" s="4"/>
      <c r="S9" s="5"/>
    </row>
    <row r="10" spans="1:19" ht="18" customHeight="1">
      <c r="A10" s="6" t="s">
        <v>41</v>
      </c>
      <c r="M10" s="12" t="s">
        <v>42</v>
      </c>
      <c r="S10" s="7"/>
    </row>
    <row r="11" spans="1:19" ht="18" customHeight="1">
      <c r="A11" s="6"/>
      <c r="S11" s="7"/>
    </row>
    <row r="12" spans="1:19" ht="18" customHeight="1">
      <c r="A12" s="6"/>
      <c r="B12" s="2" t="s">
        <v>2</v>
      </c>
      <c r="S12" s="7"/>
    </row>
    <row r="13" spans="1:19" ht="18" customHeight="1">
      <c r="A13" s="6"/>
      <c r="B13" s="2" t="s">
        <v>86</v>
      </c>
      <c r="S13" s="7"/>
    </row>
    <row r="14" spans="1:19" ht="18" customHeight="1">
      <c r="A14" s="6"/>
      <c r="S14" s="7"/>
    </row>
    <row r="15" spans="1:19" ht="18" customHeight="1">
      <c r="A15" s="6" t="s">
        <v>43</v>
      </c>
      <c r="S15" s="7"/>
    </row>
    <row r="16" spans="1:19" ht="18" customHeight="1">
      <c r="A16" s="6"/>
      <c r="S16" s="7"/>
    </row>
    <row r="17" spans="1:19" ht="18" customHeight="1">
      <c r="A17" s="6"/>
      <c r="S17" s="7"/>
    </row>
    <row r="18" spans="1:19" ht="18" customHeight="1">
      <c r="A18" s="6"/>
      <c r="S18" s="7"/>
    </row>
    <row r="19" spans="1:19" ht="18" customHeight="1">
      <c r="A19" s="6"/>
      <c r="S19" s="7"/>
    </row>
    <row r="20" spans="1:19" ht="18" customHeight="1">
      <c r="A20" s="6"/>
      <c r="S20" s="7"/>
    </row>
    <row r="21" spans="1:19" ht="18" customHeight="1">
      <c r="A21" s="6"/>
      <c r="S21" s="7"/>
    </row>
    <row r="22" spans="1:19" ht="18" customHeight="1">
      <c r="A22" s="6"/>
      <c r="S22" s="7"/>
    </row>
    <row r="23" spans="1:19" ht="18" customHeight="1">
      <c r="A23" s="6"/>
      <c r="S23" s="7"/>
    </row>
    <row r="24" spans="1:19" ht="18" customHeight="1">
      <c r="A24" s="6"/>
      <c r="S24" s="7"/>
    </row>
    <row r="25" spans="1:19" ht="18" customHeight="1">
      <c r="A25" s="6"/>
      <c r="S25" s="7"/>
    </row>
    <row r="26" spans="1:19" ht="18" customHeight="1">
      <c r="A26" s="6"/>
      <c r="S26" s="7"/>
    </row>
    <row r="27" spans="1:19" ht="18" customHeight="1">
      <c r="A27" s="6"/>
      <c r="S27" s="7"/>
    </row>
    <row r="28" spans="1:19" ht="18" customHeight="1">
      <c r="A28" s="6" t="s">
        <v>44</v>
      </c>
      <c r="S28" s="7"/>
    </row>
    <row r="29" spans="1:19" ht="18" customHeight="1">
      <c r="A29" s="6"/>
      <c r="S29" s="7"/>
    </row>
    <row r="30" spans="1:19" ht="18" customHeight="1">
      <c r="A30" s="6" t="s">
        <v>45</v>
      </c>
      <c r="S30" s="7"/>
    </row>
    <row r="31" spans="1:19" ht="18" customHeight="1">
      <c r="A31" s="6"/>
      <c r="S31" s="7"/>
    </row>
    <row r="32" spans="1:19" ht="18" customHeight="1">
      <c r="A32" s="6"/>
      <c r="C32" s="11" t="s">
        <v>46</v>
      </c>
      <c r="D32" s="11" t="s">
        <v>47</v>
      </c>
      <c r="E32" s="11" t="s">
        <v>48</v>
      </c>
      <c r="S32" s="7"/>
    </row>
    <row r="33" spans="1:19" ht="18" customHeight="1">
      <c r="A33" s="6"/>
      <c r="S33" s="7"/>
    </row>
    <row r="34" spans="1:19" ht="18" customHeight="1">
      <c r="A34" s="6" t="s">
        <v>49</v>
      </c>
      <c r="S34" s="7"/>
    </row>
    <row r="35" spans="1:19" ht="18" customHeight="1">
      <c r="A35" s="6"/>
      <c r="S35" s="7"/>
    </row>
    <row r="36" spans="1:19" ht="18" customHeight="1">
      <c r="A36" s="6"/>
      <c r="S36" s="7"/>
    </row>
    <row r="37" spans="1:19" ht="18" customHeight="1">
      <c r="A37" s="6"/>
      <c r="S37" s="7"/>
    </row>
    <row r="38" spans="1:19" ht="18" customHeight="1">
      <c r="A38" s="6" t="s">
        <v>50</v>
      </c>
      <c r="S38" s="7"/>
    </row>
    <row r="39" spans="1:19" ht="18" customHeight="1">
      <c r="A39" s="6"/>
      <c r="S39" s="7"/>
    </row>
    <row r="40" spans="1:19" ht="18" customHeight="1">
      <c r="A40" s="6"/>
      <c r="S40" s="7"/>
    </row>
    <row r="41" spans="1:19" ht="18" customHeight="1">
      <c r="A41" s="6"/>
      <c r="S41" s="7"/>
    </row>
    <row r="42" spans="1:19" ht="18" customHeight="1">
      <c r="A42" s="6"/>
      <c r="S42" s="7"/>
    </row>
    <row r="43" spans="1:19" ht="18" customHeight="1">
      <c r="A43" s="6"/>
      <c r="S43" s="7"/>
    </row>
    <row r="44" spans="1:19" ht="18" customHeight="1">
      <c r="A44" s="8"/>
      <c r="B44" s="9"/>
      <c r="C44" s="9"/>
      <c r="D44" s="9"/>
      <c r="E44" s="9"/>
      <c r="F44" s="9"/>
      <c r="G44" s="9"/>
      <c r="H44" s="9"/>
      <c r="I44" s="9"/>
      <c r="J44" s="9"/>
      <c r="K44" s="9"/>
      <c r="L44" s="9"/>
      <c r="M44" s="9"/>
      <c r="N44" s="9"/>
      <c r="O44" s="9"/>
      <c r="P44" s="9"/>
      <c r="Q44" s="9"/>
      <c r="R44" s="9"/>
      <c r="S44" s="10"/>
    </row>
  </sheetData>
  <mergeCells count="5">
    <mergeCell ref="A3:R3"/>
    <mergeCell ref="J6:S6"/>
    <mergeCell ref="J7:S7"/>
    <mergeCell ref="C6:I6"/>
    <mergeCell ref="C7:I7"/>
  </mergeCells>
  <phoneticPr fontId="4"/>
  <pageMargins left="0.89" right="0.65" top="0.65" bottom="0.63" header="0.51200000000000001" footer="0.51200000000000001"/>
  <pageSetup paperSize="9" scale="94"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AC7F0-F508-4CF2-80CA-78A78140CFC9}">
  <sheetPr>
    <pageSetUpPr fitToPage="1"/>
  </sheetPr>
  <dimension ref="A1:M22"/>
  <sheetViews>
    <sheetView view="pageBreakPreview" zoomScale="140" zoomScaleNormal="150" zoomScaleSheetLayoutView="140" workbookViewId="0">
      <selection activeCell="Z10" sqref="Z10"/>
    </sheetView>
  </sheetViews>
  <sheetFormatPr defaultColWidth="8.75" defaultRowHeight="12.75"/>
  <cols>
    <col min="1" max="1" width="6.375" style="188" customWidth="1"/>
    <col min="2" max="3" width="14.75" style="188" customWidth="1"/>
    <col min="4" max="5" width="12.75" style="188" customWidth="1"/>
    <col min="6" max="6" width="17.75" style="188" customWidth="1"/>
    <col min="7" max="12" width="5.375" style="188" customWidth="1"/>
    <col min="13" max="13" width="2.5" style="188" customWidth="1"/>
    <col min="14" max="16384" width="8.75" style="188"/>
  </cols>
  <sheetData>
    <row r="1" spans="1:13" ht="20.100000000000001" customHeight="1">
      <c r="A1" s="187" t="s">
        <v>353</v>
      </c>
    </row>
    <row r="2" spans="1:13" ht="20.100000000000001" customHeight="1">
      <c r="A2" s="558" t="s">
        <v>274</v>
      </c>
      <c r="B2" s="558"/>
      <c r="C2" s="558"/>
      <c r="D2" s="558"/>
      <c r="E2" s="558"/>
      <c r="F2" s="558"/>
      <c r="G2" s="558"/>
      <c r="H2" s="558"/>
      <c r="I2" s="558"/>
      <c r="J2" s="558"/>
      <c r="K2" s="558"/>
      <c r="L2" s="558"/>
      <c r="M2" s="558"/>
    </row>
    <row r="3" spans="1:13" ht="20.100000000000001" customHeight="1">
      <c r="A3" s="189"/>
      <c r="B3" s="189"/>
      <c r="C3" s="189"/>
      <c r="D3" s="189"/>
      <c r="E3" s="189"/>
      <c r="F3" s="189"/>
      <c r="G3" s="189"/>
      <c r="H3" s="189"/>
      <c r="I3" s="189"/>
      <c r="J3" s="189"/>
      <c r="K3" s="189"/>
      <c r="L3" s="189"/>
    </row>
    <row r="4" spans="1:13" ht="20.100000000000001" customHeight="1">
      <c r="A4" s="190"/>
      <c r="B4" s="190"/>
      <c r="C4" s="190"/>
      <c r="D4" s="190"/>
      <c r="E4" s="190"/>
      <c r="F4" s="190"/>
      <c r="G4" s="191"/>
      <c r="H4" s="192" t="s">
        <v>154</v>
      </c>
      <c r="I4" s="192"/>
      <c r="J4" s="192" t="s">
        <v>275</v>
      </c>
      <c r="K4" s="192"/>
      <c r="L4" s="192" t="s">
        <v>276</v>
      </c>
    </row>
    <row r="5" spans="1:13" ht="20.100000000000001" customHeight="1">
      <c r="A5" s="559"/>
      <c r="B5" s="559"/>
      <c r="C5" s="190" t="s">
        <v>277</v>
      </c>
      <c r="D5" s="190"/>
      <c r="E5" s="190"/>
      <c r="F5" s="190"/>
      <c r="G5" s="190"/>
      <c r="H5" s="190"/>
      <c r="I5" s="190"/>
      <c r="J5" s="190"/>
      <c r="K5" s="190"/>
      <c r="L5" s="190"/>
    </row>
    <row r="6" spans="1:13" ht="20.100000000000001" customHeight="1">
      <c r="A6" s="193"/>
      <c r="B6" s="193"/>
      <c r="C6" s="193"/>
      <c r="D6" s="193"/>
      <c r="E6" s="193"/>
      <c r="F6" s="193"/>
      <c r="G6" s="193"/>
      <c r="H6" s="193"/>
      <c r="I6" s="193"/>
      <c r="J6" s="193"/>
      <c r="K6" s="193"/>
      <c r="L6" s="193"/>
    </row>
    <row r="7" spans="1:13" s="195" customFormat="1" ht="20.100000000000001" customHeight="1">
      <c r="A7" s="560" t="s">
        <v>278</v>
      </c>
      <c r="B7" s="560"/>
      <c r="C7" s="560"/>
      <c r="D7" s="194" t="s">
        <v>279</v>
      </c>
      <c r="E7" s="561"/>
      <c r="F7" s="561"/>
      <c r="G7" s="561"/>
      <c r="H7" s="561"/>
      <c r="I7" s="561"/>
      <c r="J7" s="561"/>
      <c r="K7" s="561"/>
      <c r="L7" s="561"/>
    </row>
    <row r="8" spans="1:13" ht="20.100000000000001" customHeight="1">
      <c r="A8" s="196"/>
      <c r="B8" s="196"/>
      <c r="C8" s="196"/>
      <c r="D8" s="197"/>
      <c r="E8" s="562"/>
      <c r="F8" s="562"/>
      <c r="G8" s="562"/>
      <c r="H8" s="562"/>
      <c r="I8" s="562"/>
      <c r="J8" s="562"/>
      <c r="K8" s="562"/>
      <c r="L8" s="562"/>
    </row>
    <row r="9" spans="1:13" ht="20.100000000000001" customHeight="1">
      <c r="A9" s="196"/>
      <c r="B9" s="196"/>
      <c r="C9" s="196"/>
      <c r="D9" s="563" t="s">
        <v>280</v>
      </c>
      <c r="E9" s="563"/>
      <c r="F9" s="564"/>
      <c r="G9" s="564"/>
      <c r="H9" s="564"/>
      <c r="I9" s="564"/>
      <c r="J9" s="564"/>
      <c r="K9" s="564"/>
      <c r="L9" s="564"/>
    </row>
    <row r="10" spans="1:13" ht="20.100000000000001" customHeight="1">
      <c r="D10" s="566"/>
      <c r="E10" s="566"/>
      <c r="F10" s="565"/>
      <c r="G10" s="565"/>
      <c r="H10" s="565"/>
      <c r="I10" s="565"/>
      <c r="J10" s="565"/>
      <c r="K10" s="565"/>
      <c r="L10" s="565"/>
    </row>
    <row r="11" spans="1:13" ht="20.100000000000001" customHeight="1">
      <c r="A11" s="550"/>
      <c r="B11" s="550"/>
      <c r="C11" s="550"/>
      <c r="D11" s="550"/>
      <c r="E11" s="550"/>
      <c r="F11" s="550"/>
      <c r="G11" s="550"/>
      <c r="H11" s="550"/>
      <c r="I11" s="550"/>
      <c r="J11" s="550"/>
      <c r="K11" s="550"/>
      <c r="L11" s="550"/>
    </row>
    <row r="12" spans="1:13" ht="20.100000000000001" customHeight="1">
      <c r="A12" s="198"/>
      <c r="B12" s="198"/>
      <c r="C12" s="198"/>
      <c r="D12" s="198"/>
      <c r="E12" s="198"/>
      <c r="F12" s="198"/>
      <c r="G12" s="198"/>
      <c r="H12" s="198"/>
      <c r="I12" s="198"/>
      <c r="J12" s="198"/>
      <c r="K12" s="198"/>
      <c r="L12" s="198"/>
    </row>
    <row r="13" spans="1:13" s="201" customFormat="1" ht="20.100000000000001" customHeight="1">
      <c r="A13" s="199" t="s">
        <v>281</v>
      </c>
      <c r="B13" s="200"/>
      <c r="C13" s="200"/>
      <c r="D13" s="200"/>
      <c r="E13" s="200"/>
      <c r="F13" s="200"/>
      <c r="G13" s="200"/>
      <c r="H13" s="200"/>
      <c r="I13" s="200"/>
      <c r="J13" s="200"/>
      <c r="K13" s="200"/>
      <c r="L13" s="200"/>
    </row>
    <row r="14" spans="1:13" ht="20.100000000000001" customHeight="1"/>
    <row r="15" spans="1:13" ht="30" customHeight="1">
      <c r="B15" s="202"/>
      <c r="C15" s="551" t="s">
        <v>282</v>
      </c>
      <c r="D15" s="552"/>
      <c r="E15" s="552"/>
      <c r="F15" s="552"/>
      <c r="G15" s="552"/>
      <c r="H15" s="552"/>
      <c r="I15" s="553"/>
    </row>
    <row r="16" spans="1:13" ht="30" customHeight="1">
      <c r="B16" s="202"/>
      <c r="C16" s="554" t="s">
        <v>283</v>
      </c>
      <c r="D16" s="554"/>
      <c r="E16" s="554"/>
      <c r="F16" s="554"/>
      <c r="G16" s="554"/>
      <c r="H16" s="554"/>
      <c r="I16" s="554"/>
    </row>
    <row r="17" spans="2:9" ht="30" customHeight="1">
      <c r="B17" s="202"/>
      <c r="C17" s="554" t="s">
        <v>284</v>
      </c>
      <c r="D17" s="554"/>
      <c r="E17" s="554"/>
      <c r="F17" s="554"/>
      <c r="G17" s="554"/>
      <c r="H17" s="554"/>
      <c r="I17" s="554"/>
    </row>
    <row r="18" spans="2:9" ht="30" customHeight="1">
      <c r="B18" s="202"/>
      <c r="C18" s="554" t="s">
        <v>285</v>
      </c>
      <c r="D18" s="554"/>
      <c r="E18" s="554"/>
      <c r="F18" s="554"/>
      <c r="G18" s="554"/>
      <c r="H18" s="554"/>
      <c r="I18" s="554"/>
    </row>
    <row r="19" spans="2:9" s="204" customFormat="1" ht="30" customHeight="1">
      <c r="B19" s="203"/>
      <c r="C19" s="555" t="s">
        <v>286</v>
      </c>
      <c r="D19" s="556"/>
      <c r="E19" s="556"/>
      <c r="F19" s="556"/>
      <c r="G19" s="556"/>
      <c r="H19" s="556"/>
      <c r="I19" s="557"/>
    </row>
    <row r="20" spans="2:9" s="204" customFormat="1" ht="30" customHeight="1">
      <c r="B20" s="203"/>
      <c r="C20" s="549" t="s">
        <v>354</v>
      </c>
      <c r="D20" s="549"/>
      <c r="E20" s="549"/>
      <c r="F20" s="549"/>
      <c r="G20" s="549"/>
      <c r="H20" s="549"/>
      <c r="I20" s="549"/>
    </row>
    <row r="21" spans="2:9" s="187" customFormat="1" ht="30" customHeight="1">
      <c r="B21" s="187" t="s">
        <v>287</v>
      </c>
    </row>
    <row r="22" spans="2:9" ht="30" customHeight="1"/>
  </sheetData>
  <mergeCells count="14">
    <mergeCell ref="A2:M2"/>
    <mergeCell ref="A5:B5"/>
    <mergeCell ref="A7:C7"/>
    <mergeCell ref="E7:L8"/>
    <mergeCell ref="D9:E9"/>
    <mergeCell ref="F9:L10"/>
    <mergeCell ref="D10:E10"/>
    <mergeCell ref="C20:I20"/>
    <mergeCell ref="A11:L11"/>
    <mergeCell ref="C15:I15"/>
    <mergeCell ref="C16:I16"/>
    <mergeCell ref="C17:I17"/>
    <mergeCell ref="C18:I18"/>
    <mergeCell ref="C19:I19"/>
  </mergeCells>
  <phoneticPr fontId="4"/>
  <dataValidations count="1">
    <dataValidation type="list" allowBlank="1" showInputMessage="1" showErrorMessage="1" sqref="B15:B20" xr:uid="{A8174713-DD28-4938-ABFB-598D2FE0BB00}">
      <formula1>"○"</formula1>
    </dataValidation>
  </dataValidations>
  <printOptions horizontalCentered="1"/>
  <pageMargins left="0.70866141732283472" right="0.70866141732283472" top="0.74803149606299213" bottom="0.74803149606299213" header="0.31496062992125984" footer="0.31496062992125984"/>
  <pageSetup paperSize="9" scale="78"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015E6-FD0A-45E6-9671-C1B460CB8FCD}">
  <sheetPr>
    <pageSetUpPr fitToPage="1"/>
  </sheetPr>
  <dimension ref="B1:C18"/>
  <sheetViews>
    <sheetView showGridLines="0" view="pageBreakPreview" zoomScale="120" zoomScaleNormal="150" zoomScaleSheetLayoutView="120" workbookViewId="0">
      <selection activeCell="Z10" sqref="Z10"/>
    </sheetView>
  </sheetViews>
  <sheetFormatPr defaultColWidth="9.375" defaultRowHeight="13.5"/>
  <cols>
    <col min="1" max="1" width="1" style="209" customWidth="1"/>
    <col min="2" max="2" width="7.75" style="209" customWidth="1"/>
    <col min="3" max="3" width="110.75" style="210" customWidth="1"/>
    <col min="4" max="4" width="1" style="209" customWidth="1"/>
    <col min="5" max="10" width="9.375" style="209"/>
    <col min="11" max="11" width="8.625" style="209" customWidth="1"/>
    <col min="12" max="16384" width="9.375" style="209"/>
  </cols>
  <sheetData>
    <row r="1" spans="2:3" s="207" customFormat="1">
      <c r="B1" s="205" t="s">
        <v>288</v>
      </c>
      <c r="C1" s="206"/>
    </row>
    <row r="2" spans="2:3" s="207" customFormat="1">
      <c r="C2" s="208" t="s">
        <v>289</v>
      </c>
    </row>
    <row r="3" spans="2:3" ht="6" customHeight="1"/>
    <row r="4" spans="2:3">
      <c r="B4" s="211" t="s">
        <v>290</v>
      </c>
      <c r="C4" s="212" t="s">
        <v>291</v>
      </c>
    </row>
    <row r="5" spans="2:3">
      <c r="B5" s="211" t="s">
        <v>292</v>
      </c>
      <c r="C5" s="212" t="s">
        <v>293</v>
      </c>
    </row>
    <row r="6" spans="2:3" ht="21">
      <c r="B6" s="211" t="s">
        <v>294</v>
      </c>
      <c r="C6" s="212" t="s">
        <v>295</v>
      </c>
    </row>
    <row r="7" spans="2:3">
      <c r="B7" s="211" t="s">
        <v>296</v>
      </c>
      <c r="C7" s="212" t="s">
        <v>297</v>
      </c>
    </row>
    <row r="8" spans="2:3" ht="21">
      <c r="B8" s="211" t="s">
        <v>298</v>
      </c>
      <c r="C8" s="212" t="s">
        <v>299</v>
      </c>
    </row>
    <row r="9" spans="2:3">
      <c r="B9" s="211" t="s">
        <v>300</v>
      </c>
      <c r="C9" s="212" t="s">
        <v>301</v>
      </c>
    </row>
    <row r="10" spans="2:3" ht="110.1" customHeight="1">
      <c r="B10" s="211" t="s">
        <v>302</v>
      </c>
      <c r="C10" s="212" t="s">
        <v>303</v>
      </c>
    </row>
    <row r="11" spans="2:3" ht="110.1" customHeight="1">
      <c r="B11" s="211" t="s">
        <v>304</v>
      </c>
      <c r="C11" s="212" t="s">
        <v>305</v>
      </c>
    </row>
    <row r="12" spans="2:3" ht="31.5">
      <c r="B12" s="211" t="s">
        <v>306</v>
      </c>
      <c r="C12" s="212" t="s">
        <v>307</v>
      </c>
    </row>
    <row r="13" spans="2:3" ht="52.5">
      <c r="B13" s="211" t="s">
        <v>308</v>
      </c>
      <c r="C13" s="212" t="s">
        <v>309</v>
      </c>
    </row>
    <row r="14" spans="2:3" ht="31.5">
      <c r="B14" s="211" t="s">
        <v>310</v>
      </c>
      <c r="C14" s="212" t="s">
        <v>311</v>
      </c>
    </row>
    <row r="15" spans="2:3">
      <c r="B15" s="211" t="s">
        <v>312</v>
      </c>
      <c r="C15" s="212" t="s">
        <v>313</v>
      </c>
    </row>
    <row r="16" spans="2:3">
      <c r="B16" s="211" t="s">
        <v>314</v>
      </c>
      <c r="C16" s="212" t="s">
        <v>315</v>
      </c>
    </row>
    <row r="17" spans="2:3">
      <c r="B17" s="211" t="s">
        <v>316</v>
      </c>
      <c r="C17" s="212" t="s">
        <v>317</v>
      </c>
    </row>
    <row r="18" spans="2:3">
      <c r="B18" s="213" t="s">
        <v>318</v>
      </c>
      <c r="C18" s="206"/>
    </row>
  </sheetData>
  <phoneticPr fontId="4"/>
  <printOptions horizontalCentered="1"/>
  <pageMargins left="0.23622047244094491" right="0.23622047244094491" top="0.74803149606299213" bottom="0.74803149606299213" header="0.31496062992125984" footer="0.31496062992125984"/>
  <pageSetup paperSize="9" scale="8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66D76-50E2-4C12-B558-F2D037B56018}">
  <sheetPr>
    <pageSetUpPr fitToPage="1"/>
  </sheetPr>
  <dimension ref="B1:C16"/>
  <sheetViews>
    <sheetView showGridLines="0" view="pageBreakPreview" zoomScale="110" zoomScaleNormal="150" zoomScaleSheetLayoutView="110" workbookViewId="0">
      <selection activeCell="Z10" sqref="Z10"/>
    </sheetView>
  </sheetViews>
  <sheetFormatPr defaultColWidth="9.375" defaultRowHeight="13.5"/>
  <cols>
    <col min="1" max="1" width="1" style="209" customWidth="1"/>
    <col min="2" max="2" width="7.75" style="209" customWidth="1"/>
    <col min="3" max="3" width="110.75" style="209" customWidth="1"/>
    <col min="4" max="4" width="1" style="209" customWidth="1"/>
    <col min="5" max="10" width="9.375" style="209"/>
    <col min="11" max="11" width="8.625" style="209" customWidth="1"/>
    <col min="12" max="16384" width="9.375" style="209"/>
  </cols>
  <sheetData>
    <row r="1" spans="2:3">
      <c r="B1" s="205" t="s">
        <v>319</v>
      </c>
      <c r="C1" s="207"/>
    </row>
    <row r="2" spans="2:3" ht="27">
      <c r="B2" s="207"/>
      <c r="C2" s="208" t="s">
        <v>320</v>
      </c>
    </row>
    <row r="3" spans="2:3" ht="6" customHeight="1"/>
    <row r="4" spans="2:3">
      <c r="B4" s="211" t="s">
        <v>290</v>
      </c>
      <c r="C4" s="212" t="s">
        <v>291</v>
      </c>
    </row>
    <row r="5" spans="2:3">
      <c r="B5" s="211" t="s">
        <v>292</v>
      </c>
      <c r="C5" s="212" t="s">
        <v>321</v>
      </c>
    </row>
    <row r="6" spans="2:3" ht="21">
      <c r="B6" s="211" t="s">
        <v>294</v>
      </c>
      <c r="C6" s="212" t="s">
        <v>322</v>
      </c>
    </row>
    <row r="7" spans="2:3">
      <c r="B7" s="211" t="s">
        <v>296</v>
      </c>
      <c r="C7" s="212" t="s">
        <v>297</v>
      </c>
    </row>
    <row r="8" spans="2:3" ht="21">
      <c r="B8" s="211" t="s">
        <v>298</v>
      </c>
      <c r="C8" s="212" t="s">
        <v>299</v>
      </c>
    </row>
    <row r="9" spans="2:3">
      <c r="B9" s="211" t="s">
        <v>300</v>
      </c>
      <c r="C9" s="212" t="s">
        <v>301</v>
      </c>
    </row>
    <row r="10" spans="2:3" ht="105" customHeight="1">
      <c r="B10" s="211" t="s">
        <v>302</v>
      </c>
      <c r="C10" s="212" t="s">
        <v>323</v>
      </c>
    </row>
    <row r="11" spans="2:3" ht="31.5">
      <c r="B11" s="211" t="s">
        <v>306</v>
      </c>
      <c r="C11" s="212" t="s">
        <v>324</v>
      </c>
    </row>
    <row r="12" spans="2:3" ht="52.5">
      <c r="B12" s="211" t="s">
        <v>308</v>
      </c>
      <c r="C12" s="212" t="s">
        <v>325</v>
      </c>
    </row>
    <row r="13" spans="2:3" ht="31.5">
      <c r="B13" s="211" t="s">
        <v>310</v>
      </c>
      <c r="C13" s="212" t="s">
        <v>326</v>
      </c>
    </row>
    <row r="14" spans="2:3">
      <c r="B14" s="211" t="s">
        <v>312</v>
      </c>
      <c r="C14" s="212" t="s">
        <v>313</v>
      </c>
    </row>
    <row r="15" spans="2:3">
      <c r="B15" s="211" t="s">
        <v>314</v>
      </c>
      <c r="C15" s="212" t="s">
        <v>315</v>
      </c>
    </row>
    <row r="16" spans="2:3">
      <c r="B16" s="211" t="s">
        <v>316</v>
      </c>
      <c r="C16" s="212" t="s">
        <v>317</v>
      </c>
    </row>
  </sheetData>
  <phoneticPr fontId="4"/>
  <printOptions horizontalCentered="1"/>
  <pageMargins left="0.23622047244094491" right="0.23622047244094491" top="0.74803149606299213" bottom="0.74803149606299213" header="0.31496062992125984" footer="0.31496062992125984"/>
  <pageSetup paperSize="9" scale="84"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57E87-DF1D-4E1B-B4CB-1EF3B53195F1}">
  <sheetPr>
    <pageSetUpPr fitToPage="1"/>
  </sheetPr>
  <dimension ref="B1:C15"/>
  <sheetViews>
    <sheetView showGridLines="0" view="pageBreakPreview" zoomScale="110" zoomScaleNormal="150" zoomScaleSheetLayoutView="110" workbookViewId="0">
      <selection activeCell="Z10" sqref="Z10"/>
    </sheetView>
  </sheetViews>
  <sheetFormatPr defaultColWidth="9.375" defaultRowHeight="13.5"/>
  <cols>
    <col min="1" max="1" width="1" style="209" customWidth="1"/>
    <col min="2" max="2" width="7.75" style="209" customWidth="1"/>
    <col min="3" max="3" width="110.75" style="210" customWidth="1"/>
    <col min="4" max="4" width="1" style="209" customWidth="1"/>
    <col min="5" max="10" width="9.375" style="209"/>
    <col min="11" max="11" width="8.625" style="209" customWidth="1"/>
    <col min="12" max="16384" width="9.375" style="209"/>
  </cols>
  <sheetData>
    <row r="1" spans="2:3">
      <c r="B1" s="205" t="s">
        <v>327</v>
      </c>
      <c r="C1" s="207"/>
    </row>
    <row r="2" spans="2:3" ht="27">
      <c r="B2" s="207"/>
      <c r="C2" s="208" t="s">
        <v>328</v>
      </c>
    </row>
    <row r="3" spans="2:3" ht="6" customHeight="1"/>
    <row r="4" spans="2:3" s="207" customFormat="1">
      <c r="B4" s="211" t="s">
        <v>290</v>
      </c>
      <c r="C4" s="212" t="s">
        <v>329</v>
      </c>
    </row>
    <row r="5" spans="2:3" s="207" customFormat="1" ht="21">
      <c r="B5" s="211" t="s">
        <v>292</v>
      </c>
      <c r="C5" s="212" t="s">
        <v>330</v>
      </c>
    </row>
    <row r="6" spans="2:3" s="207" customFormat="1">
      <c r="B6" s="211" t="s">
        <v>294</v>
      </c>
      <c r="C6" s="212" t="s">
        <v>331</v>
      </c>
    </row>
    <row r="7" spans="2:3" s="207" customFormat="1" ht="21">
      <c r="B7" s="211" t="s">
        <v>298</v>
      </c>
      <c r="C7" s="212" t="s">
        <v>299</v>
      </c>
    </row>
    <row r="8" spans="2:3" s="207" customFormat="1">
      <c r="B8" s="211" t="s">
        <v>300</v>
      </c>
      <c r="C8" s="212" t="s">
        <v>301</v>
      </c>
    </row>
    <row r="9" spans="2:3" s="207" customFormat="1" ht="84">
      <c r="B9" s="211" t="s">
        <v>302</v>
      </c>
      <c r="C9" s="212" t="s">
        <v>332</v>
      </c>
    </row>
    <row r="10" spans="2:3" s="207" customFormat="1" ht="84">
      <c r="B10" s="211" t="s">
        <v>304</v>
      </c>
      <c r="C10" s="212" t="s">
        <v>333</v>
      </c>
    </row>
    <row r="11" spans="2:3" s="207" customFormat="1" ht="31.5">
      <c r="B11" s="211" t="s">
        <v>306</v>
      </c>
      <c r="C11" s="212" t="s">
        <v>307</v>
      </c>
    </row>
    <row r="12" spans="2:3" s="207" customFormat="1" ht="52.5">
      <c r="B12" s="211" t="s">
        <v>308</v>
      </c>
      <c r="C12" s="212" t="s">
        <v>309</v>
      </c>
    </row>
    <row r="13" spans="2:3" s="207" customFormat="1">
      <c r="B13" s="211" t="s">
        <v>312</v>
      </c>
      <c r="C13" s="212" t="s">
        <v>334</v>
      </c>
    </row>
    <row r="14" spans="2:3" s="207" customFormat="1">
      <c r="B14" s="211" t="s">
        <v>314</v>
      </c>
      <c r="C14" s="212" t="s">
        <v>335</v>
      </c>
    </row>
    <row r="15" spans="2:3">
      <c r="B15" s="214"/>
    </row>
  </sheetData>
  <phoneticPr fontId="4"/>
  <printOptions horizontalCentered="1"/>
  <pageMargins left="0.23622047244094491" right="0.23622047244094491" top="0.74803149606299213" bottom="0.74803149606299213" header="0.31496062992125984" footer="0.31496062992125984"/>
  <pageSetup paperSize="9" scale="84"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315A4-C937-461F-B1F5-465B42DA5BD2}">
  <sheetPr>
    <pageSetUpPr fitToPage="1"/>
  </sheetPr>
  <dimension ref="B1:C15"/>
  <sheetViews>
    <sheetView showGridLines="0" view="pageBreakPreview" zoomScale="110" zoomScaleNormal="150" zoomScaleSheetLayoutView="110" workbookViewId="0">
      <selection activeCell="Z10" sqref="Z10"/>
    </sheetView>
  </sheetViews>
  <sheetFormatPr defaultColWidth="9.375" defaultRowHeight="13.5"/>
  <cols>
    <col min="1" max="1" width="1" style="209" customWidth="1"/>
    <col min="2" max="2" width="7.75" style="209" customWidth="1"/>
    <col min="3" max="3" width="110.75" style="210" customWidth="1"/>
    <col min="4" max="4" width="1" style="209" customWidth="1"/>
    <col min="5" max="10" width="9.375" style="209"/>
    <col min="11" max="11" width="8.625" style="209" customWidth="1"/>
    <col min="12" max="16384" width="9.375" style="209"/>
  </cols>
  <sheetData>
    <row r="1" spans="2:3" s="207" customFormat="1">
      <c r="B1" s="205" t="s">
        <v>336</v>
      </c>
    </row>
    <row r="2" spans="2:3" s="207" customFormat="1" ht="27">
      <c r="C2" s="208" t="s">
        <v>337</v>
      </c>
    </row>
    <row r="3" spans="2:3" ht="6" customHeight="1"/>
    <row r="4" spans="2:3" s="207" customFormat="1">
      <c r="B4" s="211" t="s">
        <v>290</v>
      </c>
      <c r="C4" s="212" t="s">
        <v>329</v>
      </c>
    </row>
    <row r="5" spans="2:3" s="207" customFormat="1" ht="21">
      <c r="B5" s="211" t="s">
        <v>292</v>
      </c>
      <c r="C5" s="212" t="s">
        <v>338</v>
      </c>
    </row>
    <row r="6" spans="2:3" s="207" customFormat="1">
      <c r="B6" s="211" t="s">
        <v>294</v>
      </c>
      <c r="C6" s="212" t="s">
        <v>339</v>
      </c>
    </row>
    <row r="7" spans="2:3" s="207" customFormat="1" ht="21">
      <c r="B7" s="211" t="s">
        <v>298</v>
      </c>
      <c r="C7" s="212" t="s">
        <v>299</v>
      </c>
    </row>
    <row r="8" spans="2:3" s="207" customFormat="1">
      <c r="B8" s="211" t="s">
        <v>300</v>
      </c>
      <c r="C8" s="212" t="s">
        <v>301</v>
      </c>
    </row>
    <row r="9" spans="2:3" s="207" customFormat="1" ht="84">
      <c r="B9" s="211" t="s">
        <v>302</v>
      </c>
      <c r="C9" s="212" t="s">
        <v>340</v>
      </c>
    </row>
    <row r="10" spans="2:3" s="207" customFormat="1" ht="84">
      <c r="B10" s="211" t="s">
        <v>304</v>
      </c>
      <c r="C10" s="212" t="s">
        <v>341</v>
      </c>
    </row>
    <row r="11" spans="2:3" s="207" customFormat="1" ht="31.5">
      <c r="B11" s="211" t="s">
        <v>306</v>
      </c>
      <c r="C11" s="212" t="s">
        <v>307</v>
      </c>
    </row>
    <row r="12" spans="2:3" s="207" customFormat="1" ht="52.5">
      <c r="B12" s="211" t="s">
        <v>308</v>
      </c>
      <c r="C12" s="212" t="s">
        <v>342</v>
      </c>
    </row>
    <row r="13" spans="2:3" s="207" customFormat="1">
      <c r="B13" s="211" t="s">
        <v>312</v>
      </c>
      <c r="C13" s="212" t="s">
        <v>334</v>
      </c>
    </row>
    <row r="14" spans="2:3" s="207" customFormat="1">
      <c r="B14" s="211" t="s">
        <v>314</v>
      </c>
      <c r="C14" s="212" t="s">
        <v>343</v>
      </c>
    </row>
    <row r="15" spans="2:3">
      <c r="B15" s="214"/>
    </row>
  </sheetData>
  <phoneticPr fontId="4"/>
  <printOptions horizontalCentered="1"/>
  <pageMargins left="0.23622047244094491" right="0.23622047244094491" top="0.74803149606299213" bottom="0.74803149606299213" header="0.31496062992125984" footer="0.31496062992125984"/>
  <pageSetup paperSize="9" scale="84"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580CC-06AA-4670-A832-FF0BC518C89D}">
  <sheetPr>
    <pageSetUpPr fitToPage="1"/>
  </sheetPr>
  <dimension ref="B1:C15"/>
  <sheetViews>
    <sheetView showGridLines="0" view="pageBreakPreview" zoomScaleNormal="100" zoomScaleSheetLayoutView="100" workbookViewId="0">
      <selection activeCell="Z10" sqref="Z10"/>
    </sheetView>
  </sheetViews>
  <sheetFormatPr defaultColWidth="9.375" defaultRowHeight="13.5"/>
  <cols>
    <col min="1" max="1" width="1" style="209" customWidth="1"/>
    <col min="2" max="2" width="7.75" style="209" customWidth="1"/>
    <col min="3" max="3" width="110.75" style="210" customWidth="1"/>
    <col min="4" max="4" width="1" style="209" customWidth="1"/>
    <col min="5" max="10" width="9.375" style="209"/>
    <col min="11" max="11" width="8.625" style="209" customWidth="1"/>
    <col min="12" max="16384" width="9.375" style="209"/>
  </cols>
  <sheetData>
    <row r="1" spans="2:3">
      <c r="B1" s="207" t="s">
        <v>355</v>
      </c>
      <c r="C1" s="207"/>
    </row>
    <row r="2" spans="2:3">
      <c r="B2" s="207"/>
      <c r="C2" s="207" t="s">
        <v>344</v>
      </c>
    </row>
    <row r="3" spans="2:3" ht="6" customHeight="1">
      <c r="B3" s="207"/>
      <c r="C3" s="206"/>
    </row>
    <row r="4" spans="2:3" s="207" customFormat="1">
      <c r="B4" s="211" t="s">
        <v>290</v>
      </c>
      <c r="C4" s="212" t="s">
        <v>329</v>
      </c>
    </row>
    <row r="5" spans="2:3" s="207" customFormat="1" ht="21">
      <c r="B5" s="211" t="s">
        <v>292</v>
      </c>
      <c r="C5" s="212" t="s">
        <v>345</v>
      </c>
    </row>
    <row r="6" spans="2:3" s="207" customFormat="1" ht="21">
      <c r="B6" s="211" t="s">
        <v>294</v>
      </c>
      <c r="C6" s="212" t="s">
        <v>346</v>
      </c>
    </row>
    <row r="7" spans="2:3" s="207" customFormat="1" ht="24" customHeight="1">
      <c r="B7" s="211" t="s">
        <v>298</v>
      </c>
      <c r="C7" s="212" t="s">
        <v>299</v>
      </c>
    </row>
    <row r="8" spans="2:3" s="207" customFormat="1">
      <c r="B8" s="211" t="s">
        <v>300</v>
      </c>
      <c r="C8" s="212" t="s">
        <v>301</v>
      </c>
    </row>
    <row r="9" spans="2:3" s="207" customFormat="1" ht="111.75" customHeight="1">
      <c r="B9" s="211" t="s">
        <v>302</v>
      </c>
      <c r="C9" s="212" t="s">
        <v>347</v>
      </c>
    </row>
    <row r="10" spans="2:3" s="207" customFormat="1" ht="84">
      <c r="B10" s="211" t="s">
        <v>304</v>
      </c>
      <c r="C10" s="212" t="s">
        <v>348</v>
      </c>
    </row>
    <row r="11" spans="2:3" s="207" customFormat="1" ht="31.5">
      <c r="B11" s="211" t="s">
        <v>308</v>
      </c>
      <c r="C11" s="212" t="s">
        <v>349</v>
      </c>
    </row>
    <row r="12" spans="2:3" s="207" customFormat="1" ht="42">
      <c r="B12" s="211" t="s">
        <v>310</v>
      </c>
      <c r="C12" s="212" t="s">
        <v>350</v>
      </c>
    </row>
    <row r="13" spans="2:3" s="207" customFormat="1">
      <c r="B13" s="211" t="s">
        <v>314</v>
      </c>
      <c r="C13" s="212" t="s">
        <v>351</v>
      </c>
    </row>
    <row r="14" spans="2:3" s="207" customFormat="1">
      <c r="B14" s="211" t="s">
        <v>316</v>
      </c>
      <c r="C14" s="212" t="s">
        <v>352</v>
      </c>
    </row>
    <row r="15" spans="2:3">
      <c r="B15" s="214"/>
    </row>
  </sheetData>
  <phoneticPr fontId="4"/>
  <printOptions horizontalCentered="1"/>
  <pageMargins left="0.23622047244094491" right="0.23622047244094491" top="0.74803149606299213" bottom="0.74803149606299213" header="0.31496062992125984" footer="0.31496062992125984"/>
  <pageSetup paperSize="9" scale="84"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4DECA-4CCD-45ED-89F5-578645A102A6}">
  <dimension ref="A1:AN64"/>
  <sheetViews>
    <sheetView showGridLines="0" view="pageBreakPreview" zoomScaleNormal="100" zoomScaleSheetLayoutView="100" workbookViewId="0"/>
  </sheetViews>
  <sheetFormatPr defaultColWidth="9.125" defaultRowHeight="21" customHeight="1"/>
  <cols>
    <col min="1" max="1" width="2.875" style="221" customWidth="1"/>
    <col min="2" max="2" width="16.625" style="216" customWidth="1"/>
    <col min="3" max="5" width="7.375" style="221" customWidth="1"/>
    <col min="6" max="36" width="2.875" style="221" customWidth="1"/>
    <col min="37" max="37" width="7.375" style="221" customWidth="1"/>
    <col min="38" max="39" width="8.5" style="221" customWidth="1"/>
    <col min="40" max="40" width="6.25" style="221" customWidth="1"/>
    <col min="41" max="16384" width="9.125" style="221"/>
  </cols>
  <sheetData>
    <row r="1" spans="1:40" ht="18" customHeight="1">
      <c r="A1" s="215" t="s">
        <v>550</v>
      </c>
      <c r="C1" s="217"/>
      <c r="D1" s="217"/>
      <c r="E1" s="217"/>
      <c r="F1" s="217"/>
      <c r="G1" s="217"/>
      <c r="H1" s="217"/>
      <c r="I1" s="217"/>
      <c r="J1" s="217"/>
      <c r="K1" s="217"/>
      <c r="L1" s="217"/>
      <c r="M1" s="217"/>
      <c r="N1" s="217"/>
      <c r="O1" s="217"/>
      <c r="P1" s="217"/>
      <c r="Q1" s="217"/>
      <c r="R1" s="217"/>
      <c r="S1" s="217"/>
      <c r="T1" s="217"/>
      <c r="U1" s="217"/>
      <c r="V1" s="217"/>
      <c r="W1" s="217"/>
      <c r="X1" s="218"/>
      <c r="Y1" s="218"/>
      <c r="Z1" s="161"/>
      <c r="AA1" s="161"/>
      <c r="AB1" s="161"/>
      <c r="AC1" s="161"/>
      <c r="AD1" s="219"/>
      <c r="AE1" s="219"/>
      <c r="AF1" s="219"/>
      <c r="AG1" s="219"/>
      <c r="AH1" s="219"/>
      <c r="AI1" s="220" t="s">
        <v>356</v>
      </c>
      <c r="AJ1" s="220"/>
      <c r="AK1" s="583"/>
      <c r="AL1" s="583"/>
      <c r="AM1" s="583"/>
      <c r="AN1" s="583"/>
    </row>
    <row r="2" spans="1:40" ht="18" customHeight="1">
      <c r="A2" s="161"/>
      <c r="B2" s="222"/>
      <c r="C2" s="222"/>
      <c r="D2" s="222"/>
      <c r="E2" s="222"/>
      <c r="F2" s="222"/>
      <c r="G2" s="222"/>
      <c r="H2" s="222"/>
      <c r="I2" s="222"/>
      <c r="J2" s="222"/>
      <c r="K2" s="222"/>
      <c r="L2" s="222"/>
      <c r="M2" s="584"/>
      <c r="N2" s="584"/>
      <c r="O2" s="584"/>
      <c r="P2" s="584"/>
      <c r="Q2" s="585" t="s">
        <v>154</v>
      </c>
      <c r="R2" s="585"/>
      <c r="S2" s="584">
        <v>4</v>
      </c>
      <c r="T2" s="584"/>
      <c r="U2" s="585" t="s">
        <v>275</v>
      </c>
      <c r="V2" s="585"/>
      <c r="W2" s="222"/>
      <c r="X2" s="222"/>
      <c r="Y2" s="222"/>
      <c r="Z2" s="161"/>
      <c r="AA2" s="161"/>
      <c r="AC2" s="220"/>
      <c r="AD2" s="222"/>
      <c r="AE2" s="222"/>
      <c r="AF2" s="222"/>
      <c r="AG2" s="222"/>
      <c r="AH2" s="222"/>
      <c r="AI2" s="220" t="s">
        <v>357</v>
      </c>
      <c r="AJ2" s="220"/>
      <c r="AK2" s="586"/>
      <c r="AL2" s="586"/>
      <c r="AM2" s="586"/>
      <c r="AN2" s="586"/>
    </row>
    <row r="3" spans="1:40" ht="18" customHeight="1">
      <c r="A3" s="223"/>
      <c r="B3" s="223"/>
      <c r="C3" s="223"/>
      <c r="D3" s="223"/>
      <c r="E3" s="223"/>
      <c r="F3" s="223"/>
      <c r="G3" s="223"/>
      <c r="H3" s="223"/>
      <c r="I3" s="223"/>
      <c r="J3" s="223"/>
      <c r="K3" s="223"/>
      <c r="L3" s="223"/>
      <c r="M3" s="223"/>
      <c r="N3" s="223"/>
      <c r="O3" s="223"/>
      <c r="P3" s="223"/>
      <c r="Q3" s="223"/>
      <c r="R3" s="223"/>
      <c r="S3" s="223"/>
      <c r="T3" s="223"/>
      <c r="U3" s="223"/>
      <c r="V3" s="223"/>
      <c r="W3" s="223"/>
      <c r="Y3" s="224"/>
      <c r="Z3" s="224"/>
      <c r="AA3" s="224"/>
      <c r="AB3" s="161"/>
      <c r="AC3" s="224"/>
      <c r="AD3" s="224"/>
      <c r="AE3" s="224"/>
      <c r="AF3" s="224"/>
      <c r="AG3" s="224"/>
      <c r="AH3" s="224"/>
      <c r="AI3" s="225" t="s">
        <v>358</v>
      </c>
      <c r="AJ3" s="220"/>
      <c r="AK3" s="576"/>
      <c r="AL3" s="576"/>
      <c r="AM3" s="576"/>
      <c r="AN3" s="576"/>
    </row>
    <row r="4" spans="1:40" ht="18" customHeight="1">
      <c r="A4" s="223"/>
      <c r="B4" s="223"/>
      <c r="C4" s="223"/>
      <c r="D4" s="223"/>
      <c r="E4" s="223"/>
      <c r="F4" s="223"/>
      <c r="G4" s="223"/>
      <c r="H4" s="223"/>
      <c r="I4" s="223"/>
      <c r="J4" s="223"/>
      <c r="K4" s="223"/>
      <c r="L4" s="223"/>
      <c r="M4" s="223"/>
      <c r="N4" s="223"/>
      <c r="O4" s="223"/>
      <c r="P4" s="223"/>
      <c r="Q4" s="223"/>
      <c r="R4" s="223"/>
      <c r="S4" s="223"/>
      <c r="T4" s="223"/>
      <c r="U4" s="223"/>
      <c r="V4" s="223"/>
      <c r="W4" s="223"/>
      <c r="Y4" s="224"/>
      <c r="Z4" s="224"/>
      <c r="AA4" s="224"/>
      <c r="AB4" s="161"/>
      <c r="AC4" s="224"/>
      <c r="AD4" s="224"/>
      <c r="AE4" s="224"/>
      <c r="AF4" s="224"/>
      <c r="AG4" s="224"/>
      <c r="AH4" s="224"/>
      <c r="AI4" s="225" t="s">
        <v>359</v>
      </c>
      <c r="AJ4" s="220"/>
      <c r="AK4" s="576"/>
      <c r="AL4" s="576"/>
      <c r="AM4" s="576"/>
      <c r="AN4" s="576"/>
    </row>
    <row r="5" spans="1:40" ht="18" customHeight="1">
      <c r="A5" s="223"/>
      <c r="B5" s="223"/>
      <c r="C5" s="223"/>
      <c r="D5" s="223"/>
      <c r="E5" s="223"/>
      <c r="F5" s="223"/>
      <c r="G5" s="223"/>
      <c r="H5" s="223"/>
      <c r="I5" s="223"/>
      <c r="J5" s="223"/>
      <c r="K5" s="223"/>
      <c r="L5" s="223"/>
      <c r="M5" s="223"/>
      <c r="N5" s="223"/>
      <c r="O5" s="223"/>
      <c r="P5" s="223"/>
      <c r="Q5" s="223"/>
      <c r="R5" s="223"/>
      <c r="S5" s="223"/>
      <c r="U5" s="223"/>
      <c r="V5" s="223"/>
      <c r="W5" s="223"/>
      <c r="Y5" s="224"/>
      <c r="Z5" s="224"/>
      <c r="AA5" s="224"/>
      <c r="AB5" s="161"/>
      <c r="AC5" s="224"/>
      <c r="AD5" s="224"/>
      <c r="AE5" s="224"/>
      <c r="AF5" s="224"/>
      <c r="AG5" s="225" t="s">
        <v>360</v>
      </c>
      <c r="AH5" s="577"/>
      <c r="AI5" s="577"/>
      <c r="AJ5" s="577"/>
      <c r="AK5" s="224" t="s">
        <v>361</v>
      </c>
      <c r="AL5" s="226"/>
      <c r="AM5" s="224" t="s">
        <v>362</v>
      </c>
      <c r="AN5" s="161"/>
    </row>
    <row r="6" spans="1:40" ht="9.9499999999999993" customHeight="1">
      <c r="A6" s="161"/>
      <c r="B6" s="227"/>
      <c r="C6" s="227"/>
      <c r="D6" s="227"/>
      <c r="E6" s="227"/>
      <c r="F6" s="227"/>
      <c r="G6" s="227"/>
      <c r="H6" s="227"/>
      <c r="I6" s="227"/>
      <c r="J6" s="227"/>
      <c r="K6" s="227"/>
      <c r="L6" s="227"/>
      <c r="M6" s="227"/>
      <c r="N6" s="227"/>
      <c r="O6" s="227"/>
      <c r="P6" s="227"/>
      <c r="Q6" s="227"/>
      <c r="R6" s="227"/>
      <c r="S6" s="227"/>
      <c r="T6" s="227"/>
      <c r="U6" s="227"/>
      <c r="V6" s="227"/>
      <c r="W6" s="227"/>
      <c r="X6" s="222"/>
      <c r="Y6" s="222"/>
      <c r="Z6" s="222"/>
      <c r="AA6" s="222"/>
      <c r="AB6" s="222"/>
      <c r="AC6" s="222"/>
      <c r="AD6" s="222"/>
      <c r="AE6" s="222"/>
      <c r="AF6" s="222"/>
      <c r="AG6" s="222"/>
      <c r="AH6" s="222"/>
      <c r="AI6" s="222"/>
      <c r="AJ6" s="222"/>
      <c r="AK6" s="222"/>
      <c r="AL6" s="222"/>
      <c r="AM6" s="161"/>
      <c r="AN6" s="161"/>
    </row>
    <row r="7" spans="1:40" ht="15" customHeight="1">
      <c r="A7" s="571" t="s">
        <v>363</v>
      </c>
      <c r="B7" s="573" t="s">
        <v>364</v>
      </c>
      <c r="C7" s="578" t="s">
        <v>365</v>
      </c>
      <c r="D7" s="573" t="s">
        <v>366</v>
      </c>
      <c r="E7" s="569" t="s">
        <v>367</v>
      </c>
      <c r="F7" s="581" t="s">
        <v>368</v>
      </c>
      <c r="G7" s="581"/>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1"/>
      <c r="AG7" s="581"/>
      <c r="AH7" s="581"/>
      <c r="AI7" s="581"/>
      <c r="AJ7" s="581"/>
      <c r="AK7" s="582" t="s">
        <v>369</v>
      </c>
      <c r="AL7" s="574" t="s">
        <v>370</v>
      </c>
      <c r="AM7" s="575" t="s">
        <v>371</v>
      </c>
      <c r="AN7" s="575"/>
    </row>
    <row r="8" spans="1:40" ht="15" customHeight="1">
      <c r="A8" s="571"/>
      <c r="B8" s="573"/>
      <c r="C8" s="579"/>
      <c r="D8" s="573"/>
      <c r="E8" s="569"/>
      <c r="F8" s="573" t="s">
        <v>216</v>
      </c>
      <c r="G8" s="573"/>
      <c r="H8" s="573"/>
      <c r="I8" s="573"/>
      <c r="J8" s="573"/>
      <c r="K8" s="573"/>
      <c r="L8" s="573"/>
      <c r="M8" s="573" t="s">
        <v>217</v>
      </c>
      <c r="N8" s="573"/>
      <c r="O8" s="573"/>
      <c r="P8" s="573"/>
      <c r="Q8" s="573"/>
      <c r="R8" s="573"/>
      <c r="S8" s="573"/>
      <c r="T8" s="573" t="s">
        <v>218</v>
      </c>
      <c r="U8" s="573"/>
      <c r="V8" s="573"/>
      <c r="W8" s="573"/>
      <c r="X8" s="573"/>
      <c r="Y8" s="573"/>
      <c r="Z8" s="573"/>
      <c r="AA8" s="573" t="s">
        <v>219</v>
      </c>
      <c r="AB8" s="573"/>
      <c r="AC8" s="573"/>
      <c r="AD8" s="573"/>
      <c r="AE8" s="573"/>
      <c r="AF8" s="573"/>
      <c r="AG8" s="573"/>
      <c r="AH8" s="573" t="s">
        <v>372</v>
      </c>
      <c r="AI8" s="573"/>
      <c r="AJ8" s="573"/>
      <c r="AK8" s="582"/>
      <c r="AL8" s="574"/>
      <c r="AM8" s="575"/>
      <c r="AN8" s="575"/>
    </row>
    <row r="9" spans="1:40" ht="15" customHeight="1">
      <c r="A9" s="571"/>
      <c r="B9" s="573"/>
      <c r="C9" s="579"/>
      <c r="D9" s="573"/>
      <c r="E9" s="569"/>
      <c r="F9" s="231">
        <f>DATE($M$2,$S$2,1)</f>
        <v>92</v>
      </c>
      <c r="G9" s="231">
        <f>DATE($M$2,$S$2,2)</f>
        <v>93</v>
      </c>
      <c r="H9" s="231">
        <f>DATE($M$2,$S$2,3)</f>
        <v>94</v>
      </c>
      <c r="I9" s="231">
        <f>DATE($M$2,$S$2,4)</f>
        <v>95</v>
      </c>
      <c r="J9" s="231">
        <f>DATE($M$2,$S$2,5)</f>
        <v>96</v>
      </c>
      <c r="K9" s="231">
        <f>DATE($M$2,$S$2,6)</f>
        <v>97</v>
      </c>
      <c r="L9" s="231">
        <f>DATE($M$2,$S$2,7)</f>
        <v>98</v>
      </c>
      <c r="M9" s="231">
        <f>DATE($M$2,$S$2,8)</f>
        <v>99</v>
      </c>
      <c r="N9" s="231">
        <f>DATE($M$2,$S$2,9)</f>
        <v>100</v>
      </c>
      <c r="O9" s="231">
        <f>DATE($M$2,$S$2,10)</f>
        <v>101</v>
      </c>
      <c r="P9" s="231">
        <f>DATE($M$2,$S$2,11)</f>
        <v>102</v>
      </c>
      <c r="Q9" s="231">
        <f>DATE($M$2,$S$2,12)</f>
        <v>103</v>
      </c>
      <c r="R9" s="231">
        <f>DATE($M$2,$S$2,13)</f>
        <v>104</v>
      </c>
      <c r="S9" s="231">
        <f>DATE($M$2,$S$2,14)</f>
        <v>105</v>
      </c>
      <c r="T9" s="231">
        <f>DATE($M$2,$S$2,15)</f>
        <v>106</v>
      </c>
      <c r="U9" s="231">
        <f>DATE($M$2,$S$2,16)</f>
        <v>107</v>
      </c>
      <c r="V9" s="231">
        <f>DATE($M$2,$S$2,17)</f>
        <v>108</v>
      </c>
      <c r="W9" s="231">
        <f>DATE($M$2,$S$2,18)</f>
        <v>109</v>
      </c>
      <c r="X9" s="231">
        <f>DATE($M$2,$S$2,19)</f>
        <v>110</v>
      </c>
      <c r="Y9" s="231">
        <f>DATE($M$2,$S$2,20)</f>
        <v>111</v>
      </c>
      <c r="Z9" s="231">
        <f>DATE($M$2,$S$2,21)</f>
        <v>112</v>
      </c>
      <c r="AA9" s="231">
        <f>DATE($M$2,$S$2,22)</f>
        <v>113</v>
      </c>
      <c r="AB9" s="231">
        <f>DATE($M$2,$S$2,23)</f>
        <v>114</v>
      </c>
      <c r="AC9" s="231">
        <f>DATE($M$2,$S$2,24)</f>
        <v>115</v>
      </c>
      <c r="AD9" s="231">
        <f>DATE($M$2,$S$2,25)</f>
        <v>116</v>
      </c>
      <c r="AE9" s="231">
        <f>DATE($M$2,$S$2,26)</f>
        <v>117</v>
      </c>
      <c r="AF9" s="231">
        <f>DATE($M$2,$S$2,27)</f>
        <v>118</v>
      </c>
      <c r="AG9" s="231">
        <f>DATE($M$2,$S$2,28)</f>
        <v>119</v>
      </c>
      <c r="AH9" s="231">
        <f>IF(DAY(EOMONTH(F9,0))&lt;29,"",DATE($M$2,$S$2,29))</f>
        <v>120</v>
      </c>
      <c r="AI9" s="231">
        <f>IF(DAY(EOMONTH(F9,0))&lt;30,"",DATE($M$2,$S$2,30))</f>
        <v>121</v>
      </c>
      <c r="AJ9" s="231" t="str">
        <f>IF(DAY(EOMONTH(F9,0))&lt;31,"",DATE($M$2,$S$2,31))</f>
        <v/>
      </c>
      <c r="AK9" s="582"/>
      <c r="AL9" s="574"/>
      <c r="AM9" s="575"/>
      <c r="AN9" s="575"/>
    </row>
    <row r="10" spans="1:40" ht="15" customHeight="1">
      <c r="A10" s="571"/>
      <c r="B10" s="573"/>
      <c r="C10" s="580"/>
      <c r="D10" s="573"/>
      <c r="E10" s="569"/>
      <c r="F10" s="232">
        <f>DATE($M$2,$S$2,1)</f>
        <v>92</v>
      </c>
      <c r="G10" s="232">
        <f>DATE($M$2,$S$2,2)</f>
        <v>93</v>
      </c>
      <c r="H10" s="232">
        <f>DATE($M$2,$S$2,3)</f>
        <v>94</v>
      </c>
      <c r="I10" s="232">
        <f>DATE($M$2,$S$2,4)</f>
        <v>95</v>
      </c>
      <c r="J10" s="232">
        <f>DATE($M$2,$S$2,5)</f>
        <v>96</v>
      </c>
      <c r="K10" s="232">
        <f>DATE($M$2,$S$2,6)</f>
        <v>97</v>
      </c>
      <c r="L10" s="232">
        <f>DATE($M$2,$S$2,7)</f>
        <v>98</v>
      </c>
      <c r="M10" s="232">
        <f>DATE($M$2,$S$2,8)</f>
        <v>99</v>
      </c>
      <c r="N10" s="232">
        <f>DATE($M$2,$S$2,9)</f>
        <v>100</v>
      </c>
      <c r="O10" s="232">
        <f>DATE($M$2,$S$2,10)</f>
        <v>101</v>
      </c>
      <c r="P10" s="232">
        <f>DATE($M$2,$S$2,11)</f>
        <v>102</v>
      </c>
      <c r="Q10" s="232">
        <f>DATE($M$2,$S$2,12)</f>
        <v>103</v>
      </c>
      <c r="R10" s="232">
        <f>DATE($M$2,$S$2,13)</f>
        <v>104</v>
      </c>
      <c r="S10" s="232">
        <f>DATE($M$2,$S$2,14)</f>
        <v>105</v>
      </c>
      <c r="T10" s="232">
        <f>DATE($M$2,$S$2,15)</f>
        <v>106</v>
      </c>
      <c r="U10" s="232">
        <f>DATE($M$2,$S$2,16)</f>
        <v>107</v>
      </c>
      <c r="V10" s="232">
        <f>DATE($M$2,$S$2,17)</f>
        <v>108</v>
      </c>
      <c r="W10" s="232">
        <f>DATE($M$2,$S$2,18)</f>
        <v>109</v>
      </c>
      <c r="X10" s="232">
        <f>DATE($M$2,$S$2,19)</f>
        <v>110</v>
      </c>
      <c r="Y10" s="232">
        <f>DATE($M$2,$S$2,20)</f>
        <v>111</v>
      </c>
      <c r="Z10" s="232">
        <f>DATE($M$2,$S$2,21)</f>
        <v>112</v>
      </c>
      <c r="AA10" s="232">
        <f>DATE($M$2,$S$2,22)</f>
        <v>113</v>
      </c>
      <c r="AB10" s="232">
        <f>DATE($M$2,$S$2,23)</f>
        <v>114</v>
      </c>
      <c r="AC10" s="232">
        <f>DATE($M$2,$S$2,24)</f>
        <v>115</v>
      </c>
      <c r="AD10" s="232">
        <f>DATE($M$2,$S$2,25)</f>
        <v>116</v>
      </c>
      <c r="AE10" s="232">
        <f>DATE($M$2,$S$2,26)</f>
        <v>117</v>
      </c>
      <c r="AF10" s="232">
        <f>DATE($M$2,$S$2,27)</f>
        <v>118</v>
      </c>
      <c r="AG10" s="232">
        <f>DATE($M$2,$S$2,28)</f>
        <v>119</v>
      </c>
      <c r="AH10" s="232">
        <f>IF(DAY(EOMONTH(F10,0))&lt;29,"",DATE($M$2,$S$2,29))</f>
        <v>120</v>
      </c>
      <c r="AI10" s="232">
        <f>IF(DAY(EOMONTH(F10,0))&lt;30,"",DATE($M$2,$S$2,30))</f>
        <v>121</v>
      </c>
      <c r="AJ10" s="232" t="str">
        <f>IF(DAY(EOMONTH(F10,0))&lt;31,"",DATE($M$2,$S$2,31))</f>
        <v/>
      </c>
      <c r="AK10" s="582"/>
      <c r="AL10" s="574"/>
      <c r="AM10" s="575"/>
      <c r="AN10" s="575"/>
    </row>
    <row r="11" spans="1:40" ht="18" customHeight="1">
      <c r="A11" s="228">
        <v>1</v>
      </c>
      <c r="B11" s="233"/>
      <c r="C11" s="234"/>
      <c r="D11" s="235"/>
      <c r="E11" s="236"/>
      <c r="F11" s="237"/>
      <c r="G11" s="237"/>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238">
        <f>+SUM(F11:AJ11)</f>
        <v>0</v>
      </c>
      <c r="AL11" s="239">
        <f>IF($AK$3="４週",AK11/4,AK11/(DAY(EOMONTH($F$9,0))/7))</f>
        <v>0</v>
      </c>
      <c r="AM11" s="568"/>
      <c r="AN11" s="568"/>
    </row>
    <row r="12" spans="1:40" ht="18" customHeight="1">
      <c r="A12" s="228">
        <v>2</v>
      </c>
      <c r="B12" s="233"/>
      <c r="C12" s="234"/>
      <c r="D12" s="235"/>
      <c r="E12" s="236"/>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8">
        <f t="shared" ref="AK12:AK31" si="0">+SUM(F12:AJ12)</f>
        <v>0</v>
      </c>
      <c r="AL12" s="239">
        <f t="shared" ref="AL12:AL30" si="1">IF($AK$3="４週",AK12/4,AK12/(DAY(EOMONTH($F$9,0))/7))</f>
        <v>0</v>
      </c>
      <c r="AM12" s="568"/>
      <c r="AN12" s="568"/>
    </row>
    <row r="13" spans="1:40" ht="18" customHeight="1">
      <c r="A13" s="228">
        <v>3</v>
      </c>
      <c r="B13" s="233"/>
      <c r="C13" s="234"/>
      <c r="D13" s="235"/>
      <c r="E13" s="236"/>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8">
        <f t="shared" si="0"/>
        <v>0</v>
      </c>
      <c r="AL13" s="239">
        <f t="shared" si="1"/>
        <v>0</v>
      </c>
      <c r="AM13" s="568"/>
      <c r="AN13" s="568"/>
    </row>
    <row r="14" spans="1:40" ht="18" customHeight="1">
      <c r="A14" s="228">
        <v>4</v>
      </c>
      <c r="B14" s="233"/>
      <c r="C14" s="234"/>
      <c r="D14" s="235"/>
      <c r="E14" s="236"/>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8">
        <f t="shared" si="0"/>
        <v>0</v>
      </c>
      <c r="AL14" s="239">
        <f t="shared" si="1"/>
        <v>0</v>
      </c>
      <c r="AM14" s="568"/>
      <c r="AN14" s="568"/>
    </row>
    <row r="15" spans="1:40" ht="18" customHeight="1">
      <c r="A15" s="228">
        <v>5</v>
      </c>
      <c r="B15" s="233"/>
      <c r="C15" s="234"/>
      <c r="D15" s="235"/>
      <c r="E15" s="236"/>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8">
        <f t="shared" si="0"/>
        <v>0</v>
      </c>
      <c r="AL15" s="239">
        <f t="shared" si="1"/>
        <v>0</v>
      </c>
      <c r="AM15" s="568"/>
      <c r="AN15" s="568"/>
    </row>
    <row r="16" spans="1:40" ht="18" customHeight="1">
      <c r="A16" s="228">
        <v>6</v>
      </c>
      <c r="B16" s="233"/>
      <c r="C16" s="234"/>
      <c r="D16" s="235"/>
      <c r="E16" s="236"/>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8">
        <f t="shared" si="0"/>
        <v>0</v>
      </c>
      <c r="AL16" s="239">
        <f t="shared" si="1"/>
        <v>0</v>
      </c>
      <c r="AM16" s="568"/>
      <c r="AN16" s="568"/>
    </row>
    <row r="17" spans="1:40" ht="18" customHeight="1">
      <c r="A17" s="228">
        <v>7</v>
      </c>
      <c r="B17" s="233"/>
      <c r="C17" s="234"/>
      <c r="D17" s="235"/>
      <c r="E17" s="236"/>
      <c r="F17" s="237"/>
      <c r="G17" s="237"/>
      <c r="H17" s="237"/>
      <c r="I17" s="237"/>
      <c r="J17" s="237"/>
      <c r="K17" s="237"/>
      <c r="L17" s="237"/>
      <c r="M17" s="237"/>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8">
        <f t="shared" si="0"/>
        <v>0</v>
      </c>
      <c r="AL17" s="239">
        <f t="shared" si="1"/>
        <v>0</v>
      </c>
      <c r="AM17" s="568"/>
      <c r="AN17" s="568"/>
    </row>
    <row r="18" spans="1:40" ht="18" customHeight="1">
      <c r="A18" s="228">
        <v>8</v>
      </c>
      <c r="B18" s="233"/>
      <c r="C18" s="234"/>
      <c r="D18" s="235"/>
      <c r="E18" s="236"/>
      <c r="F18" s="237"/>
      <c r="G18" s="237"/>
      <c r="H18" s="237"/>
      <c r="I18" s="237"/>
      <c r="J18" s="237"/>
      <c r="K18" s="237"/>
      <c r="L18" s="237"/>
      <c r="M18" s="237"/>
      <c r="N18" s="237"/>
      <c r="O18" s="237"/>
      <c r="P18" s="237"/>
      <c r="Q18" s="237"/>
      <c r="R18" s="237"/>
      <c r="S18" s="237"/>
      <c r="T18" s="237"/>
      <c r="U18" s="237"/>
      <c r="V18" s="237"/>
      <c r="W18" s="237"/>
      <c r="X18" s="237"/>
      <c r="Y18" s="237"/>
      <c r="Z18" s="237"/>
      <c r="AA18" s="237"/>
      <c r="AB18" s="237"/>
      <c r="AC18" s="237"/>
      <c r="AD18" s="237"/>
      <c r="AE18" s="237"/>
      <c r="AF18" s="237"/>
      <c r="AG18" s="237"/>
      <c r="AH18" s="237"/>
      <c r="AI18" s="237"/>
      <c r="AJ18" s="237"/>
      <c r="AK18" s="238">
        <f t="shared" si="0"/>
        <v>0</v>
      </c>
      <c r="AL18" s="239">
        <f t="shared" si="1"/>
        <v>0</v>
      </c>
      <c r="AM18" s="568"/>
      <c r="AN18" s="568"/>
    </row>
    <row r="19" spans="1:40" ht="18" customHeight="1">
      <c r="A19" s="228">
        <v>9</v>
      </c>
      <c r="B19" s="233"/>
      <c r="C19" s="234"/>
      <c r="D19" s="235"/>
      <c r="E19" s="236"/>
      <c r="F19" s="237"/>
      <c r="G19" s="237"/>
      <c r="H19" s="237"/>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8">
        <f t="shared" si="0"/>
        <v>0</v>
      </c>
      <c r="AL19" s="239">
        <f t="shared" si="1"/>
        <v>0</v>
      </c>
      <c r="AM19" s="568"/>
      <c r="AN19" s="568"/>
    </row>
    <row r="20" spans="1:40" ht="18" customHeight="1">
      <c r="A20" s="228">
        <v>10</v>
      </c>
      <c r="B20" s="233"/>
      <c r="C20" s="234"/>
      <c r="D20" s="235"/>
      <c r="E20" s="236"/>
      <c r="F20" s="237"/>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c r="AD20" s="237"/>
      <c r="AE20" s="237"/>
      <c r="AF20" s="237"/>
      <c r="AG20" s="237"/>
      <c r="AH20" s="237"/>
      <c r="AI20" s="237"/>
      <c r="AJ20" s="237"/>
      <c r="AK20" s="238">
        <f t="shared" si="0"/>
        <v>0</v>
      </c>
      <c r="AL20" s="239">
        <f t="shared" si="1"/>
        <v>0</v>
      </c>
      <c r="AM20" s="568"/>
      <c r="AN20" s="568"/>
    </row>
    <row r="21" spans="1:40" ht="18" customHeight="1">
      <c r="A21" s="228">
        <v>11</v>
      </c>
      <c r="B21" s="233"/>
      <c r="C21" s="234"/>
      <c r="D21" s="235"/>
      <c r="E21" s="236"/>
      <c r="F21" s="237"/>
      <c r="G21" s="237"/>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8">
        <f t="shared" si="0"/>
        <v>0</v>
      </c>
      <c r="AL21" s="239">
        <f t="shared" si="1"/>
        <v>0</v>
      </c>
      <c r="AM21" s="568"/>
      <c r="AN21" s="568"/>
    </row>
    <row r="22" spans="1:40" ht="18" customHeight="1">
      <c r="A22" s="228">
        <v>12</v>
      </c>
      <c r="B22" s="233"/>
      <c r="C22" s="234"/>
      <c r="D22" s="235"/>
      <c r="E22" s="236"/>
      <c r="F22" s="237"/>
      <c r="G22" s="237"/>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8">
        <f t="shared" si="0"/>
        <v>0</v>
      </c>
      <c r="AL22" s="239">
        <f t="shared" si="1"/>
        <v>0</v>
      </c>
      <c r="AM22" s="568"/>
      <c r="AN22" s="568"/>
    </row>
    <row r="23" spans="1:40" ht="18" customHeight="1">
      <c r="A23" s="228">
        <v>13</v>
      </c>
      <c r="B23" s="233"/>
      <c r="C23" s="234"/>
      <c r="D23" s="235"/>
      <c r="E23" s="236"/>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8">
        <f t="shared" si="0"/>
        <v>0</v>
      </c>
      <c r="AL23" s="239">
        <f t="shared" si="1"/>
        <v>0</v>
      </c>
      <c r="AM23" s="568"/>
      <c r="AN23" s="568"/>
    </row>
    <row r="24" spans="1:40" ht="18" customHeight="1">
      <c r="A24" s="228">
        <v>14</v>
      </c>
      <c r="B24" s="233"/>
      <c r="C24" s="234"/>
      <c r="D24" s="235"/>
      <c r="E24" s="236"/>
      <c r="F24" s="237"/>
      <c r="G24" s="237"/>
      <c r="H24" s="237"/>
      <c r="I24" s="237"/>
      <c r="J24" s="237"/>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8">
        <f t="shared" si="0"/>
        <v>0</v>
      </c>
      <c r="AL24" s="239">
        <f t="shared" si="1"/>
        <v>0</v>
      </c>
      <c r="AM24" s="568"/>
      <c r="AN24" s="568"/>
    </row>
    <row r="25" spans="1:40" ht="18" customHeight="1">
      <c r="A25" s="228">
        <v>15</v>
      </c>
      <c r="B25" s="233"/>
      <c r="C25" s="234"/>
      <c r="D25" s="235"/>
      <c r="E25" s="236"/>
      <c r="F25" s="237"/>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8">
        <f t="shared" si="0"/>
        <v>0</v>
      </c>
      <c r="AL25" s="239">
        <f t="shared" si="1"/>
        <v>0</v>
      </c>
      <c r="AM25" s="568"/>
      <c r="AN25" s="568"/>
    </row>
    <row r="26" spans="1:40" ht="18" customHeight="1">
      <c r="A26" s="228">
        <v>16</v>
      </c>
      <c r="B26" s="233"/>
      <c r="C26" s="234"/>
      <c r="D26" s="235"/>
      <c r="E26" s="236"/>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8">
        <f t="shared" si="0"/>
        <v>0</v>
      </c>
      <c r="AL26" s="239">
        <f t="shared" si="1"/>
        <v>0</v>
      </c>
      <c r="AM26" s="568"/>
      <c r="AN26" s="568"/>
    </row>
    <row r="27" spans="1:40" ht="18" customHeight="1">
      <c r="A27" s="228">
        <v>17</v>
      </c>
      <c r="B27" s="233"/>
      <c r="C27" s="234"/>
      <c r="D27" s="235"/>
      <c r="E27" s="236"/>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8">
        <f t="shared" si="0"/>
        <v>0</v>
      </c>
      <c r="AL27" s="239">
        <f t="shared" si="1"/>
        <v>0</v>
      </c>
      <c r="AM27" s="568"/>
      <c r="AN27" s="568"/>
    </row>
    <row r="28" spans="1:40" ht="18" customHeight="1">
      <c r="A28" s="228">
        <v>18</v>
      </c>
      <c r="B28" s="233"/>
      <c r="C28" s="234"/>
      <c r="D28" s="235"/>
      <c r="E28" s="236"/>
      <c r="F28" s="237"/>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8">
        <f t="shared" si="0"/>
        <v>0</v>
      </c>
      <c r="AL28" s="239">
        <f t="shared" si="1"/>
        <v>0</v>
      </c>
      <c r="AM28" s="568"/>
      <c r="AN28" s="568"/>
    </row>
    <row r="29" spans="1:40" ht="18" customHeight="1">
      <c r="A29" s="228">
        <v>19</v>
      </c>
      <c r="B29" s="233"/>
      <c r="C29" s="234"/>
      <c r="D29" s="235"/>
      <c r="E29" s="236"/>
      <c r="F29" s="237"/>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8">
        <f t="shared" si="0"/>
        <v>0</v>
      </c>
      <c r="AL29" s="239">
        <f t="shared" si="1"/>
        <v>0</v>
      </c>
      <c r="AM29" s="568"/>
      <c r="AN29" s="568"/>
    </row>
    <row r="30" spans="1:40" ht="18" customHeight="1">
      <c r="A30" s="228">
        <v>20</v>
      </c>
      <c r="B30" s="233"/>
      <c r="C30" s="234"/>
      <c r="D30" s="235"/>
      <c r="E30" s="236"/>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8">
        <f t="shared" si="0"/>
        <v>0</v>
      </c>
      <c r="AL30" s="239">
        <f t="shared" si="1"/>
        <v>0</v>
      </c>
      <c r="AM30" s="568"/>
      <c r="AN30" s="568"/>
    </row>
    <row r="31" spans="1:40" ht="18" customHeight="1">
      <c r="A31" s="569" t="s">
        <v>220</v>
      </c>
      <c r="B31" s="570"/>
      <c r="C31" s="570"/>
      <c r="D31" s="570"/>
      <c r="E31" s="570"/>
      <c r="F31" s="240">
        <f>+SUM(F11:F30)</f>
        <v>0</v>
      </c>
      <c r="G31" s="240">
        <f t="shared" ref="G31:AJ31" si="2">+SUM(G11:G30)</f>
        <v>0</v>
      </c>
      <c r="H31" s="240">
        <f t="shared" si="2"/>
        <v>0</v>
      </c>
      <c r="I31" s="240">
        <f t="shared" si="2"/>
        <v>0</v>
      </c>
      <c r="J31" s="240">
        <f t="shared" si="2"/>
        <v>0</v>
      </c>
      <c r="K31" s="240">
        <f t="shared" si="2"/>
        <v>0</v>
      </c>
      <c r="L31" s="240">
        <f t="shared" si="2"/>
        <v>0</v>
      </c>
      <c r="M31" s="240">
        <f t="shared" si="2"/>
        <v>0</v>
      </c>
      <c r="N31" s="240">
        <f t="shared" si="2"/>
        <v>0</v>
      </c>
      <c r="O31" s="240">
        <f t="shared" si="2"/>
        <v>0</v>
      </c>
      <c r="P31" s="240">
        <f t="shared" si="2"/>
        <v>0</v>
      </c>
      <c r="Q31" s="240">
        <f t="shared" si="2"/>
        <v>0</v>
      </c>
      <c r="R31" s="240">
        <f t="shared" si="2"/>
        <v>0</v>
      </c>
      <c r="S31" s="240">
        <f t="shared" si="2"/>
        <v>0</v>
      </c>
      <c r="T31" s="240">
        <f t="shared" si="2"/>
        <v>0</v>
      </c>
      <c r="U31" s="240">
        <f t="shared" si="2"/>
        <v>0</v>
      </c>
      <c r="V31" s="240">
        <f t="shared" si="2"/>
        <v>0</v>
      </c>
      <c r="W31" s="240">
        <f t="shared" si="2"/>
        <v>0</v>
      </c>
      <c r="X31" s="240">
        <f t="shared" si="2"/>
        <v>0</v>
      </c>
      <c r="Y31" s="240">
        <f t="shared" si="2"/>
        <v>0</v>
      </c>
      <c r="Z31" s="240">
        <f t="shared" si="2"/>
        <v>0</v>
      </c>
      <c r="AA31" s="240">
        <f t="shared" si="2"/>
        <v>0</v>
      </c>
      <c r="AB31" s="240">
        <f t="shared" si="2"/>
        <v>0</v>
      </c>
      <c r="AC31" s="240">
        <f t="shared" si="2"/>
        <v>0</v>
      </c>
      <c r="AD31" s="240">
        <f t="shared" si="2"/>
        <v>0</v>
      </c>
      <c r="AE31" s="240">
        <f t="shared" si="2"/>
        <v>0</v>
      </c>
      <c r="AF31" s="240">
        <f t="shared" si="2"/>
        <v>0</v>
      </c>
      <c r="AG31" s="240">
        <f t="shared" si="2"/>
        <v>0</v>
      </c>
      <c r="AH31" s="240">
        <f t="shared" si="2"/>
        <v>0</v>
      </c>
      <c r="AI31" s="240">
        <f t="shared" si="2"/>
        <v>0</v>
      </c>
      <c r="AJ31" s="240">
        <f t="shared" si="2"/>
        <v>0</v>
      </c>
      <c r="AK31" s="238">
        <f t="shared" si="0"/>
        <v>0</v>
      </c>
      <c r="AL31" s="239">
        <f>IF($AK$3="４週",AK31/4,AK31/(DAY(EOMONTH($F$9,0))/7))</f>
        <v>0</v>
      </c>
      <c r="AM31" s="571"/>
      <c r="AN31" s="571"/>
    </row>
    <row r="32" spans="1:40" ht="18" customHeight="1">
      <c r="A32" s="570" t="s">
        <v>373</v>
      </c>
      <c r="B32" s="570"/>
      <c r="C32" s="570"/>
      <c r="D32" s="570"/>
      <c r="E32" s="572"/>
      <c r="F32" s="242"/>
      <c r="G32" s="242"/>
      <c r="H32" s="242"/>
      <c r="I32" s="242"/>
      <c r="J32" s="242"/>
      <c r="K32" s="242"/>
      <c r="L32" s="242"/>
      <c r="M32" s="242"/>
      <c r="N32" s="242"/>
      <c r="O32" s="242"/>
      <c r="P32" s="242"/>
      <c r="Q32" s="242"/>
      <c r="R32" s="242"/>
      <c r="S32" s="242"/>
      <c r="T32" s="242"/>
      <c r="U32" s="242"/>
      <c r="V32" s="242"/>
      <c r="W32" s="242"/>
      <c r="X32" s="242"/>
      <c r="Y32" s="242"/>
      <c r="Z32" s="242"/>
      <c r="AA32" s="242"/>
      <c r="AB32" s="242"/>
      <c r="AC32" s="242"/>
      <c r="AD32" s="242"/>
      <c r="AE32" s="242"/>
      <c r="AF32" s="242"/>
      <c r="AG32" s="242"/>
      <c r="AH32" s="242"/>
      <c r="AI32" s="242"/>
      <c r="AJ32" s="242"/>
      <c r="AK32" s="240"/>
      <c r="AL32" s="243"/>
      <c r="AM32" s="571"/>
      <c r="AN32" s="571"/>
    </row>
    <row r="33" spans="1:39" ht="15" customHeight="1">
      <c r="A33" s="227"/>
      <c r="B33" s="227"/>
      <c r="C33" s="227"/>
      <c r="D33" s="227"/>
      <c r="E33" s="227"/>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227"/>
      <c r="AL33" s="227"/>
      <c r="AM33" s="161"/>
    </row>
    <row r="34" spans="1:39" ht="15" customHeight="1">
      <c r="A34" s="162" t="s">
        <v>374</v>
      </c>
      <c r="B34" s="244"/>
      <c r="C34" s="245"/>
      <c r="D34" s="245"/>
      <c r="E34" s="245"/>
      <c r="F34" s="246"/>
      <c r="G34" s="245"/>
      <c r="H34" s="247"/>
      <c r="I34" s="247"/>
      <c r="J34" s="247"/>
      <c r="K34" s="247"/>
      <c r="L34" s="247"/>
      <c r="M34" s="247"/>
      <c r="N34" s="247"/>
      <c r="O34" s="247"/>
      <c r="P34" s="247"/>
      <c r="Q34" s="247"/>
      <c r="R34" s="247">
        <v>6</v>
      </c>
      <c r="S34" s="247"/>
      <c r="T34" s="247"/>
      <c r="U34" s="247"/>
      <c r="V34" s="247"/>
      <c r="W34" s="247"/>
      <c r="X34" s="247">
        <v>7</v>
      </c>
      <c r="Y34" s="247"/>
      <c r="Z34" s="247"/>
      <c r="AA34" s="247"/>
      <c r="AB34" s="247"/>
      <c r="AC34" s="247"/>
      <c r="AD34" s="247">
        <v>8</v>
      </c>
      <c r="AE34" s="247"/>
      <c r="AF34" s="247"/>
      <c r="AG34" s="248"/>
      <c r="AH34" s="248"/>
      <c r="AI34" s="248"/>
      <c r="AJ34" s="248">
        <v>9</v>
      </c>
      <c r="AK34" s="249"/>
      <c r="AL34" s="249"/>
      <c r="AM34" s="161"/>
    </row>
    <row r="35" spans="1:39" s="162" customFormat="1" ht="15" customHeight="1">
      <c r="A35" s="162" t="s">
        <v>375</v>
      </c>
      <c r="B35" s="250"/>
      <c r="C35" s="250"/>
      <c r="D35" s="250"/>
      <c r="E35" s="250"/>
      <c r="F35" s="250"/>
      <c r="G35" s="250"/>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row>
    <row r="36" spans="1:39" s="162" customFormat="1" ht="15" customHeight="1">
      <c r="A36" s="162" t="s">
        <v>376</v>
      </c>
      <c r="B36" s="250"/>
      <c r="C36" s="250"/>
      <c r="D36" s="250"/>
      <c r="E36" s="250"/>
      <c r="F36" s="250"/>
      <c r="G36" s="250"/>
      <c r="H36" s="218"/>
      <c r="I36" s="218"/>
      <c r="J36" s="218"/>
      <c r="K36" s="218"/>
      <c r="L36" s="218"/>
      <c r="M36" s="218"/>
      <c r="N36" s="218"/>
      <c r="O36" s="218"/>
      <c r="P36" s="218"/>
      <c r="Q36" s="218"/>
      <c r="R36" s="218"/>
      <c r="S36" s="218"/>
      <c r="T36" s="218"/>
      <c r="U36" s="218"/>
      <c r="V36" s="218"/>
      <c r="W36" s="218"/>
      <c r="X36" s="218"/>
      <c r="Y36" s="218"/>
      <c r="Z36" s="218"/>
      <c r="AA36" s="218"/>
      <c r="AB36" s="218"/>
      <c r="AC36" s="218"/>
      <c r="AD36" s="218"/>
      <c r="AE36" s="218"/>
      <c r="AF36" s="218"/>
      <c r="AG36" s="218"/>
      <c r="AH36" s="218"/>
      <c r="AI36" s="218"/>
      <c r="AJ36" s="218"/>
      <c r="AK36" s="218"/>
      <c r="AL36" s="218"/>
      <c r="AM36" s="218"/>
    </row>
    <row r="37" spans="1:39" s="162" customFormat="1" ht="15" customHeight="1">
      <c r="A37" s="162" t="s">
        <v>377</v>
      </c>
      <c r="B37" s="250"/>
      <c r="C37" s="250"/>
      <c r="D37" s="250"/>
      <c r="E37" s="250"/>
      <c r="F37" s="250"/>
      <c r="G37" s="250"/>
      <c r="H37" s="218"/>
      <c r="I37" s="218"/>
      <c r="J37" s="218"/>
      <c r="K37" s="218"/>
      <c r="L37" s="218"/>
      <c r="M37" s="218"/>
      <c r="N37" s="218"/>
      <c r="O37" s="218"/>
      <c r="P37" s="218"/>
      <c r="Q37" s="218"/>
      <c r="R37" s="218"/>
      <c r="S37" s="218"/>
      <c r="T37" s="218"/>
      <c r="U37" s="218"/>
      <c r="V37" s="218"/>
      <c r="W37" s="218"/>
      <c r="X37" s="218"/>
      <c r="Y37" s="218"/>
      <c r="Z37" s="218"/>
      <c r="AA37" s="218"/>
      <c r="AB37" s="218"/>
      <c r="AC37" s="218"/>
      <c r="AD37" s="218"/>
      <c r="AE37" s="218"/>
      <c r="AF37" s="218"/>
      <c r="AG37" s="218"/>
      <c r="AH37" s="218"/>
      <c r="AI37" s="218"/>
      <c r="AJ37" s="218"/>
      <c r="AK37" s="218"/>
      <c r="AL37" s="218"/>
      <c r="AM37" s="218"/>
    </row>
    <row r="38" spans="1:39" s="162" customFormat="1" ht="15" customHeight="1">
      <c r="A38" s="162" t="s">
        <v>378</v>
      </c>
      <c r="B38" s="250"/>
      <c r="C38" s="250"/>
      <c r="D38" s="250"/>
      <c r="E38" s="250"/>
      <c r="F38" s="250"/>
      <c r="G38" s="250"/>
      <c r="H38" s="218"/>
      <c r="I38" s="218"/>
      <c r="J38" s="218"/>
      <c r="K38" s="218"/>
      <c r="L38" s="218"/>
      <c r="M38" s="218"/>
      <c r="N38" s="218"/>
      <c r="O38" s="218"/>
      <c r="P38" s="218"/>
      <c r="Q38" s="218"/>
      <c r="R38" s="218"/>
      <c r="S38" s="218"/>
      <c r="T38" s="218"/>
      <c r="U38" s="218"/>
      <c r="V38" s="218"/>
      <c r="W38" s="218"/>
      <c r="X38" s="218"/>
      <c r="Y38" s="218"/>
      <c r="Z38" s="218"/>
      <c r="AA38" s="218"/>
      <c r="AB38" s="218"/>
      <c r="AC38" s="218"/>
      <c r="AD38" s="218"/>
      <c r="AE38" s="218"/>
      <c r="AF38" s="218"/>
      <c r="AG38" s="218"/>
      <c r="AH38" s="218"/>
      <c r="AI38" s="218"/>
      <c r="AJ38" s="218"/>
      <c r="AK38" s="218"/>
      <c r="AL38" s="218"/>
      <c r="AM38" s="218"/>
    </row>
    <row r="39" spans="1:39" ht="15" customHeight="1">
      <c r="A39" s="162" t="s">
        <v>379</v>
      </c>
      <c r="B39" s="163"/>
      <c r="C39" s="162"/>
      <c r="D39" s="162"/>
      <c r="E39" s="162"/>
      <c r="F39" s="162"/>
      <c r="G39" s="162"/>
    </row>
    <row r="40" spans="1:39" ht="15" customHeight="1">
      <c r="A40" s="162" t="s">
        <v>380</v>
      </c>
      <c r="B40" s="163"/>
      <c r="C40" s="162"/>
      <c r="D40" s="162"/>
      <c r="E40" s="162"/>
      <c r="F40" s="162"/>
      <c r="G40" s="162"/>
    </row>
    <row r="41" spans="1:39" ht="15" customHeight="1">
      <c r="A41" s="162"/>
      <c r="B41" s="229" t="s">
        <v>381</v>
      </c>
      <c r="C41" s="573" t="s">
        <v>382</v>
      </c>
      <c r="D41" s="573"/>
      <c r="E41" s="573"/>
      <c r="F41" s="162"/>
      <c r="G41" s="162"/>
    </row>
    <row r="42" spans="1:39" ht="15" customHeight="1">
      <c r="A42" s="162"/>
      <c r="B42" s="251" t="s">
        <v>383</v>
      </c>
      <c r="C42" s="567" t="s">
        <v>384</v>
      </c>
      <c r="D42" s="567"/>
      <c r="E42" s="567"/>
      <c r="F42" s="162"/>
      <c r="G42" s="162"/>
    </row>
    <row r="43" spans="1:39" ht="15" customHeight="1">
      <c r="A43" s="162"/>
      <c r="B43" s="251" t="s">
        <v>385</v>
      </c>
      <c r="C43" s="567" t="s">
        <v>386</v>
      </c>
      <c r="D43" s="567"/>
      <c r="E43" s="567"/>
      <c r="F43" s="162"/>
      <c r="G43" s="162"/>
    </row>
    <row r="44" spans="1:39" ht="15" customHeight="1">
      <c r="A44" s="162"/>
      <c r="B44" s="251" t="s">
        <v>387</v>
      </c>
      <c r="C44" s="567" t="s">
        <v>388</v>
      </c>
      <c r="D44" s="567"/>
      <c r="E44" s="567"/>
      <c r="F44" s="162"/>
      <c r="G44" s="162"/>
    </row>
    <row r="45" spans="1:39" ht="15" customHeight="1">
      <c r="A45" s="162"/>
      <c r="B45" s="251" t="s">
        <v>389</v>
      </c>
      <c r="C45" s="567" t="s">
        <v>390</v>
      </c>
      <c r="D45" s="567"/>
      <c r="E45" s="567"/>
      <c r="F45" s="162"/>
      <c r="G45" s="162"/>
    </row>
    <row r="46" spans="1:39" ht="15" customHeight="1">
      <c r="A46" s="162"/>
      <c r="B46" s="162" t="s">
        <v>391</v>
      </c>
      <c r="C46" s="162"/>
      <c r="D46" s="162"/>
      <c r="E46" s="162"/>
      <c r="F46" s="162"/>
      <c r="G46" s="162"/>
    </row>
    <row r="47" spans="1:39" ht="15" customHeight="1">
      <c r="A47" s="162"/>
      <c r="B47" s="162" t="s">
        <v>392</v>
      </c>
      <c r="C47" s="162"/>
      <c r="D47" s="162"/>
      <c r="E47" s="162"/>
      <c r="F47" s="162"/>
      <c r="G47" s="162"/>
    </row>
    <row r="48" spans="1:39" ht="15" customHeight="1">
      <c r="A48" s="162"/>
      <c r="B48" s="162" t="s">
        <v>393</v>
      </c>
      <c r="C48" s="162"/>
      <c r="D48" s="162"/>
      <c r="E48" s="162"/>
      <c r="F48" s="162"/>
      <c r="G48" s="162"/>
    </row>
    <row r="49" spans="1:7" ht="15" customHeight="1">
      <c r="A49" s="162" t="s">
        <v>394</v>
      </c>
      <c r="B49" s="163"/>
      <c r="C49" s="162"/>
      <c r="D49" s="162"/>
      <c r="E49" s="162"/>
      <c r="F49" s="162"/>
      <c r="G49" s="162"/>
    </row>
    <row r="50" spans="1:7" ht="15" customHeight="1">
      <c r="A50" s="162" t="s">
        <v>395</v>
      </c>
      <c r="B50" s="163"/>
      <c r="C50" s="162"/>
      <c r="D50" s="162"/>
      <c r="E50" s="162"/>
      <c r="F50" s="162"/>
      <c r="G50" s="162"/>
    </row>
    <row r="51" spans="1:7" ht="15" customHeight="1">
      <c r="A51" s="162" t="s">
        <v>396</v>
      </c>
      <c r="B51" s="163"/>
      <c r="C51" s="162"/>
      <c r="D51" s="162"/>
      <c r="E51" s="162"/>
      <c r="F51" s="162"/>
      <c r="G51" s="162"/>
    </row>
    <row r="52" spans="1:7" ht="15" customHeight="1">
      <c r="A52" s="162" t="s">
        <v>397</v>
      </c>
      <c r="B52" s="163"/>
      <c r="C52" s="162"/>
      <c r="D52" s="162"/>
      <c r="E52" s="162"/>
      <c r="F52" s="162"/>
      <c r="G52" s="162"/>
    </row>
    <row r="53" spans="1:7" ht="15" customHeight="1">
      <c r="A53" s="162" t="s">
        <v>398</v>
      </c>
      <c r="B53" s="163"/>
      <c r="C53" s="162"/>
      <c r="D53" s="162"/>
      <c r="E53" s="162"/>
      <c r="F53" s="162"/>
      <c r="G53" s="162"/>
    </row>
    <row r="54" spans="1:7" ht="15" customHeight="1">
      <c r="A54" s="162" t="s">
        <v>399</v>
      </c>
      <c r="B54" s="163"/>
      <c r="C54" s="162"/>
      <c r="D54" s="162"/>
      <c r="E54" s="162"/>
      <c r="F54" s="162"/>
      <c r="G54" s="162"/>
    </row>
    <row r="55" spans="1:7" ht="15" customHeight="1">
      <c r="A55" s="162"/>
      <c r="B55" s="162" t="s">
        <v>400</v>
      </c>
      <c r="C55" s="162"/>
      <c r="D55" s="162"/>
      <c r="E55" s="162"/>
      <c r="F55" s="162"/>
      <c r="G55" s="162"/>
    </row>
    <row r="56" spans="1:7" ht="15" customHeight="1">
      <c r="A56" s="162"/>
      <c r="B56" s="162" t="s">
        <v>401</v>
      </c>
      <c r="C56" s="162"/>
      <c r="D56" s="162"/>
      <c r="E56" s="162"/>
      <c r="F56" s="162"/>
      <c r="G56" s="162"/>
    </row>
    <row r="57" spans="1:7" ht="15" customHeight="1">
      <c r="A57" s="162" t="s">
        <v>402</v>
      </c>
      <c r="B57" s="163"/>
      <c r="C57" s="162"/>
      <c r="D57" s="162"/>
      <c r="E57" s="162"/>
      <c r="F57" s="162"/>
      <c r="G57" s="162"/>
    </row>
    <row r="58" spans="1:7" ht="15" customHeight="1">
      <c r="A58" s="162" t="s">
        <v>403</v>
      </c>
      <c r="B58" s="163"/>
      <c r="C58" s="162"/>
      <c r="D58" s="162"/>
      <c r="E58" s="162"/>
      <c r="F58" s="162"/>
      <c r="G58" s="162"/>
    </row>
    <row r="59" spans="1:7" ht="15" customHeight="1">
      <c r="A59" s="162" t="s">
        <v>404</v>
      </c>
      <c r="B59" s="163"/>
      <c r="C59" s="162"/>
      <c r="D59" s="162"/>
      <c r="E59" s="162"/>
      <c r="F59" s="162"/>
      <c r="G59" s="162"/>
    </row>
    <row r="60" spans="1:7" ht="15" customHeight="1">
      <c r="A60" s="162" t="s">
        <v>405</v>
      </c>
      <c r="B60" s="163"/>
      <c r="C60" s="162"/>
      <c r="D60" s="162"/>
      <c r="E60" s="162"/>
      <c r="F60" s="162"/>
      <c r="G60" s="162"/>
    </row>
    <row r="61" spans="1:7" ht="15" customHeight="1">
      <c r="A61" s="162" t="s">
        <v>406</v>
      </c>
      <c r="B61" s="163"/>
      <c r="C61" s="162"/>
      <c r="D61" s="162"/>
      <c r="E61" s="162"/>
      <c r="F61" s="162"/>
      <c r="G61" s="162"/>
    </row>
    <row r="62" spans="1:7" ht="15" customHeight="1">
      <c r="A62" s="162" t="s">
        <v>407</v>
      </c>
      <c r="B62" s="163"/>
      <c r="C62" s="162"/>
      <c r="D62" s="162"/>
      <c r="E62" s="162"/>
      <c r="F62" s="162"/>
      <c r="G62" s="162"/>
    </row>
    <row r="63" spans="1:7" ht="15" customHeight="1">
      <c r="A63" s="162" t="s">
        <v>408</v>
      </c>
      <c r="B63" s="163"/>
      <c r="C63" s="162"/>
      <c r="D63" s="162"/>
      <c r="E63" s="162"/>
      <c r="F63" s="162"/>
      <c r="G63" s="162"/>
    </row>
    <row r="64" spans="1:7" ht="15" customHeight="1">
      <c r="A64" s="162" t="s">
        <v>409</v>
      </c>
      <c r="B64" s="163"/>
      <c r="C64" s="162"/>
      <c r="D64" s="162"/>
      <c r="E64" s="162"/>
      <c r="F64" s="162"/>
      <c r="G64" s="162"/>
    </row>
  </sheetData>
  <mergeCells count="51">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16:AN16"/>
    <mergeCell ref="AL7:AL10"/>
    <mergeCell ref="AM7:AN10"/>
    <mergeCell ref="F8:L8"/>
    <mergeCell ref="M8:S8"/>
    <mergeCell ref="T8:Z8"/>
    <mergeCell ref="AA8:AG8"/>
    <mergeCell ref="AH8:AJ8"/>
    <mergeCell ref="AM11:AN11"/>
    <mergeCell ref="AM12:AN12"/>
    <mergeCell ref="AM13:AN13"/>
    <mergeCell ref="AM14:AN14"/>
    <mergeCell ref="AM15:AN15"/>
    <mergeCell ref="AM28:AN28"/>
    <mergeCell ref="AM17:AN17"/>
    <mergeCell ref="AM18:AN18"/>
    <mergeCell ref="AM19:AN19"/>
    <mergeCell ref="AM20:AN20"/>
    <mergeCell ref="AM21:AN21"/>
    <mergeCell ref="AM22:AN22"/>
    <mergeCell ref="AM23:AN23"/>
    <mergeCell ref="AM24:AN24"/>
    <mergeCell ref="AM25:AN25"/>
    <mergeCell ref="AM26:AN26"/>
    <mergeCell ref="AM27:AN27"/>
    <mergeCell ref="C42:E42"/>
    <mergeCell ref="C43:E43"/>
    <mergeCell ref="C44:E44"/>
    <mergeCell ref="C45:E45"/>
    <mergeCell ref="AM29:AN29"/>
    <mergeCell ref="AM30:AN30"/>
    <mergeCell ref="A31:E31"/>
    <mergeCell ref="AM31:AN32"/>
    <mergeCell ref="A32:E32"/>
    <mergeCell ref="C41:E41"/>
  </mergeCells>
  <phoneticPr fontId="4"/>
  <dataValidations count="3">
    <dataValidation type="list" allowBlank="1" showInputMessage="1" showErrorMessage="1" sqref="AK4:AN4" xr:uid="{1D2F0B6C-3914-4DE0-B05D-A4A8A39028AC}">
      <formula1>"予定,実績"</formula1>
    </dataValidation>
    <dataValidation type="list" allowBlank="1" showInputMessage="1" showErrorMessage="1" sqref="AK3:AN3" xr:uid="{B36CD0EE-3D7F-4F11-8364-B881AB1DE93B}">
      <formula1>"４週,歴月"</formula1>
    </dataValidation>
    <dataValidation type="list" allowBlank="1" showInputMessage="1" showErrorMessage="1" sqref="C11:C30" xr:uid="{D7C6D711-E2A0-4F01-99A9-538F25A68364}">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rowBreaks count="1" manualBreakCount="1">
    <brk id="33"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8121A-187F-4345-B645-90898293CEBD}">
  <dimension ref="A1:AN86"/>
  <sheetViews>
    <sheetView showGridLines="0" view="pageBreakPreview" zoomScaleNormal="100" zoomScaleSheetLayoutView="100" workbookViewId="0"/>
  </sheetViews>
  <sheetFormatPr defaultColWidth="9.125" defaultRowHeight="21" customHeight="1"/>
  <cols>
    <col min="1" max="1" width="2.875" style="221" customWidth="1"/>
    <col min="2" max="2" width="16.625" style="216" customWidth="1"/>
    <col min="3" max="3" width="8" style="221" customWidth="1"/>
    <col min="4" max="5" width="8.5" style="221" customWidth="1"/>
    <col min="6" max="36" width="2.875" style="221" customWidth="1"/>
    <col min="37" max="37" width="7.375" style="221" customWidth="1"/>
    <col min="38" max="39" width="8.5" style="221" customWidth="1"/>
    <col min="40" max="40" width="6.25" style="221" customWidth="1"/>
    <col min="41" max="16384" width="9.125" style="221"/>
  </cols>
  <sheetData>
    <row r="1" spans="1:40" ht="24.95" customHeight="1">
      <c r="A1" s="215" t="s">
        <v>551</v>
      </c>
      <c r="C1" s="217"/>
      <c r="D1" s="217"/>
      <c r="E1" s="217"/>
      <c r="F1" s="217"/>
      <c r="G1" s="217"/>
      <c r="H1" s="217"/>
      <c r="I1" s="217"/>
      <c r="J1" s="217"/>
      <c r="K1" s="217"/>
      <c r="L1" s="217"/>
      <c r="M1" s="217"/>
      <c r="N1" s="217"/>
      <c r="O1" s="217"/>
      <c r="P1" s="217"/>
      <c r="Q1" s="217"/>
      <c r="R1" s="217"/>
      <c r="S1" s="217"/>
      <c r="T1" s="217"/>
      <c r="U1" s="217"/>
      <c r="V1" s="217"/>
      <c r="W1" s="217"/>
      <c r="X1" s="218"/>
      <c r="Y1" s="218"/>
      <c r="Z1" s="161"/>
      <c r="AA1" s="161"/>
      <c r="AB1" s="161"/>
      <c r="AC1" s="161"/>
      <c r="AD1" s="219"/>
      <c r="AE1" s="219"/>
      <c r="AF1" s="219"/>
      <c r="AG1" s="219"/>
      <c r="AH1" s="219"/>
      <c r="AI1" s="220" t="s">
        <v>356</v>
      </c>
      <c r="AJ1" s="220"/>
      <c r="AK1" s="583" t="s">
        <v>410</v>
      </c>
      <c r="AL1" s="583"/>
      <c r="AM1" s="583"/>
      <c r="AN1" s="583"/>
    </row>
    <row r="2" spans="1:40" ht="18" customHeight="1">
      <c r="A2" s="161"/>
      <c r="B2" s="222"/>
      <c r="C2" s="222"/>
      <c r="D2" s="222"/>
      <c r="E2" s="222"/>
      <c r="F2" s="222"/>
      <c r="G2" s="222"/>
      <c r="H2" s="222"/>
      <c r="I2" s="222"/>
      <c r="J2" s="222"/>
      <c r="K2" s="222"/>
      <c r="L2" s="222"/>
      <c r="M2" s="584"/>
      <c r="N2" s="584"/>
      <c r="O2" s="584"/>
      <c r="P2" s="584"/>
      <c r="Q2" s="585" t="s">
        <v>154</v>
      </c>
      <c r="R2" s="585"/>
      <c r="S2" s="584">
        <v>4</v>
      </c>
      <c r="T2" s="584"/>
      <c r="U2" s="585" t="s">
        <v>275</v>
      </c>
      <c r="V2" s="585"/>
      <c r="W2" s="222"/>
      <c r="X2" s="222"/>
      <c r="Y2" s="222"/>
      <c r="Z2" s="161"/>
      <c r="AA2" s="161"/>
      <c r="AC2" s="220"/>
      <c r="AD2" s="222"/>
      <c r="AE2" s="222"/>
      <c r="AF2" s="222"/>
      <c r="AG2" s="222"/>
      <c r="AH2" s="222"/>
      <c r="AI2" s="220" t="s">
        <v>357</v>
      </c>
      <c r="AJ2" s="220"/>
      <c r="AK2" s="586"/>
      <c r="AL2" s="586"/>
      <c r="AM2" s="586"/>
      <c r="AN2" s="586"/>
    </row>
    <row r="3" spans="1:40" ht="18" customHeight="1">
      <c r="A3" s="223"/>
      <c r="B3" s="223"/>
      <c r="C3" s="223"/>
      <c r="D3" s="223"/>
      <c r="E3" s="223"/>
      <c r="F3" s="223"/>
      <c r="G3" s="223"/>
      <c r="H3" s="223"/>
      <c r="I3" s="223"/>
      <c r="J3" s="223"/>
      <c r="K3" s="223"/>
      <c r="L3" s="223"/>
      <c r="M3" s="223"/>
      <c r="N3" s="223"/>
      <c r="O3" s="223"/>
      <c r="P3" s="223"/>
      <c r="Q3" s="223"/>
      <c r="R3" s="223"/>
      <c r="S3" s="223"/>
      <c r="T3" s="223"/>
      <c r="U3" s="223"/>
      <c r="V3" s="223"/>
      <c r="W3" s="223"/>
      <c r="Y3" s="224"/>
      <c r="Z3" s="224"/>
      <c r="AA3" s="224"/>
      <c r="AB3" s="161"/>
      <c r="AC3" s="224"/>
      <c r="AD3" s="224"/>
      <c r="AE3" s="224"/>
      <c r="AF3" s="224"/>
      <c r="AG3" s="224"/>
      <c r="AH3" s="224"/>
      <c r="AI3" s="225" t="s">
        <v>358</v>
      </c>
      <c r="AJ3" s="220"/>
      <c r="AK3" s="576"/>
      <c r="AL3" s="576"/>
      <c r="AM3" s="576"/>
      <c r="AN3" s="576"/>
    </row>
    <row r="4" spans="1:40" ht="18" customHeight="1">
      <c r="A4" s="223"/>
      <c r="B4" s="223"/>
      <c r="C4" s="223"/>
      <c r="D4" s="223"/>
      <c r="E4" s="223"/>
      <c r="F4" s="223"/>
      <c r="G4" s="223"/>
      <c r="H4" s="223"/>
      <c r="I4" s="223"/>
      <c r="J4" s="223"/>
      <c r="K4" s="223"/>
      <c r="L4" s="223"/>
      <c r="M4" s="223"/>
      <c r="N4" s="223"/>
      <c r="O4" s="223"/>
      <c r="P4" s="223"/>
      <c r="Q4" s="223"/>
      <c r="R4" s="223"/>
      <c r="S4" s="223"/>
      <c r="T4" s="223"/>
      <c r="U4" s="223"/>
      <c r="V4" s="223"/>
      <c r="W4" s="223"/>
      <c r="Y4" s="224"/>
      <c r="Z4" s="224"/>
      <c r="AA4" s="224"/>
      <c r="AB4" s="161"/>
      <c r="AC4" s="224"/>
      <c r="AD4" s="224"/>
      <c r="AE4" s="224"/>
      <c r="AF4" s="224"/>
      <c r="AG4" s="224"/>
      <c r="AH4" s="224"/>
      <c r="AI4" s="225" t="s">
        <v>359</v>
      </c>
      <c r="AJ4" s="220"/>
      <c r="AK4" s="576"/>
      <c r="AL4" s="576"/>
      <c r="AM4" s="576"/>
      <c r="AN4" s="576"/>
    </row>
    <row r="5" spans="1:40" ht="18" customHeight="1">
      <c r="A5" s="223"/>
      <c r="B5" s="223"/>
      <c r="C5" s="223"/>
      <c r="D5" s="223"/>
      <c r="E5" s="223"/>
      <c r="F5" s="223"/>
      <c r="G5" s="223"/>
      <c r="H5" s="223"/>
      <c r="I5" s="223"/>
      <c r="J5" s="223"/>
      <c r="K5" s="223"/>
      <c r="L5" s="223"/>
      <c r="M5" s="223"/>
      <c r="N5" s="223"/>
      <c r="O5" s="223"/>
      <c r="P5" s="223"/>
      <c r="Q5" s="223"/>
      <c r="R5" s="223"/>
      <c r="S5" s="223"/>
      <c r="U5" s="223"/>
      <c r="V5" s="223"/>
      <c r="W5" s="223"/>
      <c r="Y5" s="224"/>
      <c r="Z5" s="224"/>
      <c r="AA5" s="224"/>
      <c r="AB5" s="161"/>
      <c r="AC5" s="224"/>
      <c r="AD5" s="224"/>
      <c r="AE5" s="224"/>
      <c r="AF5" s="224"/>
      <c r="AG5" s="225" t="s">
        <v>360</v>
      </c>
      <c r="AH5" s="629"/>
      <c r="AI5" s="629"/>
      <c r="AJ5" s="629"/>
      <c r="AK5" s="224" t="s">
        <v>361</v>
      </c>
      <c r="AL5" s="252"/>
      <c r="AM5" s="224" t="s">
        <v>362</v>
      </c>
      <c r="AN5" s="161"/>
    </row>
    <row r="6" spans="1:40" ht="9.9499999999999993" customHeight="1">
      <c r="A6" s="161"/>
      <c r="B6" s="227"/>
      <c r="C6" s="227"/>
      <c r="D6" s="227"/>
      <c r="E6" s="227"/>
      <c r="F6" s="227"/>
      <c r="G6" s="227"/>
      <c r="H6" s="227"/>
      <c r="I6" s="227"/>
      <c r="J6" s="227"/>
      <c r="K6" s="227"/>
      <c r="L6" s="227"/>
      <c r="M6" s="227"/>
      <c r="N6" s="227"/>
      <c r="O6" s="227"/>
      <c r="P6" s="227"/>
      <c r="Q6" s="227"/>
      <c r="R6" s="227"/>
      <c r="S6" s="227"/>
      <c r="T6" s="227"/>
      <c r="U6" s="227"/>
      <c r="V6" s="227"/>
      <c r="W6" s="227"/>
      <c r="X6" s="222"/>
      <c r="Y6" s="222"/>
      <c r="Z6" s="222"/>
      <c r="AA6" s="222"/>
      <c r="AB6" s="222"/>
      <c r="AC6" s="222"/>
      <c r="AD6" s="222"/>
      <c r="AE6" s="222"/>
      <c r="AF6" s="222"/>
      <c r="AG6" s="222"/>
      <c r="AH6" s="222"/>
      <c r="AI6" s="222"/>
      <c r="AJ6" s="222"/>
      <c r="AK6" s="222"/>
      <c r="AL6" s="222"/>
      <c r="AM6" s="161"/>
      <c r="AN6" s="161"/>
    </row>
    <row r="7" spans="1:40" ht="15" customHeight="1">
      <c r="A7" s="571" t="s">
        <v>363</v>
      </c>
      <c r="B7" s="625" t="s">
        <v>364</v>
      </c>
      <c r="C7" s="578" t="s">
        <v>365</v>
      </c>
      <c r="D7" s="573" t="s">
        <v>366</v>
      </c>
      <c r="E7" s="569" t="s">
        <v>367</v>
      </c>
      <c r="F7" s="581" t="s">
        <v>368</v>
      </c>
      <c r="G7" s="581"/>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1"/>
      <c r="AG7" s="581"/>
      <c r="AH7" s="581"/>
      <c r="AI7" s="581"/>
      <c r="AJ7" s="581"/>
      <c r="AK7" s="582" t="s">
        <v>369</v>
      </c>
      <c r="AL7" s="574" t="s">
        <v>370</v>
      </c>
      <c r="AM7" s="575" t="s">
        <v>371</v>
      </c>
      <c r="AN7" s="575"/>
    </row>
    <row r="8" spans="1:40" ht="15" customHeight="1">
      <c r="A8" s="571"/>
      <c r="B8" s="626"/>
      <c r="C8" s="579"/>
      <c r="D8" s="573"/>
      <c r="E8" s="569"/>
      <c r="F8" s="573" t="s">
        <v>216</v>
      </c>
      <c r="G8" s="573"/>
      <c r="H8" s="573"/>
      <c r="I8" s="573"/>
      <c r="J8" s="573"/>
      <c r="K8" s="573"/>
      <c r="L8" s="573"/>
      <c r="M8" s="573" t="s">
        <v>217</v>
      </c>
      <c r="N8" s="573"/>
      <c r="O8" s="573"/>
      <c r="P8" s="573"/>
      <c r="Q8" s="573"/>
      <c r="R8" s="573"/>
      <c r="S8" s="573"/>
      <c r="T8" s="573" t="s">
        <v>218</v>
      </c>
      <c r="U8" s="573"/>
      <c r="V8" s="573"/>
      <c r="W8" s="573"/>
      <c r="X8" s="573"/>
      <c r="Y8" s="573"/>
      <c r="Z8" s="573"/>
      <c r="AA8" s="573" t="s">
        <v>219</v>
      </c>
      <c r="AB8" s="573"/>
      <c r="AC8" s="573"/>
      <c r="AD8" s="573"/>
      <c r="AE8" s="573"/>
      <c r="AF8" s="573"/>
      <c r="AG8" s="573"/>
      <c r="AH8" s="573" t="s">
        <v>372</v>
      </c>
      <c r="AI8" s="573"/>
      <c r="AJ8" s="573"/>
      <c r="AK8" s="582"/>
      <c r="AL8" s="574"/>
      <c r="AM8" s="575"/>
      <c r="AN8" s="575"/>
    </row>
    <row r="9" spans="1:40" ht="15" customHeight="1">
      <c r="A9" s="571"/>
      <c r="B9" s="627" t="s">
        <v>411</v>
      </c>
      <c r="C9" s="579"/>
      <c r="D9" s="573"/>
      <c r="E9" s="569"/>
      <c r="F9" s="231">
        <f>DATE($M$2,$S$2,1)</f>
        <v>92</v>
      </c>
      <c r="G9" s="231">
        <f>DATE($M$2,$S$2,2)</f>
        <v>93</v>
      </c>
      <c r="H9" s="231">
        <f>DATE($M$2,$S$2,3)</f>
        <v>94</v>
      </c>
      <c r="I9" s="231">
        <f>DATE($M$2,$S$2,4)</f>
        <v>95</v>
      </c>
      <c r="J9" s="231">
        <f>DATE($M$2,$S$2,5)</f>
        <v>96</v>
      </c>
      <c r="K9" s="231">
        <f>DATE($M$2,$S$2,6)</f>
        <v>97</v>
      </c>
      <c r="L9" s="231">
        <f>DATE($M$2,$S$2,7)</f>
        <v>98</v>
      </c>
      <c r="M9" s="231">
        <f>DATE($M$2,$S$2,8)</f>
        <v>99</v>
      </c>
      <c r="N9" s="231">
        <f>DATE($M$2,$S$2,9)</f>
        <v>100</v>
      </c>
      <c r="O9" s="231">
        <f>DATE($M$2,$S$2,10)</f>
        <v>101</v>
      </c>
      <c r="P9" s="231">
        <f>DATE($M$2,$S$2,11)</f>
        <v>102</v>
      </c>
      <c r="Q9" s="231">
        <f>DATE($M$2,$S$2,12)</f>
        <v>103</v>
      </c>
      <c r="R9" s="231">
        <f>DATE($M$2,$S$2,13)</f>
        <v>104</v>
      </c>
      <c r="S9" s="231">
        <f>DATE($M$2,$S$2,14)</f>
        <v>105</v>
      </c>
      <c r="T9" s="231">
        <f>DATE($M$2,$S$2,15)</f>
        <v>106</v>
      </c>
      <c r="U9" s="231">
        <f>DATE($M$2,$S$2,16)</f>
        <v>107</v>
      </c>
      <c r="V9" s="231">
        <f>DATE($M$2,$S$2,17)</f>
        <v>108</v>
      </c>
      <c r="W9" s="231">
        <f>DATE($M$2,$S$2,18)</f>
        <v>109</v>
      </c>
      <c r="X9" s="231">
        <f>DATE($M$2,$S$2,19)</f>
        <v>110</v>
      </c>
      <c r="Y9" s="231">
        <f>DATE($M$2,$S$2,20)</f>
        <v>111</v>
      </c>
      <c r="Z9" s="231">
        <f>DATE($M$2,$S$2,21)</f>
        <v>112</v>
      </c>
      <c r="AA9" s="231">
        <f>DATE($M$2,$S$2,22)</f>
        <v>113</v>
      </c>
      <c r="AB9" s="231">
        <f>DATE($M$2,$S$2,23)</f>
        <v>114</v>
      </c>
      <c r="AC9" s="231">
        <f>DATE($M$2,$S$2,24)</f>
        <v>115</v>
      </c>
      <c r="AD9" s="231">
        <f>DATE($M$2,$S$2,25)</f>
        <v>116</v>
      </c>
      <c r="AE9" s="231">
        <f>DATE($M$2,$S$2,26)</f>
        <v>117</v>
      </c>
      <c r="AF9" s="231">
        <f>DATE($M$2,$S$2,27)</f>
        <v>118</v>
      </c>
      <c r="AG9" s="231">
        <f>DATE($M$2,$S$2,28)</f>
        <v>119</v>
      </c>
      <c r="AH9" s="231">
        <f>IF(DAY(EOMONTH(F9,0))&lt;29,"",DATE($M$2,$S$2,29))</f>
        <v>120</v>
      </c>
      <c r="AI9" s="231">
        <f>IF(DAY(EOMONTH(F9,0))&lt;30,"",DATE($M$2,$S$2,30))</f>
        <v>121</v>
      </c>
      <c r="AJ9" s="231" t="str">
        <f>IF(DAY(EOMONTH(F9,0))&lt;31,"",DATE($M$2,$S$2,31))</f>
        <v/>
      </c>
      <c r="AK9" s="582"/>
      <c r="AL9" s="574"/>
      <c r="AM9" s="575"/>
      <c r="AN9" s="575"/>
    </row>
    <row r="10" spans="1:40" ht="15" customHeight="1">
      <c r="A10" s="571"/>
      <c r="B10" s="628"/>
      <c r="C10" s="580"/>
      <c r="D10" s="573"/>
      <c r="E10" s="569"/>
      <c r="F10" s="232">
        <f>DATE($M$2,$S$2,1)</f>
        <v>92</v>
      </c>
      <c r="G10" s="232">
        <f>DATE($M$2,$S$2,2)</f>
        <v>93</v>
      </c>
      <c r="H10" s="232">
        <f>DATE($M$2,$S$2,3)</f>
        <v>94</v>
      </c>
      <c r="I10" s="232">
        <f>DATE($M$2,$S$2,4)</f>
        <v>95</v>
      </c>
      <c r="J10" s="232">
        <f>DATE($M$2,$S$2,5)</f>
        <v>96</v>
      </c>
      <c r="K10" s="232">
        <f>DATE($M$2,$S$2,6)</f>
        <v>97</v>
      </c>
      <c r="L10" s="232">
        <f>DATE($M$2,$S$2,7)</f>
        <v>98</v>
      </c>
      <c r="M10" s="232">
        <f>DATE($M$2,$S$2,8)</f>
        <v>99</v>
      </c>
      <c r="N10" s="232">
        <f>DATE($M$2,$S$2,9)</f>
        <v>100</v>
      </c>
      <c r="O10" s="232">
        <f>DATE($M$2,$S$2,10)</f>
        <v>101</v>
      </c>
      <c r="P10" s="232">
        <f>DATE($M$2,$S$2,11)</f>
        <v>102</v>
      </c>
      <c r="Q10" s="232">
        <f>DATE($M$2,$S$2,12)</f>
        <v>103</v>
      </c>
      <c r="R10" s="232">
        <f>DATE($M$2,$S$2,13)</f>
        <v>104</v>
      </c>
      <c r="S10" s="232">
        <f>DATE($M$2,$S$2,14)</f>
        <v>105</v>
      </c>
      <c r="T10" s="232">
        <f>DATE($M$2,$S$2,15)</f>
        <v>106</v>
      </c>
      <c r="U10" s="232">
        <f>DATE($M$2,$S$2,16)</f>
        <v>107</v>
      </c>
      <c r="V10" s="232">
        <f>DATE($M$2,$S$2,17)</f>
        <v>108</v>
      </c>
      <c r="W10" s="232">
        <f>DATE($M$2,$S$2,18)</f>
        <v>109</v>
      </c>
      <c r="X10" s="232">
        <f>DATE($M$2,$S$2,19)</f>
        <v>110</v>
      </c>
      <c r="Y10" s="232">
        <f>DATE($M$2,$S$2,20)</f>
        <v>111</v>
      </c>
      <c r="Z10" s="232">
        <f>DATE($M$2,$S$2,21)</f>
        <v>112</v>
      </c>
      <c r="AA10" s="232">
        <f>DATE($M$2,$S$2,22)</f>
        <v>113</v>
      </c>
      <c r="AB10" s="232">
        <f>DATE($M$2,$S$2,23)</f>
        <v>114</v>
      </c>
      <c r="AC10" s="232">
        <f>DATE($M$2,$S$2,24)</f>
        <v>115</v>
      </c>
      <c r="AD10" s="232">
        <f>DATE($M$2,$S$2,25)</f>
        <v>116</v>
      </c>
      <c r="AE10" s="232">
        <f>DATE($M$2,$S$2,26)</f>
        <v>117</v>
      </c>
      <c r="AF10" s="232">
        <f>DATE($M$2,$S$2,27)</f>
        <v>118</v>
      </c>
      <c r="AG10" s="232">
        <f>DATE($M$2,$S$2,28)</f>
        <v>119</v>
      </c>
      <c r="AH10" s="232">
        <f>IF(DAY(EOMONTH(F10,0))&lt;29,"",DATE($M$2,$S$2,29))</f>
        <v>120</v>
      </c>
      <c r="AI10" s="232">
        <f>IF(DAY(EOMONTH(F10,0))&lt;30,"",DATE($M$2,$S$2,30))</f>
        <v>121</v>
      </c>
      <c r="AJ10" s="232" t="str">
        <f>IF(DAY(EOMONTH(F10,0))&lt;31,"",DATE($M$2,$S$2,31))</f>
        <v/>
      </c>
      <c r="AK10" s="582"/>
      <c r="AL10" s="574"/>
      <c r="AM10" s="575"/>
      <c r="AN10" s="575"/>
    </row>
    <row r="11" spans="1:40" ht="18" customHeight="1">
      <c r="A11" s="228">
        <v>1</v>
      </c>
      <c r="B11" s="253" t="s">
        <v>412</v>
      </c>
      <c r="C11" s="234" t="s">
        <v>383</v>
      </c>
      <c r="D11" s="254"/>
      <c r="E11" s="255" t="s">
        <v>383</v>
      </c>
      <c r="F11" s="237"/>
      <c r="G11" s="237"/>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243"/>
      <c r="AL11" s="256"/>
      <c r="AM11" s="568"/>
      <c r="AN11" s="568"/>
    </row>
    <row r="12" spans="1:40" ht="18" customHeight="1">
      <c r="A12" s="228">
        <v>2</v>
      </c>
      <c r="B12" s="253" t="s">
        <v>413</v>
      </c>
      <c r="C12" s="234" t="s">
        <v>385</v>
      </c>
      <c r="D12" s="254"/>
      <c r="E12" s="255" t="s">
        <v>385</v>
      </c>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8">
        <f>+SUM(F12:AJ12)</f>
        <v>0</v>
      </c>
      <c r="AL12" s="239">
        <f t="shared" ref="AL12:AL30" si="0">IF($AK$3="４週",AK12/4,AK12/(DAY(EOMONTH($F$9,0))/7))</f>
        <v>0</v>
      </c>
      <c r="AM12" s="568"/>
      <c r="AN12" s="568"/>
    </row>
    <row r="13" spans="1:40" ht="18" customHeight="1">
      <c r="A13" s="228">
        <v>3</v>
      </c>
      <c r="B13" s="253" t="s">
        <v>413</v>
      </c>
      <c r="C13" s="234" t="s">
        <v>387</v>
      </c>
      <c r="D13" s="254"/>
      <c r="E13" s="255" t="s">
        <v>387</v>
      </c>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8">
        <f>+SUM(F13:AJ13)</f>
        <v>0</v>
      </c>
      <c r="AL13" s="239">
        <f t="shared" si="0"/>
        <v>0</v>
      </c>
      <c r="AM13" s="568"/>
      <c r="AN13" s="568"/>
    </row>
    <row r="14" spans="1:40" ht="18" customHeight="1">
      <c r="A14" s="228">
        <v>4</v>
      </c>
      <c r="B14" s="253" t="s">
        <v>414</v>
      </c>
      <c r="C14" s="234" t="s">
        <v>387</v>
      </c>
      <c r="D14" s="254"/>
      <c r="E14" s="255" t="s">
        <v>389</v>
      </c>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8">
        <f t="shared" ref="AK14:AK30" si="1">+SUM(F14:AJ14)</f>
        <v>0</v>
      </c>
      <c r="AL14" s="239">
        <f t="shared" si="0"/>
        <v>0</v>
      </c>
      <c r="AM14" s="568"/>
      <c r="AN14" s="568"/>
    </row>
    <row r="15" spans="1:40" ht="18" customHeight="1">
      <c r="A15" s="228">
        <v>5</v>
      </c>
      <c r="B15" s="253" t="s">
        <v>414</v>
      </c>
      <c r="C15" s="234" t="s">
        <v>387</v>
      </c>
      <c r="D15" s="254"/>
      <c r="E15" s="255" t="s">
        <v>415</v>
      </c>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8">
        <f t="shared" si="1"/>
        <v>0</v>
      </c>
      <c r="AL15" s="239">
        <f t="shared" si="0"/>
        <v>0</v>
      </c>
      <c r="AM15" s="568"/>
      <c r="AN15" s="568"/>
    </row>
    <row r="16" spans="1:40" ht="18" customHeight="1">
      <c r="A16" s="228">
        <v>6</v>
      </c>
      <c r="B16" s="253" t="s">
        <v>414</v>
      </c>
      <c r="C16" s="234" t="s">
        <v>389</v>
      </c>
      <c r="D16" s="254"/>
      <c r="E16" s="255" t="s">
        <v>416</v>
      </c>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8">
        <f t="shared" si="1"/>
        <v>0</v>
      </c>
      <c r="AL16" s="239">
        <f t="shared" si="0"/>
        <v>0</v>
      </c>
      <c r="AM16" s="568"/>
      <c r="AN16" s="568"/>
    </row>
    <row r="17" spans="1:40" ht="18" customHeight="1">
      <c r="A17" s="228">
        <v>7</v>
      </c>
      <c r="B17" s="253" t="s">
        <v>414</v>
      </c>
      <c r="C17" s="234" t="s">
        <v>389</v>
      </c>
      <c r="D17" s="254"/>
      <c r="E17" s="255" t="s">
        <v>417</v>
      </c>
      <c r="F17" s="237"/>
      <c r="G17" s="237"/>
      <c r="H17" s="237"/>
      <c r="I17" s="237"/>
      <c r="J17" s="237"/>
      <c r="K17" s="237"/>
      <c r="L17" s="237"/>
      <c r="M17" s="237"/>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8">
        <f t="shared" si="1"/>
        <v>0</v>
      </c>
      <c r="AL17" s="239">
        <f t="shared" si="0"/>
        <v>0</v>
      </c>
      <c r="AM17" s="568"/>
      <c r="AN17" s="568"/>
    </row>
    <row r="18" spans="1:40" ht="18" customHeight="1">
      <c r="A18" s="228">
        <v>8</v>
      </c>
      <c r="B18" s="253" t="s">
        <v>414</v>
      </c>
      <c r="C18" s="234" t="s">
        <v>389</v>
      </c>
      <c r="D18" s="254"/>
      <c r="E18" s="255" t="s">
        <v>418</v>
      </c>
      <c r="F18" s="237"/>
      <c r="G18" s="237"/>
      <c r="H18" s="237"/>
      <c r="I18" s="237"/>
      <c r="J18" s="237"/>
      <c r="K18" s="237"/>
      <c r="L18" s="237"/>
      <c r="M18" s="237"/>
      <c r="N18" s="237"/>
      <c r="O18" s="237"/>
      <c r="P18" s="237"/>
      <c r="Q18" s="237"/>
      <c r="R18" s="237"/>
      <c r="S18" s="237"/>
      <c r="T18" s="237"/>
      <c r="U18" s="237"/>
      <c r="V18" s="237"/>
      <c r="W18" s="237"/>
      <c r="X18" s="237"/>
      <c r="Y18" s="237"/>
      <c r="Z18" s="237"/>
      <c r="AA18" s="237"/>
      <c r="AB18" s="237"/>
      <c r="AC18" s="237"/>
      <c r="AD18" s="237"/>
      <c r="AE18" s="237"/>
      <c r="AF18" s="237"/>
      <c r="AG18" s="237"/>
      <c r="AH18" s="237"/>
      <c r="AI18" s="237"/>
      <c r="AJ18" s="237"/>
      <c r="AK18" s="238">
        <f t="shared" si="1"/>
        <v>0</v>
      </c>
      <c r="AL18" s="239">
        <f t="shared" si="0"/>
        <v>0</v>
      </c>
      <c r="AM18" s="568"/>
      <c r="AN18" s="568"/>
    </row>
    <row r="19" spans="1:40" ht="18" customHeight="1">
      <c r="A19" s="228">
        <v>9</v>
      </c>
      <c r="B19" s="253" t="s">
        <v>414</v>
      </c>
      <c r="C19" s="234" t="s">
        <v>389</v>
      </c>
      <c r="D19" s="254"/>
      <c r="E19" s="255" t="s">
        <v>419</v>
      </c>
      <c r="F19" s="237"/>
      <c r="G19" s="237"/>
      <c r="H19" s="237"/>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8">
        <f t="shared" si="1"/>
        <v>0</v>
      </c>
      <c r="AL19" s="239">
        <f t="shared" si="0"/>
        <v>0</v>
      </c>
      <c r="AM19" s="568"/>
      <c r="AN19" s="568"/>
    </row>
    <row r="20" spans="1:40" ht="18" customHeight="1">
      <c r="A20" s="228">
        <v>10</v>
      </c>
      <c r="B20" s="253" t="s">
        <v>414</v>
      </c>
      <c r="C20" s="234" t="s">
        <v>389</v>
      </c>
      <c r="D20" s="254"/>
      <c r="E20" s="255" t="s">
        <v>420</v>
      </c>
      <c r="F20" s="237"/>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c r="AD20" s="237"/>
      <c r="AE20" s="237"/>
      <c r="AF20" s="237"/>
      <c r="AG20" s="237"/>
      <c r="AH20" s="237"/>
      <c r="AI20" s="237"/>
      <c r="AJ20" s="237"/>
      <c r="AK20" s="238">
        <f t="shared" si="1"/>
        <v>0</v>
      </c>
      <c r="AL20" s="239">
        <f t="shared" si="0"/>
        <v>0</v>
      </c>
      <c r="AM20" s="568"/>
      <c r="AN20" s="568"/>
    </row>
    <row r="21" spans="1:40" ht="18" customHeight="1">
      <c r="A21" s="228">
        <v>11</v>
      </c>
      <c r="B21" s="253"/>
      <c r="C21" s="234"/>
      <c r="D21" s="254"/>
      <c r="E21" s="255"/>
      <c r="F21" s="237"/>
      <c r="G21" s="237"/>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8">
        <f t="shared" si="1"/>
        <v>0</v>
      </c>
      <c r="AL21" s="239">
        <f t="shared" si="0"/>
        <v>0</v>
      </c>
      <c r="AM21" s="568"/>
      <c r="AN21" s="568"/>
    </row>
    <row r="22" spans="1:40" ht="18" customHeight="1">
      <c r="A22" s="228">
        <v>12</v>
      </c>
      <c r="B22" s="253"/>
      <c r="C22" s="234"/>
      <c r="D22" s="254"/>
      <c r="E22" s="255"/>
      <c r="F22" s="237"/>
      <c r="G22" s="237"/>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8">
        <f t="shared" si="1"/>
        <v>0</v>
      </c>
      <c r="AL22" s="239">
        <f t="shared" si="0"/>
        <v>0</v>
      </c>
      <c r="AM22" s="568"/>
      <c r="AN22" s="568"/>
    </row>
    <row r="23" spans="1:40" ht="18" customHeight="1">
      <c r="A23" s="228">
        <v>13</v>
      </c>
      <c r="B23" s="253"/>
      <c r="C23" s="234"/>
      <c r="D23" s="254"/>
      <c r="E23" s="255"/>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8">
        <f t="shared" si="1"/>
        <v>0</v>
      </c>
      <c r="AL23" s="239">
        <f t="shared" si="0"/>
        <v>0</v>
      </c>
      <c r="AM23" s="568"/>
      <c r="AN23" s="568"/>
    </row>
    <row r="24" spans="1:40" ht="18" customHeight="1">
      <c r="A24" s="228">
        <v>14</v>
      </c>
      <c r="B24" s="253"/>
      <c r="C24" s="234"/>
      <c r="D24" s="254"/>
      <c r="E24" s="255"/>
      <c r="F24" s="237"/>
      <c r="G24" s="237"/>
      <c r="H24" s="237"/>
      <c r="I24" s="237"/>
      <c r="J24" s="237"/>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8">
        <f t="shared" si="1"/>
        <v>0</v>
      </c>
      <c r="AL24" s="239">
        <f t="shared" si="0"/>
        <v>0</v>
      </c>
      <c r="AM24" s="568"/>
      <c r="AN24" s="568"/>
    </row>
    <row r="25" spans="1:40" ht="18" customHeight="1">
      <c r="A25" s="228">
        <v>15</v>
      </c>
      <c r="B25" s="253"/>
      <c r="C25" s="234"/>
      <c r="D25" s="254"/>
      <c r="E25" s="255"/>
      <c r="F25" s="237"/>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8">
        <f t="shared" si="1"/>
        <v>0</v>
      </c>
      <c r="AL25" s="239">
        <f t="shared" si="0"/>
        <v>0</v>
      </c>
      <c r="AM25" s="568"/>
      <c r="AN25" s="568"/>
    </row>
    <row r="26" spans="1:40" ht="18" customHeight="1">
      <c r="A26" s="228">
        <v>16</v>
      </c>
      <c r="B26" s="253"/>
      <c r="C26" s="234"/>
      <c r="D26" s="254"/>
      <c r="E26" s="255"/>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8">
        <f t="shared" si="1"/>
        <v>0</v>
      </c>
      <c r="AL26" s="239">
        <f t="shared" si="0"/>
        <v>0</v>
      </c>
      <c r="AM26" s="568"/>
      <c r="AN26" s="568"/>
    </row>
    <row r="27" spans="1:40" ht="18" customHeight="1">
      <c r="A27" s="228">
        <v>17</v>
      </c>
      <c r="B27" s="253"/>
      <c r="C27" s="234"/>
      <c r="D27" s="254"/>
      <c r="E27" s="255"/>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8">
        <f t="shared" si="1"/>
        <v>0</v>
      </c>
      <c r="AL27" s="239">
        <f t="shared" si="0"/>
        <v>0</v>
      </c>
      <c r="AM27" s="568"/>
      <c r="AN27" s="568"/>
    </row>
    <row r="28" spans="1:40" ht="18" customHeight="1">
      <c r="A28" s="228">
        <v>18</v>
      </c>
      <c r="B28" s="253"/>
      <c r="C28" s="234"/>
      <c r="D28" s="254"/>
      <c r="E28" s="255"/>
      <c r="F28" s="237"/>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8">
        <f t="shared" si="1"/>
        <v>0</v>
      </c>
      <c r="AL28" s="239">
        <f t="shared" si="0"/>
        <v>0</v>
      </c>
      <c r="AM28" s="568"/>
      <c r="AN28" s="568"/>
    </row>
    <row r="29" spans="1:40" ht="18" customHeight="1">
      <c r="A29" s="228">
        <v>19</v>
      </c>
      <c r="B29" s="253"/>
      <c r="C29" s="234"/>
      <c r="D29" s="254"/>
      <c r="E29" s="255"/>
      <c r="F29" s="237"/>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8">
        <f t="shared" si="1"/>
        <v>0</v>
      </c>
      <c r="AL29" s="239">
        <f t="shared" si="0"/>
        <v>0</v>
      </c>
      <c r="AM29" s="568"/>
      <c r="AN29" s="568"/>
    </row>
    <row r="30" spans="1:40" ht="18" customHeight="1">
      <c r="A30" s="228">
        <v>20</v>
      </c>
      <c r="B30" s="253"/>
      <c r="C30" s="234"/>
      <c r="D30" s="254"/>
      <c r="E30" s="255"/>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8">
        <f t="shared" si="1"/>
        <v>0</v>
      </c>
      <c r="AL30" s="239">
        <f t="shared" si="0"/>
        <v>0</v>
      </c>
      <c r="AM30" s="568"/>
      <c r="AN30" s="568"/>
    </row>
    <row r="31" spans="1:40" ht="18" customHeight="1">
      <c r="A31" s="569" t="s">
        <v>220</v>
      </c>
      <c r="B31" s="570"/>
      <c r="C31" s="570"/>
      <c r="D31" s="570"/>
      <c r="E31" s="570"/>
      <c r="F31" s="240">
        <f>+SUM(F11:F30)</f>
        <v>0</v>
      </c>
      <c r="G31" s="240">
        <f t="shared" ref="G31:AJ31" si="2">+SUM(G11:G30)</f>
        <v>0</v>
      </c>
      <c r="H31" s="240">
        <f t="shared" si="2"/>
        <v>0</v>
      </c>
      <c r="I31" s="240">
        <f t="shared" si="2"/>
        <v>0</v>
      </c>
      <c r="J31" s="240">
        <f t="shared" si="2"/>
        <v>0</v>
      </c>
      <c r="K31" s="240">
        <f t="shared" si="2"/>
        <v>0</v>
      </c>
      <c r="L31" s="240">
        <f t="shared" si="2"/>
        <v>0</v>
      </c>
      <c r="M31" s="240">
        <f t="shared" si="2"/>
        <v>0</v>
      </c>
      <c r="N31" s="240">
        <f t="shared" si="2"/>
        <v>0</v>
      </c>
      <c r="O31" s="240">
        <f t="shared" si="2"/>
        <v>0</v>
      </c>
      <c r="P31" s="240">
        <f t="shared" si="2"/>
        <v>0</v>
      </c>
      <c r="Q31" s="240">
        <f t="shared" si="2"/>
        <v>0</v>
      </c>
      <c r="R31" s="240">
        <f t="shared" si="2"/>
        <v>0</v>
      </c>
      <c r="S31" s="240">
        <f t="shared" si="2"/>
        <v>0</v>
      </c>
      <c r="T31" s="240">
        <f t="shared" si="2"/>
        <v>0</v>
      </c>
      <c r="U31" s="240">
        <f t="shared" si="2"/>
        <v>0</v>
      </c>
      <c r="V31" s="240">
        <f t="shared" si="2"/>
        <v>0</v>
      </c>
      <c r="W31" s="240">
        <f t="shared" si="2"/>
        <v>0</v>
      </c>
      <c r="X31" s="240">
        <f t="shared" si="2"/>
        <v>0</v>
      </c>
      <c r="Y31" s="240">
        <f t="shared" si="2"/>
        <v>0</v>
      </c>
      <c r="Z31" s="240">
        <f t="shared" si="2"/>
        <v>0</v>
      </c>
      <c r="AA31" s="240">
        <f t="shared" si="2"/>
        <v>0</v>
      </c>
      <c r="AB31" s="240">
        <f t="shared" si="2"/>
        <v>0</v>
      </c>
      <c r="AC31" s="240">
        <f t="shared" si="2"/>
        <v>0</v>
      </c>
      <c r="AD31" s="240">
        <f t="shared" si="2"/>
        <v>0</v>
      </c>
      <c r="AE31" s="240">
        <f t="shared" si="2"/>
        <v>0</v>
      </c>
      <c r="AF31" s="240">
        <f t="shared" si="2"/>
        <v>0</v>
      </c>
      <c r="AG31" s="240">
        <f t="shared" si="2"/>
        <v>0</v>
      </c>
      <c r="AH31" s="240">
        <f t="shared" si="2"/>
        <v>0</v>
      </c>
      <c r="AI31" s="240">
        <f t="shared" si="2"/>
        <v>0</v>
      </c>
      <c r="AJ31" s="240">
        <f t="shared" si="2"/>
        <v>0</v>
      </c>
      <c r="AK31" s="238">
        <f>+SUM(F31:AJ31)</f>
        <v>0</v>
      </c>
      <c r="AL31" s="239">
        <f>IF($AK$3="４週",AK31/4,AK31/(DAY(EOMONTH($F$9,0))/7))</f>
        <v>0</v>
      </c>
      <c r="AM31" s="571"/>
      <c r="AN31" s="571"/>
    </row>
    <row r="32" spans="1:40" ht="18" customHeight="1">
      <c r="A32" s="570" t="s">
        <v>373</v>
      </c>
      <c r="B32" s="570"/>
      <c r="C32" s="570"/>
      <c r="D32" s="570"/>
      <c r="E32" s="572"/>
      <c r="F32" s="242"/>
      <c r="G32" s="242"/>
      <c r="H32" s="242"/>
      <c r="I32" s="242"/>
      <c r="J32" s="242"/>
      <c r="K32" s="242"/>
      <c r="L32" s="242"/>
      <c r="M32" s="242"/>
      <c r="N32" s="242"/>
      <c r="O32" s="242"/>
      <c r="P32" s="242"/>
      <c r="Q32" s="242"/>
      <c r="R32" s="242"/>
      <c r="S32" s="242"/>
      <c r="T32" s="242"/>
      <c r="U32" s="242"/>
      <c r="V32" s="242"/>
      <c r="W32" s="242"/>
      <c r="X32" s="242"/>
      <c r="Y32" s="242"/>
      <c r="Z32" s="242"/>
      <c r="AA32" s="242"/>
      <c r="AB32" s="242"/>
      <c r="AC32" s="242"/>
      <c r="AD32" s="242"/>
      <c r="AE32" s="242"/>
      <c r="AF32" s="242"/>
      <c r="AG32" s="242"/>
      <c r="AH32" s="242"/>
      <c r="AI32" s="242"/>
      <c r="AJ32" s="242"/>
      <c r="AK32" s="238">
        <f>+SUM(F32:AJ32)</f>
        <v>0</v>
      </c>
      <c r="AL32" s="243"/>
      <c r="AM32" s="571"/>
      <c r="AN32" s="571"/>
    </row>
    <row r="33" spans="1:40" ht="15" customHeight="1">
      <c r="A33" s="227"/>
      <c r="B33" s="227"/>
      <c r="C33" s="227"/>
      <c r="D33" s="227"/>
      <c r="E33" s="227"/>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227"/>
      <c r="AL33" s="227"/>
      <c r="AM33" s="161"/>
    </row>
    <row r="34" spans="1:40" ht="5.0999999999999996" customHeight="1">
      <c r="A34" s="250"/>
      <c r="B34" s="250"/>
      <c r="C34" s="250"/>
      <c r="D34" s="257"/>
      <c r="E34" s="257"/>
      <c r="F34" s="257"/>
      <c r="G34" s="257"/>
      <c r="H34" s="257"/>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c r="AH34" s="162"/>
      <c r="AI34" s="162"/>
      <c r="AJ34" s="258"/>
      <c r="AK34" s="162"/>
      <c r="AL34" s="227"/>
      <c r="AM34" s="227"/>
      <c r="AN34" s="161"/>
    </row>
    <row r="35" spans="1:40" ht="5.0999999999999996" customHeight="1">
      <c r="A35" s="250"/>
      <c r="B35" s="250"/>
      <c r="C35" s="250"/>
      <c r="D35" s="257"/>
      <c r="E35" s="257"/>
      <c r="F35" s="257"/>
      <c r="G35" s="257"/>
      <c r="H35" s="257"/>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c r="AH35" s="162"/>
      <c r="AI35" s="162"/>
      <c r="AJ35" s="258"/>
      <c r="AK35" s="162"/>
      <c r="AL35" s="227"/>
      <c r="AM35" s="227"/>
      <c r="AN35" s="161"/>
    </row>
    <row r="36" spans="1:40" ht="5.0999999999999996" customHeight="1">
      <c r="A36" s="250"/>
      <c r="B36" s="250"/>
      <c r="C36" s="250"/>
      <c r="D36" s="257"/>
      <c r="E36" s="257"/>
      <c r="F36" s="257"/>
      <c r="G36" s="257"/>
      <c r="H36" s="257"/>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258"/>
      <c r="AK36" s="162"/>
      <c r="AL36" s="227"/>
      <c r="AM36" s="227"/>
      <c r="AN36" s="161"/>
    </row>
    <row r="37" spans="1:40" ht="18" customHeight="1">
      <c r="A37" s="218" t="s">
        <v>421</v>
      </c>
      <c r="B37" s="162"/>
      <c r="D37" s="162"/>
      <c r="E37" s="162"/>
      <c r="F37" s="162"/>
      <c r="G37" s="162"/>
      <c r="H37" s="162"/>
      <c r="I37" s="162"/>
      <c r="J37" s="162"/>
      <c r="K37" s="162"/>
    </row>
    <row r="38" spans="1:40" ht="18" customHeight="1">
      <c r="A38" s="259" t="s">
        <v>422</v>
      </c>
      <c r="B38" s="259"/>
      <c r="M38" s="218" t="s">
        <v>423</v>
      </c>
      <c r="N38" s="162"/>
      <c r="P38" s="162"/>
      <c r="Q38" s="162"/>
      <c r="R38" s="162"/>
      <c r="S38" s="162"/>
      <c r="T38" s="162"/>
      <c r="U38" s="260" t="str">
        <f>IF(COUNTIF(M40:M43,"○")&gt;1,"いずれか１つを選択してください。","")</f>
        <v/>
      </c>
      <c r="V38" s="162"/>
      <c r="W38" s="162"/>
      <c r="X38" s="162"/>
      <c r="Y38" s="162"/>
      <c r="Z38" s="162"/>
      <c r="AA38" s="162"/>
      <c r="AB38" s="162"/>
      <c r="AC38" s="162"/>
      <c r="AD38" s="162"/>
      <c r="AE38" s="162"/>
      <c r="AF38" s="162"/>
      <c r="AG38" s="162"/>
      <c r="AH38" s="162"/>
      <c r="AI38" s="162"/>
      <c r="AJ38" s="162"/>
      <c r="AK38" s="258"/>
      <c r="AL38" s="162"/>
      <c r="AM38" s="227"/>
      <c r="AN38" s="227"/>
    </row>
    <row r="39" spans="1:40" ht="18.75" customHeight="1">
      <c r="A39" s="620"/>
      <c r="B39" s="620"/>
      <c r="C39" s="620"/>
      <c r="D39" s="261">
        <f>IF(S2=1,10,IF(S2=2,11,IF(S2=3,12,S2-3)))</f>
        <v>1</v>
      </c>
      <c r="E39" s="261">
        <f>IF(S2=1,11,IF(S2=2,12,S2-2))</f>
        <v>2</v>
      </c>
      <c r="F39" s="621">
        <f>IF(S2=1,12,S2-1)</f>
        <v>3</v>
      </c>
      <c r="G39" s="621"/>
      <c r="H39" s="621"/>
      <c r="I39" s="573" t="s">
        <v>424</v>
      </c>
      <c r="J39" s="573"/>
      <c r="K39" s="573"/>
      <c r="M39" s="569" t="s">
        <v>425</v>
      </c>
      <c r="N39" s="570"/>
      <c r="O39" s="570"/>
      <c r="P39" s="570"/>
      <c r="Q39" s="570"/>
      <c r="R39" s="570"/>
      <c r="S39" s="570"/>
      <c r="T39" s="570"/>
      <c r="U39" s="570"/>
      <c r="V39" s="570"/>
      <c r="W39" s="570"/>
      <c r="X39" s="570"/>
      <c r="Y39" s="570"/>
      <c r="Z39" s="570"/>
      <c r="AA39" s="570"/>
      <c r="AB39" s="570"/>
      <c r="AC39" s="570"/>
      <c r="AD39" s="570"/>
      <c r="AE39" s="570"/>
      <c r="AF39" s="570"/>
      <c r="AG39" s="570"/>
      <c r="AH39" s="622" t="s">
        <v>426</v>
      </c>
      <c r="AI39" s="623"/>
      <c r="AJ39" s="623"/>
      <c r="AK39" s="623"/>
      <c r="AL39" s="624"/>
      <c r="AM39" s="574" t="s">
        <v>427</v>
      </c>
      <c r="AN39" s="574"/>
    </row>
    <row r="40" spans="1:40" ht="18" customHeight="1">
      <c r="A40" s="574" t="s">
        <v>428</v>
      </c>
      <c r="B40" s="574"/>
      <c r="C40" s="574"/>
      <c r="D40" s="262"/>
      <c r="E40" s="262"/>
      <c r="F40" s="607"/>
      <c r="G40" s="607"/>
      <c r="H40" s="607"/>
      <c r="I40" s="569">
        <f>SUM(D40:F40)</f>
        <v>0</v>
      </c>
      <c r="J40" s="570"/>
      <c r="K40" s="572"/>
      <c r="M40" s="608" t="s">
        <v>221</v>
      </c>
      <c r="N40" s="578" t="s">
        <v>429</v>
      </c>
      <c r="O40" s="611"/>
      <c r="P40" s="612"/>
      <c r="Q40" s="617" t="s">
        <v>430</v>
      </c>
      <c r="R40" s="618"/>
      <c r="S40" s="618"/>
      <c r="T40" s="618"/>
      <c r="U40" s="618"/>
      <c r="V40" s="618"/>
      <c r="W40" s="618"/>
      <c r="X40" s="618"/>
      <c r="Y40" s="618"/>
      <c r="Z40" s="618"/>
      <c r="AA40" s="618"/>
      <c r="AB40" s="618"/>
      <c r="AC40" s="618"/>
      <c r="AD40" s="618"/>
      <c r="AE40" s="618"/>
      <c r="AF40" s="618"/>
      <c r="AG40" s="619"/>
      <c r="AH40" s="605">
        <f>SUM(F32:AJ32)</f>
        <v>0</v>
      </c>
      <c r="AI40" s="582"/>
      <c r="AJ40" s="241" t="s">
        <v>431</v>
      </c>
      <c r="AK40" s="605">
        <f>ROUNDUP(AH40/450,0)</f>
        <v>0</v>
      </c>
      <c r="AL40" s="582"/>
      <c r="AM40" s="573">
        <f>MIN(AH40:AK42)</f>
        <v>0</v>
      </c>
      <c r="AN40" s="573"/>
    </row>
    <row r="41" spans="1:40" ht="18" customHeight="1">
      <c r="A41" s="574" t="s">
        <v>432</v>
      </c>
      <c r="B41" s="574"/>
      <c r="C41" s="574"/>
      <c r="D41" s="262"/>
      <c r="E41" s="262"/>
      <c r="F41" s="607"/>
      <c r="G41" s="607"/>
      <c r="H41" s="607"/>
      <c r="I41" s="569">
        <f>SUM(D41:H41)*0.1</f>
        <v>0</v>
      </c>
      <c r="J41" s="570"/>
      <c r="K41" s="572"/>
      <c r="M41" s="609"/>
      <c r="N41" s="579"/>
      <c r="O41" s="613"/>
      <c r="P41" s="614"/>
      <c r="Q41" s="599" t="s">
        <v>433</v>
      </c>
      <c r="R41" s="600"/>
      <c r="S41" s="600"/>
      <c r="T41" s="600"/>
      <c r="U41" s="600"/>
      <c r="V41" s="600"/>
      <c r="W41" s="600"/>
      <c r="X41" s="600"/>
      <c r="Y41" s="600"/>
      <c r="Z41" s="600"/>
      <c r="AA41" s="600"/>
      <c r="AB41" s="600"/>
      <c r="AC41" s="600"/>
      <c r="AD41" s="600"/>
      <c r="AE41" s="600"/>
      <c r="AF41" s="600"/>
      <c r="AG41" s="601"/>
      <c r="AH41" s="569">
        <f>COUNTA(B12:B30)</f>
        <v>9</v>
      </c>
      <c r="AI41" s="570"/>
      <c r="AJ41" s="266" t="s">
        <v>434</v>
      </c>
      <c r="AK41" s="605">
        <f>ROUNDUP(AH41/10,0)</f>
        <v>1</v>
      </c>
      <c r="AL41" s="582"/>
      <c r="AM41" s="573"/>
      <c r="AN41" s="573"/>
    </row>
    <row r="42" spans="1:40" ht="18" customHeight="1">
      <c r="A42" s="573" t="s">
        <v>424</v>
      </c>
      <c r="B42" s="573"/>
      <c r="C42" s="573"/>
      <c r="D42" s="229">
        <f>D40+D41*0.1</f>
        <v>0</v>
      </c>
      <c r="E42" s="229">
        <f>E40+E41*0.1</f>
        <v>0</v>
      </c>
      <c r="F42" s="569">
        <f t="shared" ref="F42" si="3">F40+F41*0.1</f>
        <v>0</v>
      </c>
      <c r="G42" s="570"/>
      <c r="H42" s="572"/>
      <c r="I42" s="569">
        <f>SUM(D42:H42)</f>
        <v>0</v>
      </c>
      <c r="J42" s="570"/>
      <c r="K42" s="572"/>
      <c r="M42" s="610"/>
      <c r="N42" s="580"/>
      <c r="O42" s="615"/>
      <c r="P42" s="616"/>
      <c r="Q42" s="599" t="s">
        <v>435</v>
      </c>
      <c r="R42" s="600"/>
      <c r="S42" s="600"/>
      <c r="T42" s="600"/>
      <c r="U42" s="600"/>
      <c r="V42" s="600"/>
      <c r="W42" s="600"/>
      <c r="X42" s="600"/>
      <c r="Y42" s="600"/>
      <c r="Z42" s="600"/>
      <c r="AA42" s="600"/>
      <c r="AB42" s="600"/>
      <c r="AC42" s="600"/>
      <c r="AD42" s="600"/>
      <c r="AE42" s="600"/>
      <c r="AF42" s="600"/>
      <c r="AG42" s="601"/>
      <c r="AH42" s="605">
        <f>ROUNDDOWN(I44,1)</f>
        <v>0</v>
      </c>
      <c r="AI42" s="582"/>
      <c r="AJ42" s="267" t="s">
        <v>434</v>
      </c>
      <c r="AK42" s="605">
        <f>ROUNDUP(IF(X44="",AH42/40,IF(X44="○",AH42/50)),0)</f>
        <v>0</v>
      </c>
      <c r="AL42" s="582"/>
      <c r="AM42" s="573"/>
      <c r="AN42" s="573"/>
    </row>
    <row r="43" spans="1:40" ht="18" customHeight="1">
      <c r="A43" s="161" t="s">
        <v>436</v>
      </c>
      <c r="B43" s="221"/>
      <c r="H43" s="162" t="s">
        <v>437</v>
      </c>
      <c r="M43" s="262"/>
      <c r="N43" s="599" t="s">
        <v>438</v>
      </c>
      <c r="O43" s="600"/>
      <c r="P43" s="600"/>
      <c r="Q43" s="600"/>
      <c r="R43" s="600"/>
      <c r="S43" s="600"/>
      <c r="T43" s="600"/>
      <c r="U43" s="600"/>
      <c r="V43" s="600"/>
      <c r="W43" s="600"/>
      <c r="X43" s="600"/>
      <c r="Y43" s="600"/>
      <c r="Z43" s="600"/>
      <c r="AA43" s="600"/>
      <c r="AB43" s="600"/>
      <c r="AC43" s="600"/>
      <c r="AD43" s="600"/>
      <c r="AE43" s="600"/>
      <c r="AF43" s="600"/>
      <c r="AG43" s="601"/>
      <c r="AH43" s="602"/>
      <c r="AI43" s="602"/>
      <c r="AJ43" s="602"/>
      <c r="AK43" s="602"/>
      <c r="AL43" s="602"/>
      <c r="AM43" s="569" cm="1">
        <f t="array" ref="AM43">ROUNDUP(_xlfn.IFS(AM40&lt;2,1,AND(AM40&lt;=2,AM40&lt;6),AM40-1,AM40&gt;=6,AM40/2*3),1)</f>
        <v>1</v>
      </c>
      <c r="AN43" s="572"/>
    </row>
    <row r="44" spans="1:40" ht="18" customHeight="1">
      <c r="B44" s="161"/>
      <c r="I44" s="573">
        <f>I42/3</f>
        <v>0</v>
      </c>
      <c r="J44" s="573"/>
      <c r="K44" s="573"/>
      <c r="M44" s="268" t="s">
        <v>439</v>
      </c>
      <c r="N44" s="269"/>
      <c r="O44" s="270"/>
      <c r="P44" s="270"/>
      <c r="Q44" s="270"/>
      <c r="R44" s="270"/>
      <c r="S44" s="270"/>
      <c r="T44" s="270"/>
      <c r="U44" s="270"/>
      <c r="V44" s="270"/>
      <c r="W44" s="270"/>
      <c r="X44" s="603"/>
      <c r="Y44" s="604"/>
      <c r="Z44" s="270"/>
      <c r="AA44" s="270"/>
      <c r="AB44" s="270"/>
      <c r="AC44" s="270"/>
      <c r="AD44" s="270"/>
      <c r="AE44" s="270"/>
      <c r="AF44" s="270"/>
      <c r="AG44" s="270"/>
      <c r="AH44" s="270"/>
      <c r="AI44" s="270"/>
      <c r="AJ44" s="270"/>
      <c r="AK44" s="270"/>
      <c r="AL44" s="270"/>
      <c r="AM44" s="270"/>
      <c r="AN44" s="270"/>
    </row>
    <row r="45" spans="1:40" ht="14.25" customHeight="1">
      <c r="B45" s="161"/>
      <c r="I45" s="227"/>
      <c r="J45" s="227"/>
      <c r="K45" s="227"/>
      <c r="M45" s="162" t="s">
        <v>440</v>
      </c>
      <c r="N45" s="260"/>
      <c r="O45" s="271"/>
      <c r="P45" s="271"/>
      <c r="Q45" s="271"/>
      <c r="R45" s="271"/>
      <c r="S45" s="271"/>
      <c r="T45" s="271"/>
      <c r="U45" s="271"/>
      <c r="V45" s="271"/>
      <c r="W45" s="271"/>
      <c r="X45" s="263"/>
      <c r="Y45" s="263"/>
      <c r="Z45" s="271"/>
      <c r="AA45" s="271"/>
      <c r="AB45" s="271"/>
      <c r="AC45" s="271"/>
      <c r="AD45" s="271"/>
      <c r="AE45" s="271"/>
      <c r="AF45" s="271"/>
      <c r="AG45" s="271"/>
      <c r="AH45" s="271"/>
      <c r="AI45" s="271"/>
      <c r="AJ45" s="271"/>
      <c r="AK45" s="271"/>
      <c r="AL45" s="271"/>
      <c r="AM45" s="271"/>
      <c r="AN45" s="271"/>
    </row>
    <row r="46" spans="1:40" ht="13.5" customHeight="1">
      <c r="B46" s="161"/>
      <c r="I46" s="227"/>
      <c r="J46" s="227"/>
      <c r="K46" s="227"/>
      <c r="M46" s="162" t="s">
        <v>441</v>
      </c>
      <c r="N46" s="260"/>
      <c r="O46" s="271"/>
      <c r="P46" s="271"/>
      <c r="Q46" s="271"/>
      <c r="R46" s="271"/>
      <c r="S46" s="271"/>
      <c r="T46" s="271"/>
      <c r="U46" s="271"/>
      <c r="V46" s="271"/>
      <c r="W46" s="271"/>
      <c r="X46" s="263"/>
      <c r="Y46" s="263"/>
      <c r="Z46" s="271"/>
      <c r="AA46" s="271"/>
      <c r="AB46" s="271"/>
      <c r="AC46" s="271"/>
      <c r="AD46" s="271"/>
      <c r="AE46" s="271"/>
      <c r="AF46" s="271"/>
      <c r="AG46" s="271"/>
      <c r="AH46" s="271"/>
      <c r="AI46" s="271"/>
      <c r="AJ46" s="271"/>
      <c r="AK46" s="271"/>
      <c r="AL46" s="271"/>
      <c r="AM46" s="271"/>
      <c r="AN46" s="271"/>
    </row>
    <row r="47" spans="1:40" ht="13.5" customHeight="1">
      <c r="A47" s="250"/>
      <c r="B47" s="250"/>
      <c r="C47" s="250"/>
      <c r="D47" s="250"/>
      <c r="E47" s="250"/>
      <c r="F47" s="250"/>
      <c r="G47" s="250"/>
      <c r="H47" s="250"/>
      <c r="I47" s="250"/>
      <c r="J47" s="162"/>
      <c r="K47" s="162"/>
      <c r="L47" s="162"/>
      <c r="M47" s="606" t="s">
        <v>442</v>
      </c>
      <c r="N47" s="606"/>
      <c r="O47" s="606"/>
      <c r="P47" s="606"/>
      <c r="Q47" s="606"/>
      <c r="R47" s="606"/>
      <c r="S47" s="606"/>
      <c r="T47" s="606"/>
      <c r="U47" s="606"/>
      <c r="V47" s="606"/>
      <c r="W47" s="606"/>
      <c r="X47" s="606"/>
      <c r="Y47" s="606"/>
      <c r="Z47" s="606"/>
      <c r="AA47" s="606"/>
      <c r="AB47" s="606"/>
      <c r="AC47" s="606"/>
      <c r="AD47" s="606"/>
      <c r="AE47" s="606"/>
      <c r="AF47" s="606"/>
      <c r="AG47" s="606"/>
      <c r="AH47" s="606"/>
      <c r="AI47" s="606"/>
      <c r="AJ47" s="606"/>
      <c r="AK47" s="606"/>
      <c r="AL47" s="606"/>
      <c r="AM47" s="606"/>
      <c r="AN47" s="606"/>
    </row>
    <row r="48" spans="1:40" ht="4.5" customHeight="1">
      <c r="A48" s="250"/>
      <c r="B48" s="250"/>
      <c r="C48" s="250"/>
      <c r="D48" s="250"/>
      <c r="E48" s="250"/>
      <c r="F48" s="250"/>
      <c r="G48" s="250"/>
      <c r="H48" s="250"/>
      <c r="I48" s="250"/>
      <c r="J48" s="162"/>
      <c r="K48" s="162"/>
      <c r="L48" s="162"/>
      <c r="M48" s="258"/>
      <c r="N48" s="162"/>
      <c r="W48" s="227"/>
      <c r="X48" s="162"/>
      <c r="Y48" s="162"/>
      <c r="Z48" s="162"/>
      <c r="AA48" s="162"/>
      <c r="AB48" s="162"/>
      <c r="AC48" s="162"/>
      <c r="AD48" s="162"/>
      <c r="AE48" s="162"/>
      <c r="AF48" s="162"/>
      <c r="AG48" s="162"/>
      <c r="AH48" s="162"/>
      <c r="AI48" s="162"/>
      <c r="AJ48" s="258"/>
      <c r="AK48" s="162"/>
      <c r="AL48" s="227"/>
      <c r="AM48" s="227"/>
      <c r="AN48" s="161"/>
    </row>
    <row r="49" spans="1:40" ht="21" customHeight="1">
      <c r="A49" s="218" t="s">
        <v>443</v>
      </c>
      <c r="B49" s="221"/>
      <c r="C49" s="222"/>
      <c r="D49" s="222"/>
      <c r="E49" s="222"/>
      <c r="F49" s="222"/>
      <c r="G49" s="161"/>
      <c r="H49" s="161"/>
      <c r="I49" s="161"/>
      <c r="J49" s="161"/>
      <c r="K49" s="161"/>
      <c r="L49" s="161"/>
      <c r="M49" s="161"/>
      <c r="N49" s="161"/>
      <c r="O49" s="161"/>
      <c r="P49" s="161"/>
      <c r="Q49" s="161"/>
      <c r="R49" s="161"/>
      <c r="S49" s="161"/>
      <c r="T49" s="161"/>
      <c r="U49" s="161"/>
      <c r="V49" s="161"/>
      <c r="W49" s="161"/>
      <c r="X49" s="161"/>
      <c r="Y49" s="161"/>
      <c r="Z49" s="161"/>
      <c r="AA49" s="161"/>
      <c r="AB49" s="161"/>
      <c r="AC49" s="161"/>
      <c r="AD49" s="161"/>
      <c r="AE49" s="161"/>
      <c r="AF49" s="161"/>
      <c r="AG49" s="161"/>
      <c r="AH49" s="161"/>
      <c r="AI49" s="161"/>
      <c r="AJ49" s="161"/>
      <c r="AK49" s="161"/>
      <c r="AL49" s="222"/>
      <c r="AM49" s="222"/>
      <c r="AN49" s="161"/>
    </row>
    <row r="50" spans="1:40" ht="24.95" customHeight="1">
      <c r="A50" s="161"/>
      <c r="B50" s="227"/>
      <c r="C50" s="593" t="s">
        <v>412</v>
      </c>
      <c r="D50" s="594"/>
      <c r="E50" s="595" t="e">
        <f>IF(VLOOKUP($AK$1,#REF!,E55,FALSE)=0,"-",VLOOKUP($AK$1,#REF!,E55,FALSE))</f>
        <v>#REF!</v>
      </c>
      <c r="F50" s="595"/>
      <c r="G50" s="595"/>
      <c r="H50" s="595"/>
      <c r="I50" s="593" t="e">
        <f>IF(VLOOKUP($AK$1,#REF!,I55,FALSE)=0,"-",VLOOKUP($AK$1,#REF!,I55,FALSE))</f>
        <v>#REF!</v>
      </c>
      <c r="J50" s="594"/>
      <c r="K50" s="594"/>
      <c r="L50" s="594"/>
      <c r="M50" s="594"/>
      <c r="N50" s="596"/>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161"/>
    </row>
    <row r="51" spans="1:40" ht="18" customHeight="1">
      <c r="A51" s="161"/>
      <c r="B51" s="227"/>
      <c r="C51" s="272" t="s">
        <v>445</v>
      </c>
      <c r="D51" s="272" t="s">
        <v>447</v>
      </c>
      <c r="E51" s="273" t="s">
        <v>445</v>
      </c>
      <c r="F51" s="598" t="s">
        <v>447</v>
      </c>
      <c r="G51" s="598"/>
      <c r="H51" s="598"/>
      <c r="I51" s="590" t="s">
        <v>445</v>
      </c>
      <c r="J51" s="591"/>
      <c r="K51" s="592"/>
      <c r="L51" s="590" t="s">
        <v>447</v>
      </c>
      <c r="M51" s="591"/>
      <c r="N51" s="592"/>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274"/>
      <c r="AM51" s="274"/>
      <c r="AN51" s="161"/>
    </row>
    <row r="52" spans="1:40" ht="18" customHeight="1">
      <c r="A52" s="161"/>
      <c r="B52" s="229" t="s">
        <v>448</v>
      </c>
      <c r="C52" s="273">
        <f>COUNTIFS($B$11:$B$30,C$50,$C$11:$C$30,"A",$E$11:$E$30,"*")</f>
        <v>1</v>
      </c>
      <c r="D52" s="273">
        <f>COUNTIFS($B$11:$B$30,C$50,$C$11:$C$30,"B",$E$11:$E$30,"*")</f>
        <v>0</v>
      </c>
      <c r="E52" s="273">
        <f>COUNTIFS($B$11:$B$30,E$50,$C$11:$C$30,"A",$E$11:$E$30,"*")</f>
        <v>0</v>
      </c>
      <c r="F52" s="590">
        <f>COUNTIFS($B$11:$B$30,E$50,$C$11:$C$30,"B",$E$11:$E$30,"*")</f>
        <v>0</v>
      </c>
      <c r="G52" s="591"/>
      <c r="H52" s="592"/>
      <c r="I52" s="590">
        <f>COUNTIFS($B$11:$B$30,I$50,$C$11:$C$30,"A",$E$11:$E$30,"*")</f>
        <v>0</v>
      </c>
      <c r="J52" s="591"/>
      <c r="K52" s="592"/>
      <c r="L52" s="590">
        <f>COUNTIFS($B$11:$B$30,I$50,$C$11:$C$30,"B",$E$11:$E$30,"*")</f>
        <v>0</v>
      </c>
      <c r="M52" s="591"/>
      <c r="N52" s="592"/>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274"/>
      <c r="AM52" s="274"/>
      <c r="AN52" s="161"/>
    </row>
    <row r="53" spans="1:40" ht="18" customHeight="1">
      <c r="A53" s="161"/>
      <c r="B53" s="230" t="s">
        <v>449</v>
      </c>
      <c r="C53" s="275"/>
      <c r="D53" s="275"/>
      <c r="E53" s="273">
        <f>COUNTIFS($B$11:$B$30,E$50,$C$11:$C$30,"C",$E$11:$E$30,"*")</f>
        <v>0</v>
      </c>
      <c r="F53" s="590">
        <f>COUNTIFS($B$11:$B$30,E$50,$C$11:$C$30,"D",$E$11:$E$30,"*")</f>
        <v>0</v>
      </c>
      <c r="G53" s="591"/>
      <c r="H53" s="592"/>
      <c r="I53" s="590">
        <f>COUNTIFS($B$11:$B$30,I$50,$C$11:$C$30,"C",$E$11:$E$30,"*")</f>
        <v>0</v>
      </c>
      <c r="J53" s="591"/>
      <c r="K53" s="592"/>
      <c r="L53" s="590">
        <f>COUNTIFS($B$11:$B$30,I$50,$C$11:$C$30,"D",$E$11:$E$30,"*")</f>
        <v>0</v>
      </c>
      <c r="M53" s="591"/>
      <c r="N53" s="592"/>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274"/>
      <c r="AM53" s="274"/>
      <c r="AN53" s="161"/>
    </row>
    <row r="54" spans="1:40" ht="18" customHeight="1">
      <c r="A54" s="161"/>
      <c r="B54" s="230" t="s">
        <v>450</v>
      </c>
      <c r="C54" s="588"/>
      <c r="D54" s="589"/>
      <c r="E54" s="590" t="str">
        <f>IF($AK$3="４週",SUMIFS($AK$11:$AK$30,$B$11:$B$30,E50)/4/$AH$5,IF($AK$3="歴月",SUMIFS($AK$11:$AK$30,$B$11:$B$30,E50)/$AL$5,"記載する期間を選択してください"))</f>
        <v>記載する期間を選択してください</v>
      </c>
      <c r="F54" s="591"/>
      <c r="G54" s="591"/>
      <c r="H54" s="592"/>
      <c r="I54" s="590" t="str">
        <f>IF($AK$3="４週",SUMIFS($AK$11:$AK$30,$B$11:$B$30,I50)/4/$AH$5,IF($AK$3="歴月",SUMIFS($AK$11:$AK$30,$B$11:$B$30,I50)/$AL$5,"記載する期間を選択してください"))</f>
        <v>記載する期間を選択してください</v>
      </c>
      <c r="J54" s="591"/>
      <c r="K54" s="591"/>
      <c r="L54" s="591"/>
      <c r="M54" s="591"/>
      <c r="N54" s="592"/>
      <c r="O54" s="587"/>
      <c r="P54" s="587"/>
      <c r="Q54" s="587"/>
      <c r="R54" s="587"/>
      <c r="S54" s="587"/>
      <c r="T54" s="587"/>
      <c r="U54" s="587"/>
      <c r="V54" s="587"/>
      <c r="W54" s="587"/>
      <c r="X54" s="587"/>
      <c r="Y54" s="587"/>
      <c r="Z54" s="587"/>
      <c r="AA54" s="587"/>
      <c r="AB54" s="587"/>
      <c r="AC54" s="587"/>
      <c r="AD54" s="587"/>
      <c r="AE54" s="587"/>
      <c r="AF54" s="587"/>
      <c r="AG54" s="587"/>
      <c r="AH54" s="587"/>
      <c r="AI54" s="587"/>
      <c r="AJ54" s="587"/>
      <c r="AK54" s="587"/>
      <c r="AL54" s="587"/>
      <c r="AM54" s="587"/>
      <c r="AN54" s="161"/>
    </row>
    <row r="55" spans="1:40" ht="5.0999999999999996" customHeight="1">
      <c r="A55" s="161"/>
      <c r="B55" s="221"/>
      <c r="C55" s="247">
        <v>2</v>
      </c>
      <c r="D55" s="247"/>
      <c r="E55" s="247">
        <v>3</v>
      </c>
      <c r="F55" s="247"/>
      <c r="G55" s="247"/>
      <c r="H55" s="247"/>
      <c r="I55" s="247">
        <v>4</v>
      </c>
      <c r="J55" s="247"/>
      <c r="K55" s="247"/>
      <c r="L55" s="247"/>
      <c r="M55" s="247"/>
      <c r="N55" s="247"/>
      <c r="O55" s="247">
        <v>5</v>
      </c>
      <c r="P55" s="247"/>
      <c r="Q55" s="247"/>
      <c r="R55" s="247"/>
      <c r="S55" s="247"/>
      <c r="T55" s="247"/>
      <c r="U55" s="247">
        <v>6</v>
      </c>
      <c r="V55" s="247"/>
      <c r="W55" s="247"/>
      <c r="X55" s="247"/>
      <c r="Y55" s="247"/>
      <c r="Z55" s="247"/>
      <c r="AA55" s="247">
        <v>7</v>
      </c>
      <c r="AB55" s="247"/>
      <c r="AC55" s="247"/>
      <c r="AD55" s="247"/>
      <c r="AE55" s="247"/>
      <c r="AF55" s="247"/>
      <c r="AG55" s="247">
        <v>8</v>
      </c>
      <c r="AH55" s="247"/>
      <c r="AI55" s="247"/>
      <c r="AJ55" s="247"/>
      <c r="AK55" s="247"/>
      <c r="AL55" s="247">
        <v>9</v>
      </c>
      <c r="AM55" s="276"/>
      <c r="AN55" s="161"/>
    </row>
    <row r="56" spans="1:40" ht="15" customHeight="1">
      <c r="A56" s="162" t="s">
        <v>374</v>
      </c>
      <c r="B56" s="244"/>
      <c r="C56" s="245"/>
      <c r="D56" s="245"/>
      <c r="E56" s="245"/>
      <c r="F56" s="246"/>
      <c r="G56" s="245"/>
      <c r="H56" s="247"/>
      <c r="I56" s="247"/>
      <c r="J56" s="247"/>
      <c r="K56" s="247"/>
      <c r="L56" s="247"/>
      <c r="M56" s="247"/>
      <c r="N56" s="247"/>
      <c r="O56" s="247"/>
      <c r="P56" s="247"/>
      <c r="Q56" s="247"/>
      <c r="R56" s="247">
        <v>6</v>
      </c>
      <c r="S56" s="247"/>
      <c r="T56" s="247"/>
      <c r="U56" s="247"/>
      <c r="V56" s="247"/>
      <c r="W56" s="247"/>
      <c r="X56" s="247">
        <v>7</v>
      </c>
      <c r="Y56" s="247"/>
      <c r="Z56" s="247"/>
      <c r="AA56" s="247"/>
      <c r="AB56" s="247"/>
      <c r="AC56" s="247"/>
      <c r="AD56" s="247">
        <v>8</v>
      </c>
      <c r="AE56" s="247"/>
      <c r="AF56" s="247"/>
      <c r="AG56" s="248"/>
      <c r="AH56" s="248"/>
      <c r="AI56" s="248"/>
      <c r="AJ56" s="248">
        <v>9</v>
      </c>
      <c r="AK56" s="249"/>
      <c r="AL56" s="249"/>
      <c r="AM56" s="161"/>
    </row>
    <row r="57" spans="1:40" s="162" customFormat="1" ht="15" customHeight="1">
      <c r="A57" s="162" t="s">
        <v>375</v>
      </c>
      <c r="B57" s="250"/>
      <c r="C57" s="250"/>
      <c r="D57" s="250"/>
      <c r="E57" s="250"/>
      <c r="F57" s="250"/>
      <c r="G57" s="250"/>
      <c r="H57" s="218"/>
      <c r="I57" s="218"/>
      <c r="J57" s="218"/>
      <c r="K57" s="218"/>
      <c r="L57" s="218"/>
      <c r="M57" s="218"/>
    </row>
    <row r="58" spans="1:40" s="162" customFormat="1" ht="15" customHeight="1">
      <c r="A58" s="162" t="s">
        <v>376</v>
      </c>
      <c r="B58" s="250"/>
      <c r="C58" s="250"/>
      <c r="D58" s="250"/>
      <c r="E58" s="250"/>
      <c r="F58" s="250"/>
      <c r="G58" s="250"/>
      <c r="H58" s="218"/>
      <c r="I58" s="218"/>
      <c r="J58" s="218"/>
      <c r="K58" s="218"/>
      <c r="L58" s="218"/>
      <c r="M58" s="218"/>
    </row>
    <row r="59" spans="1:40" s="162" customFormat="1" ht="15" customHeight="1">
      <c r="A59" s="162" t="s">
        <v>377</v>
      </c>
      <c r="B59" s="250"/>
      <c r="C59" s="250"/>
      <c r="D59" s="250"/>
      <c r="E59" s="250"/>
      <c r="F59" s="250"/>
      <c r="G59" s="250"/>
      <c r="H59" s="218"/>
      <c r="I59" s="218"/>
      <c r="J59" s="218"/>
      <c r="K59" s="218"/>
      <c r="L59" s="218"/>
      <c r="M59" s="218"/>
    </row>
    <row r="60" spans="1:40" s="162" customFormat="1" ht="15" customHeight="1">
      <c r="A60" s="162" t="s">
        <v>378</v>
      </c>
      <c r="B60" s="250"/>
      <c r="C60" s="250"/>
      <c r="D60" s="250"/>
      <c r="E60" s="250"/>
      <c r="F60" s="250"/>
      <c r="G60" s="250"/>
      <c r="H60" s="218"/>
      <c r="I60" s="218"/>
      <c r="J60" s="218"/>
      <c r="K60" s="218"/>
      <c r="L60" s="218"/>
      <c r="M60" s="218"/>
    </row>
    <row r="61" spans="1:40" ht="15" customHeight="1">
      <c r="A61" s="162" t="s">
        <v>379</v>
      </c>
      <c r="B61" s="163"/>
      <c r="C61" s="162"/>
      <c r="D61" s="162"/>
      <c r="E61" s="162"/>
      <c r="F61" s="162"/>
      <c r="G61" s="162"/>
    </row>
    <row r="62" spans="1:40" ht="15" customHeight="1">
      <c r="A62" s="162" t="s">
        <v>380</v>
      </c>
      <c r="B62" s="163"/>
      <c r="C62" s="162"/>
      <c r="D62" s="162"/>
      <c r="E62" s="162"/>
      <c r="F62" s="162"/>
      <c r="G62" s="162"/>
    </row>
    <row r="63" spans="1:40" ht="15" customHeight="1">
      <c r="A63" s="162"/>
      <c r="B63" s="229" t="s">
        <v>381</v>
      </c>
      <c r="C63" s="573" t="s">
        <v>382</v>
      </c>
      <c r="D63" s="573"/>
      <c r="E63" s="573"/>
      <c r="F63" s="162"/>
      <c r="G63" s="162"/>
    </row>
    <row r="64" spans="1:40" ht="15" customHeight="1">
      <c r="A64" s="162"/>
      <c r="B64" s="251" t="s">
        <v>383</v>
      </c>
      <c r="C64" s="567" t="s">
        <v>384</v>
      </c>
      <c r="D64" s="567"/>
      <c r="E64" s="567"/>
      <c r="F64" s="162"/>
      <c r="G64" s="162"/>
    </row>
    <row r="65" spans="1:7" ht="15" customHeight="1">
      <c r="A65" s="162"/>
      <c r="B65" s="251" t="s">
        <v>385</v>
      </c>
      <c r="C65" s="567" t="s">
        <v>386</v>
      </c>
      <c r="D65" s="567"/>
      <c r="E65" s="567"/>
      <c r="F65" s="162"/>
      <c r="G65" s="162"/>
    </row>
    <row r="66" spans="1:7" ht="15" customHeight="1">
      <c r="A66" s="162"/>
      <c r="B66" s="251" t="s">
        <v>387</v>
      </c>
      <c r="C66" s="567" t="s">
        <v>388</v>
      </c>
      <c r="D66" s="567"/>
      <c r="E66" s="567"/>
      <c r="F66" s="162"/>
      <c r="G66" s="162"/>
    </row>
    <row r="67" spans="1:7" ht="15" customHeight="1">
      <c r="A67" s="162"/>
      <c r="B67" s="251" t="s">
        <v>389</v>
      </c>
      <c r="C67" s="567" t="s">
        <v>390</v>
      </c>
      <c r="D67" s="567"/>
      <c r="E67" s="567"/>
      <c r="F67" s="162"/>
      <c r="G67" s="162"/>
    </row>
    <row r="68" spans="1:7" ht="15" customHeight="1">
      <c r="A68" s="162"/>
      <c r="B68" s="162" t="s">
        <v>391</v>
      </c>
      <c r="C68" s="162"/>
      <c r="D68" s="162"/>
      <c r="E68" s="162"/>
      <c r="F68" s="162"/>
      <c r="G68" s="162"/>
    </row>
    <row r="69" spans="1:7" ht="15" customHeight="1">
      <c r="A69" s="162"/>
      <c r="B69" s="162" t="s">
        <v>392</v>
      </c>
      <c r="C69" s="162"/>
      <c r="D69" s="162"/>
      <c r="E69" s="162"/>
      <c r="F69" s="162"/>
      <c r="G69" s="162"/>
    </row>
    <row r="70" spans="1:7" ht="15" customHeight="1">
      <c r="A70" s="162"/>
      <c r="B70" s="162" t="s">
        <v>393</v>
      </c>
      <c r="C70" s="162"/>
      <c r="D70" s="162"/>
      <c r="E70" s="162"/>
      <c r="F70" s="162"/>
      <c r="G70" s="162"/>
    </row>
    <row r="71" spans="1:7" ht="15" customHeight="1">
      <c r="A71" s="162" t="s">
        <v>394</v>
      </c>
      <c r="B71" s="163"/>
      <c r="C71" s="162"/>
      <c r="D71" s="162"/>
      <c r="E71" s="162"/>
      <c r="F71" s="162"/>
      <c r="G71" s="162"/>
    </row>
    <row r="72" spans="1:7" ht="15" customHeight="1">
      <c r="A72" s="162" t="s">
        <v>395</v>
      </c>
      <c r="B72" s="163"/>
      <c r="C72" s="162"/>
      <c r="D72" s="162"/>
      <c r="E72" s="162"/>
      <c r="F72" s="162"/>
      <c r="G72" s="162"/>
    </row>
    <row r="73" spans="1:7" ht="15" customHeight="1">
      <c r="A73" s="162" t="s">
        <v>396</v>
      </c>
      <c r="B73" s="163"/>
      <c r="C73" s="162"/>
      <c r="D73" s="162"/>
      <c r="E73" s="162"/>
      <c r="F73" s="162"/>
      <c r="G73" s="162"/>
    </row>
    <row r="74" spans="1:7" ht="15" customHeight="1">
      <c r="A74" s="162" t="s">
        <v>397</v>
      </c>
      <c r="B74" s="163"/>
      <c r="C74" s="162"/>
      <c r="D74" s="162"/>
      <c r="E74" s="162"/>
      <c r="F74" s="162"/>
      <c r="G74" s="162"/>
    </row>
    <row r="75" spans="1:7" ht="15" customHeight="1">
      <c r="A75" s="162" t="s">
        <v>398</v>
      </c>
      <c r="B75" s="163"/>
      <c r="C75" s="162"/>
      <c r="D75" s="162"/>
      <c r="E75" s="162"/>
      <c r="F75" s="162"/>
      <c r="G75" s="162"/>
    </row>
    <row r="76" spans="1:7" ht="15" customHeight="1">
      <c r="A76" s="162" t="s">
        <v>399</v>
      </c>
      <c r="B76" s="163"/>
      <c r="C76" s="162"/>
      <c r="D76" s="162"/>
      <c r="E76" s="162"/>
      <c r="F76" s="162"/>
      <c r="G76" s="162"/>
    </row>
    <row r="77" spans="1:7" ht="15" customHeight="1">
      <c r="A77" s="162"/>
      <c r="B77" s="162" t="s">
        <v>400</v>
      </c>
      <c r="C77" s="162"/>
      <c r="D77" s="162"/>
      <c r="E77" s="162"/>
      <c r="F77" s="162"/>
      <c r="G77" s="162"/>
    </row>
    <row r="78" spans="1:7" ht="15" customHeight="1">
      <c r="A78" s="162"/>
      <c r="B78" s="162" t="s">
        <v>401</v>
      </c>
      <c r="C78" s="162"/>
      <c r="D78" s="162"/>
      <c r="E78" s="162"/>
      <c r="F78" s="162"/>
      <c r="G78" s="162"/>
    </row>
    <row r="79" spans="1:7" ht="15" customHeight="1">
      <c r="A79" s="162" t="s">
        <v>402</v>
      </c>
      <c r="B79" s="163"/>
      <c r="C79" s="162"/>
      <c r="D79" s="162"/>
      <c r="E79" s="162"/>
      <c r="F79" s="162"/>
      <c r="G79" s="162"/>
    </row>
    <row r="80" spans="1:7" ht="15" customHeight="1">
      <c r="A80" s="162" t="s">
        <v>403</v>
      </c>
      <c r="B80" s="163"/>
      <c r="C80" s="162"/>
      <c r="D80" s="162"/>
      <c r="E80" s="162"/>
      <c r="F80" s="162"/>
      <c r="G80" s="162"/>
    </row>
    <row r="81" spans="1:7" ht="15" customHeight="1">
      <c r="A81" s="162" t="s">
        <v>404</v>
      </c>
      <c r="B81" s="163"/>
      <c r="C81" s="162"/>
      <c r="D81" s="162"/>
      <c r="E81" s="162"/>
      <c r="F81" s="162"/>
      <c r="G81" s="162"/>
    </row>
    <row r="82" spans="1:7" ht="15" customHeight="1">
      <c r="A82" s="162" t="s">
        <v>405</v>
      </c>
      <c r="B82" s="163"/>
      <c r="C82" s="162"/>
      <c r="D82" s="162"/>
      <c r="E82" s="162"/>
      <c r="F82" s="162"/>
      <c r="G82" s="162"/>
    </row>
    <row r="83" spans="1:7" ht="15" customHeight="1">
      <c r="A83" s="162" t="s">
        <v>406</v>
      </c>
      <c r="B83" s="163"/>
      <c r="C83" s="162"/>
      <c r="D83" s="162"/>
      <c r="E83" s="162"/>
      <c r="F83" s="162"/>
      <c r="G83" s="162"/>
    </row>
    <row r="84" spans="1:7" ht="15" customHeight="1">
      <c r="A84" s="162" t="s">
        <v>407</v>
      </c>
      <c r="B84" s="163"/>
      <c r="C84" s="162"/>
      <c r="D84" s="162"/>
      <c r="E84" s="162"/>
      <c r="F84" s="162"/>
      <c r="G84" s="162"/>
    </row>
    <row r="85" spans="1:7" ht="15" customHeight="1">
      <c r="A85" s="162" t="s">
        <v>408</v>
      </c>
      <c r="B85" s="163"/>
      <c r="C85" s="162"/>
      <c r="D85" s="162"/>
      <c r="E85" s="162"/>
      <c r="F85" s="162"/>
      <c r="G85" s="162"/>
    </row>
    <row r="86" spans="1:7" ht="15" customHeight="1">
      <c r="A86" s="162" t="s">
        <v>409</v>
      </c>
      <c r="B86" s="163"/>
      <c r="C86" s="162"/>
      <c r="D86" s="162"/>
      <c r="E86" s="162"/>
      <c r="F86" s="162"/>
      <c r="G86" s="162"/>
    </row>
  </sheetData>
  <mergeCells count="13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39:C39"/>
    <mergeCell ref="F39:H39"/>
    <mergeCell ref="I39:K39"/>
    <mergeCell ref="M39:AG39"/>
    <mergeCell ref="AH39:AL39"/>
    <mergeCell ref="AM39:AN39"/>
    <mergeCell ref="AM28:AN28"/>
    <mergeCell ref="AM29:AN29"/>
    <mergeCell ref="AM30:AN30"/>
    <mergeCell ref="A31:E31"/>
    <mergeCell ref="AM31:AN32"/>
    <mergeCell ref="A32:E32"/>
    <mergeCell ref="A41:C41"/>
    <mergeCell ref="F41:H41"/>
    <mergeCell ref="I41:K41"/>
    <mergeCell ref="Q41:AG41"/>
    <mergeCell ref="AH41:AI41"/>
    <mergeCell ref="AK41:AL41"/>
    <mergeCell ref="A42:C42"/>
    <mergeCell ref="A40:C40"/>
    <mergeCell ref="F40:H40"/>
    <mergeCell ref="I40:K40"/>
    <mergeCell ref="M40:M42"/>
    <mergeCell ref="N40:P42"/>
    <mergeCell ref="Q40:AG40"/>
    <mergeCell ref="F42:H42"/>
    <mergeCell ref="I42:K42"/>
    <mergeCell ref="Q42:AG42"/>
    <mergeCell ref="AH42:AI42"/>
    <mergeCell ref="AK42:AL42"/>
    <mergeCell ref="N43:AG43"/>
    <mergeCell ref="AH43:AL43"/>
    <mergeCell ref="AM43:AN43"/>
    <mergeCell ref="I44:K44"/>
    <mergeCell ref="X44:Y44"/>
    <mergeCell ref="AH40:AI40"/>
    <mergeCell ref="AK40:AL40"/>
    <mergeCell ref="AM40:AN42"/>
    <mergeCell ref="M47:AN47"/>
    <mergeCell ref="C50:D50"/>
    <mergeCell ref="E50:H50"/>
    <mergeCell ref="I50:N50"/>
    <mergeCell ref="O50:T50"/>
    <mergeCell ref="U50:Z50"/>
    <mergeCell ref="AA50:AF50"/>
    <mergeCell ref="AG50:AK50"/>
    <mergeCell ref="AL50:AM50"/>
    <mergeCell ref="F52:H52"/>
    <mergeCell ref="I52:K52"/>
    <mergeCell ref="L52:N52"/>
    <mergeCell ref="O52:Q52"/>
    <mergeCell ref="R52:T52"/>
    <mergeCell ref="F51:H51"/>
    <mergeCell ref="I51:K51"/>
    <mergeCell ref="L51:N51"/>
    <mergeCell ref="O51:Q51"/>
    <mergeCell ref="R51:T51"/>
    <mergeCell ref="U52:W52"/>
    <mergeCell ref="X52:Z52"/>
    <mergeCell ref="AA52:AC52"/>
    <mergeCell ref="AD52:AF52"/>
    <mergeCell ref="AG52:AI52"/>
    <mergeCell ref="AJ52:AK52"/>
    <mergeCell ref="X51:Z51"/>
    <mergeCell ref="AA51:AC51"/>
    <mergeCell ref="AD51:AF51"/>
    <mergeCell ref="AG51:AI51"/>
    <mergeCell ref="AJ51:AK51"/>
    <mergeCell ref="U51:W51"/>
    <mergeCell ref="C66:E66"/>
    <mergeCell ref="C67:E67"/>
    <mergeCell ref="AA54:AF54"/>
    <mergeCell ref="AG54:AK54"/>
    <mergeCell ref="AL54:AM54"/>
    <mergeCell ref="C63:E63"/>
    <mergeCell ref="C64:E64"/>
    <mergeCell ref="C65:E65"/>
    <mergeCell ref="X53:Z53"/>
    <mergeCell ref="AA53:AC53"/>
    <mergeCell ref="AD53:AF53"/>
    <mergeCell ref="AG53:AI53"/>
    <mergeCell ref="AJ53:AK53"/>
    <mergeCell ref="C54:D54"/>
    <mergeCell ref="E54:H54"/>
    <mergeCell ref="I54:N54"/>
    <mergeCell ref="O54:T54"/>
    <mergeCell ref="U54:Z54"/>
    <mergeCell ref="F53:H53"/>
    <mergeCell ref="I53:K53"/>
    <mergeCell ref="L53:N53"/>
    <mergeCell ref="O53:Q53"/>
    <mergeCell ref="R53:T53"/>
    <mergeCell ref="U53:W53"/>
  </mergeCells>
  <phoneticPr fontId="4"/>
  <dataValidations count="8">
    <dataValidation allowBlank="1" showInputMessage="1" sqref="B11:B12" xr:uid="{CB427DC6-73A8-4F55-A7FD-3D393188EF91}"/>
    <dataValidation type="list" allowBlank="1" showInputMessage="1" showErrorMessage="1" sqref="M40:M43 X44:Y44" xr:uid="{59D8C7A1-3089-49B1-9717-258C4CF8C288}">
      <formula1>"○"</formula1>
    </dataValidation>
    <dataValidation type="list" allowBlank="1" showInputMessage="1" showErrorMessage="1" sqref="C11:C30" xr:uid="{951F9BBF-A1A5-49E8-81F1-6AFD855F8FD5}">
      <formula1>"A,B,C,D"</formula1>
    </dataValidation>
    <dataValidation operator="greaterThanOrEqual" allowBlank="1" showInputMessage="1" showErrorMessage="1" sqref="X38 I47:I48 U38 I34:I37 L34:L36 L47:L48" xr:uid="{860FD989-0A66-43B8-940E-F0E630C9A710}"/>
    <dataValidation type="whole" operator="greaterThanOrEqual" allowBlank="1" showInputMessage="1" showErrorMessage="1" sqref="D40:F41" xr:uid="{1DFF335C-C12A-4ABE-82A7-50B21E495294}">
      <formula1>0</formula1>
    </dataValidation>
    <dataValidation type="list" allowBlank="1" showInputMessage="1" showErrorMessage="1" sqref="AK4:AN4" xr:uid="{BCE6F13D-118B-4427-95A2-DB01D36DEDFE}">
      <formula1>"予定,実績"</formula1>
    </dataValidation>
    <dataValidation type="list" allowBlank="1" showInputMessage="1" showErrorMessage="1" sqref="AK3:AN3" xr:uid="{F9EA110B-2875-4CE0-82EE-848133AB9087}">
      <formula1>"４週,歴月"</formula1>
    </dataValidation>
    <dataValidation type="list" allowBlank="1" showInputMessage="1" sqref="B13:B30" xr:uid="{AD96DF7A-40B0-4AFC-A295-562BEBE44C8F}">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rowBreaks count="1" manualBreakCount="1">
    <brk id="36"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68360-29FD-4AFE-8D66-14DF898FEEEB}">
  <dimension ref="A1:AN83"/>
  <sheetViews>
    <sheetView showGridLines="0" view="pageBreakPreview" zoomScaleNormal="100" zoomScaleSheetLayoutView="100" workbookViewId="0"/>
  </sheetViews>
  <sheetFormatPr defaultColWidth="9.125" defaultRowHeight="21" customHeight="1"/>
  <cols>
    <col min="1" max="1" width="2.875" style="221" customWidth="1"/>
    <col min="2" max="2" width="16.625" style="216" customWidth="1"/>
    <col min="3" max="3" width="8" style="221" customWidth="1"/>
    <col min="4" max="5" width="8.5" style="221" customWidth="1"/>
    <col min="6" max="36" width="2.875" style="221" customWidth="1"/>
    <col min="37" max="37" width="7.375" style="221" customWidth="1"/>
    <col min="38" max="39" width="8.5" style="221" customWidth="1"/>
    <col min="40" max="40" width="6.25" style="221" customWidth="1"/>
    <col min="41" max="16384" width="9.125" style="221"/>
  </cols>
  <sheetData>
    <row r="1" spans="1:40" ht="24.95" customHeight="1">
      <c r="A1" s="215" t="s">
        <v>551</v>
      </c>
      <c r="C1" s="217"/>
      <c r="D1" s="217"/>
      <c r="E1" s="217"/>
      <c r="F1" s="217"/>
      <c r="G1" s="217"/>
      <c r="H1" s="217"/>
      <c r="I1" s="217"/>
      <c r="J1" s="217"/>
      <c r="K1" s="217"/>
      <c r="L1" s="217"/>
      <c r="M1" s="217"/>
      <c r="N1" s="217"/>
      <c r="O1" s="217"/>
      <c r="P1" s="217"/>
      <c r="Q1" s="217"/>
      <c r="R1" s="217"/>
      <c r="S1" s="217"/>
      <c r="T1" s="217"/>
      <c r="U1" s="217"/>
      <c r="V1" s="217"/>
      <c r="W1" s="217"/>
      <c r="X1" s="218"/>
      <c r="Y1" s="218"/>
      <c r="Z1" s="161"/>
      <c r="AA1" s="161"/>
      <c r="AB1" s="161"/>
      <c r="AC1" s="161"/>
      <c r="AD1" s="219"/>
      <c r="AE1" s="219"/>
      <c r="AF1" s="219"/>
      <c r="AG1" s="219"/>
      <c r="AH1" s="219"/>
      <c r="AI1" s="220" t="s">
        <v>356</v>
      </c>
      <c r="AJ1" s="220"/>
      <c r="AK1" s="583" t="s">
        <v>451</v>
      </c>
      <c r="AL1" s="583"/>
      <c r="AM1" s="583"/>
      <c r="AN1" s="583"/>
    </row>
    <row r="2" spans="1:40" ht="18" customHeight="1">
      <c r="A2" s="161"/>
      <c r="B2" s="222"/>
      <c r="C2" s="222"/>
      <c r="D2" s="222"/>
      <c r="E2" s="222"/>
      <c r="F2" s="222"/>
      <c r="G2" s="222"/>
      <c r="H2" s="222"/>
      <c r="I2" s="222"/>
      <c r="J2" s="222"/>
      <c r="K2" s="222"/>
      <c r="L2" s="222"/>
      <c r="M2" s="584"/>
      <c r="N2" s="584"/>
      <c r="O2" s="584"/>
      <c r="P2" s="584"/>
      <c r="Q2" s="585" t="s">
        <v>154</v>
      </c>
      <c r="R2" s="585"/>
      <c r="S2" s="584">
        <v>4</v>
      </c>
      <c r="T2" s="584"/>
      <c r="U2" s="585" t="s">
        <v>275</v>
      </c>
      <c r="V2" s="585"/>
      <c r="W2" s="222"/>
      <c r="X2" s="222"/>
      <c r="Y2" s="222"/>
      <c r="Z2" s="161"/>
      <c r="AA2" s="161"/>
      <c r="AC2" s="220"/>
      <c r="AD2" s="222"/>
      <c r="AE2" s="222"/>
      <c r="AF2" s="222"/>
      <c r="AG2" s="222"/>
      <c r="AH2" s="222"/>
      <c r="AI2" s="220" t="s">
        <v>357</v>
      </c>
      <c r="AJ2" s="220"/>
      <c r="AK2" s="586"/>
      <c r="AL2" s="586"/>
      <c r="AM2" s="586"/>
      <c r="AN2" s="586"/>
    </row>
    <row r="3" spans="1:40" ht="18" customHeight="1">
      <c r="A3" s="223"/>
      <c r="B3" s="223"/>
      <c r="C3" s="223"/>
      <c r="D3" s="223"/>
      <c r="E3" s="223"/>
      <c r="F3" s="223"/>
      <c r="G3" s="223"/>
      <c r="H3" s="223"/>
      <c r="I3" s="223"/>
      <c r="J3" s="223"/>
      <c r="K3" s="223"/>
      <c r="L3" s="223"/>
      <c r="M3" s="223"/>
      <c r="N3" s="223"/>
      <c r="O3" s="223"/>
      <c r="P3" s="223"/>
      <c r="Q3" s="223"/>
      <c r="R3" s="223"/>
      <c r="S3" s="223"/>
      <c r="T3" s="223"/>
      <c r="U3" s="223"/>
      <c r="V3" s="223"/>
      <c r="W3" s="223"/>
      <c r="Y3" s="224"/>
      <c r="Z3" s="224"/>
      <c r="AA3" s="224"/>
      <c r="AB3" s="161"/>
      <c r="AC3" s="224"/>
      <c r="AD3" s="224"/>
      <c r="AE3" s="224"/>
      <c r="AF3" s="224"/>
      <c r="AG3" s="224"/>
      <c r="AH3" s="224"/>
      <c r="AI3" s="225" t="s">
        <v>358</v>
      </c>
      <c r="AJ3" s="220"/>
      <c r="AK3" s="576"/>
      <c r="AL3" s="576"/>
      <c r="AM3" s="576"/>
      <c r="AN3" s="576"/>
    </row>
    <row r="4" spans="1:40" ht="18" customHeight="1">
      <c r="A4" s="223"/>
      <c r="B4" s="223"/>
      <c r="C4" s="223"/>
      <c r="D4" s="223"/>
      <c r="E4" s="223"/>
      <c r="F4" s="223"/>
      <c r="G4" s="223"/>
      <c r="H4" s="223"/>
      <c r="I4" s="223"/>
      <c r="J4" s="223"/>
      <c r="K4" s="223"/>
      <c r="L4" s="223"/>
      <c r="M4" s="223"/>
      <c r="N4" s="223"/>
      <c r="O4" s="223"/>
      <c r="P4" s="223"/>
      <c r="Q4" s="223"/>
      <c r="R4" s="223"/>
      <c r="S4" s="223"/>
      <c r="T4" s="223"/>
      <c r="U4" s="223"/>
      <c r="V4" s="223"/>
      <c r="W4" s="223"/>
      <c r="Y4" s="224"/>
      <c r="Z4" s="224"/>
      <c r="AA4" s="224"/>
      <c r="AB4" s="161"/>
      <c r="AC4" s="224"/>
      <c r="AD4" s="224"/>
      <c r="AE4" s="224"/>
      <c r="AF4" s="224"/>
      <c r="AG4" s="224"/>
      <c r="AH4" s="224"/>
      <c r="AI4" s="225" t="s">
        <v>359</v>
      </c>
      <c r="AJ4" s="220"/>
      <c r="AK4" s="576"/>
      <c r="AL4" s="576"/>
      <c r="AM4" s="576"/>
      <c r="AN4" s="576"/>
    </row>
    <row r="5" spans="1:40" ht="18" customHeight="1">
      <c r="A5" s="223"/>
      <c r="B5" s="223"/>
      <c r="C5" s="223"/>
      <c r="D5" s="223"/>
      <c r="E5" s="223"/>
      <c r="F5" s="223"/>
      <c r="G5" s="223"/>
      <c r="H5" s="223"/>
      <c r="I5" s="223"/>
      <c r="J5" s="223"/>
      <c r="K5" s="223"/>
      <c r="L5" s="223"/>
      <c r="M5" s="223"/>
      <c r="N5" s="223"/>
      <c r="O5" s="223"/>
      <c r="P5" s="223"/>
      <c r="Q5" s="223"/>
      <c r="R5" s="223"/>
      <c r="S5" s="223"/>
      <c r="U5" s="223"/>
      <c r="V5" s="223"/>
      <c r="W5" s="223"/>
      <c r="Y5" s="224"/>
      <c r="Z5" s="224"/>
      <c r="AA5" s="224"/>
      <c r="AB5" s="161"/>
      <c r="AC5" s="224"/>
      <c r="AD5" s="224"/>
      <c r="AE5" s="224"/>
      <c r="AF5" s="224"/>
      <c r="AG5" s="225" t="s">
        <v>360</v>
      </c>
      <c r="AH5" s="629"/>
      <c r="AI5" s="629"/>
      <c r="AJ5" s="629"/>
      <c r="AK5" s="224" t="s">
        <v>361</v>
      </c>
      <c r="AL5" s="252"/>
      <c r="AM5" s="224" t="s">
        <v>362</v>
      </c>
      <c r="AN5" s="161"/>
    </row>
    <row r="6" spans="1:40" ht="9.9499999999999993" customHeight="1">
      <c r="A6" s="161"/>
      <c r="B6" s="227"/>
      <c r="C6" s="227"/>
      <c r="D6" s="227"/>
      <c r="E6" s="227"/>
      <c r="F6" s="227"/>
      <c r="G6" s="227"/>
      <c r="H6" s="227"/>
      <c r="I6" s="227"/>
      <c r="J6" s="227"/>
      <c r="K6" s="227"/>
      <c r="L6" s="227"/>
      <c r="M6" s="227"/>
      <c r="N6" s="227"/>
      <c r="O6" s="227"/>
      <c r="P6" s="227"/>
      <c r="Q6" s="227"/>
      <c r="R6" s="227"/>
      <c r="S6" s="227"/>
      <c r="T6" s="227"/>
      <c r="U6" s="227"/>
      <c r="V6" s="227"/>
      <c r="W6" s="227"/>
      <c r="X6" s="222"/>
      <c r="Y6" s="222"/>
      <c r="Z6" s="222"/>
      <c r="AA6" s="222"/>
      <c r="AB6" s="222"/>
      <c r="AC6" s="222"/>
      <c r="AD6" s="222"/>
      <c r="AE6" s="222"/>
      <c r="AF6" s="222"/>
      <c r="AG6" s="222"/>
      <c r="AH6" s="222"/>
      <c r="AI6" s="222"/>
      <c r="AJ6" s="222"/>
      <c r="AK6" s="222"/>
      <c r="AL6" s="222"/>
      <c r="AM6" s="161"/>
      <c r="AN6" s="161"/>
    </row>
    <row r="7" spans="1:40" ht="15" customHeight="1">
      <c r="A7" s="571" t="s">
        <v>363</v>
      </c>
      <c r="B7" s="625" t="s">
        <v>364</v>
      </c>
      <c r="C7" s="578" t="s">
        <v>365</v>
      </c>
      <c r="D7" s="573" t="s">
        <v>366</v>
      </c>
      <c r="E7" s="569" t="s">
        <v>367</v>
      </c>
      <c r="F7" s="581" t="s">
        <v>368</v>
      </c>
      <c r="G7" s="581"/>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1"/>
      <c r="AG7" s="581"/>
      <c r="AH7" s="581"/>
      <c r="AI7" s="581"/>
      <c r="AJ7" s="581"/>
      <c r="AK7" s="582" t="s">
        <v>369</v>
      </c>
      <c r="AL7" s="574" t="s">
        <v>370</v>
      </c>
      <c r="AM7" s="575" t="s">
        <v>371</v>
      </c>
      <c r="AN7" s="575"/>
    </row>
    <row r="8" spans="1:40" ht="15" customHeight="1">
      <c r="A8" s="571"/>
      <c r="B8" s="626"/>
      <c r="C8" s="579"/>
      <c r="D8" s="573"/>
      <c r="E8" s="569"/>
      <c r="F8" s="573" t="s">
        <v>216</v>
      </c>
      <c r="G8" s="573"/>
      <c r="H8" s="573"/>
      <c r="I8" s="573"/>
      <c r="J8" s="573"/>
      <c r="K8" s="573"/>
      <c r="L8" s="573"/>
      <c r="M8" s="573" t="s">
        <v>217</v>
      </c>
      <c r="N8" s="573"/>
      <c r="O8" s="573"/>
      <c r="P8" s="573"/>
      <c r="Q8" s="573"/>
      <c r="R8" s="573"/>
      <c r="S8" s="573"/>
      <c r="T8" s="573" t="s">
        <v>218</v>
      </c>
      <c r="U8" s="573"/>
      <c r="V8" s="573"/>
      <c r="W8" s="573"/>
      <c r="X8" s="573"/>
      <c r="Y8" s="573"/>
      <c r="Z8" s="573"/>
      <c r="AA8" s="573" t="s">
        <v>219</v>
      </c>
      <c r="AB8" s="573"/>
      <c r="AC8" s="573"/>
      <c r="AD8" s="573"/>
      <c r="AE8" s="573"/>
      <c r="AF8" s="573"/>
      <c r="AG8" s="573"/>
      <c r="AH8" s="573" t="s">
        <v>372</v>
      </c>
      <c r="AI8" s="573"/>
      <c r="AJ8" s="573"/>
      <c r="AK8" s="582"/>
      <c r="AL8" s="574"/>
      <c r="AM8" s="575"/>
      <c r="AN8" s="575"/>
    </row>
    <row r="9" spans="1:40" ht="15" customHeight="1">
      <c r="A9" s="571"/>
      <c r="B9" s="627" t="s">
        <v>411</v>
      </c>
      <c r="C9" s="579"/>
      <c r="D9" s="573"/>
      <c r="E9" s="569"/>
      <c r="F9" s="231">
        <f>DATE($M$2,$S$2,1)</f>
        <v>92</v>
      </c>
      <c r="G9" s="231">
        <f>DATE($M$2,$S$2,2)</f>
        <v>93</v>
      </c>
      <c r="H9" s="231">
        <f>DATE($M$2,$S$2,3)</f>
        <v>94</v>
      </c>
      <c r="I9" s="231">
        <f>DATE($M$2,$S$2,4)</f>
        <v>95</v>
      </c>
      <c r="J9" s="231">
        <f>DATE($M$2,$S$2,5)</f>
        <v>96</v>
      </c>
      <c r="K9" s="231">
        <f>DATE($M$2,$S$2,6)</f>
        <v>97</v>
      </c>
      <c r="L9" s="231">
        <f>DATE($M$2,$S$2,7)</f>
        <v>98</v>
      </c>
      <c r="M9" s="231">
        <f>DATE($M$2,$S$2,8)</f>
        <v>99</v>
      </c>
      <c r="N9" s="231">
        <f>DATE($M$2,$S$2,9)</f>
        <v>100</v>
      </c>
      <c r="O9" s="231">
        <f>DATE($M$2,$S$2,10)</f>
        <v>101</v>
      </c>
      <c r="P9" s="231">
        <f>DATE($M$2,$S$2,11)</f>
        <v>102</v>
      </c>
      <c r="Q9" s="231">
        <f>DATE($M$2,$S$2,12)</f>
        <v>103</v>
      </c>
      <c r="R9" s="231">
        <f>DATE($M$2,$S$2,13)</f>
        <v>104</v>
      </c>
      <c r="S9" s="231">
        <f>DATE($M$2,$S$2,14)</f>
        <v>105</v>
      </c>
      <c r="T9" s="231">
        <f>DATE($M$2,$S$2,15)</f>
        <v>106</v>
      </c>
      <c r="U9" s="231">
        <f>DATE($M$2,$S$2,16)</f>
        <v>107</v>
      </c>
      <c r="V9" s="231">
        <f>DATE($M$2,$S$2,17)</f>
        <v>108</v>
      </c>
      <c r="W9" s="231">
        <f>DATE($M$2,$S$2,18)</f>
        <v>109</v>
      </c>
      <c r="X9" s="231">
        <f>DATE($M$2,$S$2,19)</f>
        <v>110</v>
      </c>
      <c r="Y9" s="231">
        <f>DATE($M$2,$S$2,20)</f>
        <v>111</v>
      </c>
      <c r="Z9" s="231">
        <f>DATE($M$2,$S$2,21)</f>
        <v>112</v>
      </c>
      <c r="AA9" s="231">
        <f>DATE($M$2,$S$2,22)</f>
        <v>113</v>
      </c>
      <c r="AB9" s="231">
        <f>DATE($M$2,$S$2,23)</f>
        <v>114</v>
      </c>
      <c r="AC9" s="231">
        <f>DATE($M$2,$S$2,24)</f>
        <v>115</v>
      </c>
      <c r="AD9" s="231">
        <f>DATE($M$2,$S$2,25)</f>
        <v>116</v>
      </c>
      <c r="AE9" s="231">
        <f>DATE($M$2,$S$2,26)</f>
        <v>117</v>
      </c>
      <c r="AF9" s="231">
        <f>DATE($M$2,$S$2,27)</f>
        <v>118</v>
      </c>
      <c r="AG9" s="231">
        <f>DATE($M$2,$S$2,28)</f>
        <v>119</v>
      </c>
      <c r="AH9" s="231">
        <f>IF(DAY(EOMONTH(F9,0))&lt;29,"",DATE($M$2,$S$2,29))</f>
        <v>120</v>
      </c>
      <c r="AI9" s="231">
        <f>IF(DAY(EOMONTH(F9,0))&lt;30,"",DATE($M$2,$S$2,30))</f>
        <v>121</v>
      </c>
      <c r="AJ9" s="231" t="str">
        <f>IF(DAY(EOMONTH(F9,0))&lt;31,"",DATE($M$2,$S$2,31))</f>
        <v/>
      </c>
      <c r="AK9" s="582"/>
      <c r="AL9" s="574"/>
      <c r="AM9" s="575"/>
      <c r="AN9" s="575"/>
    </row>
    <row r="10" spans="1:40" ht="15" customHeight="1">
      <c r="A10" s="571"/>
      <c r="B10" s="628"/>
      <c r="C10" s="580"/>
      <c r="D10" s="573"/>
      <c r="E10" s="569"/>
      <c r="F10" s="232">
        <f>DATE($M$2,$S$2,1)</f>
        <v>92</v>
      </c>
      <c r="G10" s="232">
        <f>DATE($M$2,$S$2,2)</f>
        <v>93</v>
      </c>
      <c r="H10" s="232">
        <f>DATE($M$2,$S$2,3)</f>
        <v>94</v>
      </c>
      <c r="I10" s="232">
        <f>DATE($M$2,$S$2,4)</f>
        <v>95</v>
      </c>
      <c r="J10" s="232">
        <f>DATE($M$2,$S$2,5)</f>
        <v>96</v>
      </c>
      <c r="K10" s="232">
        <f>DATE($M$2,$S$2,6)</f>
        <v>97</v>
      </c>
      <c r="L10" s="232">
        <f>DATE($M$2,$S$2,7)</f>
        <v>98</v>
      </c>
      <c r="M10" s="232">
        <f>DATE($M$2,$S$2,8)</f>
        <v>99</v>
      </c>
      <c r="N10" s="232">
        <f>DATE($M$2,$S$2,9)</f>
        <v>100</v>
      </c>
      <c r="O10" s="232">
        <f>DATE($M$2,$S$2,10)</f>
        <v>101</v>
      </c>
      <c r="P10" s="232">
        <f>DATE($M$2,$S$2,11)</f>
        <v>102</v>
      </c>
      <c r="Q10" s="232">
        <f>DATE($M$2,$S$2,12)</f>
        <v>103</v>
      </c>
      <c r="R10" s="232">
        <f>DATE($M$2,$S$2,13)</f>
        <v>104</v>
      </c>
      <c r="S10" s="232">
        <f>DATE($M$2,$S$2,14)</f>
        <v>105</v>
      </c>
      <c r="T10" s="232">
        <f>DATE($M$2,$S$2,15)</f>
        <v>106</v>
      </c>
      <c r="U10" s="232">
        <f>DATE($M$2,$S$2,16)</f>
        <v>107</v>
      </c>
      <c r="V10" s="232">
        <f>DATE($M$2,$S$2,17)</f>
        <v>108</v>
      </c>
      <c r="W10" s="232">
        <f>DATE($M$2,$S$2,18)</f>
        <v>109</v>
      </c>
      <c r="X10" s="232">
        <f>DATE($M$2,$S$2,19)</f>
        <v>110</v>
      </c>
      <c r="Y10" s="232">
        <f>DATE($M$2,$S$2,20)</f>
        <v>111</v>
      </c>
      <c r="Z10" s="232">
        <f>DATE($M$2,$S$2,21)</f>
        <v>112</v>
      </c>
      <c r="AA10" s="232">
        <f>DATE($M$2,$S$2,22)</f>
        <v>113</v>
      </c>
      <c r="AB10" s="232">
        <f>DATE($M$2,$S$2,23)</f>
        <v>114</v>
      </c>
      <c r="AC10" s="232">
        <f>DATE($M$2,$S$2,24)</f>
        <v>115</v>
      </c>
      <c r="AD10" s="232">
        <f>DATE($M$2,$S$2,25)</f>
        <v>116</v>
      </c>
      <c r="AE10" s="232">
        <f>DATE($M$2,$S$2,26)</f>
        <v>117</v>
      </c>
      <c r="AF10" s="232">
        <f>DATE($M$2,$S$2,27)</f>
        <v>118</v>
      </c>
      <c r="AG10" s="232">
        <f>DATE($M$2,$S$2,28)</f>
        <v>119</v>
      </c>
      <c r="AH10" s="232">
        <f>IF(DAY(EOMONTH(F10,0))&lt;29,"",DATE($M$2,$S$2,29))</f>
        <v>120</v>
      </c>
      <c r="AI10" s="232">
        <f>IF(DAY(EOMONTH(F10,0))&lt;30,"",DATE($M$2,$S$2,30))</f>
        <v>121</v>
      </c>
      <c r="AJ10" s="232" t="str">
        <f>IF(DAY(EOMONTH(F10,0))&lt;31,"",DATE($M$2,$S$2,31))</f>
        <v/>
      </c>
      <c r="AK10" s="582"/>
      <c r="AL10" s="574"/>
      <c r="AM10" s="575"/>
      <c r="AN10" s="575"/>
    </row>
    <row r="11" spans="1:40" ht="18" customHeight="1">
      <c r="A11" s="228">
        <v>1</v>
      </c>
      <c r="B11" s="253" t="s">
        <v>412</v>
      </c>
      <c r="C11" s="234" t="s">
        <v>383</v>
      </c>
      <c r="D11" s="254"/>
      <c r="E11" s="255" t="s">
        <v>383</v>
      </c>
      <c r="F11" s="237"/>
      <c r="G11" s="237"/>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243"/>
      <c r="AL11" s="256"/>
      <c r="AM11" s="568"/>
      <c r="AN11" s="568"/>
    </row>
    <row r="12" spans="1:40" ht="18" customHeight="1">
      <c r="A12" s="228">
        <v>2</v>
      </c>
      <c r="B12" s="253" t="s">
        <v>413</v>
      </c>
      <c r="C12" s="234" t="s">
        <v>385</v>
      </c>
      <c r="D12" s="254"/>
      <c r="E12" s="255" t="s">
        <v>385</v>
      </c>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8">
        <f>+SUM(F12:AJ12)</f>
        <v>0</v>
      </c>
      <c r="AL12" s="239">
        <f t="shared" ref="AL12:AL30" si="0">IF($AK$3="４週",AK12/4,AK12/(DAY(EOMONTH($F$9,0))/7))</f>
        <v>0</v>
      </c>
      <c r="AM12" s="568"/>
      <c r="AN12" s="568"/>
    </row>
    <row r="13" spans="1:40" ht="18" customHeight="1">
      <c r="A13" s="228">
        <v>3</v>
      </c>
      <c r="B13" s="253" t="s">
        <v>413</v>
      </c>
      <c r="C13" s="234" t="s">
        <v>387</v>
      </c>
      <c r="D13" s="254"/>
      <c r="E13" s="255" t="s">
        <v>387</v>
      </c>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8">
        <f>+SUM(F13:AJ13)</f>
        <v>0</v>
      </c>
      <c r="AL13" s="239">
        <f t="shared" si="0"/>
        <v>0</v>
      </c>
      <c r="AM13" s="568"/>
      <c r="AN13" s="568"/>
    </row>
    <row r="14" spans="1:40" ht="18" customHeight="1">
      <c r="A14" s="228">
        <v>4</v>
      </c>
      <c r="B14" s="253" t="s">
        <v>414</v>
      </c>
      <c r="C14" s="234" t="s">
        <v>387</v>
      </c>
      <c r="D14" s="254"/>
      <c r="E14" s="255" t="s">
        <v>389</v>
      </c>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8">
        <f t="shared" ref="AK14:AK30" si="1">+SUM(F14:AJ14)</f>
        <v>0</v>
      </c>
      <c r="AL14" s="239">
        <f t="shared" si="0"/>
        <v>0</v>
      </c>
      <c r="AM14" s="568"/>
      <c r="AN14" s="568"/>
    </row>
    <row r="15" spans="1:40" ht="18" customHeight="1">
      <c r="A15" s="228">
        <v>5</v>
      </c>
      <c r="B15" s="253" t="s">
        <v>414</v>
      </c>
      <c r="C15" s="234" t="s">
        <v>387</v>
      </c>
      <c r="D15" s="254"/>
      <c r="E15" s="255" t="s">
        <v>415</v>
      </c>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8">
        <f t="shared" si="1"/>
        <v>0</v>
      </c>
      <c r="AL15" s="239">
        <f t="shared" si="0"/>
        <v>0</v>
      </c>
      <c r="AM15" s="568"/>
      <c r="AN15" s="568"/>
    </row>
    <row r="16" spans="1:40" ht="18" customHeight="1">
      <c r="A16" s="228">
        <v>6</v>
      </c>
      <c r="B16" s="253" t="s">
        <v>414</v>
      </c>
      <c r="C16" s="234" t="s">
        <v>389</v>
      </c>
      <c r="D16" s="254"/>
      <c r="E16" s="255" t="s">
        <v>416</v>
      </c>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8">
        <f t="shared" si="1"/>
        <v>0</v>
      </c>
      <c r="AL16" s="239">
        <f t="shared" si="0"/>
        <v>0</v>
      </c>
      <c r="AM16" s="568"/>
      <c r="AN16" s="568"/>
    </row>
    <row r="17" spans="1:40" ht="18" customHeight="1">
      <c r="A17" s="228">
        <v>7</v>
      </c>
      <c r="B17" s="253" t="s">
        <v>414</v>
      </c>
      <c r="C17" s="234" t="s">
        <v>389</v>
      </c>
      <c r="D17" s="254"/>
      <c r="E17" s="255" t="s">
        <v>417</v>
      </c>
      <c r="F17" s="237"/>
      <c r="G17" s="237"/>
      <c r="H17" s="237"/>
      <c r="I17" s="237"/>
      <c r="J17" s="237"/>
      <c r="K17" s="237"/>
      <c r="L17" s="237"/>
      <c r="M17" s="237"/>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8">
        <f t="shared" si="1"/>
        <v>0</v>
      </c>
      <c r="AL17" s="239">
        <f t="shared" si="0"/>
        <v>0</v>
      </c>
      <c r="AM17" s="568"/>
      <c r="AN17" s="568"/>
    </row>
    <row r="18" spans="1:40" ht="18" customHeight="1">
      <c r="A18" s="228">
        <v>8</v>
      </c>
      <c r="B18" s="253" t="s">
        <v>414</v>
      </c>
      <c r="C18" s="234" t="s">
        <v>389</v>
      </c>
      <c r="D18" s="254"/>
      <c r="E18" s="255" t="s">
        <v>418</v>
      </c>
      <c r="F18" s="237"/>
      <c r="G18" s="237"/>
      <c r="H18" s="237"/>
      <c r="I18" s="237"/>
      <c r="J18" s="237"/>
      <c r="K18" s="237"/>
      <c r="L18" s="237"/>
      <c r="M18" s="237"/>
      <c r="N18" s="237"/>
      <c r="O18" s="237"/>
      <c r="P18" s="237"/>
      <c r="Q18" s="237"/>
      <c r="R18" s="237"/>
      <c r="S18" s="237"/>
      <c r="T18" s="237"/>
      <c r="U18" s="237"/>
      <c r="V18" s="237"/>
      <c r="W18" s="237"/>
      <c r="X18" s="237"/>
      <c r="Y18" s="237"/>
      <c r="Z18" s="237"/>
      <c r="AA18" s="237"/>
      <c r="AB18" s="237"/>
      <c r="AC18" s="237"/>
      <c r="AD18" s="237"/>
      <c r="AE18" s="237"/>
      <c r="AF18" s="237"/>
      <c r="AG18" s="237"/>
      <c r="AH18" s="237"/>
      <c r="AI18" s="237"/>
      <c r="AJ18" s="237"/>
      <c r="AK18" s="238">
        <f t="shared" si="1"/>
        <v>0</v>
      </c>
      <c r="AL18" s="239">
        <f t="shared" si="0"/>
        <v>0</v>
      </c>
      <c r="AM18" s="568"/>
      <c r="AN18" s="568"/>
    </row>
    <row r="19" spans="1:40" ht="18" customHeight="1">
      <c r="A19" s="228">
        <v>9</v>
      </c>
      <c r="B19" s="253" t="s">
        <v>414</v>
      </c>
      <c r="C19" s="234" t="s">
        <v>389</v>
      </c>
      <c r="D19" s="254"/>
      <c r="E19" s="255" t="s">
        <v>419</v>
      </c>
      <c r="F19" s="237"/>
      <c r="G19" s="237"/>
      <c r="H19" s="237"/>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8">
        <f t="shared" si="1"/>
        <v>0</v>
      </c>
      <c r="AL19" s="239">
        <f t="shared" si="0"/>
        <v>0</v>
      </c>
      <c r="AM19" s="568"/>
      <c r="AN19" s="568"/>
    </row>
    <row r="20" spans="1:40" ht="18" customHeight="1">
      <c r="A20" s="228">
        <v>10</v>
      </c>
      <c r="B20" s="253" t="s">
        <v>414</v>
      </c>
      <c r="C20" s="234" t="s">
        <v>389</v>
      </c>
      <c r="D20" s="254"/>
      <c r="E20" s="255" t="s">
        <v>420</v>
      </c>
      <c r="F20" s="237"/>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c r="AD20" s="237"/>
      <c r="AE20" s="237"/>
      <c r="AF20" s="237"/>
      <c r="AG20" s="237"/>
      <c r="AH20" s="237"/>
      <c r="AI20" s="237"/>
      <c r="AJ20" s="237"/>
      <c r="AK20" s="238">
        <f t="shared" si="1"/>
        <v>0</v>
      </c>
      <c r="AL20" s="239">
        <f t="shared" si="0"/>
        <v>0</v>
      </c>
      <c r="AM20" s="568"/>
      <c r="AN20" s="568"/>
    </row>
    <row r="21" spans="1:40" ht="18" customHeight="1">
      <c r="A21" s="228">
        <v>11</v>
      </c>
      <c r="B21" s="253"/>
      <c r="C21" s="234"/>
      <c r="D21" s="254"/>
      <c r="E21" s="255"/>
      <c r="F21" s="237"/>
      <c r="G21" s="237"/>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8">
        <f t="shared" si="1"/>
        <v>0</v>
      </c>
      <c r="AL21" s="239">
        <f t="shared" si="0"/>
        <v>0</v>
      </c>
      <c r="AM21" s="568"/>
      <c r="AN21" s="568"/>
    </row>
    <row r="22" spans="1:40" ht="18" customHeight="1">
      <c r="A22" s="228">
        <v>12</v>
      </c>
      <c r="B22" s="253"/>
      <c r="C22" s="234"/>
      <c r="D22" s="254"/>
      <c r="E22" s="255"/>
      <c r="F22" s="237"/>
      <c r="G22" s="237"/>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8">
        <f t="shared" si="1"/>
        <v>0</v>
      </c>
      <c r="AL22" s="239">
        <f t="shared" si="0"/>
        <v>0</v>
      </c>
      <c r="AM22" s="568"/>
      <c r="AN22" s="568"/>
    </row>
    <row r="23" spans="1:40" ht="18" customHeight="1">
      <c r="A23" s="228">
        <v>13</v>
      </c>
      <c r="B23" s="253"/>
      <c r="C23" s="234"/>
      <c r="D23" s="254"/>
      <c r="E23" s="255"/>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8">
        <f t="shared" si="1"/>
        <v>0</v>
      </c>
      <c r="AL23" s="239">
        <f t="shared" si="0"/>
        <v>0</v>
      </c>
      <c r="AM23" s="568"/>
      <c r="AN23" s="568"/>
    </row>
    <row r="24" spans="1:40" ht="18" customHeight="1">
      <c r="A24" s="228">
        <v>14</v>
      </c>
      <c r="B24" s="253"/>
      <c r="C24" s="234"/>
      <c r="D24" s="254"/>
      <c r="E24" s="255"/>
      <c r="F24" s="237"/>
      <c r="G24" s="237"/>
      <c r="H24" s="237"/>
      <c r="I24" s="237"/>
      <c r="J24" s="237"/>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8">
        <f t="shared" si="1"/>
        <v>0</v>
      </c>
      <c r="AL24" s="239">
        <f t="shared" si="0"/>
        <v>0</v>
      </c>
      <c r="AM24" s="568"/>
      <c r="AN24" s="568"/>
    </row>
    <row r="25" spans="1:40" ht="18" customHeight="1">
      <c r="A25" s="228">
        <v>15</v>
      </c>
      <c r="B25" s="253"/>
      <c r="C25" s="234"/>
      <c r="D25" s="254"/>
      <c r="E25" s="255"/>
      <c r="F25" s="237"/>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8">
        <f t="shared" si="1"/>
        <v>0</v>
      </c>
      <c r="AL25" s="239">
        <f t="shared" si="0"/>
        <v>0</v>
      </c>
      <c r="AM25" s="568"/>
      <c r="AN25" s="568"/>
    </row>
    <row r="26" spans="1:40" ht="18" customHeight="1">
      <c r="A26" s="228">
        <v>16</v>
      </c>
      <c r="B26" s="253"/>
      <c r="C26" s="234"/>
      <c r="D26" s="254"/>
      <c r="E26" s="255"/>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8">
        <f t="shared" si="1"/>
        <v>0</v>
      </c>
      <c r="AL26" s="239">
        <f t="shared" si="0"/>
        <v>0</v>
      </c>
      <c r="AM26" s="568"/>
      <c r="AN26" s="568"/>
    </row>
    <row r="27" spans="1:40" ht="18" customHeight="1">
      <c r="A27" s="228">
        <v>17</v>
      </c>
      <c r="B27" s="253"/>
      <c r="C27" s="234"/>
      <c r="D27" s="254"/>
      <c r="E27" s="255"/>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8">
        <f t="shared" si="1"/>
        <v>0</v>
      </c>
      <c r="AL27" s="239">
        <f t="shared" si="0"/>
        <v>0</v>
      </c>
      <c r="AM27" s="568"/>
      <c r="AN27" s="568"/>
    </row>
    <row r="28" spans="1:40" ht="18" customHeight="1">
      <c r="A28" s="228">
        <v>18</v>
      </c>
      <c r="B28" s="253"/>
      <c r="C28" s="234"/>
      <c r="D28" s="254"/>
      <c r="E28" s="255"/>
      <c r="F28" s="237"/>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8">
        <f t="shared" si="1"/>
        <v>0</v>
      </c>
      <c r="AL28" s="239">
        <f t="shared" si="0"/>
        <v>0</v>
      </c>
      <c r="AM28" s="568"/>
      <c r="AN28" s="568"/>
    </row>
    <row r="29" spans="1:40" ht="18" customHeight="1">
      <c r="A29" s="228">
        <v>19</v>
      </c>
      <c r="B29" s="253"/>
      <c r="C29" s="234"/>
      <c r="D29" s="254"/>
      <c r="E29" s="255"/>
      <c r="F29" s="237"/>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8">
        <f t="shared" si="1"/>
        <v>0</v>
      </c>
      <c r="AL29" s="239">
        <f t="shared" si="0"/>
        <v>0</v>
      </c>
      <c r="AM29" s="568"/>
      <c r="AN29" s="568"/>
    </row>
    <row r="30" spans="1:40" ht="18" customHeight="1">
      <c r="A30" s="228">
        <v>20</v>
      </c>
      <c r="B30" s="253"/>
      <c r="C30" s="234"/>
      <c r="D30" s="254"/>
      <c r="E30" s="255"/>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8">
        <f t="shared" si="1"/>
        <v>0</v>
      </c>
      <c r="AL30" s="239">
        <f t="shared" si="0"/>
        <v>0</v>
      </c>
      <c r="AM30" s="568"/>
      <c r="AN30" s="568"/>
    </row>
    <row r="31" spans="1:40" ht="18" customHeight="1">
      <c r="A31" s="569" t="s">
        <v>220</v>
      </c>
      <c r="B31" s="570"/>
      <c r="C31" s="570"/>
      <c r="D31" s="570"/>
      <c r="E31" s="570"/>
      <c r="F31" s="240">
        <f>+SUM(F11:F30)</f>
        <v>0</v>
      </c>
      <c r="G31" s="240">
        <f t="shared" ref="G31:AJ31" si="2">+SUM(G11:G30)</f>
        <v>0</v>
      </c>
      <c r="H31" s="240">
        <f t="shared" si="2"/>
        <v>0</v>
      </c>
      <c r="I31" s="240">
        <f t="shared" si="2"/>
        <v>0</v>
      </c>
      <c r="J31" s="240">
        <f t="shared" si="2"/>
        <v>0</v>
      </c>
      <c r="K31" s="240">
        <f t="shared" si="2"/>
        <v>0</v>
      </c>
      <c r="L31" s="240">
        <f t="shared" si="2"/>
        <v>0</v>
      </c>
      <c r="M31" s="240">
        <f t="shared" si="2"/>
        <v>0</v>
      </c>
      <c r="N31" s="240">
        <f t="shared" si="2"/>
        <v>0</v>
      </c>
      <c r="O31" s="240">
        <f t="shared" si="2"/>
        <v>0</v>
      </c>
      <c r="P31" s="240">
        <f t="shared" si="2"/>
        <v>0</v>
      </c>
      <c r="Q31" s="240">
        <f t="shared" si="2"/>
        <v>0</v>
      </c>
      <c r="R31" s="240">
        <f t="shared" si="2"/>
        <v>0</v>
      </c>
      <c r="S31" s="240">
        <f t="shared" si="2"/>
        <v>0</v>
      </c>
      <c r="T31" s="240">
        <f t="shared" si="2"/>
        <v>0</v>
      </c>
      <c r="U31" s="240">
        <f t="shared" si="2"/>
        <v>0</v>
      </c>
      <c r="V31" s="240">
        <f t="shared" si="2"/>
        <v>0</v>
      </c>
      <c r="W31" s="240">
        <f t="shared" si="2"/>
        <v>0</v>
      </c>
      <c r="X31" s="240">
        <f t="shared" si="2"/>
        <v>0</v>
      </c>
      <c r="Y31" s="240">
        <f t="shared" si="2"/>
        <v>0</v>
      </c>
      <c r="Z31" s="240">
        <f t="shared" si="2"/>
        <v>0</v>
      </c>
      <c r="AA31" s="240">
        <f t="shared" si="2"/>
        <v>0</v>
      </c>
      <c r="AB31" s="240">
        <f t="shared" si="2"/>
        <v>0</v>
      </c>
      <c r="AC31" s="240">
        <f t="shared" si="2"/>
        <v>0</v>
      </c>
      <c r="AD31" s="240">
        <f t="shared" si="2"/>
        <v>0</v>
      </c>
      <c r="AE31" s="240">
        <f t="shared" si="2"/>
        <v>0</v>
      </c>
      <c r="AF31" s="240">
        <f t="shared" si="2"/>
        <v>0</v>
      </c>
      <c r="AG31" s="240">
        <f t="shared" si="2"/>
        <v>0</v>
      </c>
      <c r="AH31" s="240">
        <f t="shared" si="2"/>
        <v>0</v>
      </c>
      <c r="AI31" s="240">
        <f t="shared" si="2"/>
        <v>0</v>
      </c>
      <c r="AJ31" s="240">
        <f t="shared" si="2"/>
        <v>0</v>
      </c>
      <c r="AK31" s="238">
        <f>+SUM(F31:AJ31)</f>
        <v>0</v>
      </c>
      <c r="AL31" s="239">
        <f>IF($AK$3="４週",AK31/4,AK31/(DAY(EOMONTH($F$9,0))/7))</f>
        <v>0</v>
      </c>
      <c r="AM31" s="571"/>
      <c r="AN31" s="571"/>
    </row>
    <row r="32" spans="1:40" ht="18" customHeight="1">
      <c r="A32" s="570" t="s">
        <v>373</v>
      </c>
      <c r="B32" s="570"/>
      <c r="C32" s="570"/>
      <c r="D32" s="570"/>
      <c r="E32" s="572"/>
      <c r="F32" s="242"/>
      <c r="G32" s="242"/>
      <c r="H32" s="242"/>
      <c r="I32" s="242"/>
      <c r="J32" s="242"/>
      <c r="K32" s="242"/>
      <c r="L32" s="242"/>
      <c r="M32" s="242"/>
      <c r="N32" s="242"/>
      <c r="O32" s="242"/>
      <c r="P32" s="242"/>
      <c r="Q32" s="242"/>
      <c r="R32" s="242"/>
      <c r="S32" s="242"/>
      <c r="T32" s="242"/>
      <c r="U32" s="242"/>
      <c r="V32" s="242"/>
      <c r="W32" s="242"/>
      <c r="X32" s="242"/>
      <c r="Y32" s="242"/>
      <c r="Z32" s="242"/>
      <c r="AA32" s="242"/>
      <c r="AB32" s="242"/>
      <c r="AC32" s="242"/>
      <c r="AD32" s="242"/>
      <c r="AE32" s="242"/>
      <c r="AF32" s="242"/>
      <c r="AG32" s="242"/>
      <c r="AH32" s="242"/>
      <c r="AI32" s="242"/>
      <c r="AJ32" s="242"/>
      <c r="AK32" s="238">
        <f>+SUM(F32:AJ32)</f>
        <v>0</v>
      </c>
      <c r="AL32" s="243"/>
      <c r="AM32" s="571"/>
      <c r="AN32" s="571"/>
    </row>
    <row r="33" spans="1:40" ht="15" customHeight="1">
      <c r="A33" s="227"/>
      <c r="B33" s="227"/>
      <c r="C33" s="227"/>
      <c r="D33" s="227"/>
      <c r="E33" s="227"/>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227"/>
      <c r="AL33" s="227"/>
      <c r="AM33" s="161"/>
    </row>
    <row r="34" spans="1:40" ht="5.0999999999999996" customHeight="1">
      <c r="A34" s="250"/>
      <c r="B34" s="250"/>
      <c r="C34" s="250"/>
      <c r="D34" s="257"/>
      <c r="E34" s="257"/>
      <c r="F34" s="257"/>
      <c r="G34" s="257"/>
      <c r="H34" s="257"/>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c r="AH34" s="162"/>
      <c r="AI34" s="162"/>
      <c r="AJ34" s="258"/>
      <c r="AK34" s="162"/>
      <c r="AL34" s="227"/>
      <c r="AM34" s="227"/>
      <c r="AN34" s="161"/>
    </row>
    <row r="35" spans="1:40" ht="5.0999999999999996" customHeight="1">
      <c r="A35" s="250"/>
      <c r="B35" s="250"/>
      <c r="C35" s="250"/>
      <c r="D35" s="257"/>
      <c r="E35" s="257"/>
      <c r="F35" s="257"/>
      <c r="G35" s="257"/>
      <c r="H35" s="257"/>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c r="AH35" s="162"/>
      <c r="AI35" s="162"/>
      <c r="AJ35" s="258"/>
      <c r="AK35" s="162"/>
      <c r="AL35" s="227"/>
      <c r="AM35" s="227"/>
      <c r="AN35" s="161"/>
    </row>
    <row r="36" spans="1:40" ht="5.0999999999999996" customHeight="1">
      <c r="A36" s="250"/>
      <c r="B36" s="250"/>
      <c r="C36" s="250"/>
      <c r="D36" s="257"/>
      <c r="E36" s="257"/>
      <c r="F36" s="257"/>
      <c r="G36" s="257"/>
      <c r="H36" s="257"/>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258"/>
      <c r="AK36" s="162"/>
      <c r="AL36" s="227"/>
      <c r="AM36" s="227"/>
      <c r="AN36" s="161"/>
    </row>
    <row r="37" spans="1:40" ht="18" customHeight="1">
      <c r="A37" s="218" t="s">
        <v>421</v>
      </c>
      <c r="B37" s="162"/>
      <c r="D37" s="162"/>
      <c r="E37" s="162"/>
      <c r="F37" s="162"/>
      <c r="G37" s="162"/>
      <c r="H37" s="162"/>
      <c r="I37" s="162"/>
      <c r="J37" s="162"/>
      <c r="K37" s="162"/>
    </row>
    <row r="38" spans="1:40" ht="18" customHeight="1">
      <c r="A38" s="259" t="s">
        <v>422</v>
      </c>
      <c r="B38" s="259"/>
      <c r="M38" s="218" t="s">
        <v>423</v>
      </c>
      <c r="N38" s="162"/>
      <c r="P38" s="162"/>
      <c r="Q38" s="162"/>
      <c r="R38" s="162"/>
      <c r="S38" s="162"/>
      <c r="T38" s="162"/>
      <c r="U38" s="260" t="str">
        <f>IF(COUNTIF(M40:M43,"○")&gt;1,"いずれか１つを選択してください。","")</f>
        <v/>
      </c>
      <c r="V38" s="162"/>
      <c r="W38" s="162"/>
      <c r="X38" s="162"/>
      <c r="Y38" s="162"/>
      <c r="Z38" s="162"/>
      <c r="AA38" s="162"/>
      <c r="AB38" s="162"/>
      <c r="AC38" s="162"/>
      <c r="AD38" s="162"/>
      <c r="AE38" s="162"/>
      <c r="AF38" s="162"/>
      <c r="AG38" s="162"/>
      <c r="AH38" s="162"/>
      <c r="AI38" s="162"/>
      <c r="AJ38" s="162"/>
      <c r="AK38" s="258"/>
      <c r="AL38" s="162"/>
      <c r="AM38" s="227"/>
      <c r="AN38" s="227"/>
    </row>
    <row r="39" spans="1:40" ht="18.75" customHeight="1">
      <c r="A39" s="620"/>
      <c r="B39" s="620"/>
      <c r="C39" s="620"/>
      <c r="D39" s="261">
        <f>IF(S2=1,10,IF(S2=2,11,IF(S2=3,12,S2-3)))</f>
        <v>1</v>
      </c>
      <c r="E39" s="261">
        <f>IF(S2=1,11,IF(S2=2,12,S2-2))</f>
        <v>2</v>
      </c>
      <c r="F39" s="621">
        <f>IF(S2=1,12,S2-1)</f>
        <v>3</v>
      </c>
      <c r="G39" s="621"/>
      <c r="H39" s="621"/>
      <c r="I39" s="573" t="s">
        <v>424</v>
      </c>
      <c r="J39" s="573"/>
      <c r="K39" s="573"/>
      <c r="M39" s="569" t="s">
        <v>425</v>
      </c>
      <c r="N39" s="570"/>
      <c r="O39" s="570"/>
      <c r="P39" s="570"/>
      <c r="Q39" s="570"/>
      <c r="R39" s="570"/>
      <c r="S39" s="570"/>
      <c r="T39" s="570"/>
      <c r="U39" s="570"/>
      <c r="V39" s="570"/>
      <c r="W39" s="570"/>
      <c r="X39" s="570"/>
      <c r="Y39" s="570"/>
      <c r="Z39" s="570"/>
      <c r="AA39" s="570"/>
      <c r="AB39" s="570"/>
      <c r="AC39" s="570"/>
      <c r="AD39" s="570"/>
      <c r="AE39" s="570"/>
      <c r="AF39" s="570"/>
      <c r="AG39" s="570"/>
      <c r="AH39" s="622" t="s">
        <v>426</v>
      </c>
      <c r="AI39" s="623"/>
      <c r="AJ39" s="623"/>
      <c r="AK39" s="623"/>
      <c r="AL39" s="624"/>
      <c r="AM39" s="574" t="s">
        <v>427</v>
      </c>
      <c r="AN39" s="574"/>
    </row>
    <row r="40" spans="1:40" ht="18" customHeight="1">
      <c r="A40" s="574" t="s">
        <v>452</v>
      </c>
      <c r="B40" s="574"/>
      <c r="C40" s="574"/>
      <c r="D40" s="262"/>
      <c r="E40" s="262"/>
      <c r="F40" s="607"/>
      <c r="G40" s="607"/>
      <c r="H40" s="607"/>
      <c r="I40" s="573">
        <f>SUM(D40:F40)</f>
        <v>0</v>
      </c>
      <c r="J40" s="573"/>
      <c r="K40" s="573"/>
      <c r="M40" s="608" t="s">
        <v>221</v>
      </c>
      <c r="N40" s="578" t="s">
        <v>429</v>
      </c>
      <c r="O40" s="611"/>
      <c r="P40" s="612"/>
      <c r="Q40" s="617" t="s">
        <v>453</v>
      </c>
      <c r="R40" s="618"/>
      <c r="S40" s="618"/>
      <c r="T40" s="618"/>
      <c r="U40" s="618"/>
      <c r="V40" s="618"/>
      <c r="W40" s="618"/>
      <c r="X40" s="618"/>
      <c r="Y40" s="618"/>
      <c r="Z40" s="618"/>
      <c r="AA40" s="618"/>
      <c r="AB40" s="618"/>
      <c r="AC40" s="618"/>
      <c r="AD40" s="618"/>
      <c r="AE40" s="618"/>
      <c r="AF40" s="618"/>
      <c r="AG40" s="619"/>
      <c r="AH40" s="605">
        <f>SUM(F32:AJ32)</f>
        <v>0</v>
      </c>
      <c r="AI40" s="582"/>
      <c r="AJ40" s="241" t="s">
        <v>431</v>
      </c>
      <c r="AK40" s="605">
        <f>ROUNDUP(AH40/1000,0)</f>
        <v>0</v>
      </c>
      <c r="AL40" s="582"/>
      <c r="AM40" s="625">
        <f>MIN(AH40:AK42)</f>
        <v>0</v>
      </c>
      <c r="AN40" s="633"/>
    </row>
    <row r="41" spans="1:40" ht="18" customHeight="1">
      <c r="A41" s="637"/>
      <c r="B41" s="637"/>
      <c r="C41" s="637"/>
      <c r="D41" s="227"/>
      <c r="E41" s="227"/>
      <c r="F41" s="277"/>
      <c r="G41" s="277"/>
      <c r="H41" s="268" t="s">
        <v>454</v>
      </c>
      <c r="I41" s="277"/>
      <c r="J41" s="277"/>
      <c r="K41" s="277"/>
      <c r="L41" s="278"/>
      <c r="M41" s="609"/>
      <c r="N41" s="579"/>
      <c r="O41" s="613"/>
      <c r="P41" s="614"/>
      <c r="Q41" s="599" t="s">
        <v>455</v>
      </c>
      <c r="R41" s="600"/>
      <c r="S41" s="600"/>
      <c r="T41" s="600"/>
      <c r="U41" s="600"/>
      <c r="V41" s="600"/>
      <c r="W41" s="600"/>
      <c r="X41" s="600"/>
      <c r="Y41" s="600"/>
      <c r="Z41" s="600"/>
      <c r="AA41" s="600"/>
      <c r="AB41" s="600"/>
      <c r="AC41" s="600"/>
      <c r="AD41" s="600"/>
      <c r="AE41" s="600"/>
      <c r="AF41" s="600"/>
      <c r="AG41" s="601"/>
      <c r="AH41" s="569">
        <f>COUNTA(B12:B30)</f>
        <v>9</v>
      </c>
      <c r="AI41" s="572"/>
      <c r="AJ41" s="266" t="s">
        <v>434</v>
      </c>
      <c r="AK41" s="605">
        <f>ROUNDUP(AH41/20,0)</f>
        <v>1</v>
      </c>
      <c r="AL41" s="582"/>
      <c r="AM41" s="626"/>
      <c r="AN41" s="634"/>
    </row>
    <row r="42" spans="1:40" ht="18" customHeight="1">
      <c r="B42" s="221"/>
      <c r="I42" s="573">
        <f>I40/3</f>
        <v>0</v>
      </c>
      <c r="J42" s="573"/>
      <c r="K42" s="573"/>
      <c r="M42" s="610"/>
      <c r="N42" s="580"/>
      <c r="O42" s="615"/>
      <c r="P42" s="616"/>
      <c r="Q42" s="599" t="s">
        <v>456</v>
      </c>
      <c r="R42" s="600"/>
      <c r="S42" s="600"/>
      <c r="T42" s="600"/>
      <c r="U42" s="600"/>
      <c r="V42" s="600"/>
      <c r="W42" s="600"/>
      <c r="X42" s="600"/>
      <c r="Y42" s="600"/>
      <c r="Z42" s="600"/>
      <c r="AA42" s="600"/>
      <c r="AB42" s="600"/>
      <c r="AC42" s="600"/>
      <c r="AD42" s="600"/>
      <c r="AE42" s="600"/>
      <c r="AF42" s="600"/>
      <c r="AG42" s="601"/>
      <c r="AH42" s="605">
        <f>ROUNDDOWN(I42,1)</f>
        <v>0</v>
      </c>
      <c r="AI42" s="582"/>
      <c r="AJ42" s="267" t="s">
        <v>434</v>
      </c>
      <c r="AK42" s="605">
        <f>ROUNDUP(AH42/10,0)</f>
        <v>0</v>
      </c>
      <c r="AL42" s="582"/>
      <c r="AM42" s="635"/>
      <c r="AN42" s="636"/>
    </row>
    <row r="43" spans="1:40" ht="18" customHeight="1">
      <c r="B43" s="221"/>
      <c r="I43" s="227"/>
      <c r="J43" s="227"/>
      <c r="K43" s="227"/>
      <c r="M43" s="262"/>
      <c r="N43" s="599" t="s">
        <v>438</v>
      </c>
      <c r="O43" s="600"/>
      <c r="P43" s="600"/>
      <c r="Q43" s="600"/>
      <c r="R43" s="600"/>
      <c r="S43" s="600"/>
      <c r="T43" s="600"/>
      <c r="U43" s="600"/>
      <c r="V43" s="600"/>
      <c r="W43" s="600"/>
      <c r="X43" s="600"/>
      <c r="Y43" s="600"/>
      <c r="Z43" s="600"/>
      <c r="AA43" s="600"/>
      <c r="AB43" s="600"/>
      <c r="AC43" s="600"/>
      <c r="AD43" s="600"/>
      <c r="AE43" s="600"/>
      <c r="AF43" s="600"/>
      <c r="AG43" s="601"/>
      <c r="AH43" s="630"/>
      <c r="AI43" s="631"/>
      <c r="AJ43" s="631"/>
      <c r="AK43" s="631"/>
      <c r="AL43" s="632"/>
      <c r="AM43" s="569" cm="1">
        <f t="array" ref="AM43">ROUNDUP(_xlfn.IFS(AM40&lt;2,1,AND(AM40&lt;=2,AM40&lt;6),AM40-1,AM40&gt;=6,AM40/2*3),1)</f>
        <v>1</v>
      </c>
      <c r="AN43" s="572"/>
    </row>
    <row r="44" spans="1:40" ht="18" customHeight="1">
      <c r="A44" s="161"/>
      <c r="B44" s="221"/>
      <c r="H44" s="162"/>
      <c r="M44" s="162" t="s">
        <v>457</v>
      </c>
      <c r="W44" s="227"/>
      <c r="X44" s="162"/>
      <c r="Y44" s="162"/>
      <c r="Z44" s="162"/>
      <c r="AA44" s="162"/>
      <c r="AB44" s="162"/>
      <c r="AC44" s="162"/>
      <c r="AD44" s="162"/>
      <c r="AE44" s="162"/>
      <c r="AF44" s="162"/>
      <c r="AG44" s="162"/>
      <c r="AH44" s="162"/>
      <c r="AI44" s="162"/>
      <c r="AJ44" s="258"/>
      <c r="AK44" s="162"/>
      <c r="AL44" s="227"/>
      <c r="AM44" s="227"/>
      <c r="AN44" s="161"/>
    </row>
    <row r="45" spans="1:40" ht="5.0999999999999996" customHeight="1">
      <c r="A45" s="250"/>
      <c r="B45" s="250"/>
      <c r="C45" s="250"/>
      <c r="D45" s="250"/>
      <c r="E45" s="250"/>
      <c r="F45" s="250"/>
      <c r="G45" s="250"/>
      <c r="H45" s="250"/>
      <c r="I45" s="250"/>
      <c r="J45" s="162"/>
      <c r="K45" s="162"/>
      <c r="L45" s="162"/>
      <c r="M45" s="258"/>
      <c r="N45" s="162"/>
      <c r="W45" s="227"/>
      <c r="X45" s="162"/>
      <c r="Y45" s="162"/>
      <c r="Z45" s="162"/>
      <c r="AA45" s="162"/>
      <c r="AB45" s="162"/>
      <c r="AC45" s="162"/>
      <c r="AD45" s="162"/>
      <c r="AE45" s="162"/>
      <c r="AF45" s="162"/>
      <c r="AG45" s="162"/>
      <c r="AH45" s="162"/>
      <c r="AI45" s="162"/>
      <c r="AJ45" s="258"/>
      <c r="AK45" s="162"/>
      <c r="AL45" s="227"/>
      <c r="AM45" s="227"/>
      <c r="AN45" s="161"/>
    </row>
    <row r="46" spans="1:40" ht="21" customHeight="1">
      <c r="A46" s="218" t="s">
        <v>443</v>
      </c>
      <c r="B46" s="221"/>
      <c r="C46" s="222"/>
      <c r="D46" s="222"/>
      <c r="E46" s="222"/>
      <c r="F46" s="222"/>
      <c r="G46" s="161"/>
      <c r="H46" s="161"/>
      <c r="I46" s="161"/>
      <c r="J46" s="161"/>
      <c r="K46" s="161"/>
      <c r="L46" s="161"/>
      <c r="M46" s="161"/>
      <c r="N46" s="161"/>
      <c r="O46" s="161"/>
      <c r="P46" s="161"/>
      <c r="Q46" s="161"/>
      <c r="R46" s="161"/>
      <c r="S46" s="161"/>
      <c r="T46" s="161"/>
      <c r="U46" s="161"/>
      <c r="V46" s="161"/>
      <c r="W46" s="161"/>
      <c r="X46" s="161"/>
      <c r="Y46" s="161"/>
      <c r="Z46" s="161"/>
      <c r="AA46" s="161"/>
      <c r="AB46" s="161"/>
      <c r="AC46" s="161"/>
      <c r="AD46" s="161"/>
      <c r="AE46" s="161"/>
      <c r="AF46" s="161"/>
      <c r="AG46" s="161"/>
      <c r="AH46" s="161"/>
      <c r="AI46" s="161"/>
      <c r="AJ46" s="161"/>
      <c r="AK46" s="161"/>
      <c r="AL46" s="222"/>
      <c r="AM46" s="222"/>
      <c r="AN46" s="161"/>
    </row>
    <row r="47" spans="1:40" ht="24.95" customHeight="1">
      <c r="A47" s="161"/>
      <c r="B47" s="227"/>
      <c r="C47" s="593" t="e">
        <f>IF(VLOOKUP($AK$1,#REF!,C52,FALSE)=0,"-",VLOOKUP($AK$1,#REF!,C52,FALSE))</f>
        <v>#REF!</v>
      </c>
      <c r="D47" s="594"/>
      <c r="E47" s="595" t="e">
        <f>IF(VLOOKUP($AK$1,#REF!,E52,FALSE)=0,"-",VLOOKUP($AK$1,#REF!,E52,FALSE))</f>
        <v>#REF!</v>
      </c>
      <c r="F47" s="595"/>
      <c r="G47" s="595"/>
      <c r="H47" s="595"/>
      <c r="I47" s="593" t="e">
        <f>IF(VLOOKUP($AK$1,#REF!,I52,FALSE)=0,"-",VLOOKUP($AK$1,#REF!,I52,FALSE))</f>
        <v>#REF!</v>
      </c>
      <c r="J47" s="594"/>
      <c r="K47" s="594"/>
      <c r="L47" s="594"/>
      <c r="M47" s="594"/>
      <c r="N47" s="596"/>
      <c r="O47" s="597"/>
      <c r="P47" s="597"/>
      <c r="Q47" s="597"/>
      <c r="R47" s="597"/>
      <c r="S47" s="597"/>
      <c r="T47" s="597"/>
      <c r="U47" s="597"/>
      <c r="V47" s="597"/>
      <c r="W47" s="597"/>
      <c r="X47" s="597"/>
      <c r="Y47" s="597"/>
      <c r="Z47" s="597"/>
      <c r="AA47" s="597"/>
      <c r="AB47" s="597"/>
      <c r="AC47" s="597"/>
      <c r="AD47" s="597"/>
      <c r="AE47" s="597"/>
      <c r="AF47" s="597"/>
      <c r="AG47" s="597"/>
      <c r="AH47" s="597"/>
      <c r="AI47" s="597"/>
      <c r="AJ47" s="597"/>
      <c r="AK47" s="597"/>
      <c r="AL47" s="597"/>
      <c r="AM47" s="597"/>
      <c r="AN47" s="161"/>
    </row>
    <row r="48" spans="1:40" ht="18" customHeight="1">
      <c r="A48" s="161"/>
      <c r="B48" s="227"/>
      <c r="C48" s="272" t="s">
        <v>445</v>
      </c>
      <c r="D48" s="272" t="s">
        <v>447</v>
      </c>
      <c r="E48" s="273" t="s">
        <v>445</v>
      </c>
      <c r="F48" s="598" t="s">
        <v>447</v>
      </c>
      <c r="G48" s="598"/>
      <c r="H48" s="598"/>
      <c r="I48" s="590" t="s">
        <v>445</v>
      </c>
      <c r="J48" s="591"/>
      <c r="K48" s="592"/>
      <c r="L48" s="590" t="s">
        <v>447</v>
      </c>
      <c r="M48" s="591"/>
      <c r="N48" s="592"/>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274"/>
      <c r="AM48" s="274"/>
      <c r="AN48" s="161"/>
    </row>
    <row r="49" spans="1:40" ht="18" customHeight="1">
      <c r="A49" s="161"/>
      <c r="B49" s="229" t="s">
        <v>448</v>
      </c>
      <c r="C49" s="273">
        <f>COUNTIFS($B$11:$B$30,C$47,$C$11:$C$30,"A",$E$11:$E$30,"*")</f>
        <v>0</v>
      </c>
      <c r="D49" s="273">
        <f>COUNTIFS($B$11:$B$30,C$47,$C$11:$C$30,"B",$E$11:$E$30,"*")</f>
        <v>0</v>
      </c>
      <c r="E49" s="273">
        <f>COUNTIFS($B$11:$B$30,E$47,$C$11:$C$30,"A",$E$11:$E$30,"*")</f>
        <v>0</v>
      </c>
      <c r="F49" s="590">
        <f>COUNTIFS($B$11:$B$30,E$47,$C$11:$C$30,"B",$E$11:$E$30,"*")</f>
        <v>0</v>
      </c>
      <c r="G49" s="591"/>
      <c r="H49" s="592"/>
      <c r="I49" s="590">
        <f>COUNTIFS($B$11:$B$30,I$47,$C$11:$C$30,"A",$E$11:$E$30,"*")</f>
        <v>0</v>
      </c>
      <c r="J49" s="591"/>
      <c r="K49" s="592"/>
      <c r="L49" s="590">
        <f>COUNTIFS($B$11:$B$30,I$47,$C$11:$C$30,"B",$E$11:$E$30,"*")</f>
        <v>0</v>
      </c>
      <c r="M49" s="591"/>
      <c r="N49" s="592"/>
      <c r="O49" s="587"/>
      <c r="P49" s="587"/>
      <c r="Q49" s="587"/>
      <c r="R49" s="587"/>
      <c r="S49" s="587"/>
      <c r="T49" s="587"/>
      <c r="U49" s="587"/>
      <c r="V49" s="587"/>
      <c r="W49" s="587"/>
      <c r="X49" s="587"/>
      <c r="Y49" s="587"/>
      <c r="Z49" s="587"/>
      <c r="AA49" s="587"/>
      <c r="AB49" s="587"/>
      <c r="AC49" s="587"/>
      <c r="AD49" s="587"/>
      <c r="AE49" s="587"/>
      <c r="AF49" s="587"/>
      <c r="AG49" s="587"/>
      <c r="AH49" s="587"/>
      <c r="AI49" s="587"/>
      <c r="AJ49" s="587"/>
      <c r="AK49" s="587"/>
      <c r="AL49" s="274"/>
      <c r="AM49" s="274"/>
      <c r="AN49" s="161"/>
    </row>
    <row r="50" spans="1:40" ht="18" customHeight="1">
      <c r="A50" s="161"/>
      <c r="B50" s="230" t="s">
        <v>449</v>
      </c>
      <c r="C50" s="275"/>
      <c r="D50" s="275"/>
      <c r="E50" s="273">
        <f>COUNTIFS($B$11:$B$30,E$47,$C$11:$C$30,"C",$E$11:$E$30,"*")</f>
        <v>0</v>
      </c>
      <c r="F50" s="590">
        <f>COUNTIFS($B$11:$B$30,E$47,$C$11:$C$30,"D",$E$11:$E$30,"*")</f>
        <v>0</v>
      </c>
      <c r="G50" s="591"/>
      <c r="H50" s="592"/>
      <c r="I50" s="590">
        <f>COUNTIFS($B$11:$B$30,I$47,$C$11:$C$30,"C",$E$11:$E$30,"*")</f>
        <v>0</v>
      </c>
      <c r="J50" s="591"/>
      <c r="K50" s="592"/>
      <c r="L50" s="590">
        <f>COUNTIFS($B$11:$B$30,I$47,$C$11:$C$30,"D",$E$11:$E$30,"*")</f>
        <v>0</v>
      </c>
      <c r="M50" s="591"/>
      <c r="N50" s="592"/>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274"/>
      <c r="AM50" s="274"/>
      <c r="AN50" s="161"/>
    </row>
    <row r="51" spans="1:40" ht="18" customHeight="1">
      <c r="A51" s="161"/>
      <c r="B51" s="230" t="s">
        <v>450</v>
      </c>
      <c r="C51" s="588"/>
      <c r="D51" s="589"/>
      <c r="E51" s="590" t="str">
        <f>IF($AK$3="４週",SUMIFS($AK$11:$AK$30,$B$11:$B$30,E47)/4/$AH$5,IF($AK$3="歴月",SUMIFS($AK$11:$AK$30,$B$11:$B$30,E47)/$AL$5,"記載する期間を選択してください"))</f>
        <v>記載する期間を選択してください</v>
      </c>
      <c r="F51" s="591"/>
      <c r="G51" s="591"/>
      <c r="H51" s="592"/>
      <c r="I51" s="590" t="str">
        <f>IF($AK$3="４週",SUMIFS($AK$11:$AK$30,$B$11:$B$30,I47)/4/$AH$5,IF($AK$3="歴月",SUMIFS($AK$11:$AK$30,$B$11:$B$30,I47)/$AL$5,"記載する期間を選択してください"))</f>
        <v>記載する期間を選択してください</v>
      </c>
      <c r="J51" s="591"/>
      <c r="K51" s="591"/>
      <c r="L51" s="591"/>
      <c r="M51" s="591"/>
      <c r="N51" s="592"/>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161"/>
    </row>
    <row r="52" spans="1:40" ht="5.0999999999999996" customHeight="1">
      <c r="A52" s="161"/>
      <c r="B52" s="221"/>
      <c r="C52" s="247">
        <v>2</v>
      </c>
      <c r="D52" s="247"/>
      <c r="E52" s="247">
        <v>3</v>
      </c>
      <c r="F52" s="247"/>
      <c r="G52" s="247"/>
      <c r="H52" s="247"/>
      <c r="I52" s="247">
        <v>4</v>
      </c>
      <c r="J52" s="247"/>
      <c r="K52" s="247"/>
      <c r="L52" s="247"/>
      <c r="M52" s="247"/>
      <c r="N52" s="247"/>
      <c r="O52" s="247">
        <v>5</v>
      </c>
      <c r="P52" s="247"/>
      <c r="Q52" s="247"/>
      <c r="R52" s="247"/>
      <c r="S52" s="247"/>
      <c r="T52" s="247"/>
      <c r="U52" s="247">
        <v>6</v>
      </c>
      <c r="V52" s="247"/>
      <c r="W52" s="247"/>
      <c r="X52" s="247"/>
      <c r="Y52" s="247"/>
      <c r="Z52" s="247"/>
      <c r="AA52" s="247">
        <v>7</v>
      </c>
      <c r="AB52" s="247"/>
      <c r="AC52" s="247"/>
      <c r="AD52" s="247"/>
      <c r="AE52" s="247"/>
      <c r="AF52" s="247"/>
      <c r="AG52" s="247">
        <v>8</v>
      </c>
      <c r="AH52" s="247"/>
      <c r="AI52" s="247"/>
      <c r="AJ52" s="247"/>
      <c r="AK52" s="247"/>
      <c r="AL52" s="247">
        <v>9</v>
      </c>
      <c r="AM52" s="276"/>
      <c r="AN52" s="161"/>
    </row>
    <row r="53" spans="1:40" ht="15" customHeight="1">
      <c r="A53" s="162" t="s">
        <v>374</v>
      </c>
      <c r="B53" s="244"/>
      <c r="C53" s="245"/>
      <c r="D53" s="245"/>
      <c r="E53" s="245"/>
      <c r="F53" s="246"/>
      <c r="G53" s="245"/>
      <c r="H53" s="247"/>
      <c r="I53" s="247"/>
      <c r="J53" s="247"/>
      <c r="K53" s="247"/>
      <c r="L53" s="247"/>
      <c r="M53" s="247"/>
      <c r="N53" s="247"/>
      <c r="O53" s="247"/>
      <c r="P53" s="247"/>
      <c r="Q53" s="247"/>
      <c r="R53" s="247">
        <v>6</v>
      </c>
      <c r="S53" s="247"/>
      <c r="T53" s="247"/>
      <c r="U53" s="247"/>
      <c r="V53" s="247"/>
      <c r="W53" s="247"/>
      <c r="X53" s="247">
        <v>7</v>
      </c>
      <c r="Y53" s="247"/>
      <c r="Z53" s="247"/>
      <c r="AA53" s="247"/>
      <c r="AB53" s="247"/>
      <c r="AC53" s="247"/>
      <c r="AD53" s="247">
        <v>8</v>
      </c>
      <c r="AE53" s="247"/>
      <c r="AF53" s="247"/>
      <c r="AG53" s="248"/>
      <c r="AH53" s="248"/>
      <c r="AI53" s="248"/>
      <c r="AJ53" s="248">
        <v>9</v>
      </c>
      <c r="AK53" s="249"/>
      <c r="AL53" s="249"/>
      <c r="AM53" s="161"/>
    </row>
    <row r="54" spans="1:40" s="162" customFormat="1" ht="15" customHeight="1">
      <c r="A54" s="162" t="s">
        <v>375</v>
      </c>
      <c r="B54" s="250"/>
      <c r="C54" s="250"/>
      <c r="D54" s="250"/>
      <c r="E54" s="250"/>
      <c r="F54" s="250"/>
      <c r="G54" s="250"/>
      <c r="H54" s="218"/>
      <c r="I54" s="218"/>
      <c r="J54" s="218"/>
      <c r="K54" s="218"/>
      <c r="L54" s="218"/>
      <c r="M54" s="218"/>
    </row>
    <row r="55" spans="1:40" s="162" customFormat="1" ht="15" customHeight="1">
      <c r="A55" s="162" t="s">
        <v>376</v>
      </c>
      <c r="B55" s="250"/>
      <c r="C55" s="250"/>
      <c r="D55" s="250"/>
      <c r="E55" s="250"/>
      <c r="F55" s="250"/>
      <c r="G55" s="250"/>
      <c r="H55" s="218"/>
      <c r="I55" s="218"/>
      <c r="J55" s="218"/>
      <c r="K55" s="218"/>
      <c r="L55" s="218"/>
      <c r="M55" s="218"/>
    </row>
    <row r="56" spans="1:40" s="162" customFormat="1" ht="15" customHeight="1">
      <c r="A56" s="162" t="s">
        <v>377</v>
      </c>
      <c r="B56" s="250"/>
      <c r="C56" s="250"/>
      <c r="D56" s="250"/>
      <c r="E56" s="250"/>
      <c r="F56" s="250"/>
      <c r="G56" s="250"/>
      <c r="H56" s="218"/>
      <c r="I56" s="218"/>
      <c r="J56" s="218"/>
      <c r="K56" s="218"/>
      <c r="L56" s="218"/>
      <c r="M56" s="218"/>
    </row>
    <row r="57" spans="1:40" s="162" customFormat="1" ht="15" customHeight="1">
      <c r="A57" s="162" t="s">
        <v>378</v>
      </c>
      <c r="B57" s="250"/>
      <c r="C57" s="250"/>
      <c r="D57" s="250"/>
      <c r="E57" s="250"/>
      <c r="F57" s="250"/>
      <c r="G57" s="250"/>
      <c r="H57" s="218"/>
      <c r="I57" s="218"/>
      <c r="J57" s="218"/>
      <c r="K57" s="218"/>
      <c r="L57" s="218"/>
      <c r="M57" s="218"/>
    </row>
    <row r="58" spans="1:40" ht="15" customHeight="1">
      <c r="A58" s="162" t="s">
        <v>379</v>
      </c>
      <c r="B58" s="163"/>
      <c r="C58" s="162"/>
      <c r="D58" s="162"/>
      <c r="E58" s="162"/>
      <c r="F58" s="162"/>
      <c r="G58" s="162"/>
    </row>
    <row r="59" spans="1:40" ht="15" customHeight="1">
      <c r="A59" s="162" t="s">
        <v>380</v>
      </c>
      <c r="B59" s="163"/>
      <c r="C59" s="162"/>
      <c r="D59" s="162"/>
      <c r="E59" s="162"/>
      <c r="F59" s="162"/>
      <c r="G59" s="162"/>
    </row>
    <row r="60" spans="1:40" ht="15" customHeight="1">
      <c r="A60" s="162"/>
      <c r="B60" s="229" t="s">
        <v>381</v>
      </c>
      <c r="C60" s="573" t="s">
        <v>382</v>
      </c>
      <c r="D60" s="573"/>
      <c r="E60" s="573"/>
      <c r="F60" s="162"/>
      <c r="G60" s="162"/>
    </row>
    <row r="61" spans="1:40" ht="15" customHeight="1">
      <c r="A61" s="162"/>
      <c r="B61" s="251" t="s">
        <v>383</v>
      </c>
      <c r="C61" s="567" t="s">
        <v>384</v>
      </c>
      <c r="D61" s="567"/>
      <c r="E61" s="567"/>
      <c r="F61" s="162"/>
      <c r="G61" s="162"/>
    </row>
    <row r="62" spans="1:40" ht="15" customHeight="1">
      <c r="A62" s="162"/>
      <c r="B62" s="251" t="s">
        <v>385</v>
      </c>
      <c r="C62" s="567" t="s">
        <v>386</v>
      </c>
      <c r="D62" s="567"/>
      <c r="E62" s="567"/>
      <c r="F62" s="162"/>
      <c r="G62" s="162"/>
    </row>
    <row r="63" spans="1:40" ht="15" customHeight="1">
      <c r="A63" s="162"/>
      <c r="B63" s="251" t="s">
        <v>387</v>
      </c>
      <c r="C63" s="567" t="s">
        <v>388</v>
      </c>
      <c r="D63" s="567"/>
      <c r="E63" s="567"/>
      <c r="F63" s="162"/>
      <c r="G63" s="162"/>
    </row>
    <row r="64" spans="1:40" ht="15" customHeight="1">
      <c r="A64" s="162"/>
      <c r="B64" s="251" t="s">
        <v>389</v>
      </c>
      <c r="C64" s="567" t="s">
        <v>390</v>
      </c>
      <c r="D64" s="567"/>
      <c r="E64" s="567"/>
      <c r="F64" s="162"/>
      <c r="G64" s="162"/>
    </row>
    <row r="65" spans="1:7" ht="15" customHeight="1">
      <c r="A65" s="162"/>
      <c r="B65" s="162" t="s">
        <v>391</v>
      </c>
      <c r="C65" s="162"/>
      <c r="D65" s="162"/>
      <c r="E65" s="162"/>
      <c r="F65" s="162"/>
      <c r="G65" s="162"/>
    </row>
    <row r="66" spans="1:7" ht="15" customHeight="1">
      <c r="A66" s="162"/>
      <c r="B66" s="162" t="s">
        <v>392</v>
      </c>
      <c r="C66" s="162"/>
      <c r="D66" s="162"/>
      <c r="E66" s="162"/>
      <c r="F66" s="162"/>
      <c r="G66" s="162"/>
    </row>
    <row r="67" spans="1:7" ht="15" customHeight="1">
      <c r="A67" s="162"/>
      <c r="B67" s="162" t="s">
        <v>393</v>
      </c>
      <c r="C67" s="162"/>
      <c r="D67" s="162"/>
      <c r="E67" s="162"/>
      <c r="F67" s="162"/>
      <c r="G67" s="162"/>
    </row>
    <row r="68" spans="1:7" ht="15" customHeight="1">
      <c r="A68" s="162" t="s">
        <v>394</v>
      </c>
      <c r="B68" s="163"/>
      <c r="C68" s="162"/>
      <c r="D68" s="162"/>
      <c r="E68" s="162"/>
      <c r="F68" s="162"/>
      <c r="G68" s="162"/>
    </row>
    <row r="69" spans="1:7" ht="15" customHeight="1">
      <c r="A69" s="162" t="s">
        <v>395</v>
      </c>
      <c r="B69" s="163"/>
      <c r="C69" s="162"/>
      <c r="D69" s="162"/>
      <c r="E69" s="162"/>
      <c r="F69" s="162"/>
      <c r="G69" s="162"/>
    </row>
    <row r="70" spans="1:7" ht="15" customHeight="1">
      <c r="A70" s="162" t="s">
        <v>396</v>
      </c>
      <c r="B70" s="163"/>
      <c r="C70" s="162"/>
      <c r="D70" s="162"/>
      <c r="E70" s="162"/>
      <c r="F70" s="162"/>
      <c r="G70" s="162"/>
    </row>
    <row r="71" spans="1:7" ht="15" customHeight="1">
      <c r="A71" s="162" t="s">
        <v>397</v>
      </c>
      <c r="B71" s="163"/>
      <c r="C71" s="162"/>
      <c r="D71" s="162"/>
      <c r="E71" s="162"/>
      <c r="F71" s="162"/>
      <c r="G71" s="162"/>
    </row>
    <row r="72" spans="1:7" ht="15" customHeight="1">
      <c r="A72" s="162" t="s">
        <v>398</v>
      </c>
      <c r="B72" s="163"/>
      <c r="C72" s="162"/>
      <c r="D72" s="162"/>
      <c r="E72" s="162"/>
      <c r="F72" s="162"/>
      <c r="G72" s="162"/>
    </row>
    <row r="73" spans="1:7" ht="15" customHeight="1">
      <c r="A73" s="162" t="s">
        <v>399</v>
      </c>
      <c r="B73" s="163"/>
      <c r="C73" s="162"/>
      <c r="D73" s="162"/>
      <c r="E73" s="162"/>
      <c r="F73" s="162"/>
      <c r="G73" s="162"/>
    </row>
    <row r="74" spans="1:7" ht="15" customHeight="1">
      <c r="A74" s="162"/>
      <c r="B74" s="162" t="s">
        <v>400</v>
      </c>
      <c r="C74" s="162"/>
      <c r="D74" s="162"/>
      <c r="E74" s="162"/>
      <c r="F74" s="162"/>
      <c r="G74" s="162"/>
    </row>
    <row r="75" spans="1:7" ht="15" customHeight="1">
      <c r="A75" s="162"/>
      <c r="B75" s="162" t="s">
        <v>401</v>
      </c>
      <c r="C75" s="162"/>
      <c r="D75" s="162"/>
      <c r="E75" s="162"/>
      <c r="F75" s="162"/>
      <c r="G75" s="162"/>
    </row>
    <row r="76" spans="1:7" ht="15" customHeight="1">
      <c r="A76" s="162" t="s">
        <v>402</v>
      </c>
      <c r="B76" s="163"/>
      <c r="C76" s="162"/>
      <c r="D76" s="162"/>
      <c r="E76" s="162"/>
      <c r="F76" s="162"/>
      <c r="G76" s="162"/>
    </row>
    <row r="77" spans="1:7" ht="15" customHeight="1">
      <c r="A77" s="162" t="s">
        <v>403</v>
      </c>
      <c r="B77" s="163"/>
      <c r="C77" s="162"/>
      <c r="D77" s="162"/>
      <c r="E77" s="162"/>
      <c r="F77" s="162"/>
      <c r="G77" s="162"/>
    </row>
    <row r="78" spans="1:7" ht="15" customHeight="1">
      <c r="A78" s="162" t="s">
        <v>404</v>
      </c>
      <c r="B78" s="163"/>
      <c r="C78" s="162"/>
      <c r="D78" s="162"/>
      <c r="E78" s="162"/>
      <c r="F78" s="162"/>
      <c r="G78" s="162"/>
    </row>
    <row r="79" spans="1:7" ht="15" customHeight="1">
      <c r="A79" s="162" t="s">
        <v>405</v>
      </c>
      <c r="B79" s="163"/>
      <c r="C79" s="162"/>
      <c r="D79" s="162"/>
      <c r="E79" s="162"/>
      <c r="F79" s="162"/>
      <c r="G79" s="162"/>
    </row>
    <row r="80" spans="1:7" ht="15" customHeight="1">
      <c r="A80" s="162" t="s">
        <v>406</v>
      </c>
      <c r="B80" s="163"/>
      <c r="C80" s="162"/>
      <c r="D80" s="162"/>
      <c r="E80" s="162"/>
      <c r="F80" s="162"/>
      <c r="G80" s="162"/>
    </row>
    <row r="81" spans="1:7" ht="15" customHeight="1">
      <c r="A81" s="162" t="s">
        <v>407</v>
      </c>
      <c r="B81" s="163"/>
      <c r="C81" s="162"/>
      <c r="D81" s="162"/>
      <c r="E81" s="162"/>
      <c r="F81" s="162"/>
      <c r="G81" s="162"/>
    </row>
    <row r="82" spans="1:7" ht="15" customHeight="1">
      <c r="A82" s="162" t="s">
        <v>408</v>
      </c>
      <c r="B82" s="163"/>
      <c r="C82" s="162"/>
      <c r="D82" s="162"/>
      <c r="E82" s="162"/>
      <c r="F82" s="162"/>
      <c r="G82" s="162"/>
    </row>
    <row r="83" spans="1:7" ht="15" customHeight="1">
      <c r="A83" s="162" t="s">
        <v>409</v>
      </c>
      <c r="B83" s="163"/>
      <c r="C83" s="162"/>
      <c r="D83" s="162"/>
      <c r="E83" s="162"/>
      <c r="F83" s="162"/>
      <c r="G83" s="162"/>
    </row>
  </sheetData>
  <mergeCells count="127">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39:C39"/>
    <mergeCell ref="F39:H39"/>
    <mergeCell ref="I39:K39"/>
    <mergeCell ref="M39:AG39"/>
    <mergeCell ref="AH39:AL39"/>
    <mergeCell ref="AM39:AN39"/>
    <mergeCell ref="AM28:AN28"/>
    <mergeCell ref="AM29:AN29"/>
    <mergeCell ref="AM30:AN30"/>
    <mergeCell ref="A31:E31"/>
    <mergeCell ref="AM31:AN32"/>
    <mergeCell ref="A32:E32"/>
    <mergeCell ref="AH40:AI40"/>
    <mergeCell ref="AK40:AL40"/>
    <mergeCell ref="AM40:AN42"/>
    <mergeCell ref="A41:C41"/>
    <mergeCell ref="Q41:AG41"/>
    <mergeCell ref="AH41:AI41"/>
    <mergeCell ref="AK41:AL41"/>
    <mergeCell ref="I42:K42"/>
    <mergeCell ref="Q42:AG42"/>
    <mergeCell ref="AH42:AI42"/>
    <mergeCell ref="A40:C40"/>
    <mergeCell ref="F40:H40"/>
    <mergeCell ref="I40:K40"/>
    <mergeCell ref="M40:M42"/>
    <mergeCell ref="N40:P42"/>
    <mergeCell ref="Q40:AG40"/>
    <mergeCell ref="AK42:AL42"/>
    <mergeCell ref="AD48:AF48"/>
    <mergeCell ref="N43:AG43"/>
    <mergeCell ref="AH43:AL43"/>
    <mergeCell ref="AM43:AN43"/>
    <mergeCell ref="C47:D47"/>
    <mergeCell ref="E47:H47"/>
    <mergeCell ref="I47:N47"/>
    <mergeCell ref="O47:T47"/>
    <mergeCell ref="U47:Z47"/>
    <mergeCell ref="AA47:AF47"/>
    <mergeCell ref="AG47:AK47"/>
    <mergeCell ref="AL47:AM47"/>
    <mergeCell ref="C63:E63"/>
    <mergeCell ref="C64:E64"/>
    <mergeCell ref="AA51:AF51"/>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48:H48"/>
    <mergeCell ref="I48:K48"/>
    <mergeCell ref="L48:N48"/>
    <mergeCell ref="O48:Q48"/>
    <mergeCell ref="R48:T48"/>
    <mergeCell ref="U48:W48"/>
    <mergeCell ref="X48:Z48"/>
    <mergeCell ref="AA48:AC48"/>
    <mergeCell ref="AG51:AK51"/>
    <mergeCell ref="AL51:AM51"/>
    <mergeCell ref="C60:E60"/>
    <mergeCell ref="C61:E61"/>
    <mergeCell ref="C62:E62"/>
    <mergeCell ref="X50:Z50"/>
    <mergeCell ref="AA50:AC50"/>
    <mergeCell ref="AD50:AF50"/>
    <mergeCell ref="AG50:AI50"/>
    <mergeCell ref="AJ50:AK50"/>
    <mergeCell ref="C51:D51"/>
    <mergeCell ref="E51:H51"/>
    <mergeCell ref="I51:N51"/>
    <mergeCell ref="O51:T51"/>
    <mergeCell ref="U51:Z51"/>
    <mergeCell ref="F50:H50"/>
    <mergeCell ref="I50:K50"/>
    <mergeCell ref="L50:N50"/>
    <mergeCell ref="O50:Q50"/>
    <mergeCell ref="R50:T50"/>
    <mergeCell ref="U50:W50"/>
  </mergeCells>
  <phoneticPr fontId="4"/>
  <dataValidations count="8">
    <dataValidation allowBlank="1" showInputMessage="1" sqref="B11:B12" xr:uid="{A8D65A86-2532-4233-8A25-20BA7BEF0BCD}"/>
    <dataValidation type="list" allowBlank="1" showInputMessage="1" showErrorMessage="1" sqref="M40:M43" xr:uid="{A4C4C471-2279-47BE-9EAB-7E2A9D730FF6}">
      <formula1>"○"</formula1>
    </dataValidation>
    <dataValidation type="list" allowBlank="1" showInputMessage="1" sqref="B13:B30" xr:uid="{1084637E-645F-4A37-9D83-86B2022B786C}">
      <formula1>INDIRECT($AK$1)</formula1>
    </dataValidation>
    <dataValidation type="list" allowBlank="1" showInputMessage="1" showErrorMessage="1" sqref="AK3:AN3" xr:uid="{185E0E96-4345-44D2-A24F-7CD64915C58D}">
      <formula1>"４週,歴月"</formula1>
    </dataValidation>
    <dataValidation type="list" allowBlank="1" showInputMessage="1" showErrorMessage="1" sqref="AK4:AN4" xr:uid="{E646AEC7-0325-43F6-88DC-F305D84346B8}">
      <formula1>"予定,実績"</formula1>
    </dataValidation>
    <dataValidation type="whole" operator="greaterThanOrEqual" allowBlank="1" showInputMessage="1" showErrorMessage="1" sqref="D40:E41 F40" xr:uid="{4FB02E5B-F2B4-490C-B6BF-D71C907BD9BD}">
      <formula1>0</formula1>
    </dataValidation>
    <dataValidation operator="greaterThanOrEqual" allowBlank="1" showInputMessage="1" showErrorMessage="1" sqref="X38 I45 U38 I34:I37 L34:L36 L45" xr:uid="{F17ECE08-22AC-435D-BA45-59BA94B92417}"/>
    <dataValidation type="list" allowBlank="1" showInputMessage="1" showErrorMessage="1" sqref="C11:C30" xr:uid="{D4D8F871-1976-4A67-B7CC-A21BA1715545}">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rowBreaks count="1" manualBreakCount="1">
    <brk id="36"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0D43D-9317-4FF1-AA27-05382A8878FD}">
  <dimension ref="A1:D18"/>
  <sheetViews>
    <sheetView view="pageBreakPreview" zoomScaleNormal="100" zoomScaleSheetLayoutView="100" workbookViewId="0">
      <selection activeCell="Z10" sqref="Z10"/>
    </sheetView>
  </sheetViews>
  <sheetFormatPr defaultColWidth="9" defaultRowHeight="13.5"/>
  <cols>
    <col min="1" max="1" width="19.375" style="52" customWidth="1"/>
    <col min="2" max="2" width="17.25" style="52" customWidth="1"/>
    <col min="3" max="3" width="31.125" style="52" customWidth="1"/>
    <col min="4" max="4" width="64" style="52" customWidth="1"/>
    <col min="5" max="16384" width="9" style="52"/>
  </cols>
  <sheetData>
    <row r="1" spans="1:4" ht="27" customHeight="1">
      <c r="A1" s="152" t="s">
        <v>196</v>
      </c>
      <c r="B1" s="153"/>
      <c r="C1" s="154"/>
      <c r="D1" s="154"/>
    </row>
    <row r="2" spans="1:4" ht="27" customHeight="1">
      <c r="A2" s="348" t="s">
        <v>196</v>
      </c>
      <c r="B2" s="349"/>
      <c r="C2" s="349"/>
      <c r="D2" s="350"/>
    </row>
    <row r="3" spans="1:4" ht="27" customHeight="1">
      <c r="A3" s="155"/>
      <c r="B3" s="156"/>
      <c r="C3" s="156"/>
      <c r="D3" s="157" t="s">
        <v>197</v>
      </c>
    </row>
    <row r="4" spans="1:4" ht="27" customHeight="1">
      <c r="A4" s="155" t="s">
        <v>198</v>
      </c>
      <c r="B4" s="156"/>
      <c r="C4" s="156"/>
      <c r="D4" s="158"/>
    </row>
    <row r="5" spans="1:4" ht="27" customHeight="1">
      <c r="A5" s="155"/>
      <c r="B5" s="156"/>
      <c r="C5" s="156"/>
      <c r="D5" s="158" t="s">
        <v>199</v>
      </c>
    </row>
    <row r="6" spans="1:4" ht="27" customHeight="1">
      <c r="A6" s="155"/>
      <c r="B6" s="159" t="s">
        <v>200</v>
      </c>
      <c r="C6" s="159" t="s">
        <v>201</v>
      </c>
      <c r="D6" s="158"/>
    </row>
    <row r="7" spans="1:4" ht="27" customHeight="1">
      <c r="A7" s="153"/>
      <c r="B7" s="154"/>
      <c r="C7" s="154"/>
      <c r="D7" s="152" t="s">
        <v>202</v>
      </c>
    </row>
    <row r="8" spans="1:4" ht="27" customHeight="1">
      <c r="A8" s="351" t="s">
        <v>203</v>
      </c>
      <c r="B8" s="160" t="s">
        <v>204</v>
      </c>
      <c r="C8" s="353"/>
      <c r="D8" s="354"/>
    </row>
    <row r="9" spans="1:4" ht="27" customHeight="1">
      <c r="A9" s="352"/>
      <c r="B9" s="160" t="s">
        <v>205</v>
      </c>
      <c r="C9" s="353"/>
      <c r="D9" s="354"/>
    </row>
    <row r="10" spans="1:4" ht="27" customHeight="1">
      <c r="A10" s="351" t="s">
        <v>206</v>
      </c>
      <c r="B10" s="160" t="s">
        <v>207</v>
      </c>
      <c r="C10" s="353"/>
      <c r="D10" s="354"/>
    </row>
    <row r="11" spans="1:4" ht="27" customHeight="1">
      <c r="A11" s="352"/>
      <c r="B11" s="160" t="s">
        <v>208</v>
      </c>
      <c r="C11" s="353"/>
      <c r="D11" s="354"/>
    </row>
    <row r="12" spans="1:4" ht="27" customHeight="1">
      <c r="A12" s="336" t="s">
        <v>209</v>
      </c>
      <c r="B12" s="339" t="s">
        <v>210</v>
      </c>
      <c r="C12" s="340"/>
      <c r="D12" s="341"/>
    </row>
    <row r="13" spans="1:4" ht="27" customHeight="1">
      <c r="A13" s="337"/>
      <c r="B13" s="342" t="s">
        <v>211</v>
      </c>
      <c r="C13" s="343"/>
      <c r="D13" s="344"/>
    </row>
    <row r="14" spans="1:4" ht="27" customHeight="1">
      <c r="A14" s="337"/>
      <c r="B14" s="342" t="s">
        <v>212</v>
      </c>
      <c r="C14" s="343"/>
      <c r="D14" s="344"/>
    </row>
    <row r="15" spans="1:4" ht="27" customHeight="1">
      <c r="A15" s="337"/>
      <c r="B15" s="342" t="s">
        <v>213</v>
      </c>
      <c r="C15" s="343"/>
      <c r="D15" s="344"/>
    </row>
    <row r="16" spans="1:4" ht="27" customHeight="1">
      <c r="A16" s="338"/>
      <c r="B16" s="345" t="s">
        <v>214</v>
      </c>
      <c r="C16" s="346"/>
      <c r="D16" s="347"/>
    </row>
    <row r="17" spans="1:4" ht="8.25" customHeight="1">
      <c r="A17" s="156"/>
      <c r="B17" s="156"/>
      <c r="C17" s="156"/>
      <c r="D17" s="156"/>
    </row>
    <row r="18" spans="1:4" ht="51" customHeight="1">
      <c r="A18" s="335" t="s">
        <v>215</v>
      </c>
      <c r="B18" s="335"/>
      <c r="C18" s="335"/>
      <c r="D18" s="335"/>
    </row>
  </sheetData>
  <mergeCells count="14">
    <mergeCell ref="A2:D2"/>
    <mergeCell ref="A8:A9"/>
    <mergeCell ref="C8:D8"/>
    <mergeCell ref="C9:D9"/>
    <mergeCell ref="A10:A11"/>
    <mergeCell ref="C10:D10"/>
    <mergeCell ref="C11:D11"/>
    <mergeCell ref="A18:D18"/>
    <mergeCell ref="A12:A16"/>
    <mergeCell ref="B12:D12"/>
    <mergeCell ref="B13:D13"/>
    <mergeCell ref="B14:D14"/>
    <mergeCell ref="B15:D15"/>
    <mergeCell ref="B16:D16"/>
  </mergeCells>
  <phoneticPr fontId="4"/>
  <pageMargins left="0.70866141732283472" right="0.70866141732283472" top="0.74803149606299213" bottom="0.74803149606299213" header="0.31496062992125984" footer="0.31496062992125984"/>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D004E-9171-4C86-AF25-86E6856FCB64}">
  <dimension ref="A1:AN82"/>
  <sheetViews>
    <sheetView showGridLines="0" view="pageBreakPreview" zoomScaleNormal="100" zoomScaleSheetLayoutView="100" workbookViewId="0"/>
  </sheetViews>
  <sheetFormatPr defaultColWidth="9.125" defaultRowHeight="21" customHeight="1"/>
  <cols>
    <col min="1" max="1" width="2.875" style="221" customWidth="1"/>
    <col min="2" max="2" width="16.625" style="216" customWidth="1"/>
    <col min="3" max="3" width="8" style="221" customWidth="1"/>
    <col min="4" max="5" width="8.5" style="221" customWidth="1"/>
    <col min="6" max="36" width="2.875" style="221" customWidth="1"/>
    <col min="37" max="37" width="7.375" style="221" customWidth="1"/>
    <col min="38" max="39" width="8.5" style="221" customWidth="1"/>
    <col min="40" max="40" width="6.25" style="221" customWidth="1"/>
    <col min="41" max="16384" width="9.125" style="221"/>
  </cols>
  <sheetData>
    <row r="1" spans="1:40" ht="24.95" customHeight="1">
      <c r="A1" s="215" t="s">
        <v>551</v>
      </c>
      <c r="C1" s="217"/>
      <c r="D1" s="217"/>
      <c r="E1" s="217"/>
      <c r="F1" s="217"/>
      <c r="G1" s="217"/>
      <c r="H1" s="217"/>
      <c r="I1" s="217"/>
      <c r="J1" s="217"/>
      <c r="K1" s="217"/>
      <c r="L1" s="217"/>
      <c r="M1" s="217"/>
      <c r="N1" s="217"/>
      <c r="O1" s="217"/>
      <c r="P1" s="217"/>
      <c r="Q1" s="217"/>
      <c r="R1" s="217"/>
      <c r="S1" s="217"/>
      <c r="T1" s="217"/>
      <c r="U1" s="217"/>
      <c r="V1" s="217"/>
      <c r="W1" s="217"/>
      <c r="X1" s="218"/>
      <c r="Y1" s="218"/>
      <c r="Z1" s="161"/>
      <c r="AA1" s="161"/>
      <c r="AB1" s="161"/>
      <c r="AC1" s="161"/>
      <c r="AD1" s="219"/>
      <c r="AE1" s="219"/>
      <c r="AF1" s="219"/>
      <c r="AG1" s="219"/>
      <c r="AH1" s="219"/>
      <c r="AI1" s="220" t="s">
        <v>356</v>
      </c>
      <c r="AJ1" s="220"/>
      <c r="AK1" s="583" t="s">
        <v>458</v>
      </c>
      <c r="AL1" s="583"/>
      <c r="AM1" s="583"/>
      <c r="AN1" s="583"/>
    </row>
    <row r="2" spans="1:40" ht="18" customHeight="1">
      <c r="A2" s="161"/>
      <c r="B2" s="222"/>
      <c r="C2" s="222"/>
      <c r="D2" s="222"/>
      <c r="E2" s="222"/>
      <c r="F2" s="222"/>
      <c r="G2" s="222"/>
      <c r="H2" s="222"/>
      <c r="I2" s="222"/>
      <c r="J2" s="222"/>
      <c r="K2" s="222"/>
      <c r="L2" s="222"/>
      <c r="M2" s="584"/>
      <c r="N2" s="584"/>
      <c r="O2" s="584"/>
      <c r="P2" s="584"/>
      <c r="Q2" s="585" t="s">
        <v>154</v>
      </c>
      <c r="R2" s="585"/>
      <c r="S2" s="584">
        <v>4</v>
      </c>
      <c r="T2" s="584"/>
      <c r="U2" s="585" t="s">
        <v>275</v>
      </c>
      <c r="V2" s="585"/>
      <c r="W2" s="222"/>
      <c r="X2" s="222"/>
      <c r="Y2" s="222"/>
      <c r="Z2" s="161"/>
      <c r="AA2" s="161"/>
      <c r="AC2" s="220"/>
      <c r="AD2" s="222"/>
      <c r="AE2" s="222"/>
      <c r="AF2" s="222"/>
      <c r="AG2" s="222"/>
      <c r="AH2" s="222"/>
      <c r="AI2" s="220" t="s">
        <v>357</v>
      </c>
      <c r="AJ2" s="220"/>
      <c r="AK2" s="586"/>
      <c r="AL2" s="586"/>
      <c r="AM2" s="586"/>
      <c r="AN2" s="586"/>
    </row>
    <row r="3" spans="1:40" ht="18" customHeight="1">
      <c r="A3" s="223"/>
      <c r="B3" s="223"/>
      <c r="C3" s="223"/>
      <c r="D3" s="223"/>
      <c r="E3" s="223"/>
      <c r="F3" s="223"/>
      <c r="G3" s="223"/>
      <c r="H3" s="223"/>
      <c r="I3" s="223"/>
      <c r="J3" s="223"/>
      <c r="K3" s="223"/>
      <c r="L3" s="223"/>
      <c r="M3" s="223"/>
      <c r="N3" s="223"/>
      <c r="O3" s="223"/>
      <c r="P3" s="223"/>
      <c r="Q3" s="223"/>
      <c r="R3" s="223"/>
      <c r="S3" s="223"/>
      <c r="T3" s="223"/>
      <c r="U3" s="223"/>
      <c r="V3" s="223"/>
      <c r="W3" s="223"/>
      <c r="Y3" s="224"/>
      <c r="Z3" s="224"/>
      <c r="AA3" s="224"/>
      <c r="AB3" s="161"/>
      <c r="AC3" s="224"/>
      <c r="AD3" s="224"/>
      <c r="AE3" s="224"/>
      <c r="AF3" s="224"/>
      <c r="AG3" s="224"/>
      <c r="AH3" s="224"/>
      <c r="AI3" s="225" t="s">
        <v>358</v>
      </c>
      <c r="AJ3" s="220"/>
      <c r="AK3" s="576"/>
      <c r="AL3" s="576"/>
      <c r="AM3" s="576"/>
      <c r="AN3" s="576"/>
    </row>
    <row r="4" spans="1:40" ht="18" customHeight="1">
      <c r="A4" s="223"/>
      <c r="B4" s="223"/>
      <c r="C4" s="223"/>
      <c r="D4" s="223"/>
      <c r="E4" s="223"/>
      <c r="F4" s="223"/>
      <c r="G4" s="223"/>
      <c r="H4" s="223"/>
      <c r="I4" s="223"/>
      <c r="J4" s="223"/>
      <c r="K4" s="223"/>
      <c r="L4" s="223"/>
      <c r="M4" s="223"/>
      <c r="N4" s="223"/>
      <c r="O4" s="223"/>
      <c r="P4" s="223"/>
      <c r="Q4" s="223"/>
      <c r="R4" s="223"/>
      <c r="S4" s="223"/>
      <c r="T4" s="223"/>
      <c r="U4" s="223"/>
      <c r="V4" s="223"/>
      <c r="W4" s="223"/>
      <c r="Y4" s="224"/>
      <c r="Z4" s="224"/>
      <c r="AA4" s="224"/>
      <c r="AB4" s="161"/>
      <c r="AC4" s="224"/>
      <c r="AD4" s="224"/>
      <c r="AE4" s="224"/>
      <c r="AF4" s="224"/>
      <c r="AG4" s="224"/>
      <c r="AH4" s="224"/>
      <c r="AI4" s="225" t="s">
        <v>359</v>
      </c>
      <c r="AJ4" s="220"/>
      <c r="AK4" s="576"/>
      <c r="AL4" s="576"/>
      <c r="AM4" s="576"/>
      <c r="AN4" s="576"/>
    </row>
    <row r="5" spans="1:40" ht="18" customHeight="1">
      <c r="A5" s="223"/>
      <c r="B5" s="223"/>
      <c r="C5" s="223"/>
      <c r="D5" s="223"/>
      <c r="E5" s="223"/>
      <c r="F5" s="223"/>
      <c r="G5" s="223"/>
      <c r="H5" s="223"/>
      <c r="I5" s="223"/>
      <c r="J5" s="223"/>
      <c r="K5" s="223"/>
      <c r="L5" s="223"/>
      <c r="M5" s="223"/>
      <c r="N5" s="223"/>
      <c r="O5" s="223"/>
      <c r="P5" s="223"/>
      <c r="Q5" s="223"/>
      <c r="R5" s="223"/>
      <c r="S5" s="223"/>
      <c r="U5" s="223"/>
      <c r="V5" s="223"/>
      <c r="W5" s="223"/>
      <c r="Y5" s="224"/>
      <c r="Z5" s="224"/>
      <c r="AA5" s="224"/>
      <c r="AB5" s="161"/>
      <c r="AC5" s="224"/>
      <c r="AD5" s="224"/>
      <c r="AE5" s="224"/>
      <c r="AF5" s="224"/>
      <c r="AG5" s="225" t="s">
        <v>360</v>
      </c>
      <c r="AH5" s="629"/>
      <c r="AI5" s="629"/>
      <c r="AJ5" s="629"/>
      <c r="AK5" s="224" t="s">
        <v>361</v>
      </c>
      <c r="AL5" s="252"/>
      <c r="AM5" s="224" t="s">
        <v>362</v>
      </c>
      <c r="AN5" s="161"/>
    </row>
    <row r="6" spans="1:40" ht="9.9499999999999993" customHeight="1">
      <c r="A6" s="161"/>
      <c r="B6" s="227"/>
      <c r="C6" s="227"/>
      <c r="D6" s="227"/>
      <c r="E6" s="227"/>
      <c r="F6" s="227"/>
      <c r="G6" s="227"/>
      <c r="H6" s="227"/>
      <c r="I6" s="227"/>
      <c r="J6" s="227"/>
      <c r="K6" s="227"/>
      <c r="L6" s="227"/>
      <c r="M6" s="227"/>
      <c r="N6" s="227"/>
      <c r="O6" s="227"/>
      <c r="P6" s="227"/>
      <c r="Q6" s="227"/>
      <c r="R6" s="227"/>
      <c r="S6" s="227"/>
      <c r="T6" s="227"/>
      <c r="U6" s="227"/>
      <c r="V6" s="227"/>
      <c r="W6" s="227"/>
      <c r="X6" s="222"/>
      <c r="Y6" s="222"/>
      <c r="Z6" s="222"/>
      <c r="AA6" s="222"/>
      <c r="AB6" s="222"/>
      <c r="AC6" s="222"/>
      <c r="AD6" s="222"/>
      <c r="AE6" s="222"/>
      <c r="AF6" s="222"/>
      <c r="AG6" s="222"/>
      <c r="AH6" s="222"/>
      <c r="AI6" s="222"/>
      <c r="AJ6" s="222"/>
      <c r="AK6" s="222"/>
      <c r="AL6" s="222"/>
      <c r="AM6" s="161"/>
      <c r="AN6" s="161"/>
    </row>
    <row r="7" spans="1:40" ht="15" customHeight="1">
      <c r="A7" s="571" t="s">
        <v>363</v>
      </c>
      <c r="B7" s="625" t="s">
        <v>364</v>
      </c>
      <c r="C7" s="578" t="s">
        <v>365</v>
      </c>
      <c r="D7" s="573" t="s">
        <v>366</v>
      </c>
      <c r="E7" s="569" t="s">
        <v>367</v>
      </c>
      <c r="F7" s="581" t="s">
        <v>368</v>
      </c>
      <c r="G7" s="581"/>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1"/>
      <c r="AG7" s="581"/>
      <c r="AH7" s="581"/>
      <c r="AI7" s="581"/>
      <c r="AJ7" s="581"/>
      <c r="AK7" s="582" t="s">
        <v>369</v>
      </c>
      <c r="AL7" s="574" t="s">
        <v>370</v>
      </c>
      <c r="AM7" s="575" t="s">
        <v>371</v>
      </c>
      <c r="AN7" s="575"/>
    </row>
    <row r="8" spans="1:40" ht="15" customHeight="1">
      <c r="A8" s="571"/>
      <c r="B8" s="626"/>
      <c r="C8" s="579"/>
      <c r="D8" s="573"/>
      <c r="E8" s="569"/>
      <c r="F8" s="573" t="s">
        <v>216</v>
      </c>
      <c r="G8" s="573"/>
      <c r="H8" s="573"/>
      <c r="I8" s="573"/>
      <c r="J8" s="573"/>
      <c r="K8" s="573"/>
      <c r="L8" s="573"/>
      <c r="M8" s="573" t="s">
        <v>217</v>
      </c>
      <c r="N8" s="573"/>
      <c r="O8" s="573"/>
      <c r="P8" s="573"/>
      <c r="Q8" s="573"/>
      <c r="R8" s="573"/>
      <c r="S8" s="573"/>
      <c r="T8" s="573" t="s">
        <v>218</v>
      </c>
      <c r="U8" s="573"/>
      <c r="V8" s="573"/>
      <c r="W8" s="573"/>
      <c r="X8" s="573"/>
      <c r="Y8" s="573"/>
      <c r="Z8" s="573"/>
      <c r="AA8" s="573" t="s">
        <v>219</v>
      </c>
      <c r="AB8" s="573"/>
      <c r="AC8" s="573"/>
      <c r="AD8" s="573"/>
      <c r="AE8" s="573"/>
      <c r="AF8" s="573"/>
      <c r="AG8" s="573"/>
      <c r="AH8" s="573" t="s">
        <v>372</v>
      </c>
      <c r="AI8" s="573"/>
      <c r="AJ8" s="573"/>
      <c r="AK8" s="582"/>
      <c r="AL8" s="574"/>
      <c r="AM8" s="575"/>
      <c r="AN8" s="575"/>
    </row>
    <row r="9" spans="1:40" ht="15" customHeight="1">
      <c r="A9" s="571"/>
      <c r="B9" s="627" t="s">
        <v>411</v>
      </c>
      <c r="C9" s="579"/>
      <c r="D9" s="573"/>
      <c r="E9" s="569"/>
      <c r="F9" s="231">
        <f>DATE($M$2,$S$2,1)</f>
        <v>92</v>
      </c>
      <c r="G9" s="231">
        <f>DATE($M$2,$S$2,2)</f>
        <v>93</v>
      </c>
      <c r="H9" s="231">
        <f>DATE($M$2,$S$2,3)</f>
        <v>94</v>
      </c>
      <c r="I9" s="231">
        <f>DATE($M$2,$S$2,4)</f>
        <v>95</v>
      </c>
      <c r="J9" s="231">
        <f>DATE($M$2,$S$2,5)</f>
        <v>96</v>
      </c>
      <c r="K9" s="231">
        <f>DATE($M$2,$S$2,6)</f>
        <v>97</v>
      </c>
      <c r="L9" s="231">
        <f>DATE($M$2,$S$2,7)</f>
        <v>98</v>
      </c>
      <c r="M9" s="231">
        <f>DATE($M$2,$S$2,8)</f>
        <v>99</v>
      </c>
      <c r="N9" s="231">
        <f>DATE($M$2,$S$2,9)</f>
        <v>100</v>
      </c>
      <c r="O9" s="231">
        <f>DATE($M$2,$S$2,10)</f>
        <v>101</v>
      </c>
      <c r="P9" s="231">
        <f>DATE($M$2,$S$2,11)</f>
        <v>102</v>
      </c>
      <c r="Q9" s="231">
        <f>DATE($M$2,$S$2,12)</f>
        <v>103</v>
      </c>
      <c r="R9" s="231">
        <f>DATE($M$2,$S$2,13)</f>
        <v>104</v>
      </c>
      <c r="S9" s="231">
        <f>DATE($M$2,$S$2,14)</f>
        <v>105</v>
      </c>
      <c r="T9" s="231">
        <f>DATE($M$2,$S$2,15)</f>
        <v>106</v>
      </c>
      <c r="U9" s="231">
        <f>DATE($M$2,$S$2,16)</f>
        <v>107</v>
      </c>
      <c r="V9" s="231">
        <f>DATE($M$2,$S$2,17)</f>
        <v>108</v>
      </c>
      <c r="W9" s="231">
        <f>DATE($M$2,$S$2,18)</f>
        <v>109</v>
      </c>
      <c r="X9" s="231">
        <f>DATE($M$2,$S$2,19)</f>
        <v>110</v>
      </c>
      <c r="Y9" s="231">
        <f>DATE($M$2,$S$2,20)</f>
        <v>111</v>
      </c>
      <c r="Z9" s="231">
        <f>DATE($M$2,$S$2,21)</f>
        <v>112</v>
      </c>
      <c r="AA9" s="231">
        <f>DATE($M$2,$S$2,22)</f>
        <v>113</v>
      </c>
      <c r="AB9" s="231">
        <f>DATE($M$2,$S$2,23)</f>
        <v>114</v>
      </c>
      <c r="AC9" s="231">
        <f>DATE($M$2,$S$2,24)</f>
        <v>115</v>
      </c>
      <c r="AD9" s="231">
        <f>DATE($M$2,$S$2,25)</f>
        <v>116</v>
      </c>
      <c r="AE9" s="231">
        <f>DATE($M$2,$S$2,26)</f>
        <v>117</v>
      </c>
      <c r="AF9" s="231">
        <f>DATE($M$2,$S$2,27)</f>
        <v>118</v>
      </c>
      <c r="AG9" s="231">
        <f>DATE($M$2,$S$2,28)</f>
        <v>119</v>
      </c>
      <c r="AH9" s="231">
        <f>IF(DAY(EOMONTH(F9,0))&lt;29,"",DATE($M$2,$S$2,29))</f>
        <v>120</v>
      </c>
      <c r="AI9" s="231">
        <f>IF(DAY(EOMONTH(F9,0))&lt;30,"",DATE($M$2,$S$2,30))</f>
        <v>121</v>
      </c>
      <c r="AJ9" s="231" t="str">
        <f>IF(DAY(EOMONTH(F9,0))&lt;31,"",DATE($M$2,$S$2,31))</f>
        <v/>
      </c>
      <c r="AK9" s="582"/>
      <c r="AL9" s="574"/>
      <c r="AM9" s="575"/>
      <c r="AN9" s="575"/>
    </row>
    <row r="10" spans="1:40" ht="15" customHeight="1">
      <c r="A10" s="571"/>
      <c r="B10" s="628"/>
      <c r="C10" s="580"/>
      <c r="D10" s="573"/>
      <c r="E10" s="569"/>
      <c r="F10" s="232">
        <f>DATE($M$2,$S$2,1)</f>
        <v>92</v>
      </c>
      <c r="G10" s="232">
        <f>DATE($M$2,$S$2,2)</f>
        <v>93</v>
      </c>
      <c r="H10" s="232">
        <f>DATE($M$2,$S$2,3)</f>
        <v>94</v>
      </c>
      <c r="I10" s="232">
        <f>DATE($M$2,$S$2,4)</f>
        <v>95</v>
      </c>
      <c r="J10" s="232">
        <f>DATE($M$2,$S$2,5)</f>
        <v>96</v>
      </c>
      <c r="K10" s="232">
        <f>DATE($M$2,$S$2,6)</f>
        <v>97</v>
      </c>
      <c r="L10" s="232">
        <f>DATE($M$2,$S$2,7)</f>
        <v>98</v>
      </c>
      <c r="M10" s="232">
        <f>DATE($M$2,$S$2,8)</f>
        <v>99</v>
      </c>
      <c r="N10" s="232">
        <f>DATE($M$2,$S$2,9)</f>
        <v>100</v>
      </c>
      <c r="O10" s="232">
        <f>DATE($M$2,$S$2,10)</f>
        <v>101</v>
      </c>
      <c r="P10" s="232">
        <f>DATE($M$2,$S$2,11)</f>
        <v>102</v>
      </c>
      <c r="Q10" s="232">
        <f>DATE($M$2,$S$2,12)</f>
        <v>103</v>
      </c>
      <c r="R10" s="232">
        <f>DATE($M$2,$S$2,13)</f>
        <v>104</v>
      </c>
      <c r="S10" s="232">
        <f>DATE($M$2,$S$2,14)</f>
        <v>105</v>
      </c>
      <c r="T10" s="232">
        <f>DATE($M$2,$S$2,15)</f>
        <v>106</v>
      </c>
      <c r="U10" s="232">
        <f>DATE($M$2,$S$2,16)</f>
        <v>107</v>
      </c>
      <c r="V10" s="232">
        <f>DATE($M$2,$S$2,17)</f>
        <v>108</v>
      </c>
      <c r="W10" s="232">
        <f>DATE($M$2,$S$2,18)</f>
        <v>109</v>
      </c>
      <c r="X10" s="232">
        <f>DATE($M$2,$S$2,19)</f>
        <v>110</v>
      </c>
      <c r="Y10" s="232">
        <f>DATE($M$2,$S$2,20)</f>
        <v>111</v>
      </c>
      <c r="Z10" s="232">
        <f>DATE($M$2,$S$2,21)</f>
        <v>112</v>
      </c>
      <c r="AA10" s="232">
        <f>DATE($M$2,$S$2,22)</f>
        <v>113</v>
      </c>
      <c r="AB10" s="232">
        <f>DATE($M$2,$S$2,23)</f>
        <v>114</v>
      </c>
      <c r="AC10" s="232">
        <f>DATE($M$2,$S$2,24)</f>
        <v>115</v>
      </c>
      <c r="AD10" s="232">
        <f>DATE($M$2,$S$2,25)</f>
        <v>116</v>
      </c>
      <c r="AE10" s="232">
        <f>DATE($M$2,$S$2,26)</f>
        <v>117</v>
      </c>
      <c r="AF10" s="232">
        <f>DATE($M$2,$S$2,27)</f>
        <v>118</v>
      </c>
      <c r="AG10" s="232">
        <f>DATE($M$2,$S$2,28)</f>
        <v>119</v>
      </c>
      <c r="AH10" s="232">
        <f>IF(DAY(EOMONTH(F10,0))&lt;29,"",DATE($M$2,$S$2,29))</f>
        <v>120</v>
      </c>
      <c r="AI10" s="232">
        <f>IF(DAY(EOMONTH(F10,0))&lt;30,"",DATE($M$2,$S$2,30))</f>
        <v>121</v>
      </c>
      <c r="AJ10" s="232" t="str">
        <f>IF(DAY(EOMONTH(F10,0))&lt;31,"",DATE($M$2,$S$2,31))</f>
        <v/>
      </c>
      <c r="AK10" s="582"/>
      <c r="AL10" s="574"/>
      <c r="AM10" s="575"/>
      <c r="AN10" s="575"/>
    </row>
    <row r="11" spans="1:40" ht="18" customHeight="1">
      <c r="A11" s="228">
        <v>1</v>
      </c>
      <c r="B11" s="253" t="s">
        <v>412</v>
      </c>
      <c r="C11" s="234" t="s">
        <v>383</v>
      </c>
      <c r="D11" s="254"/>
      <c r="E11" s="255" t="s">
        <v>383</v>
      </c>
      <c r="F11" s="237"/>
      <c r="G11" s="237"/>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243"/>
      <c r="AL11" s="256"/>
      <c r="AM11" s="568"/>
      <c r="AN11" s="568"/>
    </row>
    <row r="12" spans="1:40" ht="18" customHeight="1">
      <c r="A12" s="228">
        <v>2</v>
      </c>
      <c r="B12" s="253" t="s">
        <v>413</v>
      </c>
      <c r="C12" s="234" t="s">
        <v>385</v>
      </c>
      <c r="D12" s="254"/>
      <c r="E12" s="255" t="s">
        <v>385</v>
      </c>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8">
        <f>+SUM(F12:AJ12)</f>
        <v>0</v>
      </c>
      <c r="AL12" s="239">
        <f t="shared" ref="AL12:AL30" si="0">IF($AK$3="４週",AK12/4,AK12/(DAY(EOMONTH($F$9,0))/7))</f>
        <v>0</v>
      </c>
      <c r="AM12" s="568"/>
      <c r="AN12" s="568"/>
    </row>
    <row r="13" spans="1:40" ht="18" customHeight="1">
      <c r="A13" s="228">
        <v>3</v>
      </c>
      <c r="B13" s="253" t="s">
        <v>413</v>
      </c>
      <c r="C13" s="234" t="s">
        <v>387</v>
      </c>
      <c r="D13" s="254"/>
      <c r="E13" s="255" t="s">
        <v>387</v>
      </c>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8">
        <f>+SUM(F13:AJ13)</f>
        <v>0</v>
      </c>
      <c r="AL13" s="239">
        <f t="shared" si="0"/>
        <v>0</v>
      </c>
      <c r="AM13" s="568"/>
      <c r="AN13" s="568"/>
    </row>
    <row r="14" spans="1:40" ht="18" customHeight="1">
      <c r="A14" s="228">
        <v>4</v>
      </c>
      <c r="B14" s="253" t="s">
        <v>414</v>
      </c>
      <c r="C14" s="234" t="s">
        <v>387</v>
      </c>
      <c r="D14" s="254"/>
      <c r="E14" s="255" t="s">
        <v>389</v>
      </c>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8">
        <f t="shared" ref="AK14:AK30" si="1">+SUM(F14:AJ14)</f>
        <v>0</v>
      </c>
      <c r="AL14" s="239">
        <f t="shared" si="0"/>
        <v>0</v>
      </c>
      <c r="AM14" s="568"/>
      <c r="AN14" s="568"/>
    </row>
    <row r="15" spans="1:40" ht="18" customHeight="1">
      <c r="A15" s="228">
        <v>5</v>
      </c>
      <c r="B15" s="253" t="s">
        <v>414</v>
      </c>
      <c r="C15" s="234" t="s">
        <v>387</v>
      </c>
      <c r="D15" s="254"/>
      <c r="E15" s="255" t="s">
        <v>415</v>
      </c>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8">
        <f t="shared" si="1"/>
        <v>0</v>
      </c>
      <c r="AL15" s="239">
        <f t="shared" si="0"/>
        <v>0</v>
      </c>
      <c r="AM15" s="568"/>
      <c r="AN15" s="568"/>
    </row>
    <row r="16" spans="1:40" ht="18" customHeight="1">
      <c r="A16" s="228">
        <v>6</v>
      </c>
      <c r="B16" s="253" t="s">
        <v>414</v>
      </c>
      <c r="C16" s="234" t="s">
        <v>389</v>
      </c>
      <c r="D16" s="254"/>
      <c r="E16" s="255" t="s">
        <v>416</v>
      </c>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8">
        <f t="shared" si="1"/>
        <v>0</v>
      </c>
      <c r="AL16" s="239">
        <f t="shared" si="0"/>
        <v>0</v>
      </c>
      <c r="AM16" s="568"/>
      <c r="AN16" s="568"/>
    </row>
    <row r="17" spans="1:40" ht="18" customHeight="1">
      <c r="A17" s="228">
        <v>7</v>
      </c>
      <c r="B17" s="253" t="s">
        <v>414</v>
      </c>
      <c r="C17" s="234" t="s">
        <v>389</v>
      </c>
      <c r="D17" s="254"/>
      <c r="E17" s="255" t="s">
        <v>417</v>
      </c>
      <c r="F17" s="237"/>
      <c r="G17" s="237"/>
      <c r="H17" s="237"/>
      <c r="I17" s="237"/>
      <c r="J17" s="237"/>
      <c r="K17" s="237"/>
      <c r="L17" s="237"/>
      <c r="M17" s="237"/>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8">
        <f t="shared" si="1"/>
        <v>0</v>
      </c>
      <c r="AL17" s="239">
        <f t="shared" si="0"/>
        <v>0</v>
      </c>
      <c r="AM17" s="568"/>
      <c r="AN17" s="568"/>
    </row>
    <row r="18" spans="1:40" ht="18" customHeight="1">
      <c r="A18" s="228">
        <v>8</v>
      </c>
      <c r="B18" s="253" t="s">
        <v>414</v>
      </c>
      <c r="C18" s="234" t="s">
        <v>389</v>
      </c>
      <c r="D18" s="254"/>
      <c r="E18" s="255" t="s">
        <v>418</v>
      </c>
      <c r="F18" s="237"/>
      <c r="G18" s="237"/>
      <c r="H18" s="237"/>
      <c r="I18" s="237"/>
      <c r="J18" s="237"/>
      <c r="K18" s="237"/>
      <c r="L18" s="237"/>
      <c r="M18" s="237"/>
      <c r="N18" s="237"/>
      <c r="O18" s="237"/>
      <c r="P18" s="237"/>
      <c r="Q18" s="237"/>
      <c r="R18" s="237"/>
      <c r="S18" s="237"/>
      <c r="T18" s="237"/>
      <c r="U18" s="237"/>
      <c r="V18" s="237"/>
      <c r="W18" s="237"/>
      <c r="X18" s="237"/>
      <c r="Y18" s="237"/>
      <c r="Z18" s="237"/>
      <c r="AA18" s="237"/>
      <c r="AB18" s="237"/>
      <c r="AC18" s="237"/>
      <c r="AD18" s="237"/>
      <c r="AE18" s="237"/>
      <c r="AF18" s="237"/>
      <c r="AG18" s="237"/>
      <c r="AH18" s="237"/>
      <c r="AI18" s="237"/>
      <c r="AJ18" s="237"/>
      <c r="AK18" s="238">
        <f t="shared" si="1"/>
        <v>0</v>
      </c>
      <c r="AL18" s="239">
        <f t="shared" si="0"/>
        <v>0</v>
      </c>
      <c r="AM18" s="568"/>
      <c r="AN18" s="568"/>
    </row>
    <row r="19" spans="1:40" ht="18" customHeight="1">
      <c r="A19" s="228">
        <v>9</v>
      </c>
      <c r="B19" s="253" t="s">
        <v>414</v>
      </c>
      <c r="C19" s="234" t="s">
        <v>389</v>
      </c>
      <c r="D19" s="254"/>
      <c r="E19" s="255" t="s">
        <v>419</v>
      </c>
      <c r="F19" s="237"/>
      <c r="G19" s="237"/>
      <c r="H19" s="237"/>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8">
        <f t="shared" si="1"/>
        <v>0</v>
      </c>
      <c r="AL19" s="239">
        <f t="shared" si="0"/>
        <v>0</v>
      </c>
      <c r="AM19" s="568"/>
      <c r="AN19" s="568"/>
    </row>
    <row r="20" spans="1:40" ht="18" customHeight="1">
      <c r="A20" s="228">
        <v>10</v>
      </c>
      <c r="B20" s="253" t="s">
        <v>459</v>
      </c>
      <c r="C20" s="234" t="s">
        <v>389</v>
      </c>
      <c r="D20" s="254"/>
      <c r="E20" s="255" t="s">
        <v>420</v>
      </c>
      <c r="F20" s="237"/>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c r="AD20" s="237"/>
      <c r="AE20" s="237"/>
      <c r="AF20" s="237"/>
      <c r="AG20" s="237"/>
      <c r="AH20" s="237"/>
      <c r="AI20" s="237"/>
      <c r="AJ20" s="237"/>
      <c r="AK20" s="238">
        <f t="shared" si="1"/>
        <v>0</v>
      </c>
      <c r="AL20" s="239">
        <f t="shared" si="0"/>
        <v>0</v>
      </c>
      <c r="AM20" s="568"/>
      <c r="AN20" s="568"/>
    </row>
    <row r="21" spans="1:40" ht="18" customHeight="1">
      <c r="A21" s="228">
        <v>11</v>
      </c>
      <c r="B21" s="253"/>
      <c r="C21" s="234"/>
      <c r="D21" s="254"/>
      <c r="E21" s="255"/>
      <c r="F21" s="237"/>
      <c r="G21" s="237"/>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8">
        <f t="shared" si="1"/>
        <v>0</v>
      </c>
      <c r="AL21" s="239">
        <f t="shared" si="0"/>
        <v>0</v>
      </c>
      <c r="AM21" s="568"/>
      <c r="AN21" s="568"/>
    </row>
    <row r="22" spans="1:40" ht="18" customHeight="1">
      <c r="A22" s="228">
        <v>12</v>
      </c>
      <c r="B22" s="253"/>
      <c r="C22" s="234"/>
      <c r="D22" s="254"/>
      <c r="E22" s="255"/>
      <c r="F22" s="237"/>
      <c r="G22" s="237"/>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8">
        <f t="shared" si="1"/>
        <v>0</v>
      </c>
      <c r="AL22" s="239">
        <f t="shared" si="0"/>
        <v>0</v>
      </c>
      <c r="AM22" s="568"/>
      <c r="AN22" s="568"/>
    </row>
    <row r="23" spans="1:40" ht="18" customHeight="1">
      <c r="A23" s="228">
        <v>13</v>
      </c>
      <c r="B23" s="253"/>
      <c r="C23" s="234"/>
      <c r="D23" s="254"/>
      <c r="E23" s="255"/>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8">
        <f t="shared" si="1"/>
        <v>0</v>
      </c>
      <c r="AL23" s="239">
        <f t="shared" si="0"/>
        <v>0</v>
      </c>
      <c r="AM23" s="568"/>
      <c r="AN23" s="568"/>
    </row>
    <row r="24" spans="1:40" ht="18" customHeight="1">
      <c r="A24" s="228">
        <v>14</v>
      </c>
      <c r="B24" s="253"/>
      <c r="C24" s="234"/>
      <c r="D24" s="254"/>
      <c r="E24" s="255"/>
      <c r="F24" s="237"/>
      <c r="G24" s="237"/>
      <c r="H24" s="237"/>
      <c r="I24" s="237"/>
      <c r="J24" s="237"/>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8">
        <f t="shared" si="1"/>
        <v>0</v>
      </c>
      <c r="AL24" s="239">
        <f t="shared" si="0"/>
        <v>0</v>
      </c>
      <c r="AM24" s="568"/>
      <c r="AN24" s="568"/>
    </row>
    <row r="25" spans="1:40" ht="18" customHeight="1">
      <c r="A25" s="228">
        <v>15</v>
      </c>
      <c r="B25" s="253"/>
      <c r="C25" s="234"/>
      <c r="D25" s="254"/>
      <c r="E25" s="255"/>
      <c r="F25" s="237"/>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8">
        <f t="shared" si="1"/>
        <v>0</v>
      </c>
      <c r="AL25" s="239">
        <f t="shared" si="0"/>
        <v>0</v>
      </c>
      <c r="AM25" s="568"/>
      <c r="AN25" s="568"/>
    </row>
    <row r="26" spans="1:40" ht="18" customHeight="1">
      <c r="A26" s="228">
        <v>16</v>
      </c>
      <c r="B26" s="253"/>
      <c r="C26" s="234"/>
      <c r="D26" s="254"/>
      <c r="E26" s="255"/>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8">
        <f t="shared" si="1"/>
        <v>0</v>
      </c>
      <c r="AL26" s="239">
        <f t="shared" si="0"/>
        <v>0</v>
      </c>
      <c r="AM26" s="568"/>
      <c r="AN26" s="568"/>
    </row>
    <row r="27" spans="1:40" ht="18" customHeight="1">
      <c r="A27" s="228">
        <v>17</v>
      </c>
      <c r="B27" s="253"/>
      <c r="C27" s="234"/>
      <c r="D27" s="254"/>
      <c r="E27" s="255"/>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8">
        <f t="shared" si="1"/>
        <v>0</v>
      </c>
      <c r="AL27" s="239">
        <f t="shared" si="0"/>
        <v>0</v>
      </c>
      <c r="AM27" s="568"/>
      <c r="AN27" s="568"/>
    </row>
    <row r="28" spans="1:40" ht="18" customHeight="1">
      <c r="A28" s="228">
        <v>18</v>
      </c>
      <c r="B28" s="253"/>
      <c r="C28" s="234"/>
      <c r="D28" s="254"/>
      <c r="E28" s="255"/>
      <c r="F28" s="237"/>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8">
        <f t="shared" si="1"/>
        <v>0</v>
      </c>
      <c r="AL28" s="239">
        <f t="shared" si="0"/>
        <v>0</v>
      </c>
      <c r="AM28" s="568"/>
      <c r="AN28" s="568"/>
    </row>
    <row r="29" spans="1:40" ht="18" customHeight="1">
      <c r="A29" s="228">
        <v>19</v>
      </c>
      <c r="B29" s="253"/>
      <c r="C29" s="234"/>
      <c r="D29" s="254"/>
      <c r="E29" s="255"/>
      <c r="F29" s="237"/>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8">
        <f t="shared" si="1"/>
        <v>0</v>
      </c>
      <c r="AL29" s="239">
        <f t="shared" si="0"/>
        <v>0</v>
      </c>
      <c r="AM29" s="568"/>
      <c r="AN29" s="568"/>
    </row>
    <row r="30" spans="1:40" ht="18" customHeight="1">
      <c r="A30" s="228">
        <v>20</v>
      </c>
      <c r="B30" s="253"/>
      <c r="C30" s="234"/>
      <c r="D30" s="254"/>
      <c r="E30" s="255"/>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8">
        <f t="shared" si="1"/>
        <v>0</v>
      </c>
      <c r="AL30" s="239">
        <f t="shared" si="0"/>
        <v>0</v>
      </c>
      <c r="AM30" s="568"/>
      <c r="AN30" s="568"/>
    </row>
    <row r="31" spans="1:40" ht="18" customHeight="1">
      <c r="A31" s="569" t="s">
        <v>220</v>
      </c>
      <c r="B31" s="570"/>
      <c r="C31" s="570"/>
      <c r="D31" s="570"/>
      <c r="E31" s="570"/>
      <c r="F31" s="240">
        <f>+SUM(F11:F30)</f>
        <v>0</v>
      </c>
      <c r="G31" s="240">
        <f t="shared" ref="G31:AJ31" si="2">+SUM(G11:G30)</f>
        <v>0</v>
      </c>
      <c r="H31" s="240">
        <f t="shared" si="2"/>
        <v>0</v>
      </c>
      <c r="I31" s="240">
        <f t="shared" si="2"/>
        <v>0</v>
      </c>
      <c r="J31" s="240">
        <f t="shared" si="2"/>
        <v>0</v>
      </c>
      <c r="K31" s="240">
        <f t="shared" si="2"/>
        <v>0</v>
      </c>
      <c r="L31" s="240">
        <f t="shared" si="2"/>
        <v>0</v>
      </c>
      <c r="M31" s="240">
        <f t="shared" si="2"/>
        <v>0</v>
      </c>
      <c r="N31" s="240">
        <f t="shared" si="2"/>
        <v>0</v>
      </c>
      <c r="O31" s="240">
        <f t="shared" si="2"/>
        <v>0</v>
      </c>
      <c r="P31" s="240">
        <f t="shared" si="2"/>
        <v>0</v>
      </c>
      <c r="Q31" s="240">
        <f t="shared" si="2"/>
        <v>0</v>
      </c>
      <c r="R31" s="240">
        <f t="shared" si="2"/>
        <v>0</v>
      </c>
      <c r="S31" s="240">
        <f t="shared" si="2"/>
        <v>0</v>
      </c>
      <c r="T31" s="240">
        <f t="shared" si="2"/>
        <v>0</v>
      </c>
      <c r="U31" s="240">
        <f t="shared" si="2"/>
        <v>0</v>
      </c>
      <c r="V31" s="240">
        <f t="shared" si="2"/>
        <v>0</v>
      </c>
      <c r="W31" s="240">
        <f t="shared" si="2"/>
        <v>0</v>
      </c>
      <c r="X31" s="240">
        <f t="shared" si="2"/>
        <v>0</v>
      </c>
      <c r="Y31" s="240">
        <f t="shared" si="2"/>
        <v>0</v>
      </c>
      <c r="Z31" s="240">
        <f t="shared" si="2"/>
        <v>0</v>
      </c>
      <c r="AA31" s="240">
        <f t="shared" si="2"/>
        <v>0</v>
      </c>
      <c r="AB31" s="240">
        <f t="shared" si="2"/>
        <v>0</v>
      </c>
      <c r="AC31" s="240">
        <f t="shared" si="2"/>
        <v>0</v>
      </c>
      <c r="AD31" s="240">
        <f t="shared" si="2"/>
        <v>0</v>
      </c>
      <c r="AE31" s="240">
        <f t="shared" si="2"/>
        <v>0</v>
      </c>
      <c r="AF31" s="240">
        <f t="shared" si="2"/>
        <v>0</v>
      </c>
      <c r="AG31" s="240">
        <f t="shared" si="2"/>
        <v>0</v>
      </c>
      <c r="AH31" s="240">
        <f t="shared" si="2"/>
        <v>0</v>
      </c>
      <c r="AI31" s="240">
        <f t="shared" si="2"/>
        <v>0</v>
      </c>
      <c r="AJ31" s="240">
        <f t="shared" si="2"/>
        <v>0</v>
      </c>
      <c r="AK31" s="238">
        <f>+SUM(F31:AJ31)</f>
        <v>0</v>
      </c>
      <c r="AL31" s="239">
        <f>IF($AK$3="４週",AK31/4,AK31/(DAY(EOMONTH($F$9,0))/7))</f>
        <v>0</v>
      </c>
      <c r="AM31" s="571"/>
      <c r="AN31" s="571"/>
    </row>
    <row r="32" spans="1:40" ht="18" customHeight="1">
      <c r="A32" s="570" t="s">
        <v>373</v>
      </c>
      <c r="B32" s="570"/>
      <c r="C32" s="570"/>
      <c r="D32" s="570"/>
      <c r="E32" s="572"/>
      <c r="F32" s="242"/>
      <c r="G32" s="242"/>
      <c r="H32" s="242"/>
      <c r="I32" s="242"/>
      <c r="J32" s="242"/>
      <c r="K32" s="242"/>
      <c r="L32" s="242"/>
      <c r="M32" s="242"/>
      <c r="N32" s="242"/>
      <c r="O32" s="242"/>
      <c r="P32" s="242"/>
      <c r="Q32" s="242"/>
      <c r="R32" s="242"/>
      <c r="S32" s="242"/>
      <c r="T32" s="242"/>
      <c r="U32" s="242"/>
      <c r="V32" s="242"/>
      <c r="W32" s="242"/>
      <c r="X32" s="242"/>
      <c r="Y32" s="242"/>
      <c r="Z32" s="242"/>
      <c r="AA32" s="242"/>
      <c r="AB32" s="242"/>
      <c r="AC32" s="242"/>
      <c r="AD32" s="242"/>
      <c r="AE32" s="242"/>
      <c r="AF32" s="242"/>
      <c r="AG32" s="242"/>
      <c r="AH32" s="242"/>
      <c r="AI32" s="242"/>
      <c r="AJ32" s="242"/>
      <c r="AK32" s="238">
        <f>+SUM(F32:AJ32)</f>
        <v>0</v>
      </c>
      <c r="AL32" s="243"/>
      <c r="AM32" s="571"/>
      <c r="AN32" s="571"/>
    </row>
    <row r="33" spans="1:40" ht="15" customHeight="1">
      <c r="A33" s="227"/>
      <c r="B33" s="227"/>
      <c r="C33" s="227"/>
      <c r="D33" s="227"/>
      <c r="E33" s="227"/>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227"/>
      <c r="AL33" s="227"/>
      <c r="AM33" s="161"/>
    </row>
    <row r="34" spans="1:40" ht="5.0999999999999996" customHeight="1">
      <c r="A34" s="250"/>
      <c r="B34" s="250"/>
      <c r="C34" s="250"/>
      <c r="D34" s="257"/>
      <c r="E34" s="257"/>
      <c r="F34" s="257"/>
      <c r="G34" s="257"/>
      <c r="H34" s="257"/>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c r="AH34" s="162"/>
      <c r="AI34" s="162"/>
      <c r="AJ34" s="258"/>
      <c r="AK34" s="162"/>
      <c r="AL34" s="227"/>
      <c r="AM34" s="227"/>
      <c r="AN34" s="161"/>
    </row>
    <row r="35" spans="1:40" ht="5.0999999999999996" customHeight="1">
      <c r="A35" s="250"/>
      <c r="B35" s="250"/>
      <c r="C35" s="250"/>
      <c r="D35" s="257"/>
      <c r="E35" s="257"/>
      <c r="F35" s="257"/>
      <c r="G35" s="257"/>
      <c r="H35" s="257"/>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c r="AH35" s="162"/>
      <c r="AI35" s="162"/>
      <c r="AJ35" s="258"/>
      <c r="AK35" s="162"/>
      <c r="AL35" s="227"/>
      <c r="AM35" s="227"/>
      <c r="AN35" s="161"/>
    </row>
    <row r="36" spans="1:40" ht="5.0999999999999996" customHeight="1">
      <c r="A36" s="250"/>
      <c r="B36" s="250"/>
      <c r="C36" s="250"/>
      <c r="D36" s="257"/>
      <c r="E36" s="257"/>
      <c r="F36" s="257"/>
      <c r="G36" s="257"/>
      <c r="H36" s="257"/>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258"/>
      <c r="AK36" s="162"/>
      <c r="AL36" s="227"/>
      <c r="AM36" s="227"/>
      <c r="AN36" s="161"/>
    </row>
    <row r="37" spans="1:40" ht="18" customHeight="1">
      <c r="A37" s="218" t="s">
        <v>421</v>
      </c>
      <c r="B37" s="162"/>
      <c r="D37" s="162"/>
      <c r="E37" s="162"/>
      <c r="F37" s="162"/>
      <c r="G37" s="162"/>
      <c r="H37" s="162"/>
      <c r="I37" s="162"/>
      <c r="J37" s="162"/>
      <c r="K37" s="162"/>
    </row>
    <row r="38" spans="1:40" ht="18" customHeight="1">
      <c r="A38" s="259" t="s">
        <v>422</v>
      </c>
      <c r="B38" s="259"/>
      <c r="M38" s="218" t="s">
        <v>423</v>
      </c>
      <c r="N38" s="162"/>
      <c r="P38" s="162"/>
      <c r="Q38" s="162"/>
      <c r="R38" s="162"/>
      <c r="S38" s="162"/>
      <c r="T38" s="162"/>
      <c r="U38" s="260" t="str">
        <f>IF(COUNTIF(M40:M43,"○")&gt;1,"いずれか１つを選択してください。","")</f>
        <v/>
      </c>
      <c r="V38" s="162"/>
      <c r="W38" s="162"/>
      <c r="X38" s="162"/>
      <c r="Y38" s="162"/>
      <c r="Z38" s="162"/>
      <c r="AA38" s="162"/>
      <c r="AB38" s="162"/>
      <c r="AC38" s="162"/>
      <c r="AD38" s="162"/>
      <c r="AE38" s="162"/>
      <c r="AF38" s="162"/>
      <c r="AG38" s="162"/>
      <c r="AH38" s="162"/>
      <c r="AI38" s="162"/>
      <c r="AJ38" s="162"/>
      <c r="AK38" s="258"/>
      <c r="AL38" s="162"/>
      <c r="AM38" s="227"/>
      <c r="AN38" s="227"/>
    </row>
    <row r="39" spans="1:40" ht="18.75" customHeight="1">
      <c r="A39" s="620"/>
      <c r="B39" s="620"/>
      <c r="C39" s="620"/>
      <c r="D39" s="261">
        <f>IF(S2=1,10,IF(S2=2,11,IF(S2=3,12,S2-3)))</f>
        <v>1</v>
      </c>
      <c r="E39" s="261">
        <f>IF(S2=1,11,IF(S2=2,12,S2-2))</f>
        <v>2</v>
      </c>
      <c r="F39" s="621">
        <f>IF(S2=1,12,S2-1)</f>
        <v>3</v>
      </c>
      <c r="G39" s="621"/>
      <c r="H39" s="621"/>
      <c r="I39" s="573" t="s">
        <v>424</v>
      </c>
      <c r="J39" s="573"/>
      <c r="K39" s="573"/>
      <c r="M39" s="569" t="s">
        <v>425</v>
      </c>
      <c r="N39" s="570"/>
      <c r="O39" s="570"/>
      <c r="P39" s="570"/>
      <c r="Q39" s="570"/>
      <c r="R39" s="570"/>
      <c r="S39" s="570"/>
      <c r="T39" s="570"/>
      <c r="U39" s="570"/>
      <c r="V39" s="570"/>
      <c r="W39" s="570"/>
      <c r="X39" s="570"/>
      <c r="Y39" s="570"/>
      <c r="Z39" s="570"/>
      <c r="AA39" s="570"/>
      <c r="AB39" s="570"/>
      <c r="AC39" s="570"/>
      <c r="AD39" s="570"/>
      <c r="AE39" s="570"/>
      <c r="AF39" s="570"/>
      <c r="AG39" s="570"/>
      <c r="AH39" s="622" t="s">
        <v>426</v>
      </c>
      <c r="AI39" s="623"/>
      <c r="AJ39" s="623"/>
      <c r="AK39" s="623"/>
      <c r="AL39" s="624"/>
      <c r="AM39" s="574" t="s">
        <v>427</v>
      </c>
      <c r="AN39" s="574"/>
    </row>
    <row r="40" spans="1:40" ht="18" customHeight="1">
      <c r="A40" s="574" t="s">
        <v>452</v>
      </c>
      <c r="B40" s="574"/>
      <c r="C40" s="574"/>
      <c r="D40" s="262"/>
      <c r="E40" s="262"/>
      <c r="F40" s="607"/>
      <c r="G40" s="607"/>
      <c r="H40" s="607"/>
      <c r="I40" s="573">
        <f>SUM(D40:F40)</f>
        <v>0</v>
      </c>
      <c r="J40" s="573"/>
      <c r="K40" s="573"/>
      <c r="M40" s="608" t="s">
        <v>221</v>
      </c>
      <c r="N40" s="578" t="s">
        <v>429</v>
      </c>
      <c r="O40" s="611"/>
      <c r="P40" s="612"/>
      <c r="Q40" s="617" t="s">
        <v>430</v>
      </c>
      <c r="R40" s="618"/>
      <c r="S40" s="618"/>
      <c r="T40" s="618"/>
      <c r="U40" s="618"/>
      <c r="V40" s="618"/>
      <c r="W40" s="618"/>
      <c r="X40" s="618"/>
      <c r="Y40" s="618"/>
      <c r="Z40" s="618"/>
      <c r="AA40" s="618"/>
      <c r="AB40" s="618"/>
      <c r="AC40" s="618"/>
      <c r="AD40" s="618"/>
      <c r="AE40" s="618"/>
      <c r="AF40" s="618"/>
      <c r="AG40" s="619"/>
      <c r="AH40" s="605">
        <f>SUM(F32:AJ32)</f>
        <v>0</v>
      </c>
      <c r="AI40" s="582"/>
      <c r="AJ40" s="241" t="s">
        <v>431</v>
      </c>
      <c r="AK40" s="605">
        <f>ROUNDUP(AH40/450,0)</f>
        <v>0</v>
      </c>
      <c r="AL40" s="582"/>
      <c r="AM40" s="573">
        <f>MIN(AH40:AK42)</f>
        <v>0</v>
      </c>
      <c r="AN40" s="573"/>
    </row>
    <row r="41" spans="1:40" ht="18" customHeight="1">
      <c r="A41" s="613"/>
      <c r="B41" s="613"/>
      <c r="C41" s="613"/>
      <c r="D41" s="227"/>
      <c r="E41" s="227"/>
      <c r="F41" s="227"/>
      <c r="G41" s="227"/>
      <c r="H41" s="227"/>
      <c r="I41" s="227" t="s">
        <v>460</v>
      </c>
      <c r="J41" s="227"/>
      <c r="K41" s="227"/>
      <c r="M41" s="609"/>
      <c r="N41" s="579"/>
      <c r="O41" s="613"/>
      <c r="P41" s="614"/>
      <c r="Q41" s="599" t="s">
        <v>433</v>
      </c>
      <c r="R41" s="600"/>
      <c r="S41" s="600"/>
      <c r="T41" s="600"/>
      <c r="U41" s="600"/>
      <c r="V41" s="600"/>
      <c r="W41" s="600"/>
      <c r="X41" s="600"/>
      <c r="Y41" s="600"/>
      <c r="Z41" s="600"/>
      <c r="AA41" s="600"/>
      <c r="AB41" s="600"/>
      <c r="AC41" s="600"/>
      <c r="AD41" s="600"/>
      <c r="AE41" s="600"/>
      <c r="AF41" s="600"/>
      <c r="AG41" s="601"/>
      <c r="AH41" s="569">
        <f>COUNTA(B12:B30)</f>
        <v>9</v>
      </c>
      <c r="AI41" s="570"/>
      <c r="AJ41" s="266" t="s">
        <v>434</v>
      </c>
      <c r="AK41" s="605">
        <f>ROUNDUP(AH41/10,0)</f>
        <v>1</v>
      </c>
      <c r="AL41" s="582"/>
      <c r="AM41" s="573"/>
      <c r="AN41" s="573"/>
    </row>
    <row r="42" spans="1:40" ht="18" customHeight="1">
      <c r="A42" s="637"/>
      <c r="B42" s="637"/>
      <c r="C42" s="637"/>
      <c r="D42" s="227"/>
      <c r="E42" s="227"/>
      <c r="F42" s="637"/>
      <c r="G42" s="637"/>
      <c r="H42" s="637"/>
      <c r="I42" s="573">
        <f>I40/3</f>
        <v>0</v>
      </c>
      <c r="J42" s="573"/>
      <c r="K42" s="573"/>
      <c r="M42" s="610"/>
      <c r="N42" s="580"/>
      <c r="O42" s="615"/>
      <c r="P42" s="616"/>
      <c r="Q42" s="599" t="s">
        <v>435</v>
      </c>
      <c r="R42" s="600"/>
      <c r="S42" s="600"/>
      <c r="T42" s="600"/>
      <c r="U42" s="600"/>
      <c r="V42" s="600"/>
      <c r="W42" s="600"/>
      <c r="X42" s="600"/>
      <c r="Y42" s="600"/>
      <c r="Z42" s="600"/>
      <c r="AA42" s="600"/>
      <c r="AB42" s="600"/>
      <c r="AC42" s="600"/>
      <c r="AD42" s="600"/>
      <c r="AE42" s="600"/>
      <c r="AF42" s="600"/>
      <c r="AG42" s="601"/>
      <c r="AH42" s="605">
        <f>ROUNDDOWN(I42,1)</f>
        <v>0</v>
      </c>
      <c r="AI42" s="582"/>
      <c r="AJ42" s="267" t="s">
        <v>434</v>
      </c>
      <c r="AK42" s="605">
        <f>ROUNDUP(AH42/40,0)</f>
        <v>0</v>
      </c>
      <c r="AL42" s="582"/>
      <c r="AM42" s="573"/>
      <c r="AN42" s="573"/>
    </row>
    <row r="43" spans="1:40" ht="18" customHeight="1">
      <c r="B43" s="161"/>
      <c r="M43" s="262"/>
      <c r="N43" s="599" t="s">
        <v>438</v>
      </c>
      <c r="O43" s="600"/>
      <c r="P43" s="600"/>
      <c r="Q43" s="600"/>
      <c r="R43" s="600"/>
      <c r="S43" s="600"/>
      <c r="T43" s="600"/>
      <c r="U43" s="600"/>
      <c r="V43" s="600"/>
      <c r="W43" s="600"/>
      <c r="X43" s="600"/>
      <c r="Y43" s="600"/>
      <c r="Z43" s="600"/>
      <c r="AA43" s="600"/>
      <c r="AB43" s="600"/>
      <c r="AC43" s="600"/>
      <c r="AD43" s="600"/>
      <c r="AE43" s="600"/>
      <c r="AF43" s="600"/>
      <c r="AG43" s="601"/>
      <c r="AH43" s="602"/>
      <c r="AI43" s="602"/>
      <c r="AJ43" s="602"/>
      <c r="AK43" s="602"/>
      <c r="AL43" s="602"/>
      <c r="AM43" s="569" cm="1">
        <f t="array" ref="AM43">ROUNDUP(_xlfn.IFS(AM40&lt;2,1,AND(AM40&lt;=2,AM40&lt;6),AM40-1,AM40&gt;=6,AM40/2*3),1)</f>
        <v>1</v>
      </c>
      <c r="AN43" s="572"/>
    </row>
    <row r="44" spans="1:40" ht="5.0999999999999996" customHeight="1">
      <c r="A44" s="250"/>
      <c r="B44" s="250"/>
      <c r="C44" s="250"/>
      <c r="D44" s="250"/>
      <c r="E44" s="250"/>
      <c r="F44" s="250"/>
      <c r="G44" s="250"/>
      <c r="H44" s="250"/>
      <c r="I44" s="250"/>
      <c r="J44" s="162"/>
      <c r="K44" s="162"/>
      <c r="L44" s="162"/>
      <c r="M44" s="258"/>
      <c r="N44" s="162"/>
      <c r="W44" s="227"/>
      <c r="X44" s="162"/>
      <c r="Y44" s="162"/>
      <c r="Z44" s="162"/>
      <c r="AA44" s="162"/>
      <c r="AB44" s="162"/>
      <c r="AC44" s="162"/>
      <c r="AD44" s="162"/>
      <c r="AE44" s="162"/>
      <c r="AF44" s="162"/>
      <c r="AG44" s="162"/>
      <c r="AH44" s="162"/>
      <c r="AI44" s="162"/>
      <c r="AJ44" s="258"/>
      <c r="AK44" s="162"/>
      <c r="AL44" s="227"/>
      <c r="AM44" s="227"/>
      <c r="AN44" s="161"/>
    </row>
    <row r="45" spans="1:40" ht="21" customHeight="1">
      <c r="A45" s="218" t="s">
        <v>443</v>
      </c>
      <c r="B45" s="221"/>
      <c r="C45" s="222"/>
      <c r="D45" s="222"/>
      <c r="E45" s="222"/>
      <c r="F45" s="222"/>
      <c r="G45" s="161"/>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222"/>
      <c r="AM45" s="222"/>
      <c r="AN45" s="161"/>
    </row>
    <row r="46" spans="1:40" ht="24.95" customHeight="1">
      <c r="A46" s="161"/>
      <c r="B46" s="227"/>
      <c r="C46" s="593" t="e">
        <f>IF(VLOOKUP($AK$1,#REF!,C51,FALSE)=0,"-",VLOOKUP($AK$1,#REF!,C51,FALSE))</f>
        <v>#REF!</v>
      </c>
      <c r="D46" s="594"/>
      <c r="E46" s="595" t="e">
        <f>IF(VLOOKUP($AK$1,#REF!,E51,FALSE)=0,"-",VLOOKUP($AK$1,#REF!,E51,FALSE))</f>
        <v>#REF!</v>
      </c>
      <c r="F46" s="595"/>
      <c r="G46" s="595"/>
      <c r="H46" s="595"/>
      <c r="I46" s="593" t="e">
        <f>IF(VLOOKUP($AK$1,#REF!,I51,FALSE)=0,"-",VLOOKUP($AK$1,#REF!,I51,FALSE))</f>
        <v>#REF!</v>
      </c>
      <c r="J46" s="594"/>
      <c r="K46" s="594"/>
      <c r="L46" s="594"/>
      <c r="M46" s="594"/>
      <c r="N46" s="596"/>
      <c r="O46" s="597"/>
      <c r="P46" s="597"/>
      <c r="Q46" s="597"/>
      <c r="R46" s="597"/>
      <c r="S46" s="597"/>
      <c r="T46" s="597"/>
      <c r="U46" s="597"/>
      <c r="V46" s="597"/>
      <c r="W46" s="597"/>
      <c r="X46" s="597"/>
      <c r="Y46" s="597"/>
      <c r="Z46" s="597"/>
      <c r="AA46" s="597"/>
      <c r="AB46" s="597"/>
      <c r="AC46" s="597"/>
      <c r="AD46" s="597"/>
      <c r="AE46" s="597"/>
      <c r="AF46" s="597"/>
      <c r="AG46" s="597"/>
      <c r="AH46" s="597"/>
      <c r="AI46" s="597"/>
      <c r="AJ46" s="597"/>
      <c r="AK46" s="597"/>
      <c r="AL46" s="597"/>
      <c r="AM46" s="597"/>
      <c r="AN46" s="161"/>
    </row>
    <row r="47" spans="1:40" ht="18" customHeight="1">
      <c r="A47" s="161"/>
      <c r="B47" s="227"/>
      <c r="C47" s="272" t="s">
        <v>445</v>
      </c>
      <c r="D47" s="272" t="s">
        <v>447</v>
      </c>
      <c r="E47" s="273" t="s">
        <v>445</v>
      </c>
      <c r="F47" s="598" t="s">
        <v>447</v>
      </c>
      <c r="G47" s="598"/>
      <c r="H47" s="598"/>
      <c r="I47" s="590" t="s">
        <v>445</v>
      </c>
      <c r="J47" s="591"/>
      <c r="K47" s="592"/>
      <c r="L47" s="590" t="s">
        <v>447</v>
      </c>
      <c r="M47" s="591"/>
      <c r="N47" s="592"/>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274"/>
      <c r="AM47" s="274"/>
      <c r="AN47" s="161"/>
    </row>
    <row r="48" spans="1:40" ht="18" customHeight="1">
      <c r="A48" s="161"/>
      <c r="B48" s="229" t="s">
        <v>448</v>
      </c>
      <c r="C48" s="273">
        <f>COUNTIFS($B$11:$B$30,C$46,$C$11:$C$30,"A",$E$11:$E$30,"*")</f>
        <v>0</v>
      </c>
      <c r="D48" s="273">
        <f>COUNTIFS($B$11:$B$30,C$46,$C$11:$C$30,"B",$E$11:$E$30,"*")</f>
        <v>0</v>
      </c>
      <c r="E48" s="273">
        <f>COUNTIFS($B$11:$B$30,E$46,$C$11:$C$30,"A",$E$11:$E$30,"*")</f>
        <v>0</v>
      </c>
      <c r="F48" s="590">
        <f>COUNTIFS($B$11:$B$30,E$46,$C$11:$C$30,"B",$E$11:$E$30,"*")</f>
        <v>0</v>
      </c>
      <c r="G48" s="591"/>
      <c r="H48" s="592"/>
      <c r="I48" s="590">
        <f>COUNTIFS($B$11:$B$30,I$46,$C$11:$C$30,"A",$E$11:$E$30,"*")</f>
        <v>0</v>
      </c>
      <c r="J48" s="591"/>
      <c r="K48" s="592"/>
      <c r="L48" s="590">
        <f>COUNTIFS($B$11:$B$30,I$46,$C$11:$C$30,"B",$E$11:$E$30,"*")</f>
        <v>0</v>
      </c>
      <c r="M48" s="591"/>
      <c r="N48" s="592"/>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274"/>
      <c r="AM48" s="274"/>
      <c r="AN48" s="161"/>
    </row>
    <row r="49" spans="1:40" ht="18" customHeight="1">
      <c r="A49" s="161"/>
      <c r="B49" s="230" t="s">
        <v>449</v>
      </c>
      <c r="C49" s="275"/>
      <c r="D49" s="275"/>
      <c r="E49" s="273">
        <f>COUNTIFS($B$11:$B$30,E$46,$C$11:$C$30,"C",$E$11:$E$30,"*")</f>
        <v>0</v>
      </c>
      <c r="F49" s="590">
        <f>COUNTIFS($B$11:$B$30,E$46,$C$11:$C$30,"D",$E$11:$E$30,"*")</f>
        <v>0</v>
      </c>
      <c r="G49" s="591"/>
      <c r="H49" s="592"/>
      <c r="I49" s="590">
        <f>COUNTIFS($B$11:$B$30,I$46,$C$11:$C$30,"C",$E$11:$E$30,"*")</f>
        <v>0</v>
      </c>
      <c r="J49" s="591"/>
      <c r="K49" s="592"/>
      <c r="L49" s="590">
        <f>COUNTIFS($B$11:$B$30,I$46,$C$11:$C$30,"D",$E$11:$E$30,"*")</f>
        <v>0</v>
      </c>
      <c r="M49" s="591"/>
      <c r="N49" s="592"/>
      <c r="O49" s="587"/>
      <c r="P49" s="587"/>
      <c r="Q49" s="587"/>
      <c r="R49" s="587"/>
      <c r="S49" s="587"/>
      <c r="T49" s="587"/>
      <c r="U49" s="587"/>
      <c r="V49" s="587"/>
      <c r="W49" s="587"/>
      <c r="X49" s="587"/>
      <c r="Y49" s="587"/>
      <c r="Z49" s="587"/>
      <c r="AA49" s="587"/>
      <c r="AB49" s="587"/>
      <c r="AC49" s="587"/>
      <c r="AD49" s="587"/>
      <c r="AE49" s="587"/>
      <c r="AF49" s="587"/>
      <c r="AG49" s="587"/>
      <c r="AH49" s="587"/>
      <c r="AI49" s="587"/>
      <c r="AJ49" s="587"/>
      <c r="AK49" s="587"/>
      <c r="AL49" s="274"/>
      <c r="AM49" s="274"/>
      <c r="AN49" s="161"/>
    </row>
    <row r="50" spans="1:40" ht="18" customHeight="1">
      <c r="A50" s="161"/>
      <c r="B50" s="230" t="s">
        <v>450</v>
      </c>
      <c r="C50" s="588"/>
      <c r="D50" s="589"/>
      <c r="E50" s="590" t="str">
        <f>IF($AK$3="４週",SUMIFS($AK$11:$AK$30,$B$11:$B$30,E46)/4/$AH$5,IF($AK$3="歴月",SUMIFS($AK$11:$AK$30,$B$11:$B$30,E46)/$AL$5,"記載する期間を選択してください"))</f>
        <v>記載する期間を選択してください</v>
      </c>
      <c r="F50" s="591"/>
      <c r="G50" s="591"/>
      <c r="H50" s="592"/>
      <c r="I50" s="590" t="str">
        <f>IF($AK$3="４週",SUMIFS($AK$11:$AK$30,$B$11:$B$30,I46)/4/$AH$5,IF($AK$3="歴月",SUMIFS($AK$11:$AK$30,$B$11:$B$30,I46)/$AL$5,"記載する期間を選択してください"))</f>
        <v>記載する期間を選択してください</v>
      </c>
      <c r="J50" s="591"/>
      <c r="K50" s="591"/>
      <c r="L50" s="591"/>
      <c r="M50" s="591"/>
      <c r="N50" s="592"/>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161"/>
    </row>
    <row r="51" spans="1:40" ht="5.0999999999999996" customHeight="1">
      <c r="A51" s="161"/>
      <c r="B51" s="221"/>
      <c r="C51" s="247">
        <v>2</v>
      </c>
      <c r="D51" s="247"/>
      <c r="E51" s="247">
        <v>3</v>
      </c>
      <c r="F51" s="247"/>
      <c r="G51" s="247"/>
      <c r="H51" s="247"/>
      <c r="I51" s="247">
        <v>4</v>
      </c>
      <c r="J51" s="247"/>
      <c r="K51" s="247"/>
      <c r="L51" s="247"/>
      <c r="M51" s="247"/>
      <c r="N51" s="247"/>
      <c r="O51" s="247">
        <v>5</v>
      </c>
      <c r="P51" s="247"/>
      <c r="Q51" s="247"/>
      <c r="R51" s="247"/>
      <c r="S51" s="247"/>
      <c r="T51" s="247"/>
      <c r="U51" s="247">
        <v>6</v>
      </c>
      <c r="V51" s="247"/>
      <c r="W51" s="247"/>
      <c r="X51" s="247"/>
      <c r="Y51" s="247"/>
      <c r="Z51" s="247"/>
      <c r="AA51" s="247">
        <v>7</v>
      </c>
      <c r="AB51" s="247"/>
      <c r="AC51" s="247"/>
      <c r="AD51" s="247"/>
      <c r="AE51" s="247"/>
      <c r="AF51" s="247"/>
      <c r="AG51" s="247">
        <v>8</v>
      </c>
      <c r="AH51" s="247"/>
      <c r="AI51" s="247"/>
      <c r="AJ51" s="247"/>
      <c r="AK51" s="247"/>
      <c r="AL51" s="247">
        <v>9</v>
      </c>
      <c r="AM51" s="276"/>
      <c r="AN51" s="161"/>
    </row>
    <row r="52" spans="1:40" ht="15" customHeight="1">
      <c r="A52" s="162" t="s">
        <v>374</v>
      </c>
      <c r="B52" s="244"/>
      <c r="C52" s="245"/>
      <c r="D52" s="245"/>
      <c r="E52" s="245"/>
      <c r="F52" s="246"/>
      <c r="G52" s="245"/>
      <c r="H52" s="247"/>
      <c r="I52" s="247"/>
      <c r="J52" s="247"/>
      <c r="K52" s="247"/>
      <c r="L52" s="247"/>
      <c r="M52" s="247"/>
      <c r="N52" s="247"/>
      <c r="O52" s="247"/>
      <c r="P52" s="247"/>
      <c r="Q52" s="247"/>
      <c r="R52" s="247">
        <v>6</v>
      </c>
      <c r="S52" s="247"/>
      <c r="T52" s="247"/>
      <c r="U52" s="247"/>
      <c r="V52" s="247"/>
      <c r="W52" s="247"/>
      <c r="X52" s="247">
        <v>7</v>
      </c>
      <c r="Y52" s="247"/>
      <c r="Z52" s="247"/>
      <c r="AA52" s="247"/>
      <c r="AB52" s="247"/>
      <c r="AC52" s="247"/>
      <c r="AD52" s="247">
        <v>8</v>
      </c>
      <c r="AE52" s="247"/>
      <c r="AF52" s="247"/>
      <c r="AG52" s="248"/>
      <c r="AH52" s="248"/>
      <c r="AI52" s="248"/>
      <c r="AJ52" s="248">
        <v>9</v>
      </c>
      <c r="AK52" s="249"/>
      <c r="AL52" s="249"/>
      <c r="AM52" s="161"/>
    </row>
    <row r="53" spans="1:40" s="162" customFormat="1" ht="15" customHeight="1">
      <c r="A53" s="162" t="s">
        <v>375</v>
      </c>
      <c r="B53" s="250"/>
      <c r="C53" s="250"/>
      <c r="D53" s="250"/>
      <c r="E53" s="250"/>
      <c r="F53" s="250"/>
      <c r="G53" s="250"/>
      <c r="H53" s="218"/>
      <c r="I53" s="218"/>
      <c r="J53" s="218"/>
      <c r="K53" s="218"/>
      <c r="L53" s="218"/>
      <c r="M53" s="218"/>
    </row>
    <row r="54" spans="1:40" s="162" customFormat="1" ht="15" customHeight="1">
      <c r="A54" s="162" t="s">
        <v>376</v>
      </c>
      <c r="B54" s="250"/>
      <c r="C54" s="250"/>
      <c r="D54" s="250"/>
      <c r="E54" s="250"/>
      <c r="F54" s="250"/>
      <c r="G54" s="250"/>
      <c r="H54" s="218"/>
      <c r="I54" s="218"/>
      <c r="J54" s="218"/>
      <c r="K54" s="218"/>
      <c r="L54" s="218"/>
      <c r="M54" s="218"/>
    </row>
    <row r="55" spans="1:40" s="162" customFormat="1" ht="15" customHeight="1">
      <c r="A55" s="162" t="s">
        <v>377</v>
      </c>
      <c r="B55" s="250"/>
      <c r="C55" s="250"/>
      <c r="D55" s="250"/>
      <c r="E55" s="250"/>
      <c r="F55" s="250"/>
      <c r="G55" s="250"/>
      <c r="H55" s="218"/>
      <c r="I55" s="218"/>
      <c r="J55" s="218"/>
      <c r="K55" s="218"/>
      <c r="L55" s="218"/>
      <c r="M55" s="218"/>
    </row>
    <row r="56" spans="1:40" s="162" customFormat="1" ht="15" customHeight="1">
      <c r="A56" s="162" t="s">
        <v>378</v>
      </c>
      <c r="B56" s="250"/>
      <c r="C56" s="250"/>
      <c r="D56" s="250"/>
      <c r="E56" s="250"/>
      <c r="F56" s="250"/>
      <c r="G56" s="250"/>
      <c r="H56" s="218"/>
      <c r="I56" s="218"/>
      <c r="J56" s="218"/>
      <c r="K56" s="218"/>
      <c r="L56" s="218"/>
      <c r="M56" s="218"/>
    </row>
    <row r="57" spans="1:40" ht="15" customHeight="1">
      <c r="A57" s="162" t="s">
        <v>379</v>
      </c>
      <c r="B57" s="163"/>
      <c r="C57" s="162"/>
      <c r="D57" s="162"/>
      <c r="E57" s="162"/>
      <c r="F57" s="162"/>
      <c r="G57" s="162"/>
    </row>
    <row r="58" spans="1:40" ht="15" customHeight="1">
      <c r="A58" s="162" t="s">
        <v>380</v>
      </c>
      <c r="B58" s="163"/>
      <c r="C58" s="162"/>
      <c r="D58" s="162"/>
      <c r="E58" s="162"/>
      <c r="F58" s="162"/>
      <c r="G58" s="162"/>
    </row>
    <row r="59" spans="1:40" ht="15" customHeight="1">
      <c r="A59" s="162"/>
      <c r="B59" s="229" t="s">
        <v>381</v>
      </c>
      <c r="C59" s="573" t="s">
        <v>382</v>
      </c>
      <c r="D59" s="573"/>
      <c r="E59" s="573"/>
      <c r="F59" s="162"/>
      <c r="G59" s="162"/>
    </row>
    <row r="60" spans="1:40" ht="15" customHeight="1">
      <c r="A60" s="162"/>
      <c r="B60" s="251" t="s">
        <v>383</v>
      </c>
      <c r="C60" s="567" t="s">
        <v>384</v>
      </c>
      <c r="D60" s="567"/>
      <c r="E60" s="567"/>
      <c r="F60" s="162"/>
      <c r="G60" s="162"/>
    </row>
    <row r="61" spans="1:40" ht="15" customHeight="1">
      <c r="A61" s="162"/>
      <c r="B61" s="251" t="s">
        <v>385</v>
      </c>
      <c r="C61" s="567" t="s">
        <v>386</v>
      </c>
      <c r="D61" s="567"/>
      <c r="E61" s="567"/>
      <c r="F61" s="162"/>
      <c r="G61" s="162"/>
    </row>
    <row r="62" spans="1:40" ht="15" customHeight="1">
      <c r="A62" s="162"/>
      <c r="B62" s="251" t="s">
        <v>387</v>
      </c>
      <c r="C62" s="567" t="s">
        <v>388</v>
      </c>
      <c r="D62" s="567"/>
      <c r="E62" s="567"/>
      <c r="F62" s="162"/>
      <c r="G62" s="162"/>
    </row>
    <row r="63" spans="1:40" ht="15" customHeight="1">
      <c r="A63" s="162"/>
      <c r="B63" s="251" t="s">
        <v>389</v>
      </c>
      <c r="C63" s="567" t="s">
        <v>390</v>
      </c>
      <c r="D63" s="567"/>
      <c r="E63" s="567"/>
      <c r="F63" s="162"/>
      <c r="G63" s="162"/>
    </row>
    <row r="64" spans="1:40" ht="15" customHeight="1">
      <c r="A64" s="162"/>
      <c r="B64" s="162" t="s">
        <v>391</v>
      </c>
      <c r="C64" s="162"/>
      <c r="D64" s="162"/>
      <c r="E64" s="162"/>
      <c r="F64" s="162"/>
      <c r="G64" s="162"/>
    </row>
    <row r="65" spans="1:7" ht="15" customHeight="1">
      <c r="A65" s="162"/>
      <c r="B65" s="162" t="s">
        <v>392</v>
      </c>
      <c r="C65" s="162"/>
      <c r="D65" s="162"/>
      <c r="E65" s="162"/>
      <c r="F65" s="162"/>
      <c r="G65" s="162"/>
    </row>
    <row r="66" spans="1:7" ht="15" customHeight="1">
      <c r="A66" s="162"/>
      <c r="B66" s="162" t="s">
        <v>393</v>
      </c>
      <c r="C66" s="162"/>
      <c r="D66" s="162"/>
      <c r="E66" s="162"/>
      <c r="F66" s="162"/>
      <c r="G66" s="162"/>
    </row>
    <row r="67" spans="1:7" ht="15" customHeight="1">
      <c r="A67" s="162" t="s">
        <v>394</v>
      </c>
      <c r="B67" s="163"/>
      <c r="C67" s="162"/>
      <c r="D67" s="162"/>
      <c r="E67" s="162"/>
      <c r="F67" s="162"/>
      <c r="G67" s="162"/>
    </row>
    <row r="68" spans="1:7" ht="15" customHeight="1">
      <c r="A68" s="162" t="s">
        <v>395</v>
      </c>
      <c r="B68" s="163"/>
      <c r="C68" s="162"/>
      <c r="D68" s="162"/>
      <c r="E68" s="162"/>
      <c r="F68" s="162"/>
      <c r="G68" s="162"/>
    </row>
    <row r="69" spans="1:7" ht="15" customHeight="1">
      <c r="A69" s="162" t="s">
        <v>396</v>
      </c>
      <c r="B69" s="163"/>
      <c r="C69" s="162"/>
      <c r="D69" s="162"/>
      <c r="E69" s="162"/>
      <c r="F69" s="162"/>
      <c r="G69" s="162"/>
    </row>
    <row r="70" spans="1:7" ht="15" customHeight="1">
      <c r="A70" s="162" t="s">
        <v>397</v>
      </c>
      <c r="B70" s="163"/>
      <c r="C70" s="162"/>
      <c r="D70" s="162"/>
      <c r="E70" s="162"/>
      <c r="F70" s="162"/>
      <c r="G70" s="162"/>
    </row>
    <row r="71" spans="1:7" ht="15" customHeight="1">
      <c r="A71" s="162" t="s">
        <v>398</v>
      </c>
      <c r="B71" s="163"/>
      <c r="C71" s="162"/>
      <c r="D71" s="162"/>
      <c r="E71" s="162"/>
      <c r="F71" s="162"/>
      <c r="G71" s="162"/>
    </row>
    <row r="72" spans="1:7" ht="15" customHeight="1">
      <c r="A72" s="162" t="s">
        <v>399</v>
      </c>
      <c r="B72" s="163"/>
      <c r="C72" s="162"/>
      <c r="D72" s="162"/>
      <c r="E72" s="162"/>
      <c r="F72" s="162"/>
      <c r="G72" s="162"/>
    </row>
    <row r="73" spans="1:7" ht="15" customHeight="1">
      <c r="A73" s="162"/>
      <c r="B73" s="162" t="s">
        <v>400</v>
      </c>
      <c r="C73" s="162"/>
      <c r="D73" s="162"/>
      <c r="E73" s="162"/>
      <c r="F73" s="162"/>
      <c r="G73" s="162"/>
    </row>
    <row r="74" spans="1:7" ht="15" customHeight="1">
      <c r="A74" s="162"/>
      <c r="B74" s="162" t="s">
        <v>401</v>
      </c>
      <c r="C74" s="162"/>
      <c r="D74" s="162"/>
      <c r="E74" s="162"/>
      <c r="F74" s="162"/>
      <c r="G74" s="162"/>
    </row>
    <row r="75" spans="1:7" ht="15" customHeight="1">
      <c r="A75" s="162" t="s">
        <v>402</v>
      </c>
      <c r="B75" s="163"/>
      <c r="C75" s="162"/>
      <c r="D75" s="162"/>
      <c r="E75" s="162"/>
      <c r="F75" s="162"/>
      <c r="G75" s="162"/>
    </row>
    <row r="76" spans="1:7" ht="15" customHeight="1">
      <c r="A76" s="162" t="s">
        <v>403</v>
      </c>
      <c r="B76" s="163"/>
      <c r="C76" s="162"/>
      <c r="D76" s="162"/>
      <c r="E76" s="162"/>
      <c r="F76" s="162"/>
      <c r="G76" s="162"/>
    </row>
    <row r="77" spans="1:7" ht="15" customHeight="1">
      <c r="A77" s="162" t="s">
        <v>404</v>
      </c>
      <c r="B77" s="163"/>
      <c r="C77" s="162"/>
      <c r="D77" s="162"/>
      <c r="E77" s="162"/>
      <c r="F77" s="162"/>
      <c r="G77" s="162"/>
    </row>
    <row r="78" spans="1:7" ht="15" customHeight="1">
      <c r="A78" s="162" t="s">
        <v>405</v>
      </c>
      <c r="B78" s="163"/>
      <c r="C78" s="162"/>
      <c r="D78" s="162"/>
      <c r="E78" s="162"/>
      <c r="F78" s="162"/>
      <c r="G78" s="162"/>
    </row>
    <row r="79" spans="1:7" ht="15" customHeight="1">
      <c r="A79" s="162" t="s">
        <v>406</v>
      </c>
      <c r="B79" s="163"/>
      <c r="C79" s="162"/>
      <c r="D79" s="162"/>
      <c r="E79" s="162"/>
      <c r="F79" s="162"/>
      <c r="G79" s="162"/>
    </row>
    <row r="80" spans="1:7" ht="15" customHeight="1">
      <c r="A80" s="162" t="s">
        <v>407</v>
      </c>
      <c r="B80" s="163"/>
      <c r="C80" s="162"/>
      <c r="D80" s="162"/>
      <c r="E80" s="162"/>
      <c r="F80" s="162"/>
      <c r="G80" s="162"/>
    </row>
    <row r="81" spans="1:7" ht="15" customHeight="1">
      <c r="A81" s="162" t="s">
        <v>408</v>
      </c>
      <c r="B81" s="163"/>
      <c r="C81" s="162"/>
      <c r="D81" s="162"/>
      <c r="E81" s="162"/>
      <c r="F81" s="162"/>
      <c r="G81" s="162"/>
    </row>
    <row r="82" spans="1:7" ht="15" customHeight="1">
      <c r="A82" s="162" t="s">
        <v>409</v>
      </c>
      <c r="B82" s="163"/>
      <c r="C82" s="162"/>
      <c r="D82" s="162"/>
      <c r="E82" s="162"/>
      <c r="F82" s="162"/>
      <c r="G82" s="162"/>
    </row>
  </sheetData>
  <mergeCells count="129">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39:C39"/>
    <mergeCell ref="F39:H39"/>
    <mergeCell ref="I39:K39"/>
    <mergeCell ref="M39:AG39"/>
    <mergeCell ref="AH39:AL39"/>
    <mergeCell ref="AM39:AN39"/>
    <mergeCell ref="AM28:AN28"/>
    <mergeCell ref="AM29:AN29"/>
    <mergeCell ref="AM30:AN30"/>
    <mergeCell ref="A31:E31"/>
    <mergeCell ref="AM31:AN32"/>
    <mergeCell ref="A32:E32"/>
    <mergeCell ref="AH40:AI40"/>
    <mergeCell ref="AK40:AL40"/>
    <mergeCell ref="AM40:AN42"/>
    <mergeCell ref="A41:C41"/>
    <mergeCell ref="Q41:AG41"/>
    <mergeCell ref="AH41:AI41"/>
    <mergeCell ref="AK41:AL41"/>
    <mergeCell ref="A42:C42"/>
    <mergeCell ref="F42:H42"/>
    <mergeCell ref="I42:K42"/>
    <mergeCell ref="A40:C40"/>
    <mergeCell ref="F40:H40"/>
    <mergeCell ref="I40:K40"/>
    <mergeCell ref="M40:M42"/>
    <mergeCell ref="N40:P42"/>
    <mergeCell ref="Q40:AG40"/>
    <mergeCell ref="Q42:AG42"/>
    <mergeCell ref="AH42:AI42"/>
    <mergeCell ref="AK42:AL42"/>
    <mergeCell ref="AM43:AN43"/>
    <mergeCell ref="C46:D46"/>
    <mergeCell ref="E46:H46"/>
    <mergeCell ref="I46:N46"/>
    <mergeCell ref="O46:T46"/>
    <mergeCell ref="U46:Z46"/>
    <mergeCell ref="AA46:AF46"/>
    <mergeCell ref="AG46:AK46"/>
    <mergeCell ref="AL46:AM46"/>
    <mergeCell ref="F49:H49"/>
    <mergeCell ref="I49:K49"/>
    <mergeCell ref="L49:N49"/>
    <mergeCell ref="O49:Q49"/>
    <mergeCell ref="R49:T49"/>
    <mergeCell ref="U49:W49"/>
    <mergeCell ref="X49:Z49"/>
    <mergeCell ref="N43:AG43"/>
    <mergeCell ref="AH43:AL43"/>
    <mergeCell ref="AA47:AC47"/>
    <mergeCell ref="AD47:AF47"/>
    <mergeCell ref="AG47:AI47"/>
    <mergeCell ref="AJ47:AK47"/>
    <mergeCell ref="F48:H48"/>
    <mergeCell ref="I48:K48"/>
    <mergeCell ref="L48:N48"/>
    <mergeCell ref="O48:Q48"/>
    <mergeCell ref="R48:T48"/>
    <mergeCell ref="U48:W48"/>
    <mergeCell ref="F47:H47"/>
    <mergeCell ref="I47:K47"/>
    <mergeCell ref="L47:N47"/>
    <mergeCell ref="O47:Q47"/>
    <mergeCell ref="R47:T47"/>
    <mergeCell ref="U47:W47"/>
    <mergeCell ref="X47:Z47"/>
    <mergeCell ref="AA49:AC49"/>
    <mergeCell ref="AD49:AF49"/>
    <mergeCell ref="AG49:AI49"/>
    <mergeCell ref="AJ49:AK49"/>
    <mergeCell ref="X48:Z48"/>
    <mergeCell ref="AA48:AC48"/>
    <mergeCell ref="AD48:AF48"/>
    <mergeCell ref="AG48:AI48"/>
    <mergeCell ref="AJ48:AK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4"/>
  <dataValidations count="8">
    <dataValidation allowBlank="1" showInputMessage="1" sqref="B11:B12" xr:uid="{ADEB9445-9FA3-4173-8FEE-AF330E74DA60}"/>
    <dataValidation type="list" allowBlank="1" showInputMessage="1" showErrorMessage="1" sqref="M40:M43" xr:uid="{154FB1EB-F212-4BF0-83C8-506F4D3EC4BF}">
      <formula1>"○"</formula1>
    </dataValidation>
    <dataValidation type="list" allowBlank="1" showInputMessage="1" sqref="B13:B30" xr:uid="{C2470873-FFA6-4AC0-B8B4-7D591F594E7D}">
      <formula1>INDIRECT($AK$1)</formula1>
    </dataValidation>
    <dataValidation type="list" allowBlank="1" showInputMessage="1" showErrorMessage="1" sqref="AK3:AN3" xr:uid="{6C691B0C-42F9-4743-A211-C47D9F40ABFB}">
      <formula1>"４週,歴月"</formula1>
    </dataValidation>
    <dataValidation type="list" allowBlank="1" showInputMessage="1" showErrorMessage="1" sqref="AK4:AN4" xr:uid="{C9CE6381-0B91-4EE0-9BCC-F0B11F29C12E}">
      <formula1>"予定,実績"</formula1>
    </dataValidation>
    <dataValidation type="whole" operator="greaterThanOrEqual" allowBlank="1" showInputMessage="1" showErrorMessage="1" sqref="D40:F41" xr:uid="{06C4514A-709C-40CE-B4AD-05C6EFD25858}">
      <formula1>0</formula1>
    </dataValidation>
    <dataValidation operator="greaterThanOrEqual" allowBlank="1" showInputMessage="1" showErrorMessage="1" sqref="X38 I44 U38 I34:I37 L34:L36 L44" xr:uid="{17D805AF-4812-41CE-9622-E8964D524164}"/>
    <dataValidation type="list" allowBlank="1" showInputMessage="1" showErrorMessage="1" sqref="C11:C30" xr:uid="{C152DE71-C034-484D-A561-DC638FFDE128}">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rowBreaks count="1" manualBreakCount="1">
    <brk id="36"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08A3A-6A79-448E-9709-3AB2FC204EF9}">
  <dimension ref="A1:AN82"/>
  <sheetViews>
    <sheetView showGridLines="0" view="pageBreakPreview" zoomScaleNormal="100" zoomScaleSheetLayoutView="100" workbookViewId="0"/>
  </sheetViews>
  <sheetFormatPr defaultColWidth="9.125" defaultRowHeight="21" customHeight="1"/>
  <cols>
    <col min="1" max="1" width="2.875" style="221" customWidth="1"/>
    <col min="2" max="2" width="16.625" style="216" customWidth="1"/>
    <col min="3" max="3" width="8" style="221" customWidth="1"/>
    <col min="4" max="5" width="8.5" style="221" customWidth="1"/>
    <col min="6" max="36" width="2.875" style="221" customWidth="1"/>
    <col min="37" max="37" width="7.375" style="221" customWidth="1"/>
    <col min="38" max="39" width="8.5" style="221" customWidth="1"/>
    <col min="40" max="40" width="6.25" style="221" customWidth="1"/>
    <col min="41" max="16384" width="9.125" style="221"/>
  </cols>
  <sheetData>
    <row r="1" spans="1:40" ht="24.95" customHeight="1">
      <c r="A1" s="215" t="s">
        <v>552</v>
      </c>
      <c r="C1" s="217"/>
      <c r="D1" s="217"/>
      <c r="E1" s="217"/>
      <c r="F1" s="217"/>
      <c r="G1" s="217"/>
      <c r="H1" s="217"/>
      <c r="I1" s="217"/>
      <c r="J1" s="217"/>
      <c r="K1" s="217"/>
      <c r="L1" s="217"/>
      <c r="M1" s="217"/>
      <c r="N1" s="217"/>
      <c r="O1" s="217"/>
      <c r="P1" s="217"/>
      <c r="Q1" s="217"/>
      <c r="R1" s="217"/>
      <c r="S1" s="217"/>
      <c r="T1" s="217"/>
      <c r="U1" s="217"/>
      <c r="V1" s="217"/>
      <c r="W1" s="217"/>
      <c r="X1" s="218"/>
      <c r="Y1" s="218"/>
      <c r="Z1" s="161"/>
      <c r="AA1" s="161"/>
      <c r="AB1" s="161"/>
      <c r="AC1" s="161"/>
      <c r="AD1" s="219"/>
      <c r="AE1" s="219"/>
      <c r="AF1" s="219"/>
      <c r="AG1" s="219"/>
      <c r="AH1" s="219"/>
      <c r="AI1" s="220" t="s">
        <v>356</v>
      </c>
      <c r="AJ1" s="220"/>
      <c r="AK1" s="583" t="s">
        <v>461</v>
      </c>
      <c r="AL1" s="583"/>
      <c r="AM1" s="583"/>
      <c r="AN1" s="583"/>
    </row>
    <row r="2" spans="1:40" ht="18" customHeight="1">
      <c r="A2" s="161"/>
      <c r="B2" s="222"/>
      <c r="C2" s="222"/>
      <c r="D2" s="222"/>
      <c r="E2" s="222"/>
      <c r="F2" s="222"/>
      <c r="G2" s="222"/>
      <c r="H2" s="222"/>
      <c r="I2" s="222"/>
      <c r="J2" s="222"/>
      <c r="K2" s="222"/>
      <c r="L2" s="222"/>
      <c r="M2" s="584"/>
      <c r="N2" s="584"/>
      <c r="O2" s="584"/>
      <c r="P2" s="584"/>
      <c r="Q2" s="585" t="s">
        <v>154</v>
      </c>
      <c r="R2" s="585"/>
      <c r="S2" s="584">
        <v>4</v>
      </c>
      <c r="T2" s="584"/>
      <c r="U2" s="585" t="s">
        <v>275</v>
      </c>
      <c r="V2" s="585"/>
      <c r="W2" s="222"/>
      <c r="X2" s="222"/>
      <c r="Y2" s="222"/>
      <c r="Z2" s="161"/>
      <c r="AA2" s="161"/>
      <c r="AC2" s="220"/>
      <c r="AD2" s="222"/>
      <c r="AE2" s="222"/>
      <c r="AF2" s="222"/>
      <c r="AG2" s="222"/>
      <c r="AH2" s="222"/>
      <c r="AI2" s="220" t="s">
        <v>357</v>
      </c>
      <c r="AJ2" s="220"/>
      <c r="AK2" s="586"/>
      <c r="AL2" s="586"/>
      <c r="AM2" s="586"/>
      <c r="AN2" s="586"/>
    </row>
    <row r="3" spans="1:40" ht="18" customHeight="1">
      <c r="A3" s="223"/>
      <c r="B3" s="223"/>
      <c r="C3" s="223"/>
      <c r="D3" s="223"/>
      <c r="E3" s="223"/>
      <c r="F3" s="223"/>
      <c r="G3" s="223"/>
      <c r="H3" s="223"/>
      <c r="I3" s="223"/>
      <c r="J3" s="223"/>
      <c r="K3" s="223"/>
      <c r="L3" s="223"/>
      <c r="M3" s="223"/>
      <c r="N3" s="223"/>
      <c r="O3" s="223"/>
      <c r="P3" s="223"/>
      <c r="Q3" s="223"/>
      <c r="R3" s="223"/>
      <c r="S3" s="223"/>
      <c r="T3" s="223"/>
      <c r="U3" s="223"/>
      <c r="V3" s="223"/>
      <c r="W3" s="223"/>
      <c r="Y3" s="224"/>
      <c r="Z3" s="224"/>
      <c r="AA3" s="224"/>
      <c r="AB3" s="161"/>
      <c r="AC3" s="224"/>
      <c r="AD3" s="224"/>
      <c r="AE3" s="224"/>
      <c r="AF3" s="224"/>
      <c r="AG3" s="224"/>
      <c r="AH3" s="224"/>
      <c r="AI3" s="225" t="s">
        <v>358</v>
      </c>
      <c r="AJ3" s="220"/>
      <c r="AK3" s="576"/>
      <c r="AL3" s="576"/>
      <c r="AM3" s="576"/>
      <c r="AN3" s="576"/>
    </row>
    <row r="4" spans="1:40" ht="18" customHeight="1">
      <c r="A4" s="223"/>
      <c r="B4" s="223"/>
      <c r="C4" s="223"/>
      <c r="D4" s="223"/>
      <c r="E4" s="223"/>
      <c r="F4" s="223"/>
      <c r="G4" s="223"/>
      <c r="H4" s="223"/>
      <c r="I4" s="223"/>
      <c r="J4" s="223"/>
      <c r="K4" s="223"/>
      <c r="L4" s="223"/>
      <c r="M4" s="223"/>
      <c r="N4" s="223"/>
      <c r="O4" s="223"/>
      <c r="P4" s="223"/>
      <c r="Q4" s="223"/>
      <c r="R4" s="223"/>
      <c r="S4" s="223"/>
      <c r="T4" s="223"/>
      <c r="U4" s="223"/>
      <c r="V4" s="223"/>
      <c r="W4" s="223"/>
      <c r="Y4" s="224"/>
      <c r="Z4" s="224"/>
      <c r="AA4" s="224"/>
      <c r="AB4" s="161"/>
      <c r="AC4" s="224"/>
      <c r="AD4" s="224"/>
      <c r="AE4" s="224"/>
      <c r="AF4" s="224"/>
      <c r="AG4" s="224"/>
      <c r="AH4" s="224"/>
      <c r="AI4" s="225" t="s">
        <v>359</v>
      </c>
      <c r="AJ4" s="220"/>
      <c r="AK4" s="576"/>
      <c r="AL4" s="576"/>
      <c r="AM4" s="576"/>
      <c r="AN4" s="576"/>
    </row>
    <row r="5" spans="1:40" ht="18" customHeight="1">
      <c r="A5" s="223"/>
      <c r="B5" s="223"/>
      <c r="C5" s="223"/>
      <c r="D5" s="223"/>
      <c r="E5" s="223"/>
      <c r="F5" s="223"/>
      <c r="G5" s="223"/>
      <c r="H5" s="223"/>
      <c r="I5" s="223"/>
      <c r="J5" s="223"/>
      <c r="K5" s="223"/>
      <c r="L5" s="223"/>
      <c r="M5" s="223"/>
      <c r="N5" s="223"/>
      <c r="O5" s="223"/>
      <c r="P5" s="223"/>
      <c r="Q5" s="223"/>
      <c r="R5" s="223"/>
      <c r="S5" s="223"/>
      <c r="U5" s="223"/>
      <c r="V5" s="223"/>
      <c r="W5" s="223"/>
      <c r="Y5" s="224"/>
      <c r="Z5" s="224"/>
      <c r="AA5" s="224"/>
      <c r="AB5" s="161"/>
      <c r="AC5" s="224"/>
      <c r="AD5" s="224"/>
      <c r="AE5" s="224"/>
      <c r="AF5" s="224"/>
      <c r="AG5" s="225" t="s">
        <v>360</v>
      </c>
      <c r="AH5" s="629"/>
      <c r="AI5" s="629"/>
      <c r="AJ5" s="629"/>
      <c r="AK5" s="224" t="s">
        <v>361</v>
      </c>
      <c r="AL5" s="252"/>
      <c r="AM5" s="224" t="s">
        <v>362</v>
      </c>
      <c r="AN5" s="161"/>
    </row>
    <row r="6" spans="1:40" ht="9.9499999999999993" customHeight="1">
      <c r="A6" s="161"/>
      <c r="B6" s="227"/>
      <c r="C6" s="227"/>
      <c r="D6" s="227"/>
      <c r="E6" s="227"/>
      <c r="F6" s="227"/>
      <c r="G6" s="227"/>
      <c r="H6" s="227"/>
      <c r="I6" s="227"/>
      <c r="J6" s="227"/>
      <c r="K6" s="227"/>
      <c r="L6" s="227"/>
      <c r="M6" s="227"/>
      <c r="N6" s="227"/>
      <c r="O6" s="227"/>
      <c r="P6" s="227"/>
      <c r="Q6" s="227"/>
      <c r="R6" s="227"/>
      <c r="S6" s="227"/>
      <c r="T6" s="227"/>
      <c r="U6" s="227"/>
      <c r="V6" s="227"/>
      <c r="W6" s="227"/>
      <c r="X6" s="222"/>
      <c r="Y6" s="222"/>
      <c r="Z6" s="222"/>
      <c r="AA6" s="222"/>
      <c r="AB6" s="222"/>
      <c r="AC6" s="222"/>
      <c r="AD6" s="222"/>
      <c r="AE6" s="222"/>
      <c r="AF6" s="222"/>
      <c r="AG6" s="222"/>
      <c r="AH6" s="222"/>
      <c r="AI6" s="222"/>
      <c r="AJ6" s="222"/>
      <c r="AK6" s="222"/>
      <c r="AL6" s="222"/>
      <c r="AM6" s="161"/>
      <c r="AN6" s="161"/>
    </row>
    <row r="7" spans="1:40" ht="15" customHeight="1">
      <c r="A7" s="571" t="s">
        <v>363</v>
      </c>
      <c r="B7" s="625" t="s">
        <v>364</v>
      </c>
      <c r="C7" s="578" t="s">
        <v>365</v>
      </c>
      <c r="D7" s="573" t="s">
        <v>366</v>
      </c>
      <c r="E7" s="569" t="s">
        <v>367</v>
      </c>
      <c r="F7" s="581" t="s">
        <v>368</v>
      </c>
      <c r="G7" s="581"/>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1"/>
      <c r="AG7" s="581"/>
      <c r="AH7" s="581"/>
      <c r="AI7" s="581"/>
      <c r="AJ7" s="581"/>
      <c r="AK7" s="582" t="s">
        <v>369</v>
      </c>
      <c r="AL7" s="574" t="s">
        <v>370</v>
      </c>
      <c r="AM7" s="575" t="s">
        <v>371</v>
      </c>
      <c r="AN7" s="575"/>
    </row>
    <row r="8" spans="1:40" ht="15" customHeight="1">
      <c r="A8" s="571"/>
      <c r="B8" s="626"/>
      <c r="C8" s="579"/>
      <c r="D8" s="573"/>
      <c r="E8" s="569"/>
      <c r="F8" s="573" t="s">
        <v>216</v>
      </c>
      <c r="G8" s="573"/>
      <c r="H8" s="573"/>
      <c r="I8" s="573"/>
      <c r="J8" s="573"/>
      <c r="K8" s="573"/>
      <c r="L8" s="573"/>
      <c r="M8" s="573" t="s">
        <v>217</v>
      </c>
      <c r="N8" s="573"/>
      <c r="O8" s="573"/>
      <c r="P8" s="573"/>
      <c r="Q8" s="573"/>
      <c r="R8" s="573"/>
      <c r="S8" s="573"/>
      <c r="T8" s="573" t="s">
        <v>218</v>
      </c>
      <c r="U8" s="573"/>
      <c r="V8" s="573"/>
      <c r="W8" s="573"/>
      <c r="X8" s="573"/>
      <c r="Y8" s="573"/>
      <c r="Z8" s="573"/>
      <c r="AA8" s="573" t="s">
        <v>219</v>
      </c>
      <c r="AB8" s="573"/>
      <c r="AC8" s="573"/>
      <c r="AD8" s="573"/>
      <c r="AE8" s="573"/>
      <c r="AF8" s="573"/>
      <c r="AG8" s="573"/>
      <c r="AH8" s="573" t="s">
        <v>372</v>
      </c>
      <c r="AI8" s="573"/>
      <c r="AJ8" s="573"/>
      <c r="AK8" s="582"/>
      <c r="AL8" s="574"/>
      <c r="AM8" s="575"/>
      <c r="AN8" s="575"/>
    </row>
    <row r="9" spans="1:40" ht="15" customHeight="1">
      <c r="A9" s="571"/>
      <c r="B9" s="627" t="s">
        <v>411</v>
      </c>
      <c r="C9" s="579"/>
      <c r="D9" s="573"/>
      <c r="E9" s="569"/>
      <c r="F9" s="231">
        <f>DATE($M$2,$S$2,1)</f>
        <v>92</v>
      </c>
      <c r="G9" s="231">
        <f>DATE($M$2,$S$2,2)</f>
        <v>93</v>
      </c>
      <c r="H9" s="231">
        <f>DATE($M$2,$S$2,3)</f>
        <v>94</v>
      </c>
      <c r="I9" s="231">
        <f>DATE($M$2,$S$2,4)</f>
        <v>95</v>
      </c>
      <c r="J9" s="231">
        <f>DATE($M$2,$S$2,5)</f>
        <v>96</v>
      </c>
      <c r="K9" s="231">
        <f>DATE($M$2,$S$2,6)</f>
        <v>97</v>
      </c>
      <c r="L9" s="231">
        <f>DATE($M$2,$S$2,7)</f>
        <v>98</v>
      </c>
      <c r="M9" s="231">
        <f>DATE($M$2,$S$2,8)</f>
        <v>99</v>
      </c>
      <c r="N9" s="231">
        <f>DATE($M$2,$S$2,9)</f>
        <v>100</v>
      </c>
      <c r="O9" s="231">
        <f>DATE($M$2,$S$2,10)</f>
        <v>101</v>
      </c>
      <c r="P9" s="231">
        <f>DATE($M$2,$S$2,11)</f>
        <v>102</v>
      </c>
      <c r="Q9" s="231">
        <f>DATE($M$2,$S$2,12)</f>
        <v>103</v>
      </c>
      <c r="R9" s="231">
        <f>DATE($M$2,$S$2,13)</f>
        <v>104</v>
      </c>
      <c r="S9" s="231">
        <f>DATE($M$2,$S$2,14)</f>
        <v>105</v>
      </c>
      <c r="T9" s="231">
        <f>DATE($M$2,$S$2,15)</f>
        <v>106</v>
      </c>
      <c r="U9" s="231">
        <f>DATE($M$2,$S$2,16)</f>
        <v>107</v>
      </c>
      <c r="V9" s="231">
        <f>DATE($M$2,$S$2,17)</f>
        <v>108</v>
      </c>
      <c r="W9" s="231">
        <f>DATE($M$2,$S$2,18)</f>
        <v>109</v>
      </c>
      <c r="X9" s="231">
        <f>DATE($M$2,$S$2,19)</f>
        <v>110</v>
      </c>
      <c r="Y9" s="231">
        <f>DATE($M$2,$S$2,20)</f>
        <v>111</v>
      </c>
      <c r="Z9" s="231">
        <f>DATE($M$2,$S$2,21)</f>
        <v>112</v>
      </c>
      <c r="AA9" s="231">
        <f>DATE($M$2,$S$2,22)</f>
        <v>113</v>
      </c>
      <c r="AB9" s="231">
        <f>DATE($M$2,$S$2,23)</f>
        <v>114</v>
      </c>
      <c r="AC9" s="231">
        <f>DATE($M$2,$S$2,24)</f>
        <v>115</v>
      </c>
      <c r="AD9" s="231">
        <f>DATE($M$2,$S$2,25)</f>
        <v>116</v>
      </c>
      <c r="AE9" s="231">
        <f>DATE($M$2,$S$2,26)</f>
        <v>117</v>
      </c>
      <c r="AF9" s="231">
        <f>DATE($M$2,$S$2,27)</f>
        <v>118</v>
      </c>
      <c r="AG9" s="231">
        <f>DATE($M$2,$S$2,28)</f>
        <v>119</v>
      </c>
      <c r="AH9" s="231">
        <f>IF(DAY(EOMONTH(F9,0))&lt;29,"",DATE($M$2,$S$2,29))</f>
        <v>120</v>
      </c>
      <c r="AI9" s="231">
        <f>IF(DAY(EOMONTH(F9,0))&lt;30,"",DATE($M$2,$S$2,30))</f>
        <v>121</v>
      </c>
      <c r="AJ9" s="231" t="str">
        <f>IF(DAY(EOMONTH(F9,0))&lt;31,"",DATE($M$2,$S$2,31))</f>
        <v/>
      </c>
      <c r="AK9" s="582"/>
      <c r="AL9" s="574"/>
      <c r="AM9" s="575"/>
      <c r="AN9" s="575"/>
    </row>
    <row r="10" spans="1:40" ht="15" customHeight="1">
      <c r="A10" s="571"/>
      <c r="B10" s="628"/>
      <c r="C10" s="580"/>
      <c r="D10" s="573"/>
      <c r="E10" s="569"/>
      <c r="F10" s="232">
        <f>DATE($M$2,$S$2,1)</f>
        <v>92</v>
      </c>
      <c r="G10" s="232">
        <f>DATE($M$2,$S$2,2)</f>
        <v>93</v>
      </c>
      <c r="H10" s="232">
        <f>DATE($M$2,$S$2,3)</f>
        <v>94</v>
      </c>
      <c r="I10" s="232">
        <f>DATE($M$2,$S$2,4)</f>
        <v>95</v>
      </c>
      <c r="J10" s="232">
        <f>DATE($M$2,$S$2,5)</f>
        <v>96</v>
      </c>
      <c r="K10" s="232">
        <f>DATE($M$2,$S$2,6)</f>
        <v>97</v>
      </c>
      <c r="L10" s="232">
        <f>DATE($M$2,$S$2,7)</f>
        <v>98</v>
      </c>
      <c r="M10" s="232">
        <f>DATE($M$2,$S$2,8)</f>
        <v>99</v>
      </c>
      <c r="N10" s="232">
        <f>DATE($M$2,$S$2,9)</f>
        <v>100</v>
      </c>
      <c r="O10" s="232">
        <f>DATE($M$2,$S$2,10)</f>
        <v>101</v>
      </c>
      <c r="P10" s="232">
        <f>DATE($M$2,$S$2,11)</f>
        <v>102</v>
      </c>
      <c r="Q10" s="232">
        <f>DATE($M$2,$S$2,12)</f>
        <v>103</v>
      </c>
      <c r="R10" s="232">
        <f>DATE($M$2,$S$2,13)</f>
        <v>104</v>
      </c>
      <c r="S10" s="232">
        <f>DATE($M$2,$S$2,14)</f>
        <v>105</v>
      </c>
      <c r="T10" s="232">
        <f>DATE($M$2,$S$2,15)</f>
        <v>106</v>
      </c>
      <c r="U10" s="232">
        <f>DATE($M$2,$S$2,16)</f>
        <v>107</v>
      </c>
      <c r="V10" s="232">
        <f>DATE($M$2,$S$2,17)</f>
        <v>108</v>
      </c>
      <c r="W10" s="232">
        <f>DATE($M$2,$S$2,18)</f>
        <v>109</v>
      </c>
      <c r="X10" s="232">
        <f>DATE($M$2,$S$2,19)</f>
        <v>110</v>
      </c>
      <c r="Y10" s="232">
        <f>DATE($M$2,$S$2,20)</f>
        <v>111</v>
      </c>
      <c r="Z10" s="232">
        <f>DATE($M$2,$S$2,21)</f>
        <v>112</v>
      </c>
      <c r="AA10" s="232">
        <f>DATE($M$2,$S$2,22)</f>
        <v>113</v>
      </c>
      <c r="AB10" s="232">
        <f>DATE($M$2,$S$2,23)</f>
        <v>114</v>
      </c>
      <c r="AC10" s="232">
        <f>DATE($M$2,$S$2,24)</f>
        <v>115</v>
      </c>
      <c r="AD10" s="232">
        <f>DATE($M$2,$S$2,25)</f>
        <v>116</v>
      </c>
      <c r="AE10" s="232">
        <f>DATE($M$2,$S$2,26)</f>
        <v>117</v>
      </c>
      <c r="AF10" s="232">
        <f>DATE($M$2,$S$2,27)</f>
        <v>118</v>
      </c>
      <c r="AG10" s="232">
        <f>DATE($M$2,$S$2,28)</f>
        <v>119</v>
      </c>
      <c r="AH10" s="232">
        <f>IF(DAY(EOMONTH(F10,0))&lt;29,"",DATE($M$2,$S$2,29))</f>
        <v>120</v>
      </c>
      <c r="AI10" s="232">
        <f>IF(DAY(EOMONTH(F10,0))&lt;30,"",DATE($M$2,$S$2,30))</f>
        <v>121</v>
      </c>
      <c r="AJ10" s="232" t="str">
        <f>IF(DAY(EOMONTH(F10,0))&lt;31,"",DATE($M$2,$S$2,31))</f>
        <v/>
      </c>
      <c r="AK10" s="582"/>
      <c r="AL10" s="574"/>
      <c r="AM10" s="575"/>
      <c r="AN10" s="575"/>
    </row>
    <row r="11" spans="1:40" ht="18" customHeight="1">
      <c r="A11" s="228">
        <v>1</v>
      </c>
      <c r="B11" s="253" t="s">
        <v>412</v>
      </c>
      <c r="C11" s="234" t="s">
        <v>383</v>
      </c>
      <c r="D11" s="254"/>
      <c r="E11" s="255" t="s">
        <v>383</v>
      </c>
      <c r="F11" s="237"/>
      <c r="G11" s="237"/>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243"/>
      <c r="AL11" s="256"/>
      <c r="AM11" s="568"/>
      <c r="AN11" s="568"/>
    </row>
    <row r="12" spans="1:40" ht="18" customHeight="1">
      <c r="A12" s="228">
        <v>2</v>
      </c>
      <c r="B12" s="253" t="s">
        <v>413</v>
      </c>
      <c r="C12" s="234" t="s">
        <v>385</v>
      </c>
      <c r="D12" s="254"/>
      <c r="E12" s="255" t="s">
        <v>385</v>
      </c>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8">
        <f>+SUM(F12:AJ12)</f>
        <v>0</v>
      </c>
      <c r="AL12" s="239">
        <f t="shared" ref="AL12:AL30" si="0">IF($AK$3="４週",AK12/4,AK12/(DAY(EOMONTH($F$9,0))/7))</f>
        <v>0</v>
      </c>
      <c r="AM12" s="568"/>
      <c r="AN12" s="568"/>
    </row>
    <row r="13" spans="1:40" ht="18" customHeight="1">
      <c r="A13" s="228">
        <v>3</v>
      </c>
      <c r="B13" s="253" t="s">
        <v>413</v>
      </c>
      <c r="C13" s="234" t="s">
        <v>387</v>
      </c>
      <c r="D13" s="254"/>
      <c r="E13" s="255" t="s">
        <v>387</v>
      </c>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8">
        <f>+SUM(F13:AJ13)</f>
        <v>0</v>
      </c>
      <c r="AL13" s="239">
        <f t="shared" si="0"/>
        <v>0</v>
      </c>
      <c r="AM13" s="568"/>
      <c r="AN13" s="568"/>
    </row>
    <row r="14" spans="1:40" ht="18" customHeight="1">
      <c r="A14" s="228">
        <v>4</v>
      </c>
      <c r="B14" s="253" t="s">
        <v>414</v>
      </c>
      <c r="C14" s="234" t="s">
        <v>387</v>
      </c>
      <c r="D14" s="254"/>
      <c r="E14" s="255" t="s">
        <v>389</v>
      </c>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8">
        <f t="shared" ref="AK14:AK30" si="1">+SUM(F14:AJ14)</f>
        <v>0</v>
      </c>
      <c r="AL14" s="239">
        <f t="shared" si="0"/>
        <v>0</v>
      </c>
      <c r="AM14" s="568"/>
      <c r="AN14" s="568"/>
    </row>
    <row r="15" spans="1:40" ht="18" customHeight="1">
      <c r="A15" s="228">
        <v>5</v>
      </c>
      <c r="B15" s="253" t="s">
        <v>414</v>
      </c>
      <c r="C15" s="234" t="s">
        <v>387</v>
      </c>
      <c r="D15" s="254"/>
      <c r="E15" s="255" t="s">
        <v>415</v>
      </c>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8">
        <f t="shared" si="1"/>
        <v>0</v>
      </c>
      <c r="AL15" s="239">
        <f t="shared" si="0"/>
        <v>0</v>
      </c>
      <c r="AM15" s="568"/>
      <c r="AN15" s="568"/>
    </row>
    <row r="16" spans="1:40" ht="18" customHeight="1">
      <c r="A16" s="228">
        <v>6</v>
      </c>
      <c r="B16" s="253" t="s">
        <v>414</v>
      </c>
      <c r="C16" s="234" t="s">
        <v>389</v>
      </c>
      <c r="D16" s="254"/>
      <c r="E16" s="255" t="s">
        <v>416</v>
      </c>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8">
        <f t="shared" si="1"/>
        <v>0</v>
      </c>
      <c r="AL16" s="239">
        <f t="shared" si="0"/>
        <v>0</v>
      </c>
      <c r="AM16" s="568"/>
      <c r="AN16" s="568"/>
    </row>
    <row r="17" spans="1:40" ht="18" customHeight="1">
      <c r="A17" s="228">
        <v>7</v>
      </c>
      <c r="B17" s="253" t="s">
        <v>414</v>
      </c>
      <c r="C17" s="234" t="s">
        <v>389</v>
      </c>
      <c r="D17" s="254"/>
      <c r="E17" s="255" t="s">
        <v>417</v>
      </c>
      <c r="F17" s="237"/>
      <c r="G17" s="237"/>
      <c r="H17" s="237"/>
      <c r="I17" s="237"/>
      <c r="J17" s="237"/>
      <c r="K17" s="237"/>
      <c r="L17" s="237"/>
      <c r="M17" s="237"/>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8">
        <f t="shared" si="1"/>
        <v>0</v>
      </c>
      <c r="AL17" s="239">
        <f t="shared" si="0"/>
        <v>0</v>
      </c>
      <c r="AM17" s="568"/>
      <c r="AN17" s="568"/>
    </row>
    <row r="18" spans="1:40" ht="18" customHeight="1">
      <c r="A18" s="228">
        <v>8</v>
      </c>
      <c r="B18" s="253" t="s">
        <v>414</v>
      </c>
      <c r="C18" s="234" t="s">
        <v>389</v>
      </c>
      <c r="D18" s="254"/>
      <c r="E18" s="255" t="s">
        <v>418</v>
      </c>
      <c r="F18" s="237"/>
      <c r="G18" s="237"/>
      <c r="H18" s="237"/>
      <c r="I18" s="237"/>
      <c r="J18" s="237"/>
      <c r="K18" s="237"/>
      <c r="L18" s="237"/>
      <c r="M18" s="237"/>
      <c r="N18" s="237"/>
      <c r="O18" s="237"/>
      <c r="P18" s="237"/>
      <c r="Q18" s="237"/>
      <c r="R18" s="237"/>
      <c r="S18" s="237"/>
      <c r="T18" s="237"/>
      <c r="U18" s="237"/>
      <c r="V18" s="237"/>
      <c r="W18" s="237"/>
      <c r="X18" s="237"/>
      <c r="Y18" s="237"/>
      <c r="Z18" s="237"/>
      <c r="AA18" s="237"/>
      <c r="AB18" s="237"/>
      <c r="AC18" s="237"/>
      <c r="AD18" s="237"/>
      <c r="AE18" s="237"/>
      <c r="AF18" s="237"/>
      <c r="AG18" s="237"/>
      <c r="AH18" s="237"/>
      <c r="AI18" s="237"/>
      <c r="AJ18" s="237"/>
      <c r="AK18" s="238">
        <f t="shared" si="1"/>
        <v>0</v>
      </c>
      <c r="AL18" s="239">
        <f t="shared" si="0"/>
        <v>0</v>
      </c>
      <c r="AM18" s="568"/>
      <c r="AN18" s="568"/>
    </row>
    <row r="19" spans="1:40" ht="18" customHeight="1">
      <c r="A19" s="228">
        <v>9</v>
      </c>
      <c r="B19" s="253" t="s">
        <v>414</v>
      </c>
      <c r="C19" s="234" t="s">
        <v>389</v>
      </c>
      <c r="D19" s="254"/>
      <c r="E19" s="255" t="s">
        <v>419</v>
      </c>
      <c r="F19" s="237"/>
      <c r="G19" s="237"/>
      <c r="H19" s="237"/>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8">
        <f t="shared" si="1"/>
        <v>0</v>
      </c>
      <c r="AL19" s="239">
        <f t="shared" si="0"/>
        <v>0</v>
      </c>
      <c r="AM19" s="568"/>
      <c r="AN19" s="568"/>
    </row>
    <row r="20" spans="1:40" ht="18" customHeight="1">
      <c r="A20" s="228">
        <v>10</v>
      </c>
      <c r="B20" s="253" t="s">
        <v>414</v>
      </c>
      <c r="C20" s="234" t="s">
        <v>389</v>
      </c>
      <c r="D20" s="254"/>
      <c r="E20" s="255" t="s">
        <v>420</v>
      </c>
      <c r="F20" s="237"/>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c r="AD20" s="237"/>
      <c r="AE20" s="237"/>
      <c r="AF20" s="237"/>
      <c r="AG20" s="237"/>
      <c r="AH20" s="237"/>
      <c r="AI20" s="237"/>
      <c r="AJ20" s="237"/>
      <c r="AK20" s="238">
        <f t="shared" si="1"/>
        <v>0</v>
      </c>
      <c r="AL20" s="239">
        <f t="shared" si="0"/>
        <v>0</v>
      </c>
      <c r="AM20" s="568"/>
      <c r="AN20" s="568"/>
    </row>
    <row r="21" spans="1:40" ht="18" customHeight="1">
      <c r="A21" s="228">
        <v>11</v>
      </c>
      <c r="B21" s="253"/>
      <c r="C21" s="234"/>
      <c r="D21" s="254"/>
      <c r="E21" s="255"/>
      <c r="F21" s="237"/>
      <c r="G21" s="237"/>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8">
        <f t="shared" si="1"/>
        <v>0</v>
      </c>
      <c r="AL21" s="239">
        <f t="shared" si="0"/>
        <v>0</v>
      </c>
      <c r="AM21" s="568"/>
      <c r="AN21" s="568"/>
    </row>
    <row r="22" spans="1:40" ht="18" customHeight="1">
      <c r="A22" s="228">
        <v>12</v>
      </c>
      <c r="B22" s="253"/>
      <c r="C22" s="234"/>
      <c r="D22" s="254"/>
      <c r="E22" s="255"/>
      <c r="F22" s="237"/>
      <c r="G22" s="237"/>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8">
        <f t="shared" si="1"/>
        <v>0</v>
      </c>
      <c r="AL22" s="239">
        <f t="shared" si="0"/>
        <v>0</v>
      </c>
      <c r="AM22" s="568"/>
      <c r="AN22" s="568"/>
    </row>
    <row r="23" spans="1:40" ht="18" customHeight="1">
      <c r="A23" s="228">
        <v>13</v>
      </c>
      <c r="B23" s="253"/>
      <c r="C23" s="234"/>
      <c r="D23" s="254"/>
      <c r="E23" s="255"/>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8">
        <f t="shared" si="1"/>
        <v>0</v>
      </c>
      <c r="AL23" s="239">
        <f t="shared" si="0"/>
        <v>0</v>
      </c>
      <c r="AM23" s="568"/>
      <c r="AN23" s="568"/>
    </row>
    <row r="24" spans="1:40" ht="18" customHeight="1">
      <c r="A24" s="228">
        <v>14</v>
      </c>
      <c r="B24" s="253"/>
      <c r="C24" s="234"/>
      <c r="D24" s="254"/>
      <c r="E24" s="255"/>
      <c r="F24" s="237"/>
      <c r="G24" s="237"/>
      <c r="H24" s="237"/>
      <c r="I24" s="237"/>
      <c r="J24" s="237"/>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8">
        <f t="shared" si="1"/>
        <v>0</v>
      </c>
      <c r="AL24" s="239">
        <f t="shared" si="0"/>
        <v>0</v>
      </c>
      <c r="AM24" s="568"/>
      <c r="AN24" s="568"/>
    </row>
    <row r="25" spans="1:40" ht="18" customHeight="1">
      <c r="A25" s="228">
        <v>15</v>
      </c>
      <c r="B25" s="253"/>
      <c r="C25" s="234"/>
      <c r="D25" s="254"/>
      <c r="E25" s="255"/>
      <c r="F25" s="237"/>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8">
        <f t="shared" si="1"/>
        <v>0</v>
      </c>
      <c r="AL25" s="239">
        <f t="shared" si="0"/>
        <v>0</v>
      </c>
      <c r="AM25" s="568"/>
      <c r="AN25" s="568"/>
    </row>
    <row r="26" spans="1:40" ht="18" customHeight="1">
      <c r="A26" s="228">
        <v>16</v>
      </c>
      <c r="B26" s="253"/>
      <c r="C26" s="234"/>
      <c r="D26" s="254"/>
      <c r="E26" s="255"/>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8">
        <f t="shared" si="1"/>
        <v>0</v>
      </c>
      <c r="AL26" s="239">
        <f t="shared" si="0"/>
        <v>0</v>
      </c>
      <c r="AM26" s="568"/>
      <c r="AN26" s="568"/>
    </row>
    <row r="27" spans="1:40" ht="18" customHeight="1">
      <c r="A27" s="228">
        <v>17</v>
      </c>
      <c r="B27" s="253"/>
      <c r="C27" s="234"/>
      <c r="D27" s="254"/>
      <c r="E27" s="255"/>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8">
        <f t="shared" si="1"/>
        <v>0</v>
      </c>
      <c r="AL27" s="239">
        <f t="shared" si="0"/>
        <v>0</v>
      </c>
      <c r="AM27" s="568"/>
      <c r="AN27" s="568"/>
    </row>
    <row r="28" spans="1:40" ht="18" customHeight="1">
      <c r="A28" s="228">
        <v>18</v>
      </c>
      <c r="B28" s="253"/>
      <c r="C28" s="234"/>
      <c r="D28" s="254"/>
      <c r="E28" s="255"/>
      <c r="F28" s="237"/>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8">
        <f t="shared" si="1"/>
        <v>0</v>
      </c>
      <c r="AL28" s="239">
        <f t="shared" si="0"/>
        <v>0</v>
      </c>
      <c r="AM28" s="568"/>
      <c r="AN28" s="568"/>
    </row>
    <row r="29" spans="1:40" ht="18" customHeight="1">
      <c r="A29" s="228">
        <v>19</v>
      </c>
      <c r="B29" s="253"/>
      <c r="C29" s="234"/>
      <c r="D29" s="254"/>
      <c r="E29" s="255"/>
      <c r="F29" s="237"/>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8">
        <f t="shared" si="1"/>
        <v>0</v>
      </c>
      <c r="AL29" s="239">
        <f t="shared" si="0"/>
        <v>0</v>
      </c>
      <c r="AM29" s="568"/>
      <c r="AN29" s="568"/>
    </row>
    <row r="30" spans="1:40" ht="18" customHeight="1">
      <c r="A30" s="228">
        <v>20</v>
      </c>
      <c r="B30" s="253"/>
      <c r="C30" s="234"/>
      <c r="D30" s="254"/>
      <c r="E30" s="255"/>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8">
        <f t="shared" si="1"/>
        <v>0</v>
      </c>
      <c r="AL30" s="239">
        <f t="shared" si="0"/>
        <v>0</v>
      </c>
      <c r="AM30" s="568"/>
      <c r="AN30" s="568"/>
    </row>
    <row r="31" spans="1:40" ht="18" customHeight="1">
      <c r="A31" s="569" t="s">
        <v>220</v>
      </c>
      <c r="B31" s="570"/>
      <c r="C31" s="570"/>
      <c r="D31" s="570"/>
      <c r="E31" s="570"/>
      <c r="F31" s="240">
        <f>+SUM(F11:F30)</f>
        <v>0</v>
      </c>
      <c r="G31" s="240">
        <f t="shared" ref="G31:AJ31" si="2">+SUM(G11:G30)</f>
        <v>0</v>
      </c>
      <c r="H31" s="240">
        <f t="shared" si="2"/>
        <v>0</v>
      </c>
      <c r="I31" s="240">
        <f t="shared" si="2"/>
        <v>0</v>
      </c>
      <c r="J31" s="240">
        <f t="shared" si="2"/>
        <v>0</v>
      </c>
      <c r="K31" s="240">
        <f t="shared" si="2"/>
        <v>0</v>
      </c>
      <c r="L31" s="240">
        <f t="shared" si="2"/>
        <v>0</v>
      </c>
      <c r="M31" s="240">
        <f t="shared" si="2"/>
        <v>0</v>
      </c>
      <c r="N31" s="240">
        <f t="shared" si="2"/>
        <v>0</v>
      </c>
      <c r="O31" s="240">
        <f t="shared" si="2"/>
        <v>0</v>
      </c>
      <c r="P31" s="240">
        <f t="shared" si="2"/>
        <v>0</v>
      </c>
      <c r="Q31" s="240">
        <f t="shared" si="2"/>
        <v>0</v>
      </c>
      <c r="R31" s="240">
        <f t="shared" si="2"/>
        <v>0</v>
      </c>
      <c r="S31" s="240">
        <f t="shared" si="2"/>
        <v>0</v>
      </c>
      <c r="T31" s="240">
        <f t="shared" si="2"/>
        <v>0</v>
      </c>
      <c r="U31" s="240">
        <f t="shared" si="2"/>
        <v>0</v>
      </c>
      <c r="V31" s="240">
        <f t="shared" si="2"/>
        <v>0</v>
      </c>
      <c r="W31" s="240">
        <f t="shared" si="2"/>
        <v>0</v>
      </c>
      <c r="X31" s="240">
        <f t="shared" si="2"/>
        <v>0</v>
      </c>
      <c r="Y31" s="240">
        <f t="shared" si="2"/>
        <v>0</v>
      </c>
      <c r="Z31" s="240">
        <f t="shared" si="2"/>
        <v>0</v>
      </c>
      <c r="AA31" s="240">
        <f t="shared" si="2"/>
        <v>0</v>
      </c>
      <c r="AB31" s="240">
        <f t="shared" si="2"/>
        <v>0</v>
      </c>
      <c r="AC31" s="240">
        <f t="shared" si="2"/>
        <v>0</v>
      </c>
      <c r="AD31" s="240">
        <f t="shared" si="2"/>
        <v>0</v>
      </c>
      <c r="AE31" s="240">
        <f t="shared" si="2"/>
        <v>0</v>
      </c>
      <c r="AF31" s="240">
        <f t="shared" si="2"/>
        <v>0</v>
      </c>
      <c r="AG31" s="240">
        <f t="shared" si="2"/>
        <v>0</v>
      </c>
      <c r="AH31" s="240">
        <f t="shared" si="2"/>
        <v>0</v>
      </c>
      <c r="AI31" s="240">
        <f t="shared" si="2"/>
        <v>0</v>
      </c>
      <c r="AJ31" s="240">
        <f t="shared" si="2"/>
        <v>0</v>
      </c>
      <c r="AK31" s="238">
        <f>+SUM(F31:AJ31)</f>
        <v>0</v>
      </c>
      <c r="AL31" s="239">
        <f>IF($AK$3="４週",AK31/4,AK31/(DAY(EOMONTH($F$9,0))/7))</f>
        <v>0</v>
      </c>
      <c r="AM31" s="571"/>
      <c r="AN31" s="571"/>
    </row>
    <row r="32" spans="1:40" ht="18" customHeight="1">
      <c r="A32" s="570" t="s">
        <v>373</v>
      </c>
      <c r="B32" s="570"/>
      <c r="C32" s="570"/>
      <c r="D32" s="570"/>
      <c r="E32" s="572"/>
      <c r="F32" s="242"/>
      <c r="G32" s="242"/>
      <c r="H32" s="242"/>
      <c r="I32" s="242"/>
      <c r="J32" s="242"/>
      <c r="K32" s="242"/>
      <c r="L32" s="242"/>
      <c r="M32" s="242"/>
      <c r="N32" s="242"/>
      <c r="O32" s="242"/>
      <c r="P32" s="242"/>
      <c r="Q32" s="242"/>
      <c r="R32" s="242"/>
      <c r="S32" s="242"/>
      <c r="T32" s="242"/>
      <c r="U32" s="242"/>
      <c r="V32" s="242"/>
      <c r="W32" s="242"/>
      <c r="X32" s="242"/>
      <c r="Y32" s="242"/>
      <c r="Z32" s="242"/>
      <c r="AA32" s="242"/>
      <c r="AB32" s="242"/>
      <c r="AC32" s="242"/>
      <c r="AD32" s="242"/>
      <c r="AE32" s="242"/>
      <c r="AF32" s="242"/>
      <c r="AG32" s="242"/>
      <c r="AH32" s="242"/>
      <c r="AI32" s="242"/>
      <c r="AJ32" s="242"/>
      <c r="AK32" s="238">
        <f>+SUM(F32:AJ32)</f>
        <v>0</v>
      </c>
      <c r="AL32" s="243"/>
      <c r="AM32" s="571"/>
      <c r="AN32" s="571"/>
    </row>
    <row r="33" spans="1:40" ht="15" customHeight="1">
      <c r="A33" s="227"/>
      <c r="B33" s="227"/>
      <c r="C33" s="227"/>
      <c r="D33" s="227"/>
      <c r="E33" s="227"/>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227"/>
      <c r="AL33" s="227"/>
      <c r="AM33" s="161"/>
    </row>
    <row r="34" spans="1:40" ht="5.0999999999999996" customHeight="1">
      <c r="A34" s="250"/>
      <c r="B34" s="250"/>
      <c r="C34" s="250"/>
      <c r="D34" s="257"/>
      <c r="E34" s="257"/>
      <c r="F34" s="257"/>
      <c r="G34" s="257"/>
      <c r="H34" s="257"/>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c r="AH34" s="162"/>
      <c r="AI34" s="162"/>
      <c r="AJ34" s="258"/>
      <c r="AK34" s="162"/>
      <c r="AL34" s="227"/>
      <c r="AM34" s="227"/>
      <c r="AN34" s="161"/>
    </row>
    <row r="35" spans="1:40" ht="5.0999999999999996" customHeight="1">
      <c r="A35" s="250"/>
      <c r="B35" s="250"/>
      <c r="C35" s="250"/>
      <c r="D35" s="257"/>
      <c r="E35" s="257"/>
      <c r="F35" s="257"/>
      <c r="G35" s="257"/>
      <c r="H35" s="257"/>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c r="AH35" s="162"/>
      <c r="AI35" s="162"/>
      <c r="AJ35" s="258"/>
      <c r="AK35" s="162"/>
      <c r="AL35" s="227"/>
      <c r="AM35" s="227"/>
      <c r="AN35" s="161"/>
    </row>
    <row r="36" spans="1:40" ht="5.0999999999999996" customHeight="1">
      <c r="A36" s="250"/>
      <c r="B36" s="250"/>
      <c r="C36" s="250"/>
      <c r="D36" s="257"/>
      <c r="E36" s="257"/>
      <c r="F36" s="257"/>
      <c r="G36" s="257"/>
      <c r="H36" s="257"/>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258"/>
      <c r="AK36" s="162"/>
      <c r="AL36" s="227"/>
      <c r="AM36" s="227"/>
      <c r="AN36" s="161"/>
    </row>
    <row r="37" spans="1:40" ht="18" customHeight="1">
      <c r="A37" s="218" t="s">
        <v>421</v>
      </c>
      <c r="B37" s="162"/>
      <c r="D37" s="162"/>
      <c r="E37" s="162"/>
      <c r="F37" s="162"/>
      <c r="G37" s="162"/>
      <c r="H37" s="162"/>
      <c r="I37" s="162"/>
      <c r="J37" s="162"/>
      <c r="K37" s="162"/>
    </row>
    <row r="38" spans="1:40" ht="18" customHeight="1">
      <c r="A38" s="259" t="s">
        <v>422</v>
      </c>
      <c r="B38" s="259"/>
      <c r="M38" s="218" t="s">
        <v>423</v>
      </c>
      <c r="N38" s="162"/>
      <c r="P38" s="162"/>
      <c r="Q38" s="162"/>
      <c r="R38" s="162"/>
      <c r="S38" s="162"/>
      <c r="T38" s="162"/>
      <c r="U38" s="260" t="str">
        <f>IF(COUNTIF(M40:M43,"○")&gt;1,"いずれか１つを選択してください。","")</f>
        <v/>
      </c>
      <c r="V38" s="162"/>
      <c r="W38" s="162"/>
      <c r="X38" s="162"/>
      <c r="Y38" s="162"/>
      <c r="Z38" s="162"/>
      <c r="AA38" s="162"/>
      <c r="AB38" s="162"/>
      <c r="AC38" s="162"/>
      <c r="AD38" s="162"/>
      <c r="AE38" s="162"/>
      <c r="AF38" s="162"/>
      <c r="AG38" s="162"/>
      <c r="AH38" s="162"/>
      <c r="AI38" s="162"/>
      <c r="AJ38" s="162"/>
      <c r="AK38" s="258"/>
      <c r="AL38" s="162"/>
      <c r="AM38" s="227"/>
      <c r="AN38" s="227"/>
    </row>
    <row r="39" spans="1:40" ht="18.75" customHeight="1">
      <c r="A39" s="620"/>
      <c r="B39" s="620"/>
      <c r="C39" s="620"/>
      <c r="D39" s="261">
        <f>IF(S2=1,10,IF(S2=2,11,IF(S2=3,12,S2-3)))</f>
        <v>1</v>
      </c>
      <c r="E39" s="261">
        <f>IF(S2=1,11,IF(S2=2,12,S2-2))</f>
        <v>2</v>
      </c>
      <c r="F39" s="621">
        <f>IF(S2=1,12,S2-1)</f>
        <v>3</v>
      </c>
      <c r="G39" s="621"/>
      <c r="H39" s="621"/>
      <c r="I39" s="573" t="s">
        <v>424</v>
      </c>
      <c r="J39" s="573"/>
      <c r="K39" s="573"/>
      <c r="M39" s="569" t="s">
        <v>425</v>
      </c>
      <c r="N39" s="570"/>
      <c r="O39" s="570"/>
      <c r="P39" s="570"/>
      <c r="Q39" s="570"/>
      <c r="R39" s="570"/>
      <c r="S39" s="570"/>
      <c r="T39" s="570"/>
      <c r="U39" s="570"/>
      <c r="V39" s="570"/>
      <c r="W39" s="570"/>
      <c r="X39" s="570"/>
      <c r="Y39" s="570"/>
      <c r="Z39" s="570"/>
      <c r="AA39" s="570"/>
      <c r="AB39" s="570"/>
      <c r="AC39" s="570"/>
      <c r="AD39" s="570"/>
      <c r="AE39" s="570"/>
      <c r="AF39" s="570"/>
      <c r="AG39" s="570"/>
      <c r="AH39" s="622" t="s">
        <v>426</v>
      </c>
      <c r="AI39" s="623"/>
      <c r="AJ39" s="623"/>
      <c r="AK39" s="623"/>
      <c r="AL39" s="624"/>
      <c r="AM39" s="574" t="s">
        <v>427</v>
      </c>
      <c r="AN39" s="574"/>
    </row>
    <row r="40" spans="1:40" ht="18" customHeight="1">
      <c r="A40" s="574" t="s">
        <v>452</v>
      </c>
      <c r="B40" s="574"/>
      <c r="C40" s="574"/>
      <c r="D40" s="262"/>
      <c r="E40" s="262"/>
      <c r="F40" s="607"/>
      <c r="G40" s="607"/>
      <c r="H40" s="607"/>
      <c r="I40" s="573">
        <f>SUM(D40:F40)</f>
        <v>0</v>
      </c>
      <c r="J40" s="573"/>
      <c r="K40" s="573"/>
      <c r="M40" s="608" t="s">
        <v>221</v>
      </c>
      <c r="N40" s="578" t="s">
        <v>429</v>
      </c>
      <c r="O40" s="611"/>
      <c r="P40" s="612"/>
      <c r="Q40" s="617" t="s">
        <v>430</v>
      </c>
      <c r="R40" s="618"/>
      <c r="S40" s="618"/>
      <c r="T40" s="618"/>
      <c r="U40" s="618"/>
      <c r="V40" s="618"/>
      <c r="W40" s="618"/>
      <c r="X40" s="618"/>
      <c r="Y40" s="618"/>
      <c r="Z40" s="618"/>
      <c r="AA40" s="618"/>
      <c r="AB40" s="618"/>
      <c r="AC40" s="618"/>
      <c r="AD40" s="618"/>
      <c r="AE40" s="618"/>
      <c r="AF40" s="618"/>
      <c r="AG40" s="619"/>
      <c r="AH40" s="605">
        <f>SUM(F32:AJ32)</f>
        <v>0</v>
      </c>
      <c r="AI40" s="582"/>
      <c r="AJ40" s="241" t="s">
        <v>431</v>
      </c>
      <c r="AK40" s="605">
        <f>ROUNDUP(AH40/450,0)</f>
        <v>0</v>
      </c>
      <c r="AL40" s="582"/>
      <c r="AM40" s="573">
        <f>MIN(AH40:AK42)</f>
        <v>0</v>
      </c>
      <c r="AN40" s="573"/>
    </row>
    <row r="41" spans="1:40" ht="18" customHeight="1">
      <c r="A41" s="613"/>
      <c r="B41" s="613"/>
      <c r="C41" s="613"/>
      <c r="D41" s="227"/>
      <c r="E41" s="227"/>
      <c r="F41" s="227"/>
      <c r="G41" s="227"/>
      <c r="H41" s="227"/>
      <c r="I41" s="227" t="s">
        <v>460</v>
      </c>
      <c r="J41" s="227"/>
      <c r="K41" s="227"/>
      <c r="M41" s="609"/>
      <c r="N41" s="579"/>
      <c r="O41" s="613"/>
      <c r="P41" s="614"/>
      <c r="Q41" s="599" t="s">
        <v>433</v>
      </c>
      <c r="R41" s="600"/>
      <c r="S41" s="600"/>
      <c r="T41" s="600"/>
      <c r="U41" s="600"/>
      <c r="V41" s="600"/>
      <c r="W41" s="600"/>
      <c r="X41" s="600"/>
      <c r="Y41" s="600"/>
      <c r="Z41" s="600"/>
      <c r="AA41" s="600"/>
      <c r="AB41" s="600"/>
      <c r="AC41" s="600"/>
      <c r="AD41" s="600"/>
      <c r="AE41" s="600"/>
      <c r="AF41" s="600"/>
      <c r="AG41" s="601"/>
      <c r="AH41" s="569">
        <f>COUNTA(B12:B30)</f>
        <v>9</v>
      </c>
      <c r="AI41" s="570"/>
      <c r="AJ41" s="266" t="s">
        <v>434</v>
      </c>
      <c r="AK41" s="605">
        <f>ROUNDUP(AH41/10,0)</f>
        <v>1</v>
      </c>
      <c r="AL41" s="582"/>
      <c r="AM41" s="573"/>
      <c r="AN41" s="573"/>
    </row>
    <row r="42" spans="1:40" ht="18" customHeight="1">
      <c r="A42" s="637"/>
      <c r="B42" s="637"/>
      <c r="C42" s="637"/>
      <c r="D42" s="227"/>
      <c r="E42" s="227"/>
      <c r="F42" s="637"/>
      <c r="G42" s="637"/>
      <c r="H42" s="637"/>
      <c r="I42" s="573">
        <f>I40/3</f>
        <v>0</v>
      </c>
      <c r="J42" s="573"/>
      <c r="K42" s="573"/>
      <c r="M42" s="610"/>
      <c r="N42" s="580"/>
      <c r="O42" s="615"/>
      <c r="P42" s="616"/>
      <c r="Q42" s="599" t="s">
        <v>435</v>
      </c>
      <c r="R42" s="600"/>
      <c r="S42" s="600"/>
      <c r="T42" s="600"/>
      <c r="U42" s="600"/>
      <c r="V42" s="600"/>
      <c r="W42" s="600"/>
      <c r="X42" s="600"/>
      <c r="Y42" s="600"/>
      <c r="Z42" s="600"/>
      <c r="AA42" s="600"/>
      <c r="AB42" s="600"/>
      <c r="AC42" s="600"/>
      <c r="AD42" s="600"/>
      <c r="AE42" s="600"/>
      <c r="AF42" s="600"/>
      <c r="AG42" s="601"/>
      <c r="AH42" s="605">
        <f>ROUNDDOWN(I42,1)</f>
        <v>0</v>
      </c>
      <c r="AI42" s="582"/>
      <c r="AJ42" s="267" t="s">
        <v>434</v>
      </c>
      <c r="AK42" s="605">
        <f>ROUNDUP(AH42/40,0)</f>
        <v>0</v>
      </c>
      <c r="AL42" s="582"/>
      <c r="AM42" s="573"/>
      <c r="AN42" s="573"/>
    </row>
    <row r="43" spans="1:40" ht="18" customHeight="1">
      <c r="B43" s="161"/>
      <c r="I43" s="637"/>
      <c r="J43" s="637"/>
      <c r="K43" s="637"/>
      <c r="M43" s="262"/>
      <c r="N43" s="599" t="s">
        <v>438</v>
      </c>
      <c r="O43" s="600"/>
      <c r="P43" s="600"/>
      <c r="Q43" s="600"/>
      <c r="R43" s="600"/>
      <c r="S43" s="600"/>
      <c r="T43" s="600"/>
      <c r="U43" s="600"/>
      <c r="V43" s="600"/>
      <c r="W43" s="600"/>
      <c r="X43" s="600"/>
      <c r="Y43" s="600"/>
      <c r="Z43" s="600"/>
      <c r="AA43" s="600"/>
      <c r="AB43" s="600"/>
      <c r="AC43" s="600"/>
      <c r="AD43" s="600"/>
      <c r="AE43" s="600"/>
      <c r="AF43" s="600"/>
      <c r="AG43" s="601"/>
      <c r="AH43" s="602"/>
      <c r="AI43" s="602"/>
      <c r="AJ43" s="602"/>
      <c r="AK43" s="602"/>
      <c r="AL43" s="602"/>
      <c r="AM43" s="569" cm="1">
        <f t="array" ref="AM43">ROUNDUP(_xlfn.IFS(AM40&lt;2,1,AND(AM40&lt;=2,AM40&lt;6),AM40-1,AM40&gt;=6,AM40/2*3),1)</f>
        <v>1</v>
      </c>
      <c r="AN43" s="572"/>
    </row>
    <row r="44" spans="1:40" ht="5.0999999999999996" customHeight="1">
      <c r="A44" s="250"/>
      <c r="B44" s="250"/>
      <c r="C44" s="250"/>
      <c r="D44" s="250"/>
      <c r="E44" s="250"/>
      <c r="F44" s="250"/>
      <c r="G44" s="250"/>
      <c r="H44" s="250"/>
      <c r="I44" s="250"/>
      <c r="J44" s="162"/>
      <c r="K44" s="162"/>
      <c r="L44" s="162"/>
      <c r="M44" s="258"/>
      <c r="N44" s="162"/>
      <c r="W44" s="227"/>
      <c r="X44" s="162"/>
      <c r="Y44" s="162"/>
      <c r="Z44" s="162"/>
      <c r="AA44" s="162"/>
      <c r="AB44" s="162"/>
      <c r="AC44" s="162"/>
      <c r="AD44" s="162"/>
      <c r="AE44" s="162"/>
      <c r="AF44" s="162"/>
      <c r="AG44" s="162"/>
      <c r="AH44" s="162"/>
      <c r="AI44" s="162"/>
      <c r="AJ44" s="258"/>
      <c r="AK44" s="162"/>
      <c r="AL44" s="227"/>
      <c r="AM44" s="227"/>
      <c r="AN44" s="161"/>
    </row>
    <row r="45" spans="1:40" ht="21" customHeight="1">
      <c r="A45" s="218" t="s">
        <v>443</v>
      </c>
      <c r="B45" s="221"/>
      <c r="C45" s="222"/>
      <c r="D45" s="222"/>
      <c r="E45" s="222"/>
      <c r="F45" s="222"/>
      <c r="G45" s="161"/>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222"/>
      <c r="AM45" s="222"/>
      <c r="AN45" s="161"/>
    </row>
    <row r="46" spans="1:40" ht="24.95" customHeight="1">
      <c r="A46" s="161"/>
      <c r="B46" s="227"/>
      <c r="C46" s="593" t="e">
        <f>IF(VLOOKUP($AK$1,#REF!,C51,FALSE)=0,"-",VLOOKUP($AK$1,#REF!,C51,FALSE))</f>
        <v>#REF!</v>
      </c>
      <c r="D46" s="594"/>
      <c r="E46" s="595" t="e">
        <f>IF(VLOOKUP($AK$1,#REF!,E51,FALSE)=0,"-",VLOOKUP($AK$1,#REF!,E51,FALSE))</f>
        <v>#REF!</v>
      </c>
      <c r="F46" s="595"/>
      <c r="G46" s="595"/>
      <c r="H46" s="595"/>
      <c r="I46" s="593" t="e">
        <f>IF(VLOOKUP($AK$1,#REF!,I51,FALSE)=0,"-",VLOOKUP($AK$1,#REF!,I51,FALSE))</f>
        <v>#REF!</v>
      </c>
      <c r="J46" s="594"/>
      <c r="K46" s="594"/>
      <c r="L46" s="594"/>
      <c r="M46" s="594"/>
      <c r="N46" s="596"/>
      <c r="O46" s="597"/>
      <c r="P46" s="597"/>
      <c r="Q46" s="597"/>
      <c r="R46" s="597"/>
      <c r="S46" s="597"/>
      <c r="T46" s="597"/>
      <c r="U46" s="597"/>
      <c r="V46" s="597"/>
      <c r="W46" s="597"/>
      <c r="X46" s="597"/>
      <c r="Y46" s="597"/>
      <c r="Z46" s="597"/>
      <c r="AA46" s="597"/>
      <c r="AB46" s="597"/>
      <c r="AC46" s="597"/>
      <c r="AD46" s="597"/>
      <c r="AE46" s="597"/>
      <c r="AF46" s="597"/>
      <c r="AG46" s="597"/>
      <c r="AH46" s="597"/>
      <c r="AI46" s="597"/>
      <c r="AJ46" s="597"/>
      <c r="AK46" s="597"/>
      <c r="AL46" s="597"/>
      <c r="AM46" s="597"/>
      <c r="AN46" s="161"/>
    </row>
    <row r="47" spans="1:40" ht="18" customHeight="1">
      <c r="A47" s="161"/>
      <c r="B47" s="227"/>
      <c r="C47" s="272" t="s">
        <v>445</v>
      </c>
      <c r="D47" s="272" t="s">
        <v>447</v>
      </c>
      <c r="E47" s="273" t="s">
        <v>445</v>
      </c>
      <c r="F47" s="598" t="s">
        <v>447</v>
      </c>
      <c r="G47" s="598"/>
      <c r="H47" s="598"/>
      <c r="I47" s="590" t="s">
        <v>445</v>
      </c>
      <c r="J47" s="591"/>
      <c r="K47" s="592"/>
      <c r="L47" s="590" t="s">
        <v>447</v>
      </c>
      <c r="M47" s="591"/>
      <c r="N47" s="592"/>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274"/>
      <c r="AM47" s="274"/>
      <c r="AN47" s="161"/>
    </row>
    <row r="48" spans="1:40" ht="18" customHeight="1">
      <c r="A48" s="161"/>
      <c r="B48" s="229" t="s">
        <v>448</v>
      </c>
      <c r="C48" s="273">
        <f>COUNTIFS($B$11:$B$30,C$46,$C$11:$C$30,"A",$E$11:$E$30,"*")</f>
        <v>0</v>
      </c>
      <c r="D48" s="273">
        <f>COUNTIFS($B$11:$B$30,C$46,$C$11:$C$30,"B",$E$11:$E$30,"*")</f>
        <v>0</v>
      </c>
      <c r="E48" s="273">
        <f>COUNTIFS($B$11:$B$30,E$46,$C$11:$C$30,"A",$E$11:$E$30,"*")</f>
        <v>0</v>
      </c>
      <c r="F48" s="590">
        <f>COUNTIFS($B$11:$B$30,E$46,$C$11:$C$30,"B",$E$11:$E$30,"*")</f>
        <v>0</v>
      </c>
      <c r="G48" s="591"/>
      <c r="H48" s="592"/>
      <c r="I48" s="590">
        <f>COUNTIFS($B$11:$B$30,I$46,$C$11:$C$30,"A",$E$11:$E$30,"*")</f>
        <v>0</v>
      </c>
      <c r="J48" s="591"/>
      <c r="K48" s="592"/>
      <c r="L48" s="590">
        <f>COUNTIFS($B$11:$B$30,I$46,$C$11:$C$30,"B",$E$11:$E$30,"*")</f>
        <v>0</v>
      </c>
      <c r="M48" s="591"/>
      <c r="N48" s="592"/>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274"/>
      <c r="AM48" s="274"/>
      <c r="AN48" s="161"/>
    </row>
    <row r="49" spans="1:40" ht="18" customHeight="1">
      <c r="A49" s="161"/>
      <c r="B49" s="230" t="s">
        <v>449</v>
      </c>
      <c r="C49" s="275"/>
      <c r="D49" s="275"/>
      <c r="E49" s="273">
        <f>COUNTIFS($B$11:$B$30,E$46,$C$11:$C$30,"C",$E$11:$E$30,"*")</f>
        <v>0</v>
      </c>
      <c r="F49" s="590">
        <f>COUNTIFS($B$11:$B$30,E$46,$C$11:$C$30,"D",$E$11:$E$30,"*")</f>
        <v>0</v>
      </c>
      <c r="G49" s="591"/>
      <c r="H49" s="592"/>
      <c r="I49" s="590">
        <f>COUNTIFS($B$11:$B$30,I$46,$C$11:$C$30,"C",$E$11:$E$30,"*")</f>
        <v>0</v>
      </c>
      <c r="J49" s="591"/>
      <c r="K49" s="592"/>
      <c r="L49" s="590">
        <f>COUNTIFS($B$11:$B$30,I$46,$C$11:$C$30,"D",$E$11:$E$30,"*")</f>
        <v>0</v>
      </c>
      <c r="M49" s="591"/>
      <c r="N49" s="592"/>
      <c r="O49" s="587"/>
      <c r="P49" s="587"/>
      <c r="Q49" s="587"/>
      <c r="R49" s="587"/>
      <c r="S49" s="587"/>
      <c r="T49" s="587"/>
      <c r="U49" s="587"/>
      <c r="V49" s="587"/>
      <c r="W49" s="587"/>
      <c r="X49" s="587"/>
      <c r="Y49" s="587"/>
      <c r="Z49" s="587"/>
      <c r="AA49" s="587"/>
      <c r="AB49" s="587"/>
      <c r="AC49" s="587"/>
      <c r="AD49" s="587"/>
      <c r="AE49" s="587"/>
      <c r="AF49" s="587"/>
      <c r="AG49" s="587"/>
      <c r="AH49" s="587"/>
      <c r="AI49" s="587"/>
      <c r="AJ49" s="587"/>
      <c r="AK49" s="587"/>
      <c r="AL49" s="274"/>
      <c r="AM49" s="274"/>
      <c r="AN49" s="161"/>
    </row>
    <row r="50" spans="1:40" ht="18" customHeight="1">
      <c r="A50" s="161"/>
      <c r="B50" s="230" t="s">
        <v>450</v>
      </c>
      <c r="C50" s="588"/>
      <c r="D50" s="589"/>
      <c r="E50" s="590" t="str">
        <f>IF($AK$3="４週",SUMIFS($AK$11:$AK$30,$B$11:$B$30,E46)/4/$AH$5,IF($AK$3="歴月",SUMIFS($AK$11:$AK$30,$B$11:$B$30,E46)/$AL$5,"記載する期間を選択してください"))</f>
        <v>記載する期間を選択してください</v>
      </c>
      <c r="F50" s="591"/>
      <c r="G50" s="591"/>
      <c r="H50" s="592"/>
      <c r="I50" s="590" t="str">
        <f>IF($AK$3="４週",SUMIFS($AK$11:$AK$30,$B$11:$B$30,I46)/4/$AH$5,IF($AK$3="歴月",SUMIFS($AK$11:$AK$30,$B$11:$B$30,I46)/$AL$5,"記載する期間を選択してください"))</f>
        <v>記載する期間を選択してください</v>
      </c>
      <c r="J50" s="591"/>
      <c r="K50" s="591"/>
      <c r="L50" s="591"/>
      <c r="M50" s="591"/>
      <c r="N50" s="592"/>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161"/>
    </row>
    <row r="51" spans="1:40" ht="5.0999999999999996" customHeight="1">
      <c r="A51" s="161"/>
      <c r="B51" s="221"/>
      <c r="C51" s="247">
        <v>2</v>
      </c>
      <c r="D51" s="247"/>
      <c r="E51" s="247">
        <v>3</v>
      </c>
      <c r="F51" s="247"/>
      <c r="G51" s="247"/>
      <c r="H51" s="247"/>
      <c r="I51" s="247">
        <v>4</v>
      </c>
      <c r="J51" s="247"/>
      <c r="K51" s="247"/>
      <c r="L51" s="247"/>
      <c r="M51" s="247"/>
      <c r="N51" s="247"/>
      <c r="O51" s="247">
        <v>5</v>
      </c>
      <c r="P51" s="247"/>
      <c r="Q51" s="247"/>
      <c r="R51" s="247"/>
      <c r="S51" s="247"/>
      <c r="T51" s="247"/>
      <c r="U51" s="247">
        <v>6</v>
      </c>
      <c r="V51" s="247"/>
      <c r="W51" s="247"/>
      <c r="X51" s="247"/>
      <c r="Y51" s="247"/>
      <c r="Z51" s="247"/>
      <c r="AA51" s="247">
        <v>7</v>
      </c>
      <c r="AB51" s="247"/>
      <c r="AC51" s="247"/>
      <c r="AD51" s="247"/>
      <c r="AE51" s="247"/>
      <c r="AF51" s="247"/>
      <c r="AG51" s="247">
        <v>8</v>
      </c>
      <c r="AH51" s="247"/>
      <c r="AI51" s="247"/>
      <c r="AJ51" s="247"/>
      <c r="AK51" s="247"/>
      <c r="AL51" s="247">
        <v>9</v>
      </c>
      <c r="AM51" s="276"/>
      <c r="AN51" s="161"/>
    </row>
    <row r="52" spans="1:40" ht="15" customHeight="1">
      <c r="A52" s="162" t="s">
        <v>374</v>
      </c>
      <c r="B52" s="244"/>
      <c r="C52" s="245"/>
      <c r="D52" s="245"/>
      <c r="E52" s="245"/>
      <c r="F52" s="246"/>
      <c r="G52" s="245"/>
      <c r="H52" s="247"/>
      <c r="I52" s="247"/>
      <c r="J52" s="247"/>
      <c r="K52" s="247"/>
      <c r="L52" s="247"/>
      <c r="M52" s="247"/>
      <c r="N52" s="247"/>
      <c r="O52" s="247"/>
      <c r="P52" s="247"/>
      <c r="Q52" s="247"/>
      <c r="R52" s="247">
        <v>6</v>
      </c>
      <c r="S52" s="247"/>
      <c r="T52" s="247"/>
      <c r="U52" s="247"/>
      <c r="V52" s="247"/>
      <c r="W52" s="247"/>
      <c r="X52" s="247">
        <v>7</v>
      </c>
      <c r="Y52" s="247"/>
      <c r="Z52" s="247"/>
      <c r="AA52" s="247"/>
      <c r="AB52" s="247"/>
      <c r="AC52" s="247"/>
      <c r="AD52" s="247">
        <v>8</v>
      </c>
      <c r="AE52" s="247"/>
      <c r="AF52" s="247"/>
      <c r="AG52" s="248"/>
      <c r="AH52" s="248"/>
      <c r="AI52" s="248"/>
      <c r="AJ52" s="248">
        <v>9</v>
      </c>
      <c r="AK52" s="249"/>
      <c r="AL52" s="249"/>
      <c r="AM52" s="161"/>
    </row>
    <row r="53" spans="1:40" s="162" customFormat="1" ht="15" customHeight="1">
      <c r="A53" s="162" t="s">
        <v>375</v>
      </c>
      <c r="B53" s="250"/>
      <c r="C53" s="250"/>
      <c r="D53" s="250"/>
      <c r="E53" s="250"/>
      <c r="F53" s="250"/>
      <c r="G53" s="250"/>
      <c r="H53" s="218"/>
      <c r="I53" s="218"/>
      <c r="J53" s="218"/>
      <c r="K53" s="218"/>
      <c r="L53" s="218"/>
      <c r="M53" s="218"/>
    </row>
    <row r="54" spans="1:40" s="162" customFormat="1" ht="15" customHeight="1">
      <c r="A54" s="162" t="s">
        <v>376</v>
      </c>
      <c r="B54" s="250"/>
      <c r="C54" s="250"/>
      <c r="D54" s="250"/>
      <c r="E54" s="250"/>
      <c r="F54" s="250"/>
      <c r="G54" s="250"/>
      <c r="H54" s="218"/>
      <c r="I54" s="218"/>
      <c r="J54" s="218"/>
      <c r="K54" s="218"/>
      <c r="L54" s="218"/>
      <c r="M54" s="218"/>
    </row>
    <row r="55" spans="1:40" s="162" customFormat="1" ht="15" customHeight="1">
      <c r="A55" s="162" t="s">
        <v>377</v>
      </c>
      <c r="B55" s="250"/>
      <c r="C55" s="250"/>
      <c r="D55" s="250"/>
      <c r="E55" s="250"/>
      <c r="F55" s="250"/>
      <c r="G55" s="250"/>
      <c r="H55" s="218"/>
      <c r="I55" s="218"/>
      <c r="J55" s="218"/>
      <c r="K55" s="218"/>
      <c r="L55" s="218"/>
      <c r="M55" s="218"/>
    </row>
    <row r="56" spans="1:40" s="162" customFormat="1" ht="15" customHeight="1">
      <c r="A56" s="162" t="s">
        <v>378</v>
      </c>
      <c r="B56" s="250"/>
      <c r="C56" s="250"/>
      <c r="D56" s="250"/>
      <c r="E56" s="250"/>
      <c r="F56" s="250"/>
      <c r="G56" s="250"/>
      <c r="H56" s="218"/>
      <c r="I56" s="218"/>
      <c r="J56" s="218"/>
      <c r="K56" s="218"/>
      <c r="L56" s="218"/>
      <c r="M56" s="218"/>
    </row>
    <row r="57" spans="1:40" ht="15" customHeight="1">
      <c r="A57" s="162" t="s">
        <v>379</v>
      </c>
      <c r="B57" s="163"/>
      <c r="C57" s="162"/>
      <c r="D57" s="162"/>
      <c r="E57" s="162"/>
      <c r="F57" s="162"/>
      <c r="G57" s="162"/>
    </row>
    <row r="58" spans="1:40" ht="15" customHeight="1">
      <c r="A58" s="162" t="s">
        <v>380</v>
      </c>
      <c r="B58" s="163"/>
      <c r="C58" s="162"/>
      <c r="D58" s="162"/>
      <c r="E58" s="162"/>
      <c r="F58" s="162"/>
      <c r="G58" s="162"/>
    </row>
    <row r="59" spans="1:40" ht="15" customHeight="1">
      <c r="A59" s="162"/>
      <c r="B59" s="229" t="s">
        <v>381</v>
      </c>
      <c r="C59" s="573" t="s">
        <v>382</v>
      </c>
      <c r="D59" s="573"/>
      <c r="E59" s="573"/>
      <c r="F59" s="162"/>
      <c r="G59" s="162"/>
    </row>
    <row r="60" spans="1:40" ht="15" customHeight="1">
      <c r="A60" s="162"/>
      <c r="B60" s="251" t="s">
        <v>383</v>
      </c>
      <c r="C60" s="567" t="s">
        <v>384</v>
      </c>
      <c r="D60" s="567"/>
      <c r="E60" s="567"/>
      <c r="F60" s="162"/>
      <c r="G60" s="162"/>
    </row>
    <row r="61" spans="1:40" ht="15" customHeight="1">
      <c r="A61" s="162"/>
      <c r="B61" s="251" t="s">
        <v>385</v>
      </c>
      <c r="C61" s="567" t="s">
        <v>386</v>
      </c>
      <c r="D61" s="567"/>
      <c r="E61" s="567"/>
      <c r="F61" s="162"/>
      <c r="G61" s="162"/>
    </row>
    <row r="62" spans="1:40" ht="15" customHeight="1">
      <c r="A62" s="162"/>
      <c r="B62" s="251" t="s">
        <v>387</v>
      </c>
      <c r="C62" s="567" t="s">
        <v>388</v>
      </c>
      <c r="D62" s="567"/>
      <c r="E62" s="567"/>
      <c r="F62" s="162"/>
      <c r="G62" s="162"/>
    </row>
    <row r="63" spans="1:40" ht="15" customHeight="1">
      <c r="A63" s="162"/>
      <c r="B63" s="251" t="s">
        <v>389</v>
      </c>
      <c r="C63" s="567" t="s">
        <v>390</v>
      </c>
      <c r="D63" s="567"/>
      <c r="E63" s="567"/>
      <c r="F63" s="162"/>
      <c r="G63" s="162"/>
    </row>
    <row r="64" spans="1:40" ht="15" customHeight="1">
      <c r="A64" s="162"/>
      <c r="B64" s="162" t="s">
        <v>391</v>
      </c>
      <c r="C64" s="162"/>
      <c r="D64" s="162"/>
      <c r="E64" s="162"/>
      <c r="F64" s="162"/>
      <c r="G64" s="162"/>
    </row>
    <row r="65" spans="1:7" ht="15" customHeight="1">
      <c r="A65" s="162"/>
      <c r="B65" s="162" t="s">
        <v>392</v>
      </c>
      <c r="C65" s="162"/>
      <c r="D65" s="162"/>
      <c r="E65" s="162"/>
      <c r="F65" s="162"/>
      <c r="G65" s="162"/>
    </row>
    <row r="66" spans="1:7" ht="15" customHeight="1">
      <c r="A66" s="162"/>
      <c r="B66" s="162" t="s">
        <v>393</v>
      </c>
      <c r="C66" s="162"/>
      <c r="D66" s="162"/>
      <c r="E66" s="162"/>
      <c r="F66" s="162"/>
      <c r="G66" s="162"/>
    </row>
    <row r="67" spans="1:7" ht="15" customHeight="1">
      <c r="A67" s="162" t="s">
        <v>394</v>
      </c>
      <c r="B67" s="163"/>
      <c r="C67" s="162"/>
      <c r="D67" s="162"/>
      <c r="E67" s="162"/>
      <c r="F67" s="162"/>
      <c r="G67" s="162"/>
    </row>
    <row r="68" spans="1:7" ht="15" customHeight="1">
      <c r="A68" s="162" t="s">
        <v>395</v>
      </c>
      <c r="B68" s="163"/>
      <c r="C68" s="162"/>
      <c r="D68" s="162"/>
      <c r="E68" s="162"/>
      <c r="F68" s="162"/>
      <c r="G68" s="162"/>
    </row>
    <row r="69" spans="1:7" ht="15" customHeight="1">
      <c r="A69" s="162" t="s">
        <v>396</v>
      </c>
      <c r="B69" s="163"/>
      <c r="C69" s="162"/>
      <c r="D69" s="162"/>
      <c r="E69" s="162"/>
      <c r="F69" s="162"/>
      <c r="G69" s="162"/>
    </row>
    <row r="70" spans="1:7" ht="15" customHeight="1">
      <c r="A70" s="162" t="s">
        <v>397</v>
      </c>
      <c r="B70" s="163"/>
      <c r="C70" s="162"/>
      <c r="D70" s="162"/>
      <c r="E70" s="162"/>
      <c r="F70" s="162"/>
      <c r="G70" s="162"/>
    </row>
    <row r="71" spans="1:7" ht="15" customHeight="1">
      <c r="A71" s="162" t="s">
        <v>398</v>
      </c>
      <c r="B71" s="163"/>
      <c r="C71" s="162"/>
      <c r="D71" s="162"/>
      <c r="E71" s="162"/>
      <c r="F71" s="162"/>
      <c r="G71" s="162"/>
    </row>
    <row r="72" spans="1:7" ht="15" customHeight="1">
      <c r="A72" s="162" t="s">
        <v>399</v>
      </c>
      <c r="B72" s="163"/>
      <c r="C72" s="162"/>
      <c r="D72" s="162"/>
      <c r="E72" s="162"/>
      <c r="F72" s="162"/>
      <c r="G72" s="162"/>
    </row>
    <row r="73" spans="1:7" ht="15" customHeight="1">
      <c r="A73" s="162"/>
      <c r="B73" s="162" t="s">
        <v>400</v>
      </c>
      <c r="C73" s="162"/>
      <c r="D73" s="162"/>
      <c r="E73" s="162"/>
      <c r="F73" s="162"/>
      <c r="G73" s="162"/>
    </row>
    <row r="74" spans="1:7" ht="15" customHeight="1">
      <c r="A74" s="162"/>
      <c r="B74" s="162" t="s">
        <v>401</v>
      </c>
      <c r="C74" s="162"/>
      <c r="D74" s="162"/>
      <c r="E74" s="162"/>
      <c r="F74" s="162"/>
      <c r="G74" s="162"/>
    </row>
    <row r="75" spans="1:7" ht="15" customHeight="1">
      <c r="A75" s="162" t="s">
        <v>402</v>
      </c>
      <c r="B75" s="163"/>
      <c r="C75" s="162"/>
      <c r="D75" s="162"/>
      <c r="E75" s="162"/>
      <c r="F75" s="162"/>
      <c r="G75" s="162"/>
    </row>
    <row r="76" spans="1:7" ht="15" customHeight="1">
      <c r="A76" s="162" t="s">
        <v>403</v>
      </c>
      <c r="B76" s="163"/>
      <c r="C76" s="162"/>
      <c r="D76" s="162"/>
      <c r="E76" s="162"/>
      <c r="F76" s="162"/>
      <c r="G76" s="162"/>
    </row>
    <row r="77" spans="1:7" ht="15" customHeight="1">
      <c r="A77" s="162" t="s">
        <v>404</v>
      </c>
      <c r="B77" s="163"/>
      <c r="C77" s="162"/>
      <c r="D77" s="162"/>
      <c r="E77" s="162"/>
      <c r="F77" s="162"/>
      <c r="G77" s="162"/>
    </row>
    <row r="78" spans="1:7" ht="15" customHeight="1">
      <c r="A78" s="162" t="s">
        <v>405</v>
      </c>
      <c r="B78" s="163"/>
      <c r="C78" s="162"/>
      <c r="D78" s="162"/>
      <c r="E78" s="162"/>
      <c r="F78" s="162"/>
      <c r="G78" s="162"/>
    </row>
    <row r="79" spans="1:7" ht="15" customHeight="1">
      <c r="A79" s="162" t="s">
        <v>406</v>
      </c>
      <c r="B79" s="163"/>
      <c r="C79" s="162"/>
      <c r="D79" s="162"/>
      <c r="E79" s="162"/>
      <c r="F79" s="162"/>
      <c r="G79" s="162"/>
    </row>
    <row r="80" spans="1:7" ht="15" customHeight="1">
      <c r="A80" s="162" t="s">
        <v>407</v>
      </c>
      <c r="B80" s="163"/>
      <c r="C80" s="162"/>
      <c r="D80" s="162"/>
      <c r="E80" s="162"/>
      <c r="F80" s="162"/>
      <c r="G80" s="162"/>
    </row>
    <row r="81" spans="1:7" ht="15" customHeight="1">
      <c r="A81" s="162" t="s">
        <v>408</v>
      </c>
      <c r="B81" s="163"/>
      <c r="C81" s="162"/>
      <c r="D81" s="162"/>
      <c r="E81" s="162"/>
      <c r="F81" s="162"/>
      <c r="G81" s="162"/>
    </row>
    <row r="82" spans="1:7" ht="15" customHeight="1">
      <c r="A82" s="162" t="s">
        <v>409</v>
      </c>
      <c r="B82" s="163"/>
      <c r="C82" s="162"/>
      <c r="D82" s="162"/>
      <c r="E82" s="162"/>
      <c r="F82" s="162"/>
      <c r="G82" s="162"/>
    </row>
  </sheetData>
  <mergeCells count="130">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39:C39"/>
    <mergeCell ref="F39:H39"/>
    <mergeCell ref="I39:K39"/>
    <mergeCell ref="M39:AG39"/>
    <mergeCell ref="AH39:AL39"/>
    <mergeCell ref="AM39:AN39"/>
    <mergeCell ref="AM28:AN28"/>
    <mergeCell ref="AM29:AN29"/>
    <mergeCell ref="AM30:AN30"/>
    <mergeCell ref="A31:E31"/>
    <mergeCell ref="AM31:AN32"/>
    <mergeCell ref="A32:E32"/>
    <mergeCell ref="AH40:AI40"/>
    <mergeCell ref="AK40:AL40"/>
    <mergeCell ref="AM40:AN42"/>
    <mergeCell ref="A41:C41"/>
    <mergeCell ref="Q41:AG41"/>
    <mergeCell ref="AH41:AI41"/>
    <mergeCell ref="AK41:AL41"/>
    <mergeCell ref="A42:C42"/>
    <mergeCell ref="F42:H42"/>
    <mergeCell ref="I42:K42"/>
    <mergeCell ref="A40:C40"/>
    <mergeCell ref="F40:H40"/>
    <mergeCell ref="I40:K40"/>
    <mergeCell ref="M40:M42"/>
    <mergeCell ref="N40:P42"/>
    <mergeCell ref="Q40:AG40"/>
    <mergeCell ref="Q42:AG42"/>
    <mergeCell ref="AD47:AF47"/>
    <mergeCell ref="C46:D46"/>
    <mergeCell ref="E46:H46"/>
    <mergeCell ref="I46:N46"/>
    <mergeCell ref="O46:T46"/>
    <mergeCell ref="U46:Z46"/>
    <mergeCell ref="AA46:AF46"/>
    <mergeCell ref="AH42:AI42"/>
    <mergeCell ref="AK42:AL42"/>
    <mergeCell ref="I43:K43"/>
    <mergeCell ref="N43:AG43"/>
    <mergeCell ref="AH43:AL43"/>
    <mergeCell ref="AG46:AK46"/>
    <mergeCell ref="AL46:AM46"/>
    <mergeCell ref="AM43:AN43"/>
    <mergeCell ref="C62:E62"/>
    <mergeCell ref="C63:E63"/>
    <mergeCell ref="AA50:AF50"/>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R47:T47"/>
    <mergeCell ref="U47:W47"/>
    <mergeCell ref="X47:Z47"/>
    <mergeCell ref="AA47:AC47"/>
    <mergeCell ref="AG50:AK50"/>
    <mergeCell ref="AL50:AM50"/>
    <mergeCell ref="C59:E59"/>
    <mergeCell ref="C60:E60"/>
    <mergeCell ref="C61:E61"/>
    <mergeCell ref="X49:Z49"/>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s>
  <phoneticPr fontId="4"/>
  <dataValidations count="8">
    <dataValidation allowBlank="1" showInputMessage="1" sqref="B11:B12" xr:uid="{1F080C99-4A44-4047-AE24-4A6D0EBA79D0}"/>
    <dataValidation type="list" allowBlank="1" showInputMessage="1" showErrorMessage="1" sqref="M40:M43" xr:uid="{955C71DF-7D59-4D90-BCF1-C67CF3EB21BB}">
      <formula1>"○"</formula1>
    </dataValidation>
    <dataValidation type="list" allowBlank="1" showInputMessage="1" sqref="B13:B30" xr:uid="{145A0C8E-7EF2-4EEB-B4C9-04DDFEC9FF70}">
      <formula1>INDIRECT($AK$1)</formula1>
    </dataValidation>
    <dataValidation type="list" allowBlank="1" showInputMessage="1" showErrorMessage="1" sqref="AK3:AN3" xr:uid="{C3D83310-DE1E-404A-8AFE-4AC32974FF4B}">
      <formula1>"４週,歴月"</formula1>
    </dataValidation>
    <dataValidation type="list" allowBlank="1" showInputMessage="1" showErrorMessage="1" sqref="AK4:AN4" xr:uid="{01287208-E347-4105-A4AE-381FD873E4CA}">
      <formula1>"予定,実績"</formula1>
    </dataValidation>
    <dataValidation type="whole" operator="greaterThanOrEqual" allowBlank="1" showInputMessage="1" showErrorMessage="1" sqref="D40:F41" xr:uid="{3D36EAAA-62E9-4C45-A277-D1D226ECE41D}">
      <formula1>0</formula1>
    </dataValidation>
    <dataValidation operator="greaterThanOrEqual" allowBlank="1" showInputMessage="1" showErrorMessage="1" sqref="X38 I44 U38 I34:I37 L34:L36 L44" xr:uid="{C437A478-5F0E-4C1F-9B98-2E8168C2DA2B}"/>
    <dataValidation type="list" allowBlank="1" showInputMessage="1" showErrorMessage="1" sqref="C11:C30" xr:uid="{A2DD9E20-3AEC-4905-821D-301040440CE9}">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rowBreaks count="1" manualBreakCount="1">
    <brk id="36"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26E19A-CD7F-4B31-B78B-3A3670097F58}">
  <dimension ref="A1:AQ81"/>
  <sheetViews>
    <sheetView showGridLines="0" view="pageBreakPreview" zoomScaleNormal="100" zoomScaleSheetLayoutView="100" workbookViewId="0"/>
  </sheetViews>
  <sheetFormatPr defaultColWidth="9.125" defaultRowHeight="21" customHeight="1"/>
  <cols>
    <col min="1" max="1" width="2.875" style="221" customWidth="1"/>
    <col min="2" max="2" width="16.625" style="216" customWidth="1"/>
    <col min="3" max="3" width="7.375" style="221" customWidth="1"/>
    <col min="4" max="5" width="8.5" style="221" customWidth="1"/>
    <col min="6" max="36" width="2.875" style="221" customWidth="1"/>
    <col min="37" max="37" width="7.375" style="221" customWidth="1"/>
    <col min="38" max="39" width="8.5" style="221" customWidth="1"/>
    <col min="40" max="40" width="6.25" style="221" customWidth="1"/>
    <col min="41" max="16384" width="9.125" style="221"/>
  </cols>
  <sheetData>
    <row r="1" spans="1:40" ht="20.100000000000001" customHeight="1">
      <c r="A1" s="215" t="s">
        <v>552</v>
      </c>
      <c r="C1" s="217"/>
      <c r="D1" s="217"/>
      <c r="E1" s="217"/>
      <c r="F1" s="217"/>
      <c r="G1" s="217"/>
      <c r="H1" s="217"/>
      <c r="I1" s="217"/>
      <c r="J1" s="217"/>
      <c r="K1" s="217"/>
      <c r="L1" s="217"/>
      <c r="M1" s="217"/>
      <c r="N1" s="217"/>
      <c r="O1" s="217"/>
      <c r="P1" s="217"/>
      <c r="Q1" s="217"/>
      <c r="R1" s="217"/>
      <c r="S1" s="217"/>
      <c r="T1" s="217"/>
      <c r="U1" s="217"/>
      <c r="V1" s="217"/>
      <c r="W1" s="217"/>
      <c r="X1" s="218"/>
      <c r="Y1" s="218"/>
      <c r="Z1" s="161"/>
      <c r="AA1" s="161"/>
      <c r="AB1" s="161"/>
      <c r="AC1" s="161"/>
      <c r="AD1" s="219"/>
      <c r="AE1" s="219"/>
      <c r="AF1" s="219"/>
      <c r="AG1" s="219"/>
      <c r="AH1" s="219"/>
      <c r="AI1" s="220" t="s">
        <v>356</v>
      </c>
      <c r="AJ1" s="220"/>
      <c r="AK1" s="583" t="s">
        <v>462</v>
      </c>
      <c r="AL1" s="583"/>
      <c r="AM1" s="583"/>
      <c r="AN1" s="583"/>
    </row>
    <row r="2" spans="1:40" ht="18" customHeight="1">
      <c r="A2" s="161"/>
      <c r="B2" s="222"/>
      <c r="C2" s="222"/>
      <c r="D2" s="222"/>
      <c r="E2" s="222"/>
      <c r="F2" s="222"/>
      <c r="G2" s="222"/>
      <c r="H2" s="222"/>
      <c r="I2" s="222"/>
      <c r="J2" s="222"/>
      <c r="K2" s="222"/>
      <c r="L2" s="222"/>
      <c r="M2" s="584"/>
      <c r="N2" s="584"/>
      <c r="O2" s="584"/>
      <c r="P2" s="584"/>
      <c r="Q2" s="585" t="s">
        <v>154</v>
      </c>
      <c r="R2" s="585"/>
      <c r="S2" s="584">
        <v>4</v>
      </c>
      <c r="T2" s="584"/>
      <c r="U2" s="585" t="s">
        <v>275</v>
      </c>
      <c r="V2" s="585"/>
      <c r="W2" s="222"/>
      <c r="X2" s="222"/>
      <c r="Y2" s="222"/>
      <c r="Z2" s="161"/>
      <c r="AA2" s="161"/>
      <c r="AC2" s="220"/>
      <c r="AD2" s="222"/>
      <c r="AE2" s="222"/>
      <c r="AF2" s="222"/>
      <c r="AG2" s="222"/>
      <c r="AH2" s="222"/>
      <c r="AI2" s="220" t="s">
        <v>357</v>
      </c>
      <c r="AJ2" s="220"/>
      <c r="AK2" s="586"/>
      <c r="AL2" s="586"/>
      <c r="AM2" s="586"/>
      <c r="AN2" s="586"/>
    </row>
    <row r="3" spans="1:40" ht="18" customHeight="1">
      <c r="A3" s="223"/>
      <c r="B3" s="223"/>
      <c r="C3" s="223"/>
      <c r="D3" s="223"/>
      <c r="E3" s="223"/>
      <c r="F3" s="223"/>
      <c r="G3" s="223"/>
      <c r="H3" s="223"/>
      <c r="I3" s="223"/>
      <c r="J3" s="223"/>
      <c r="K3" s="223"/>
      <c r="L3" s="223"/>
      <c r="M3" s="223"/>
      <c r="N3" s="223"/>
      <c r="O3" s="223"/>
      <c r="P3" s="223"/>
      <c r="Q3" s="223"/>
      <c r="R3" s="223"/>
      <c r="S3" s="223"/>
      <c r="T3" s="223"/>
      <c r="U3" s="223"/>
      <c r="V3" s="223"/>
      <c r="W3" s="223"/>
      <c r="Y3" s="224"/>
      <c r="Z3" s="224"/>
      <c r="AA3" s="224"/>
      <c r="AB3" s="161"/>
      <c r="AC3" s="224"/>
      <c r="AD3" s="224"/>
      <c r="AE3" s="224"/>
      <c r="AF3" s="224"/>
      <c r="AG3" s="224"/>
      <c r="AH3" s="224"/>
      <c r="AI3" s="225" t="s">
        <v>358</v>
      </c>
      <c r="AJ3" s="220"/>
      <c r="AK3" s="576"/>
      <c r="AL3" s="576"/>
      <c r="AM3" s="576"/>
      <c r="AN3" s="576"/>
    </row>
    <row r="4" spans="1:40" ht="18" customHeight="1">
      <c r="A4" s="223"/>
      <c r="B4" s="223"/>
      <c r="C4" s="223"/>
      <c r="D4" s="223"/>
      <c r="E4" s="223"/>
      <c r="F4" s="223"/>
      <c r="G4" s="223"/>
      <c r="H4" s="223"/>
      <c r="I4" s="223"/>
      <c r="J4" s="223"/>
      <c r="K4" s="223"/>
      <c r="L4" s="223"/>
      <c r="M4" s="223"/>
      <c r="N4" s="223"/>
      <c r="O4" s="223"/>
      <c r="P4" s="223"/>
      <c r="Q4" s="223"/>
      <c r="R4" s="223"/>
      <c r="S4" s="223"/>
      <c r="T4" s="223"/>
      <c r="U4" s="223"/>
      <c r="V4" s="223"/>
      <c r="W4" s="223"/>
      <c r="Y4" s="224"/>
      <c r="Z4" s="224"/>
      <c r="AA4" s="224"/>
      <c r="AB4" s="161"/>
      <c r="AC4" s="224"/>
      <c r="AD4" s="224"/>
      <c r="AE4" s="224"/>
      <c r="AF4" s="224"/>
      <c r="AG4" s="224"/>
      <c r="AH4" s="224"/>
      <c r="AI4" s="225" t="s">
        <v>359</v>
      </c>
      <c r="AJ4" s="220"/>
      <c r="AK4" s="576"/>
      <c r="AL4" s="576"/>
      <c r="AM4" s="576"/>
      <c r="AN4" s="576"/>
    </row>
    <row r="5" spans="1:40" ht="18" customHeight="1">
      <c r="A5" s="223"/>
      <c r="B5" s="223"/>
      <c r="C5" s="223"/>
      <c r="D5" s="223"/>
      <c r="E5" s="223"/>
      <c r="F5" s="223"/>
      <c r="G5" s="223"/>
      <c r="H5" s="223"/>
      <c r="I5" s="223"/>
      <c r="J5" s="223"/>
      <c r="K5" s="223"/>
      <c r="L5" s="223"/>
      <c r="M5" s="223"/>
      <c r="N5" s="223"/>
      <c r="O5" s="223"/>
      <c r="P5" s="223"/>
      <c r="Q5" s="223"/>
      <c r="R5" s="223"/>
      <c r="S5" s="223"/>
      <c r="U5" s="223"/>
      <c r="V5" s="223"/>
      <c r="W5" s="223"/>
      <c r="Y5" s="224"/>
      <c r="Z5" s="224"/>
      <c r="AA5" s="224"/>
      <c r="AB5" s="161"/>
      <c r="AC5" s="224"/>
      <c r="AD5" s="224"/>
      <c r="AE5" s="224"/>
      <c r="AF5" s="224"/>
      <c r="AG5" s="225" t="s">
        <v>360</v>
      </c>
      <c r="AH5" s="629"/>
      <c r="AI5" s="629"/>
      <c r="AJ5" s="629"/>
      <c r="AK5" s="224" t="s">
        <v>361</v>
      </c>
      <c r="AL5" s="252"/>
      <c r="AM5" s="224" t="s">
        <v>362</v>
      </c>
      <c r="AN5" s="161"/>
    </row>
    <row r="6" spans="1:40" ht="9.9499999999999993" customHeight="1">
      <c r="A6" s="161"/>
      <c r="B6" s="227"/>
      <c r="C6" s="227"/>
      <c r="D6" s="227"/>
      <c r="E6" s="227"/>
      <c r="F6" s="227"/>
      <c r="G6" s="227"/>
      <c r="H6" s="227"/>
      <c r="I6" s="227"/>
      <c r="J6" s="227"/>
      <c r="K6" s="227"/>
      <c r="L6" s="227"/>
      <c r="M6" s="227"/>
      <c r="N6" s="227"/>
      <c r="O6" s="227"/>
      <c r="P6" s="227"/>
      <c r="Q6" s="227"/>
      <c r="R6" s="227"/>
      <c r="S6" s="227"/>
      <c r="T6" s="227"/>
      <c r="U6" s="227"/>
      <c r="V6" s="227"/>
      <c r="W6" s="227"/>
      <c r="X6" s="222"/>
      <c r="Y6" s="222"/>
      <c r="Z6" s="222"/>
      <c r="AA6" s="222"/>
      <c r="AB6" s="222"/>
      <c r="AC6" s="222"/>
      <c r="AD6" s="222"/>
      <c r="AE6" s="222"/>
      <c r="AF6" s="222"/>
      <c r="AG6" s="222"/>
      <c r="AH6" s="222"/>
      <c r="AI6" s="222"/>
      <c r="AJ6" s="222"/>
      <c r="AK6" s="222"/>
      <c r="AL6" s="222"/>
      <c r="AM6" s="161"/>
      <c r="AN6" s="161"/>
    </row>
    <row r="7" spans="1:40" ht="15" customHeight="1">
      <c r="A7" s="571" t="s">
        <v>363</v>
      </c>
      <c r="B7" s="625" t="s">
        <v>364</v>
      </c>
      <c r="C7" s="578" t="s">
        <v>365</v>
      </c>
      <c r="D7" s="573" t="s">
        <v>366</v>
      </c>
      <c r="E7" s="569" t="s">
        <v>367</v>
      </c>
      <c r="F7" s="581" t="s">
        <v>368</v>
      </c>
      <c r="G7" s="581"/>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1"/>
      <c r="AG7" s="581"/>
      <c r="AH7" s="581"/>
      <c r="AI7" s="581"/>
      <c r="AJ7" s="581"/>
      <c r="AK7" s="582" t="s">
        <v>369</v>
      </c>
      <c r="AL7" s="574" t="s">
        <v>370</v>
      </c>
      <c r="AM7" s="575" t="s">
        <v>371</v>
      </c>
      <c r="AN7" s="575"/>
    </row>
    <row r="8" spans="1:40" ht="15" customHeight="1">
      <c r="A8" s="571"/>
      <c r="B8" s="626"/>
      <c r="C8" s="579"/>
      <c r="D8" s="573"/>
      <c r="E8" s="569"/>
      <c r="F8" s="573" t="s">
        <v>216</v>
      </c>
      <c r="G8" s="573"/>
      <c r="H8" s="573"/>
      <c r="I8" s="573"/>
      <c r="J8" s="573"/>
      <c r="K8" s="573"/>
      <c r="L8" s="573"/>
      <c r="M8" s="573" t="s">
        <v>217</v>
      </c>
      <c r="N8" s="573"/>
      <c r="O8" s="573"/>
      <c r="P8" s="573"/>
      <c r="Q8" s="573"/>
      <c r="R8" s="573"/>
      <c r="S8" s="573"/>
      <c r="T8" s="573" t="s">
        <v>218</v>
      </c>
      <c r="U8" s="573"/>
      <c r="V8" s="573"/>
      <c r="W8" s="573"/>
      <c r="X8" s="573"/>
      <c r="Y8" s="573"/>
      <c r="Z8" s="573"/>
      <c r="AA8" s="573" t="s">
        <v>219</v>
      </c>
      <c r="AB8" s="573"/>
      <c r="AC8" s="573"/>
      <c r="AD8" s="573"/>
      <c r="AE8" s="573"/>
      <c r="AF8" s="573"/>
      <c r="AG8" s="573"/>
      <c r="AH8" s="573" t="s">
        <v>372</v>
      </c>
      <c r="AI8" s="573"/>
      <c r="AJ8" s="573"/>
      <c r="AK8" s="582"/>
      <c r="AL8" s="574"/>
      <c r="AM8" s="575"/>
      <c r="AN8" s="575"/>
    </row>
    <row r="9" spans="1:40" ht="15" customHeight="1">
      <c r="A9" s="571"/>
      <c r="B9" s="627" t="s">
        <v>411</v>
      </c>
      <c r="C9" s="579"/>
      <c r="D9" s="573"/>
      <c r="E9" s="569"/>
      <c r="F9" s="231">
        <f>DATE($M$2,$S$2,1)</f>
        <v>92</v>
      </c>
      <c r="G9" s="231">
        <f>DATE($M$2,$S$2,2)</f>
        <v>93</v>
      </c>
      <c r="H9" s="231">
        <f>DATE($M$2,$S$2,3)</f>
        <v>94</v>
      </c>
      <c r="I9" s="231">
        <f>DATE($M$2,$S$2,4)</f>
        <v>95</v>
      </c>
      <c r="J9" s="231">
        <f>DATE($M$2,$S$2,5)</f>
        <v>96</v>
      </c>
      <c r="K9" s="231">
        <f>DATE($M$2,$S$2,6)</f>
        <v>97</v>
      </c>
      <c r="L9" s="231">
        <f>DATE($M$2,$S$2,7)</f>
        <v>98</v>
      </c>
      <c r="M9" s="231">
        <f>DATE($M$2,$S$2,8)</f>
        <v>99</v>
      </c>
      <c r="N9" s="231">
        <f>DATE($M$2,$S$2,9)</f>
        <v>100</v>
      </c>
      <c r="O9" s="231">
        <f>DATE($M$2,$S$2,10)</f>
        <v>101</v>
      </c>
      <c r="P9" s="231">
        <f>DATE($M$2,$S$2,11)</f>
        <v>102</v>
      </c>
      <c r="Q9" s="231">
        <f>DATE($M$2,$S$2,12)</f>
        <v>103</v>
      </c>
      <c r="R9" s="231">
        <f>DATE($M$2,$S$2,13)</f>
        <v>104</v>
      </c>
      <c r="S9" s="231">
        <f>DATE($M$2,$S$2,14)</f>
        <v>105</v>
      </c>
      <c r="T9" s="231">
        <f>DATE($M$2,$S$2,15)</f>
        <v>106</v>
      </c>
      <c r="U9" s="231">
        <f>DATE($M$2,$S$2,16)</f>
        <v>107</v>
      </c>
      <c r="V9" s="231">
        <f>DATE($M$2,$S$2,17)</f>
        <v>108</v>
      </c>
      <c r="W9" s="231">
        <f>DATE($M$2,$S$2,18)</f>
        <v>109</v>
      </c>
      <c r="X9" s="231">
        <f>DATE($M$2,$S$2,19)</f>
        <v>110</v>
      </c>
      <c r="Y9" s="231">
        <f>DATE($M$2,$S$2,20)</f>
        <v>111</v>
      </c>
      <c r="Z9" s="231">
        <f>DATE($M$2,$S$2,21)</f>
        <v>112</v>
      </c>
      <c r="AA9" s="231">
        <f>DATE($M$2,$S$2,22)</f>
        <v>113</v>
      </c>
      <c r="AB9" s="231">
        <f>DATE($M$2,$S$2,23)</f>
        <v>114</v>
      </c>
      <c r="AC9" s="231">
        <f>DATE($M$2,$S$2,24)</f>
        <v>115</v>
      </c>
      <c r="AD9" s="231">
        <f>DATE($M$2,$S$2,25)</f>
        <v>116</v>
      </c>
      <c r="AE9" s="231">
        <f>DATE($M$2,$S$2,26)</f>
        <v>117</v>
      </c>
      <c r="AF9" s="231">
        <f>DATE($M$2,$S$2,27)</f>
        <v>118</v>
      </c>
      <c r="AG9" s="231">
        <f>DATE($M$2,$S$2,28)</f>
        <v>119</v>
      </c>
      <c r="AH9" s="231">
        <f>IF(DAY(EOMONTH(F9,0))&lt;29,"",DATE($M$2,$S$2,29))</f>
        <v>120</v>
      </c>
      <c r="AI9" s="231">
        <f>IF(DAY(EOMONTH(F9,0))&lt;30,"",DATE($M$2,$S$2,30))</f>
        <v>121</v>
      </c>
      <c r="AJ9" s="231" t="str">
        <f>IF(DAY(EOMONTH(F9,0))&lt;31,"",DATE($M$2,$S$2,31))</f>
        <v/>
      </c>
      <c r="AK9" s="582"/>
      <c r="AL9" s="574"/>
      <c r="AM9" s="575"/>
      <c r="AN9" s="575"/>
    </row>
    <row r="10" spans="1:40" ht="15" customHeight="1">
      <c r="A10" s="571"/>
      <c r="B10" s="628"/>
      <c r="C10" s="580"/>
      <c r="D10" s="573"/>
      <c r="E10" s="569"/>
      <c r="F10" s="232">
        <f>DATE($M$2,$S$2,1)</f>
        <v>92</v>
      </c>
      <c r="G10" s="232">
        <f>DATE($M$2,$S$2,2)</f>
        <v>93</v>
      </c>
      <c r="H10" s="232">
        <f>DATE($M$2,$S$2,3)</f>
        <v>94</v>
      </c>
      <c r="I10" s="232">
        <f>DATE($M$2,$S$2,4)</f>
        <v>95</v>
      </c>
      <c r="J10" s="232">
        <f>DATE($M$2,$S$2,5)</f>
        <v>96</v>
      </c>
      <c r="K10" s="232">
        <f>DATE($M$2,$S$2,6)</f>
        <v>97</v>
      </c>
      <c r="L10" s="232">
        <f>DATE($M$2,$S$2,7)</f>
        <v>98</v>
      </c>
      <c r="M10" s="232">
        <f>DATE($M$2,$S$2,8)</f>
        <v>99</v>
      </c>
      <c r="N10" s="232">
        <f>DATE($M$2,$S$2,9)</f>
        <v>100</v>
      </c>
      <c r="O10" s="232">
        <f>DATE($M$2,$S$2,10)</f>
        <v>101</v>
      </c>
      <c r="P10" s="232">
        <f>DATE($M$2,$S$2,11)</f>
        <v>102</v>
      </c>
      <c r="Q10" s="232">
        <f>DATE($M$2,$S$2,12)</f>
        <v>103</v>
      </c>
      <c r="R10" s="232">
        <f>DATE($M$2,$S$2,13)</f>
        <v>104</v>
      </c>
      <c r="S10" s="232">
        <f>DATE($M$2,$S$2,14)</f>
        <v>105</v>
      </c>
      <c r="T10" s="232">
        <f>DATE($M$2,$S$2,15)</f>
        <v>106</v>
      </c>
      <c r="U10" s="232">
        <f>DATE($M$2,$S$2,16)</f>
        <v>107</v>
      </c>
      <c r="V10" s="232">
        <f>DATE($M$2,$S$2,17)</f>
        <v>108</v>
      </c>
      <c r="W10" s="232">
        <f>DATE($M$2,$S$2,18)</f>
        <v>109</v>
      </c>
      <c r="X10" s="232">
        <f>DATE($M$2,$S$2,19)</f>
        <v>110</v>
      </c>
      <c r="Y10" s="232">
        <f>DATE($M$2,$S$2,20)</f>
        <v>111</v>
      </c>
      <c r="Z10" s="232">
        <f>DATE($M$2,$S$2,21)</f>
        <v>112</v>
      </c>
      <c r="AA10" s="232">
        <f>DATE($M$2,$S$2,22)</f>
        <v>113</v>
      </c>
      <c r="AB10" s="232">
        <f>DATE($M$2,$S$2,23)</f>
        <v>114</v>
      </c>
      <c r="AC10" s="232">
        <f>DATE($M$2,$S$2,24)</f>
        <v>115</v>
      </c>
      <c r="AD10" s="232">
        <f>DATE($M$2,$S$2,25)</f>
        <v>116</v>
      </c>
      <c r="AE10" s="232">
        <f>DATE($M$2,$S$2,26)</f>
        <v>117</v>
      </c>
      <c r="AF10" s="232">
        <f>DATE($M$2,$S$2,27)</f>
        <v>118</v>
      </c>
      <c r="AG10" s="232">
        <f>DATE($M$2,$S$2,28)</f>
        <v>119</v>
      </c>
      <c r="AH10" s="232">
        <f>IF(DAY(EOMONTH(F10,0))&lt;29,"",DATE($M$2,$S$2,29))</f>
        <v>120</v>
      </c>
      <c r="AI10" s="232">
        <f>IF(DAY(EOMONTH(F10,0))&lt;30,"",DATE($M$2,$S$2,30))</f>
        <v>121</v>
      </c>
      <c r="AJ10" s="232" t="str">
        <f>IF(DAY(EOMONTH(F10,0))&lt;31,"",DATE($M$2,$S$2,31))</f>
        <v/>
      </c>
      <c r="AK10" s="582"/>
      <c r="AL10" s="574"/>
      <c r="AM10" s="575"/>
      <c r="AN10" s="575"/>
    </row>
    <row r="11" spans="1:40" ht="18" customHeight="1">
      <c r="A11" s="228">
        <v>1</v>
      </c>
      <c r="B11" s="253" t="s">
        <v>412</v>
      </c>
      <c r="C11" s="234" t="s">
        <v>383</v>
      </c>
      <c r="D11" s="254"/>
      <c r="E11" s="255" t="s">
        <v>383</v>
      </c>
      <c r="F11" s="237"/>
      <c r="G11" s="237"/>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238">
        <f>+SUM(F11:AJ11)</f>
        <v>0</v>
      </c>
      <c r="AL11" s="239">
        <f>IF($AK$3="４週",AK11/4,AK11/(DAY(EOMONTH($F$9,0))/7))</f>
        <v>0</v>
      </c>
      <c r="AM11" s="568"/>
      <c r="AN11" s="568"/>
    </row>
    <row r="12" spans="1:40" ht="18" customHeight="1">
      <c r="A12" s="228">
        <v>2</v>
      </c>
      <c r="B12" s="253" t="s">
        <v>463</v>
      </c>
      <c r="C12" s="234" t="s">
        <v>385</v>
      </c>
      <c r="D12" s="254"/>
      <c r="E12" s="255" t="s">
        <v>385</v>
      </c>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8">
        <f t="shared" ref="AK12:AK32" si="0">+SUM(F12:AJ12)</f>
        <v>0</v>
      </c>
      <c r="AL12" s="239">
        <f t="shared" ref="AL12:AL30" si="1">IF($AK$3="４週",AK12/4,AK12/(DAY(EOMONTH($F$9,0))/7))</f>
        <v>0</v>
      </c>
      <c r="AM12" s="568"/>
      <c r="AN12" s="568"/>
    </row>
    <row r="13" spans="1:40" ht="18" customHeight="1">
      <c r="A13" s="228">
        <v>3</v>
      </c>
      <c r="B13" s="253" t="s">
        <v>464</v>
      </c>
      <c r="C13" s="234" t="s">
        <v>387</v>
      </c>
      <c r="D13" s="254"/>
      <c r="E13" s="255" t="s">
        <v>387</v>
      </c>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8">
        <f t="shared" si="0"/>
        <v>0</v>
      </c>
      <c r="AL13" s="239">
        <f t="shared" si="1"/>
        <v>0</v>
      </c>
      <c r="AM13" s="568"/>
      <c r="AN13" s="568"/>
    </row>
    <row r="14" spans="1:40" ht="18" customHeight="1">
      <c r="A14" s="228">
        <v>4</v>
      </c>
      <c r="B14" s="253" t="s">
        <v>465</v>
      </c>
      <c r="C14" s="234" t="s">
        <v>389</v>
      </c>
      <c r="D14" s="254"/>
      <c r="E14" s="255" t="s">
        <v>389</v>
      </c>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8">
        <f t="shared" si="0"/>
        <v>0</v>
      </c>
      <c r="AL14" s="239">
        <f t="shared" si="1"/>
        <v>0</v>
      </c>
      <c r="AM14" s="568"/>
      <c r="AN14" s="568"/>
    </row>
    <row r="15" spans="1:40" ht="18" customHeight="1">
      <c r="A15" s="228">
        <v>5</v>
      </c>
      <c r="B15" s="253"/>
      <c r="C15" s="234"/>
      <c r="D15" s="254"/>
      <c r="E15" s="255"/>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8">
        <f t="shared" si="0"/>
        <v>0</v>
      </c>
      <c r="AL15" s="239">
        <f t="shared" si="1"/>
        <v>0</v>
      </c>
      <c r="AM15" s="568"/>
      <c r="AN15" s="568"/>
    </row>
    <row r="16" spans="1:40" ht="18" customHeight="1">
      <c r="A16" s="228">
        <v>6</v>
      </c>
      <c r="B16" s="253"/>
      <c r="C16" s="234"/>
      <c r="D16" s="254"/>
      <c r="E16" s="255"/>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8">
        <f t="shared" si="0"/>
        <v>0</v>
      </c>
      <c r="AL16" s="239">
        <f t="shared" si="1"/>
        <v>0</v>
      </c>
      <c r="AM16" s="568"/>
      <c r="AN16" s="568"/>
    </row>
    <row r="17" spans="1:40" ht="18" customHeight="1">
      <c r="A17" s="228">
        <v>7</v>
      </c>
      <c r="B17" s="253"/>
      <c r="C17" s="234"/>
      <c r="D17" s="254"/>
      <c r="E17" s="255"/>
      <c r="F17" s="237"/>
      <c r="G17" s="237"/>
      <c r="H17" s="237"/>
      <c r="I17" s="237"/>
      <c r="J17" s="237"/>
      <c r="K17" s="237"/>
      <c r="L17" s="237"/>
      <c r="M17" s="237"/>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8">
        <f t="shared" si="0"/>
        <v>0</v>
      </c>
      <c r="AL17" s="239">
        <f t="shared" si="1"/>
        <v>0</v>
      </c>
      <c r="AM17" s="568"/>
      <c r="AN17" s="568"/>
    </row>
    <row r="18" spans="1:40" ht="18" customHeight="1">
      <c r="A18" s="228">
        <v>8</v>
      </c>
      <c r="B18" s="253"/>
      <c r="C18" s="234"/>
      <c r="D18" s="254"/>
      <c r="E18" s="255"/>
      <c r="F18" s="237"/>
      <c r="G18" s="237"/>
      <c r="H18" s="237"/>
      <c r="I18" s="237"/>
      <c r="J18" s="237"/>
      <c r="K18" s="237"/>
      <c r="L18" s="237"/>
      <c r="M18" s="237"/>
      <c r="N18" s="237"/>
      <c r="O18" s="237"/>
      <c r="P18" s="237"/>
      <c r="Q18" s="237"/>
      <c r="R18" s="237"/>
      <c r="S18" s="237"/>
      <c r="T18" s="237"/>
      <c r="U18" s="237"/>
      <c r="V18" s="237"/>
      <c r="W18" s="237"/>
      <c r="X18" s="237"/>
      <c r="Y18" s="237"/>
      <c r="Z18" s="237"/>
      <c r="AA18" s="237"/>
      <c r="AB18" s="237"/>
      <c r="AC18" s="237"/>
      <c r="AD18" s="237"/>
      <c r="AE18" s="237"/>
      <c r="AF18" s="237"/>
      <c r="AG18" s="237"/>
      <c r="AH18" s="237"/>
      <c r="AI18" s="237"/>
      <c r="AJ18" s="237"/>
      <c r="AK18" s="238">
        <f t="shared" si="0"/>
        <v>0</v>
      </c>
      <c r="AL18" s="239">
        <f t="shared" si="1"/>
        <v>0</v>
      </c>
      <c r="AM18" s="568"/>
      <c r="AN18" s="568"/>
    </row>
    <row r="19" spans="1:40" ht="18" customHeight="1">
      <c r="A19" s="228">
        <v>9</v>
      </c>
      <c r="B19" s="253"/>
      <c r="C19" s="234"/>
      <c r="D19" s="254"/>
      <c r="E19" s="255"/>
      <c r="F19" s="237"/>
      <c r="G19" s="237"/>
      <c r="H19" s="237"/>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8">
        <f t="shared" si="0"/>
        <v>0</v>
      </c>
      <c r="AL19" s="239">
        <f t="shared" si="1"/>
        <v>0</v>
      </c>
      <c r="AM19" s="568"/>
      <c r="AN19" s="568"/>
    </row>
    <row r="20" spans="1:40" ht="18" customHeight="1">
      <c r="A20" s="228">
        <v>10</v>
      </c>
      <c r="B20" s="253"/>
      <c r="C20" s="234"/>
      <c r="D20" s="254"/>
      <c r="E20" s="255"/>
      <c r="F20" s="237"/>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c r="AD20" s="237"/>
      <c r="AE20" s="237"/>
      <c r="AF20" s="237"/>
      <c r="AG20" s="237"/>
      <c r="AH20" s="237"/>
      <c r="AI20" s="237"/>
      <c r="AJ20" s="237"/>
      <c r="AK20" s="238">
        <f t="shared" si="0"/>
        <v>0</v>
      </c>
      <c r="AL20" s="239">
        <f t="shared" si="1"/>
        <v>0</v>
      </c>
      <c r="AM20" s="568"/>
      <c r="AN20" s="568"/>
    </row>
    <row r="21" spans="1:40" ht="18" customHeight="1">
      <c r="A21" s="228">
        <v>11</v>
      </c>
      <c r="B21" s="253"/>
      <c r="C21" s="234"/>
      <c r="D21" s="254"/>
      <c r="E21" s="255"/>
      <c r="F21" s="237"/>
      <c r="G21" s="237"/>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8">
        <f t="shared" si="0"/>
        <v>0</v>
      </c>
      <c r="AL21" s="239">
        <f t="shared" si="1"/>
        <v>0</v>
      </c>
      <c r="AM21" s="568"/>
      <c r="AN21" s="568"/>
    </row>
    <row r="22" spans="1:40" ht="18" customHeight="1">
      <c r="A22" s="228">
        <v>12</v>
      </c>
      <c r="B22" s="253"/>
      <c r="C22" s="234"/>
      <c r="D22" s="254"/>
      <c r="E22" s="255"/>
      <c r="F22" s="237"/>
      <c r="G22" s="237"/>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8">
        <f t="shared" si="0"/>
        <v>0</v>
      </c>
      <c r="AL22" s="239">
        <f t="shared" si="1"/>
        <v>0</v>
      </c>
      <c r="AM22" s="568"/>
      <c r="AN22" s="568"/>
    </row>
    <row r="23" spans="1:40" ht="18" customHeight="1">
      <c r="A23" s="228">
        <v>13</v>
      </c>
      <c r="B23" s="253"/>
      <c r="C23" s="234"/>
      <c r="D23" s="254"/>
      <c r="E23" s="255"/>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8">
        <f t="shared" si="0"/>
        <v>0</v>
      </c>
      <c r="AL23" s="239">
        <f t="shared" si="1"/>
        <v>0</v>
      </c>
      <c r="AM23" s="568"/>
      <c r="AN23" s="568"/>
    </row>
    <row r="24" spans="1:40" ht="18" customHeight="1">
      <c r="A24" s="228">
        <v>14</v>
      </c>
      <c r="B24" s="253"/>
      <c r="C24" s="234"/>
      <c r="D24" s="254"/>
      <c r="E24" s="255"/>
      <c r="F24" s="237"/>
      <c r="G24" s="237"/>
      <c r="H24" s="237"/>
      <c r="I24" s="237"/>
      <c r="J24" s="237"/>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8">
        <f t="shared" si="0"/>
        <v>0</v>
      </c>
      <c r="AL24" s="239">
        <f t="shared" si="1"/>
        <v>0</v>
      </c>
      <c r="AM24" s="568"/>
      <c r="AN24" s="568"/>
    </row>
    <row r="25" spans="1:40" ht="18" customHeight="1">
      <c r="A25" s="228">
        <v>15</v>
      </c>
      <c r="B25" s="253"/>
      <c r="C25" s="234"/>
      <c r="D25" s="254"/>
      <c r="E25" s="255"/>
      <c r="F25" s="237"/>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8">
        <f t="shared" si="0"/>
        <v>0</v>
      </c>
      <c r="AL25" s="239">
        <f t="shared" si="1"/>
        <v>0</v>
      </c>
      <c r="AM25" s="568"/>
      <c r="AN25" s="568"/>
    </row>
    <row r="26" spans="1:40" ht="18" customHeight="1">
      <c r="A26" s="228">
        <v>16</v>
      </c>
      <c r="B26" s="253"/>
      <c r="C26" s="234"/>
      <c r="D26" s="254"/>
      <c r="E26" s="255"/>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8">
        <f t="shared" si="0"/>
        <v>0</v>
      </c>
      <c r="AL26" s="239">
        <f t="shared" si="1"/>
        <v>0</v>
      </c>
      <c r="AM26" s="568"/>
      <c r="AN26" s="568"/>
    </row>
    <row r="27" spans="1:40" ht="18" customHeight="1">
      <c r="A27" s="228">
        <v>17</v>
      </c>
      <c r="B27" s="253"/>
      <c r="C27" s="234"/>
      <c r="D27" s="254"/>
      <c r="E27" s="255"/>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8">
        <f t="shared" si="0"/>
        <v>0</v>
      </c>
      <c r="AL27" s="239">
        <f t="shared" si="1"/>
        <v>0</v>
      </c>
      <c r="AM27" s="568"/>
      <c r="AN27" s="568"/>
    </row>
    <row r="28" spans="1:40" ht="18" customHeight="1">
      <c r="A28" s="228">
        <v>18</v>
      </c>
      <c r="B28" s="253"/>
      <c r="C28" s="234"/>
      <c r="D28" s="254"/>
      <c r="E28" s="255"/>
      <c r="F28" s="237"/>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8">
        <f t="shared" si="0"/>
        <v>0</v>
      </c>
      <c r="AL28" s="239">
        <f t="shared" si="1"/>
        <v>0</v>
      </c>
      <c r="AM28" s="568"/>
      <c r="AN28" s="568"/>
    </row>
    <row r="29" spans="1:40" ht="18" customHeight="1">
      <c r="A29" s="228">
        <v>19</v>
      </c>
      <c r="B29" s="253"/>
      <c r="C29" s="234"/>
      <c r="D29" s="254"/>
      <c r="E29" s="255"/>
      <c r="F29" s="237"/>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8">
        <f t="shared" si="0"/>
        <v>0</v>
      </c>
      <c r="AL29" s="239">
        <f t="shared" si="1"/>
        <v>0</v>
      </c>
      <c r="AM29" s="568"/>
      <c r="AN29" s="568"/>
    </row>
    <row r="30" spans="1:40" ht="18" customHeight="1">
      <c r="A30" s="228">
        <v>20</v>
      </c>
      <c r="B30" s="253"/>
      <c r="C30" s="234"/>
      <c r="D30" s="254"/>
      <c r="E30" s="255"/>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8">
        <f t="shared" si="0"/>
        <v>0</v>
      </c>
      <c r="AL30" s="239">
        <f t="shared" si="1"/>
        <v>0</v>
      </c>
      <c r="AM30" s="568"/>
      <c r="AN30" s="568"/>
    </row>
    <row r="31" spans="1:40" ht="18" customHeight="1">
      <c r="A31" s="569" t="s">
        <v>220</v>
      </c>
      <c r="B31" s="570"/>
      <c r="C31" s="570"/>
      <c r="D31" s="570"/>
      <c r="E31" s="570"/>
      <c r="F31" s="240">
        <f>+SUM(F11:F30)</f>
        <v>0</v>
      </c>
      <c r="G31" s="240">
        <f t="shared" ref="G31:AJ31" si="2">+SUM(G11:G30)</f>
        <v>0</v>
      </c>
      <c r="H31" s="240">
        <f t="shared" si="2"/>
        <v>0</v>
      </c>
      <c r="I31" s="240">
        <f t="shared" si="2"/>
        <v>0</v>
      </c>
      <c r="J31" s="240">
        <f t="shared" si="2"/>
        <v>0</v>
      </c>
      <c r="K31" s="240">
        <f t="shared" si="2"/>
        <v>0</v>
      </c>
      <c r="L31" s="240">
        <f t="shared" si="2"/>
        <v>0</v>
      </c>
      <c r="M31" s="240">
        <f t="shared" si="2"/>
        <v>0</v>
      </c>
      <c r="N31" s="240">
        <f t="shared" si="2"/>
        <v>0</v>
      </c>
      <c r="O31" s="240">
        <f t="shared" si="2"/>
        <v>0</v>
      </c>
      <c r="P31" s="240">
        <f t="shared" si="2"/>
        <v>0</v>
      </c>
      <c r="Q31" s="240">
        <f t="shared" si="2"/>
        <v>0</v>
      </c>
      <c r="R31" s="240">
        <f t="shared" si="2"/>
        <v>0</v>
      </c>
      <c r="S31" s="240">
        <f t="shared" si="2"/>
        <v>0</v>
      </c>
      <c r="T31" s="240">
        <f t="shared" si="2"/>
        <v>0</v>
      </c>
      <c r="U31" s="240">
        <f t="shared" si="2"/>
        <v>0</v>
      </c>
      <c r="V31" s="240">
        <f t="shared" si="2"/>
        <v>0</v>
      </c>
      <c r="W31" s="240">
        <f t="shared" si="2"/>
        <v>0</v>
      </c>
      <c r="X31" s="240">
        <f t="shared" si="2"/>
        <v>0</v>
      </c>
      <c r="Y31" s="240">
        <f t="shared" si="2"/>
        <v>0</v>
      </c>
      <c r="Z31" s="240">
        <f t="shared" si="2"/>
        <v>0</v>
      </c>
      <c r="AA31" s="240">
        <f t="shared" si="2"/>
        <v>0</v>
      </c>
      <c r="AB31" s="240">
        <f t="shared" si="2"/>
        <v>0</v>
      </c>
      <c r="AC31" s="240">
        <f t="shared" si="2"/>
        <v>0</v>
      </c>
      <c r="AD31" s="240">
        <f t="shared" si="2"/>
        <v>0</v>
      </c>
      <c r="AE31" s="240">
        <f t="shared" si="2"/>
        <v>0</v>
      </c>
      <c r="AF31" s="240">
        <f t="shared" si="2"/>
        <v>0</v>
      </c>
      <c r="AG31" s="240">
        <f t="shared" si="2"/>
        <v>0</v>
      </c>
      <c r="AH31" s="240">
        <f t="shared" si="2"/>
        <v>0</v>
      </c>
      <c r="AI31" s="240">
        <f t="shared" si="2"/>
        <v>0</v>
      </c>
      <c r="AJ31" s="240">
        <f t="shared" si="2"/>
        <v>0</v>
      </c>
      <c r="AK31" s="238">
        <f t="shared" si="0"/>
        <v>0</v>
      </c>
      <c r="AL31" s="239">
        <f>IF($AK$3="４週",AK31/4,AK31/(DAY(EOMONTH($F$9,0))/7))</f>
        <v>0</v>
      </c>
      <c r="AM31" s="571"/>
      <c r="AN31" s="571"/>
    </row>
    <row r="32" spans="1:40" ht="18" customHeight="1">
      <c r="A32" s="570" t="s">
        <v>373</v>
      </c>
      <c r="B32" s="570"/>
      <c r="C32" s="570"/>
      <c r="D32" s="570"/>
      <c r="E32" s="572"/>
      <c r="F32" s="242"/>
      <c r="G32" s="242"/>
      <c r="H32" s="242"/>
      <c r="I32" s="242"/>
      <c r="J32" s="242"/>
      <c r="K32" s="242"/>
      <c r="L32" s="242"/>
      <c r="M32" s="242"/>
      <c r="N32" s="242"/>
      <c r="O32" s="242"/>
      <c r="P32" s="242"/>
      <c r="Q32" s="242"/>
      <c r="R32" s="242"/>
      <c r="S32" s="242"/>
      <c r="T32" s="242"/>
      <c r="U32" s="242"/>
      <c r="V32" s="242"/>
      <c r="W32" s="242"/>
      <c r="X32" s="242"/>
      <c r="Y32" s="242"/>
      <c r="Z32" s="242"/>
      <c r="AA32" s="242"/>
      <c r="AB32" s="242"/>
      <c r="AC32" s="242"/>
      <c r="AD32" s="242"/>
      <c r="AE32" s="242"/>
      <c r="AF32" s="242"/>
      <c r="AG32" s="242"/>
      <c r="AH32" s="242"/>
      <c r="AI32" s="242"/>
      <c r="AJ32" s="242"/>
      <c r="AK32" s="238">
        <f t="shared" si="0"/>
        <v>0</v>
      </c>
      <c r="AL32" s="243"/>
      <c r="AM32" s="571"/>
      <c r="AN32" s="571"/>
    </row>
    <row r="33" spans="1:43" ht="15" customHeight="1">
      <c r="A33" s="227"/>
      <c r="B33" s="227"/>
      <c r="C33" s="227"/>
      <c r="D33" s="227"/>
      <c r="E33" s="227"/>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227"/>
      <c r="AL33" s="227"/>
      <c r="AM33" s="161"/>
    </row>
    <row r="34" spans="1:43" ht="15" customHeight="1">
      <c r="A34" s="227"/>
      <c r="B34" s="227"/>
      <c r="C34" s="227"/>
      <c r="D34" s="227"/>
      <c r="E34" s="227"/>
      <c r="F34" s="162"/>
      <c r="G34" s="162"/>
      <c r="H34" s="162"/>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c r="AH34" s="162"/>
      <c r="AI34" s="162"/>
      <c r="AJ34" s="162"/>
      <c r="AK34" s="227"/>
      <c r="AL34" s="227"/>
      <c r="AM34" s="161"/>
    </row>
    <row r="35" spans="1:43" ht="15" customHeight="1">
      <c r="A35" s="227"/>
      <c r="B35" s="227"/>
      <c r="C35" s="227"/>
      <c r="D35" s="227"/>
      <c r="E35" s="227"/>
      <c r="F35" s="162"/>
      <c r="G35" s="162"/>
      <c r="H35" s="162"/>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c r="AH35" s="162"/>
      <c r="AI35" s="162"/>
      <c r="AJ35" s="162"/>
      <c r="AK35" s="227"/>
      <c r="AL35" s="227"/>
      <c r="AM35" s="161"/>
    </row>
    <row r="36" spans="1:43" ht="21" customHeight="1">
      <c r="A36" s="218" t="s">
        <v>466</v>
      </c>
      <c r="B36" s="227"/>
      <c r="C36" s="227"/>
      <c r="D36" s="227"/>
      <c r="E36" s="227"/>
      <c r="F36" s="227"/>
      <c r="G36" s="162"/>
      <c r="H36" s="162"/>
      <c r="I36" s="162"/>
      <c r="J36" s="162"/>
      <c r="K36" s="162"/>
      <c r="L36" s="162"/>
      <c r="M36" s="162"/>
      <c r="N36" s="162"/>
      <c r="O36" s="162"/>
      <c r="AM36" s="227"/>
      <c r="AN36" s="161"/>
    </row>
    <row r="37" spans="1:43" ht="24.95" customHeight="1">
      <c r="A37" s="573"/>
      <c r="B37" s="573"/>
      <c r="C37" s="573"/>
      <c r="D37" s="279">
        <v>4</v>
      </c>
      <c r="E37" s="279">
        <v>5</v>
      </c>
      <c r="F37" s="649">
        <v>6</v>
      </c>
      <c r="G37" s="649"/>
      <c r="H37" s="649"/>
      <c r="I37" s="649">
        <v>7</v>
      </c>
      <c r="J37" s="649"/>
      <c r="K37" s="649"/>
      <c r="L37" s="649">
        <v>8</v>
      </c>
      <c r="M37" s="649"/>
      <c r="N37" s="649"/>
      <c r="O37" s="649">
        <v>9</v>
      </c>
      <c r="P37" s="649"/>
      <c r="Q37" s="649"/>
      <c r="R37" s="649">
        <v>10</v>
      </c>
      <c r="S37" s="649"/>
      <c r="T37" s="649"/>
      <c r="U37" s="649">
        <v>11</v>
      </c>
      <c r="V37" s="649"/>
      <c r="W37" s="649"/>
      <c r="X37" s="649">
        <v>12</v>
      </c>
      <c r="Y37" s="649"/>
      <c r="Z37" s="649"/>
      <c r="AA37" s="649">
        <v>1</v>
      </c>
      <c r="AB37" s="649"/>
      <c r="AC37" s="649"/>
      <c r="AD37" s="649">
        <v>2</v>
      </c>
      <c r="AE37" s="649"/>
      <c r="AF37" s="649"/>
      <c r="AG37" s="649">
        <v>3</v>
      </c>
      <c r="AH37" s="649"/>
      <c r="AI37" s="649"/>
      <c r="AJ37" s="573" t="s">
        <v>467</v>
      </c>
      <c r="AK37" s="573"/>
      <c r="AL37" s="230" t="s">
        <v>468</v>
      </c>
      <c r="AM37" s="257"/>
      <c r="AN37" s="257"/>
      <c r="AO37" s="257"/>
      <c r="AP37" s="257"/>
      <c r="AQ37" s="257"/>
    </row>
    <row r="38" spans="1:43" ht="18" customHeight="1">
      <c r="A38" s="645" t="s">
        <v>469</v>
      </c>
      <c r="B38" s="645"/>
      <c r="C38" s="645"/>
      <c r="D38" s="237"/>
      <c r="E38" s="237"/>
      <c r="F38" s="646"/>
      <c r="G38" s="647"/>
      <c r="H38" s="648"/>
      <c r="I38" s="642"/>
      <c r="J38" s="642"/>
      <c r="K38" s="642"/>
      <c r="L38" s="642"/>
      <c r="M38" s="642"/>
      <c r="N38" s="642"/>
      <c r="O38" s="642"/>
      <c r="P38" s="642"/>
      <c r="Q38" s="642"/>
      <c r="R38" s="642"/>
      <c r="S38" s="642"/>
      <c r="T38" s="642"/>
      <c r="U38" s="642"/>
      <c r="V38" s="642"/>
      <c r="W38" s="642"/>
      <c r="X38" s="642"/>
      <c r="Y38" s="642"/>
      <c r="Z38" s="642"/>
      <c r="AA38" s="642"/>
      <c r="AB38" s="642"/>
      <c r="AC38" s="642"/>
      <c r="AD38" s="642"/>
      <c r="AE38" s="642"/>
      <c r="AF38" s="642"/>
      <c r="AG38" s="642"/>
      <c r="AH38" s="642"/>
      <c r="AI38" s="642"/>
      <c r="AJ38" s="567">
        <f>SUM(D38:AI38)</f>
        <v>0</v>
      </c>
      <c r="AK38" s="567"/>
      <c r="AL38" s="643" t="e">
        <f>ROUNDUP(AJ38/AJ39,1)</f>
        <v>#DIV/0!</v>
      </c>
      <c r="AM38" s="257"/>
      <c r="AN38" s="257"/>
      <c r="AO38" s="257"/>
      <c r="AP38" s="257"/>
      <c r="AQ38" s="257"/>
    </row>
    <row r="39" spans="1:43" ht="18" customHeight="1">
      <c r="A39" s="645" t="s">
        <v>470</v>
      </c>
      <c r="B39" s="645"/>
      <c r="C39" s="645"/>
      <c r="D39" s="237"/>
      <c r="E39" s="237"/>
      <c r="F39" s="642"/>
      <c r="G39" s="642"/>
      <c r="H39" s="642"/>
      <c r="I39" s="642"/>
      <c r="J39" s="642"/>
      <c r="K39" s="642"/>
      <c r="L39" s="642"/>
      <c r="M39" s="642"/>
      <c r="N39" s="642"/>
      <c r="O39" s="642"/>
      <c r="P39" s="642"/>
      <c r="Q39" s="642"/>
      <c r="R39" s="642"/>
      <c r="S39" s="642"/>
      <c r="T39" s="642"/>
      <c r="U39" s="642"/>
      <c r="V39" s="642"/>
      <c r="W39" s="642"/>
      <c r="X39" s="642"/>
      <c r="Y39" s="642"/>
      <c r="Z39" s="642"/>
      <c r="AA39" s="642"/>
      <c r="AB39" s="642"/>
      <c r="AC39" s="642"/>
      <c r="AD39" s="642"/>
      <c r="AE39" s="642"/>
      <c r="AF39" s="642"/>
      <c r="AG39" s="642"/>
      <c r="AH39" s="642"/>
      <c r="AI39" s="642"/>
      <c r="AJ39" s="567">
        <f>+SUM(D39:AI39)</f>
        <v>0</v>
      </c>
      <c r="AK39" s="567"/>
      <c r="AL39" s="644"/>
      <c r="AM39" s="257"/>
      <c r="AN39" s="257"/>
      <c r="AO39" s="257"/>
      <c r="AP39" s="257"/>
      <c r="AQ39" s="257"/>
    </row>
    <row r="40" spans="1:43" ht="5.0999999999999996" customHeight="1">
      <c r="A40" s="250"/>
      <c r="B40" s="250"/>
      <c r="C40" s="250"/>
      <c r="D40" s="257"/>
      <c r="E40" s="257"/>
      <c r="F40" s="257"/>
      <c r="G40" s="257"/>
      <c r="H40" s="257"/>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258"/>
      <c r="AK40" s="162"/>
      <c r="AL40" s="227"/>
      <c r="AM40" s="227"/>
      <c r="AN40" s="161"/>
    </row>
    <row r="41" spans="1:43" ht="18" customHeight="1">
      <c r="A41" s="218" t="s">
        <v>421</v>
      </c>
      <c r="B41" s="162"/>
      <c r="D41" s="162"/>
      <c r="E41" s="162"/>
      <c r="F41" s="162"/>
      <c r="G41" s="162"/>
      <c r="H41" s="162"/>
      <c r="I41" s="162"/>
      <c r="J41" s="162"/>
      <c r="K41" s="162"/>
      <c r="L41" s="162"/>
      <c r="M41" s="162"/>
      <c r="N41" s="162"/>
      <c r="O41" s="162"/>
      <c r="P41" s="162"/>
      <c r="Q41" s="162"/>
      <c r="R41" s="162"/>
      <c r="S41" s="162"/>
      <c r="T41" s="162"/>
      <c r="U41" s="162"/>
      <c r="V41" s="162"/>
      <c r="W41" s="227"/>
      <c r="X41" s="162"/>
      <c r="Y41" s="162"/>
      <c r="Z41" s="162"/>
      <c r="AA41" s="162"/>
      <c r="AB41" s="162"/>
      <c r="AC41" s="162"/>
      <c r="AD41" s="162"/>
      <c r="AE41" s="162"/>
      <c r="AF41" s="162"/>
      <c r="AG41" s="162"/>
      <c r="AH41" s="162"/>
      <c r="AI41" s="162"/>
      <c r="AJ41" s="258"/>
      <c r="AK41" s="162"/>
      <c r="AL41" s="227"/>
      <c r="AM41" s="227"/>
      <c r="AN41" s="161"/>
    </row>
    <row r="42" spans="1:43" ht="18" customHeight="1">
      <c r="A42" s="573" t="s">
        <v>425</v>
      </c>
      <c r="B42" s="573"/>
      <c r="C42" s="573" t="s">
        <v>463</v>
      </c>
      <c r="D42" s="573"/>
      <c r="E42" s="573" t="s">
        <v>465</v>
      </c>
      <c r="F42" s="573"/>
      <c r="G42" s="573"/>
      <c r="H42" s="573"/>
      <c r="I42" s="573" t="s">
        <v>471</v>
      </c>
      <c r="J42" s="573"/>
      <c r="K42" s="573"/>
      <c r="L42" s="573"/>
      <c r="M42" s="573"/>
      <c r="N42" s="573"/>
      <c r="O42" s="257"/>
      <c r="P42" s="257"/>
      <c r="Q42" s="257"/>
      <c r="R42" s="257"/>
      <c r="S42" s="257"/>
      <c r="T42" s="257"/>
      <c r="U42" s="257"/>
      <c r="W42" s="227"/>
      <c r="X42" s="162"/>
      <c r="Y42" s="162"/>
      <c r="Z42" s="162"/>
      <c r="AA42" s="162"/>
      <c r="AB42" s="162"/>
      <c r="AC42" s="162"/>
      <c r="AD42" s="162"/>
      <c r="AE42" s="162"/>
      <c r="AF42" s="162"/>
      <c r="AG42" s="162"/>
      <c r="AH42" s="162"/>
      <c r="AI42" s="162"/>
      <c r="AJ42" s="258"/>
      <c r="AK42" s="162"/>
      <c r="AL42" s="227"/>
      <c r="AM42" s="227"/>
      <c r="AN42" s="161"/>
    </row>
    <row r="43" spans="1:43" ht="18" customHeight="1">
      <c r="A43" s="574" t="s">
        <v>427</v>
      </c>
      <c r="B43" s="574"/>
      <c r="C43" s="641" t="e">
        <f>ROUNDDOWN(IF(AL38&lt;=60,1,1+ROUNDUP((AL38-60)/40,0)),1)</f>
        <v>#DIV/0!</v>
      </c>
      <c r="D43" s="641"/>
      <c r="E43" s="641" t="e">
        <f>ROUNDDOWN(AL38/2,1)</f>
        <v>#DIV/0!</v>
      </c>
      <c r="F43" s="641"/>
      <c r="G43" s="641"/>
      <c r="H43" s="641"/>
      <c r="I43" s="641" t="e">
        <f>ROUNDDOWN(AL38/4,1)</f>
        <v>#DIV/0!</v>
      </c>
      <c r="J43" s="641"/>
      <c r="K43" s="641"/>
      <c r="L43" s="641"/>
      <c r="M43" s="641"/>
      <c r="N43" s="641"/>
      <c r="O43" s="257"/>
      <c r="P43" s="257"/>
      <c r="Q43" s="257"/>
      <c r="R43" s="257"/>
      <c r="S43" s="257"/>
      <c r="T43" s="257"/>
      <c r="U43" s="257"/>
      <c r="W43" s="227"/>
      <c r="X43" s="162"/>
      <c r="Y43" s="162"/>
      <c r="Z43" s="162"/>
      <c r="AA43" s="162"/>
      <c r="AB43" s="162"/>
      <c r="AC43" s="162"/>
      <c r="AD43" s="162"/>
      <c r="AE43" s="162"/>
      <c r="AF43" s="162"/>
      <c r="AG43" s="162"/>
      <c r="AH43" s="162"/>
      <c r="AI43" s="162"/>
      <c r="AJ43" s="258"/>
      <c r="AK43" s="162"/>
      <c r="AL43" s="227"/>
      <c r="AM43" s="227"/>
      <c r="AN43" s="161"/>
    </row>
    <row r="44" spans="1:43" ht="21" customHeight="1">
      <c r="A44" s="218" t="s">
        <v>443</v>
      </c>
      <c r="B44" s="221"/>
      <c r="C44" s="222"/>
      <c r="D44" s="222"/>
      <c r="E44" s="222"/>
      <c r="F44" s="222"/>
      <c r="G44" s="161"/>
      <c r="H44" s="161"/>
      <c r="I44" s="161"/>
      <c r="J44" s="161"/>
      <c r="K44" s="161"/>
      <c r="L44" s="161"/>
      <c r="M44" s="161"/>
      <c r="N44" s="161"/>
      <c r="O44" s="161"/>
      <c r="P44" s="161"/>
      <c r="Q44" s="161"/>
      <c r="R44" s="161"/>
      <c r="S44" s="161"/>
      <c r="T44" s="161"/>
      <c r="U44" s="161"/>
      <c r="V44" s="161"/>
      <c r="W44" s="161"/>
      <c r="X44" s="161"/>
      <c r="Y44" s="161"/>
      <c r="Z44" s="161"/>
      <c r="AA44" s="161"/>
      <c r="AB44" s="161"/>
      <c r="AC44" s="161"/>
      <c r="AD44" s="161"/>
      <c r="AE44" s="161"/>
      <c r="AF44" s="161"/>
      <c r="AG44" s="161"/>
      <c r="AH44" s="161"/>
      <c r="AI44" s="161"/>
      <c r="AJ44" s="161"/>
      <c r="AK44" s="161"/>
      <c r="AL44" s="222"/>
      <c r="AM44" s="222"/>
      <c r="AN44" s="161"/>
    </row>
    <row r="45" spans="1:43" ht="24.95" customHeight="1">
      <c r="A45" s="161"/>
      <c r="B45" s="227"/>
      <c r="C45" s="593" t="e">
        <f>IF(VLOOKUP($AK$1,#REF!,C50,FALSE)=0,"-",VLOOKUP($AK$1,#REF!,C50,FALSE))</f>
        <v>#REF!</v>
      </c>
      <c r="D45" s="594"/>
      <c r="E45" s="595" t="e">
        <f>IF(VLOOKUP($AK$1,#REF!,E50,FALSE)=0,"-",VLOOKUP($AK$1,#REF!,E50,FALSE))</f>
        <v>#REF!</v>
      </c>
      <c r="F45" s="595"/>
      <c r="G45" s="595"/>
      <c r="H45" s="595"/>
      <c r="I45" s="593" t="e">
        <f>IF(VLOOKUP($AK$1,#REF!,I50,FALSE)=0,"-",VLOOKUP($AK$1,#REF!,I50,FALSE))</f>
        <v>#REF!</v>
      </c>
      <c r="J45" s="594"/>
      <c r="K45" s="594"/>
      <c r="L45" s="594"/>
      <c r="M45" s="594"/>
      <c r="N45" s="596"/>
      <c r="O45" s="593" t="e">
        <f>IF(VLOOKUP($AK$1,#REF!,O50,FALSE)=0,"-",VLOOKUP($AK$1,#REF!,O50,FALSE))</f>
        <v>#REF!</v>
      </c>
      <c r="P45" s="594"/>
      <c r="Q45" s="594"/>
      <c r="R45" s="594"/>
      <c r="S45" s="594"/>
      <c r="T45" s="596"/>
      <c r="U45" s="593" t="e">
        <f>IF(VLOOKUP($AK$1,#REF!,U50,FALSE)=0,"-",VLOOKUP($AK$1,#REF!,U50,FALSE))</f>
        <v>#REF!</v>
      </c>
      <c r="V45" s="594"/>
      <c r="W45" s="594"/>
      <c r="X45" s="594"/>
      <c r="Y45" s="594"/>
      <c r="Z45" s="596"/>
      <c r="AA45" s="593" t="e">
        <f>IF(VLOOKUP($AK$1,#REF!,AA50,FALSE)=0,"-",VLOOKUP($AK$1,#REF!,AA50,FALSE))</f>
        <v>#REF!</v>
      </c>
      <c r="AB45" s="594"/>
      <c r="AC45" s="594"/>
      <c r="AD45" s="594"/>
      <c r="AE45" s="594"/>
      <c r="AF45" s="596"/>
      <c r="AG45" s="595" t="e">
        <f>IF(VLOOKUP($AK$1,#REF!,AG50,FALSE)=0,"-",VLOOKUP($AK$1,#REF!,AG50,FALSE))</f>
        <v>#REF!</v>
      </c>
      <c r="AH45" s="595"/>
      <c r="AI45" s="595"/>
      <c r="AJ45" s="595"/>
      <c r="AK45" s="595"/>
      <c r="AL45" s="595" t="e">
        <f>IF(VLOOKUP($AK$1,#REF!,AL50,FALSE)=0,"-",VLOOKUP($AK$1,#REF!,AL50,FALSE))</f>
        <v>#REF!</v>
      </c>
      <c r="AM45" s="595"/>
      <c r="AN45" s="161"/>
    </row>
    <row r="46" spans="1:43" ht="18" customHeight="1">
      <c r="A46" s="161"/>
      <c r="B46" s="227"/>
      <c r="C46" s="272" t="s">
        <v>445</v>
      </c>
      <c r="D46" s="272" t="s">
        <v>447</v>
      </c>
      <c r="E46" s="273" t="s">
        <v>445</v>
      </c>
      <c r="F46" s="598" t="s">
        <v>447</v>
      </c>
      <c r="G46" s="598"/>
      <c r="H46" s="598"/>
      <c r="I46" s="590" t="s">
        <v>445</v>
      </c>
      <c r="J46" s="591"/>
      <c r="K46" s="592"/>
      <c r="L46" s="590" t="s">
        <v>447</v>
      </c>
      <c r="M46" s="591"/>
      <c r="N46" s="592"/>
      <c r="O46" s="590" t="s">
        <v>445</v>
      </c>
      <c r="P46" s="591"/>
      <c r="Q46" s="592"/>
      <c r="R46" s="590" t="s">
        <v>447</v>
      </c>
      <c r="S46" s="591"/>
      <c r="T46" s="592"/>
      <c r="U46" s="590" t="s">
        <v>445</v>
      </c>
      <c r="V46" s="591"/>
      <c r="W46" s="592"/>
      <c r="X46" s="590" t="s">
        <v>447</v>
      </c>
      <c r="Y46" s="591"/>
      <c r="Z46" s="592"/>
      <c r="AA46" s="590" t="s">
        <v>445</v>
      </c>
      <c r="AB46" s="591"/>
      <c r="AC46" s="592"/>
      <c r="AD46" s="590" t="s">
        <v>447</v>
      </c>
      <c r="AE46" s="591"/>
      <c r="AF46" s="592"/>
      <c r="AG46" s="590" t="s">
        <v>445</v>
      </c>
      <c r="AH46" s="591"/>
      <c r="AI46" s="592"/>
      <c r="AJ46" s="590" t="s">
        <v>447</v>
      </c>
      <c r="AK46" s="592"/>
      <c r="AL46" s="273" t="s">
        <v>444</v>
      </c>
      <c r="AM46" s="273" t="s">
        <v>446</v>
      </c>
      <c r="AN46" s="161"/>
    </row>
    <row r="47" spans="1:43" ht="18" customHeight="1">
      <c r="A47" s="161"/>
      <c r="B47" s="229" t="s">
        <v>448</v>
      </c>
      <c r="C47" s="273">
        <f>COUNTIFS($B$11:$B$30,C$45,$C$11:$C$30,"A",$E$11:$E$30,"*")</f>
        <v>0</v>
      </c>
      <c r="D47" s="273">
        <f>COUNTIFS($B$11:$B$30,C$45,$C$11:$C$30,"B",$E$11:$E$30,"*")</f>
        <v>0</v>
      </c>
      <c r="E47" s="273">
        <f>COUNTIFS($B$11:$B$30,E$45,$C$11:$C$30,"A",$E$11:$E$30,"*")</f>
        <v>0</v>
      </c>
      <c r="F47" s="590">
        <f>COUNTIFS($B$11:$B$30,E$45,$C$11:$C$30,"B",$E$11:$E$30,"*")</f>
        <v>0</v>
      </c>
      <c r="G47" s="591"/>
      <c r="H47" s="592"/>
      <c r="I47" s="590">
        <f>COUNTIFS($B$11:$B$30,I$45,$C$11:$C$30,"A",$E$11:$E$30,"*")</f>
        <v>0</v>
      </c>
      <c r="J47" s="591"/>
      <c r="K47" s="592"/>
      <c r="L47" s="590">
        <f>COUNTIFS($B$11:$B$30,I$45,$C$11:$C$30,"B",$E$11:$E$30,"*")</f>
        <v>0</v>
      </c>
      <c r="M47" s="591"/>
      <c r="N47" s="592"/>
      <c r="O47" s="590">
        <f>COUNTIFS($B$11:$B$30,O$45,$C$11:$C$30,"A",$E$11:$E$30,"*")</f>
        <v>0</v>
      </c>
      <c r="P47" s="591"/>
      <c r="Q47" s="592"/>
      <c r="R47" s="590">
        <f>COUNTIFS($B$11:$B$30,O$45,$C$11:$C$30,"B",$E$11:$E$30,"*")</f>
        <v>0</v>
      </c>
      <c r="S47" s="591"/>
      <c r="T47" s="592"/>
      <c r="U47" s="590">
        <f>COUNTIFS($B$11:$B$30,U$45,$C$11:$C$30,"A",$E$11:$E$30,"*")</f>
        <v>0</v>
      </c>
      <c r="V47" s="591"/>
      <c r="W47" s="592"/>
      <c r="X47" s="590">
        <f>COUNTIFS($B$11:$B$30,U$45,$C$11:$C$30,"B",$E$11:$E$30,"*")</f>
        <v>0</v>
      </c>
      <c r="Y47" s="591"/>
      <c r="Z47" s="592"/>
      <c r="AA47" s="590">
        <f>COUNTIFS($B$11:$B$30,AA$45,$C$11:$C$30,"A",$E$11:$E$30,"*")</f>
        <v>0</v>
      </c>
      <c r="AB47" s="591"/>
      <c r="AC47" s="592"/>
      <c r="AD47" s="590">
        <f>COUNTIFS($B$11:$B$30,AA$45,$C$11:$C$30,"B",$E$11:$E$30,"*")</f>
        <v>0</v>
      </c>
      <c r="AE47" s="591"/>
      <c r="AF47" s="592"/>
      <c r="AG47" s="590">
        <f>COUNTIFS($B$11:$B$30,AG$45,$C$11:$C$30,"A",$E$11:$E$30,"*")</f>
        <v>0</v>
      </c>
      <c r="AH47" s="591"/>
      <c r="AI47" s="592"/>
      <c r="AJ47" s="590">
        <f>COUNTIFS($B$11:$B$30,AG$45,$C$11:$C$30,"B",$E$11:$E$30,"*")</f>
        <v>0</v>
      </c>
      <c r="AK47" s="592"/>
      <c r="AL47" s="273">
        <f>COUNTIFS($B$11:$B$30,AL$45,$C$11:$C$30,"A",$E$11:$E$30,"*")</f>
        <v>0</v>
      </c>
      <c r="AM47" s="273">
        <f>COUNTIFS($B$11:$B$30,AL$45,$C$11:$C$30,"B",$E$11:$E$30,"*")</f>
        <v>0</v>
      </c>
      <c r="AN47" s="161"/>
    </row>
    <row r="48" spans="1:43" ht="18" customHeight="1">
      <c r="A48" s="161"/>
      <c r="B48" s="230" t="s">
        <v>449</v>
      </c>
      <c r="C48" s="273">
        <f>COUNTIFS($B$11:$B$30,C$45,$C$11:$C$30,"C",$E$11:$E$30,"*")</f>
        <v>0</v>
      </c>
      <c r="D48" s="273">
        <f>COUNTIFS($B$11:$B$30,C$45,$C$11:$C$30,"D",$E$11:$E$30,"*")</f>
        <v>0</v>
      </c>
      <c r="E48" s="273">
        <f>COUNTIFS($B$11:$B$30,E$45,$C$11:$C$30,"C",$E$11:$E$30,"*")</f>
        <v>0</v>
      </c>
      <c r="F48" s="590">
        <f>COUNTIFS($B$11:$B$30,E$45,$C$11:$C$30,"D",$E$11:$E$30,"*")</f>
        <v>0</v>
      </c>
      <c r="G48" s="591"/>
      <c r="H48" s="592"/>
      <c r="I48" s="590">
        <f>COUNTIFS($B$11:$B$30,I$45,$C$11:$C$30,"C",$E$11:$E$30,"*")</f>
        <v>0</v>
      </c>
      <c r="J48" s="591"/>
      <c r="K48" s="592"/>
      <c r="L48" s="590">
        <f>COUNTIFS($B$11:$B$30,I$45,$C$11:$C$30,"D",$E$11:$E$30,"*")</f>
        <v>0</v>
      </c>
      <c r="M48" s="591"/>
      <c r="N48" s="592"/>
      <c r="O48" s="590">
        <f>COUNTIFS($B$11:$B$30,O$45,$C$11:$C$30,"C",$E$11:$E$30,"*")</f>
        <v>0</v>
      </c>
      <c r="P48" s="591"/>
      <c r="Q48" s="592"/>
      <c r="R48" s="590">
        <f>COUNTIFS($B$11:$B$30,O$45,$C$11:$C$30,"D",$E$11:$E$30,"*")</f>
        <v>0</v>
      </c>
      <c r="S48" s="591"/>
      <c r="T48" s="592"/>
      <c r="U48" s="590">
        <f>COUNTIFS($B$11:$B$30,U$45,$C$11:$C$30,"C",$E$11:$E$30,"*")</f>
        <v>0</v>
      </c>
      <c r="V48" s="591"/>
      <c r="W48" s="592"/>
      <c r="X48" s="590">
        <f>COUNTIFS($B$11:$B$30,U$45,$C$11:$C$30,"D",$E$11:$E$30,"*")</f>
        <v>0</v>
      </c>
      <c r="Y48" s="591"/>
      <c r="Z48" s="592"/>
      <c r="AA48" s="590">
        <f>COUNTIFS($B$11:$B$30,AA$45,$C$11:$C$30,"C",$E$11:$E$30,"*")</f>
        <v>0</v>
      </c>
      <c r="AB48" s="591"/>
      <c r="AC48" s="592"/>
      <c r="AD48" s="590">
        <f>COUNTIFS($B$11:$B$30,AA$45,$C$11:$C$30,"D",$E$11:$E$30,"*")</f>
        <v>0</v>
      </c>
      <c r="AE48" s="591"/>
      <c r="AF48" s="592"/>
      <c r="AG48" s="590">
        <f>COUNTIFS($B$11:$B$30,AG$45,$C$11:$C$30,"C",$E$11:$E$30,"*")</f>
        <v>0</v>
      </c>
      <c r="AH48" s="591"/>
      <c r="AI48" s="592"/>
      <c r="AJ48" s="590">
        <f>COUNTIFS($B$11:$B$30,AG$45,$C$11:$C$30,"D",$E$11:$E$30,"*")</f>
        <v>0</v>
      </c>
      <c r="AK48" s="592"/>
      <c r="AL48" s="273">
        <f>COUNTIFS($B$11:$B$30,AL$45,$C$11:$C$30,"C",$E$11:$E$30,"*")</f>
        <v>0</v>
      </c>
      <c r="AM48" s="273">
        <f>COUNTIFS($B$11:$B$30,AL$45,$C$11:$C$30,"D",$E$11:$E$30,"*")</f>
        <v>0</v>
      </c>
      <c r="AN48" s="161"/>
    </row>
    <row r="49" spans="1:40" ht="24.95" customHeight="1">
      <c r="A49" s="161"/>
      <c r="B49" s="230" t="s">
        <v>450</v>
      </c>
      <c r="C49" s="593" t="str">
        <f>IF($AK$3="４週",SUMIFS($AK$11:$AK$30,$B$11:$B$30,C45)/4/$AH$5,IF($AK$3="歴月",SUMIFS($AK$11:$AK$30,$B$11:$B$30,C45)/$AL$5,"記載する期間を選択してください"))</f>
        <v>記載する期間を選択してください</v>
      </c>
      <c r="D49" s="596"/>
      <c r="E49" s="638" t="str">
        <f>IF($AK$3="４週",SUMIFS($AK$11:$AK$30,$B$11:$B$30,E45)/4/$AH$5,IF($AK$3="歴月",SUMIFS($AK$11:$AK$30,$B$11:$B$30,E45)/$AL$5,"記載する期間を選択してください"))</f>
        <v>記載する期間を選択してください</v>
      </c>
      <c r="F49" s="639"/>
      <c r="G49" s="639"/>
      <c r="H49" s="640"/>
      <c r="I49" s="593" t="str">
        <f>IF($AK$3="４週",SUMIFS($AK$11:$AK$30,$B$11:$B$30,I45)/4/$AH$5,IF($AK$3="歴月",SUMIFS($AK$11:$AK$30,$B$11:$B$30,I45)/$AL$5,"記載する期間を選択してください"))</f>
        <v>記載する期間を選択してください</v>
      </c>
      <c r="J49" s="594"/>
      <c r="K49" s="594"/>
      <c r="L49" s="594"/>
      <c r="M49" s="594"/>
      <c r="N49" s="596"/>
      <c r="O49" s="593" t="str">
        <f>IF($AK$3="４週",SUMIFS($AK$11:$AK$30,$B$11:$B$30,O45)/4/$AH$5,IF($AK$3="歴月",SUMIFS($AK$11:$AK$30,$B$11:$B$30,O45)/$AL$5,"記載する期間を選択してください"))</f>
        <v>記載する期間を選択してください</v>
      </c>
      <c r="P49" s="594"/>
      <c r="Q49" s="594"/>
      <c r="R49" s="594"/>
      <c r="S49" s="594"/>
      <c r="T49" s="596"/>
      <c r="U49" s="593" t="str">
        <f>IF($AK$3="４週",SUMIFS($AK$11:$AK$30,$B$11:$B$30,U45)/4/$AH$5,IF($AK$3="歴月",SUMIFS($AK$11:$AK$30,$B$11:$B$30,U45)/$AL$5,"記載する期間を選択してください"))</f>
        <v>記載する期間を選択してください</v>
      </c>
      <c r="V49" s="594"/>
      <c r="W49" s="594"/>
      <c r="X49" s="594"/>
      <c r="Y49" s="594"/>
      <c r="Z49" s="596"/>
      <c r="AA49" s="593" t="str">
        <f>IF($AK$3="４週",SUMIFS($AK$11:$AK$30,$B$11:$B$30,AA45)/4/$AH$5,IF($AK$3="歴月",SUMIFS($AK$11:$AK$30,$B$11:$B$30,AA45)/$AL$5,"記載する期間を選択してください"))</f>
        <v>記載する期間を選択してください</v>
      </c>
      <c r="AB49" s="594"/>
      <c r="AC49" s="594"/>
      <c r="AD49" s="594"/>
      <c r="AE49" s="594"/>
      <c r="AF49" s="596"/>
      <c r="AG49" s="593" t="str">
        <f>IF($AK$3="４週",SUMIFS($AK$11:$AK$30,$B$11:$B$30,AG45)/4/$AH$5,IF($AK$3="歴月",SUMIFS($AK$11:$AK$30,$B$11:$B$30,AG45)/$AL$5,"記載する期間を選択してください"))</f>
        <v>記載する期間を選択してください</v>
      </c>
      <c r="AH49" s="594"/>
      <c r="AI49" s="594"/>
      <c r="AJ49" s="594"/>
      <c r="AK49" s="596"/>
      <c r="AL49" s="593" t="str">
        <f>IF($AK$3="４週",SUMIFS($AK$11:$AK$30,$B$11:$B$30,AL45)/4/$AH$5,IF($AK$3="歴月",SUMIFS($AK$11:$AK$30,$B$11:$B$30,AL45)/$AL$5,"記載する期間を選択してください"))</f>
        <v>記載する期間を選択してください</v>
      </c>
      <c r="AM49" s="596"/>
      <c r="AN49" s="161"/>
    </row>
    <row r="50" spans="1:40" ht="5.0999999999999996" customHeight="1">
      <c r="A50" s="161"/>
      <c r="B50" s="221"/>
      <c r="C50" s="247">
        <v>2</v>
      </c>
      <c r="D50" s="247"/>
      <c r="E50" s="247">
        <v>3</v>
      </c>
      <c r="F50" s="247"/>
      <c r="G50" s="247"/>
      <c r="H50" s="247"/>
      <c r="I50" s="247">
        <v>4</v>
      </c>
      <c r="J50" s="247"/>
      <c r="K50" s="247"/>
      <c r="L50" s="247"/>
      <c r="M50" s="247"/>
      <c r="N50" s="247"/>
      <c r="O50" s="247">
        <v>5</v>
      </c>
      <c r="P50" s="247"/>
      <c r="Q50" s="247"/>
      <c r="R50" s="247"/>
      <c r="S50" s="247"/>
      <c r="T50" s="247"/>
      <c r="U50" s="247">
        <v>6</v>
      </c>
      <c r="V50" s="247"/>
      <c r="W50" s="247"/>
      <c r="X50" s="247"/>
      <c r="Y50" s="247"/>
      <c r="Z50" s="247"/>
      <c r="AA50" s="247">
        <v>7</v>
      </c>
      <c r="AB50" s="247"/>
      <c r="AC50" s="247"/>
      <c r="AD50" s="247"/>
      <c r="AE50" s="247"/>
      <c r="AF50" s="247"/>
      <c r="AG50" s="247">
        <v>8</v>
      </c>
      <c r="AH50" s="247"/>
      <c r="AI50" s="247"/>
      <c r="AJ50" s="247"/>
      <c r="AK50" s="247"/>
      <c r="AL50" s="247">
        <v>9</v>
      </c>
      <c r="AM50" s="276"/>
      <c r="AN50" s="161"/>
    </row>
    <row r="51" spans="1:40" ht="15" customHeight="1">
      <c r="A51" s="162" t="s">
        <v>374</v>
      </c>
      <c r="B51" s="244"/>
      <c r="C51" s="245"/>
      <c r="D51" s="245"/>
      <c r="E51" s="245"/>
      <c r="F51" s="246"/>
      <c r="G51" s="245"/>
      <c r="H51" s="247"/>
      <c r="I51" s="247"/>
      <c r="J51" s="247"/>
      <c r="K51" s="247"/>
      <c r="L51" s="247"/>
      <c r="M51" s="247"/>
      <c r="N51" s="247"/>
      <c r="O51" s="247"/>
      <c r="P51" s="247"/>
      <c r="Q51" s="247"/>
      <c r="R51" s="247">
        <v>6</v>
      </c>
      <c r="S51" s="247"/>
      <c r="T51" s="247"/>
      <c r="U51" s="247"/>
      <c r="V51" s="247"/>
      <c r="W51" s="247"/>
      <c r="X51" s="247">
        <v>7</v>
      </c>
      <c r="Y51" s="247"/>
      <c r="Z51" s="247"/>
      <c r="AA51" s="247"/>
      <c r="AB51" s="247"/>
      <c r="AC51" s="247"/>
      <c r="AD51" s="247">
        <v>8</v>
      </c>
      <c r="AE51" s="247"/>
      <c r="AF51" s="247"/>
      <c r="AG51" s="248"/>
      <c r="AH51" s="248"/>
      <c r="AI51" s="248"/>
      <c r="AJ51" s="248">
        <v>9</v>
      </c>
      <c r="AK51" s="249"/>
      <c r="AL51" s="249"/>
      <c r="AM51" s="161"/>
    </row>
    <row r="52" spans="1:40" s="162" customFormat="1" ht="15" customHeight="1">
      <c r="A52" s="162" t="s">
        <v>375</v>
      </c>
      <c r="B52" s="250"/>
      <c r="C52" s="250"/>
      <c r="D52" s="250"/>
      <c r="E52" s="250"/>
      <c r="F52" s="250"/>
      <c r="G52" s="250"/>
      <c r="H52" s="218"/>
      <c r="I52" s="218"/>
      <c r="J52" s="218"/>
      <c r="K52" s="218"/>
      <c r="L52" s="218"/>
      <c r="M52" s="218"/>
      <c r="N52" s="218"/>
      <c r="O52" s="218"/>
      <c r="P52" s="218"/>
      <c r="Q52" s="218"/>
      <c r="R52" s="218"/>
      <c r="S52" s="218"/>
      <c r="T52" s="218"/>
      <c r="U52" s="218"/>
      <c r="V52" s="218"/>
      <c r="W52" s="218"/>
      <c r="X52" s="218"/>
      <c r="Y52" s="218"/>
      <c r="Z52" s="218"/>
      <c r="AA52" s="218"/>
      <c r="AB52" s="218"/>
      <c r="AC52" s="218"/>
      <c r="AD52" s="218"/>
      <c r="AE52" s="218"/>
      <c r="AF52" s="218"/>
      <c r="AG52" s="218"/>
      <c r="AH52" s="218"/>
      <c r="AI52" s="218"/>
      <c r="AJ52" s="218"/>
      <c r="AK52" s="218"/>
      <c r="AL52" s="218"/>
      <c r="AM52" s="218"/>
    </row>
    <row r="53" spans="1:40" s="162" customFormat="1" ht="15" customHeight="1">
      <c r="A53" s="162" t="s">
        <v>376</v>
      </c>
      <c r="B53" s="250"/>
      <c r="C53" s="250"/>
      <c r="D53" s="250"/>
      <c r="E53" s="250"/>
      <c r="F53" s="250"/>
      <c r="G53" s="250"/>
      <c r="H53" s="218"/>
      <c r="I53" s="218"/>
      <c r="J53" s="218"/>
      <c r="K53" s="218"/>
      <c r="L53" s="218"/>
      <c r="M53" s="218"/>
      <c r="N53" s="218"/>
      <c r="O53" s="218"/>
      <c r="P53" s="218"/>
      <c r="Q53" s="218"/>
      <c r="R53" s="218"/>
      <c r="S53" s="218"/>
      <c r="T53" s="218"/>
      <c r="U53" s="218"/>
      <c r="V53" s="218"/>
      <c r="W53" s="218"/>
      <c r="X53" s="218"/>
      <c r="Y53" s="218"/>
      <c r="Z53" s="218"/>
      <c r="AA53" s="218"/>
      <c r="AB53" s="218"/>
      <c r="AC53" s="218"/>
      <c r="AD53" s="218"/>
      <c r="AE53" s="218"/>
      <c r="AF53" s="218"/>
      <c r="AG53" s="218"/>
      <c r="AH53" s="218"/>
      <c r="AI53" s="218"/>
      <c r="AJ53" s="218"/>
      <c r="AK53" s="218"/>
      <c r="AL53" s="218"/>
      <c r="AM53" s="218"/>
    </row>
    <row r="54" spans="1:40" s="162" customFormat="1" ht="15" customHeight="1">
      <c r="A54" s="162" t="s">
        <v>377</v>
      </c>
      <c r="B54" s="250"/>
      <c r="C54" s="250"/>
      <c r="D54" s="250"/>
      <c r="E54" s="250"/>
      <c r="F54" s="250"/>
      <c r="G54" s="250"/>
      <c r="H54" s="218"/>
      <c r="I54" s="218"/>
      <c r="J54" s="218"/>
      <c r="K54" s="218"/>
      <c r="L54" s="218"/>
      <c r="M54" s="218"/>
      <c r="N54" s="218"/>
      <c r="O54" s="218"/>
      <c r="P54" s="218"/>
      <c r="Q54" s="218"/>
      <c r="R54" s="218"/>
      <c r="S54" s="218"/>
      <c r="T54" s="218"/>
      <c r="U54" s="218"/>
      <c r="V54" s="218"/>
      <c r="W54" s="218"/>
      <c r="X54" s="218"/>
      <c r="Y54" s="218"/>
      <c r="Z54" s="218"/>
      <c r="AA54" s="218"/>
      <c r="AB54" s="218"/>
      <c r="AC54" s="218"/>
      <c r="AD54" s="218"/>
      <c r="AE54" s="218"/>
      <c r="AF54" s="218"/>
      <c r="AG54" s="218"/>
      <c r="AH54" s="218"/>
      <c r="AI54" s="218"/>
      <c r="AJ54" s="218"/>
      <c r="AK54" s="218"/>
      <c r="AL54" s="218"/>
      <c r="AM54" s="218"/>
    </row>
    <row r="55" spans="1:40" s="162" customFormat="1" ht="15" customHeight="1">
      <c r="A55" s="162" t="s">
        <v>378</v>
      </c>
      <c r="B55" s="250"/>
      <c r="C55" s="250"/>
      <c r="D55" s="250"/>
      <c r="E55" s="250"/>
      <c r="F55" s="250"/>
      <c r="G55" s="250"/>
      <c r="H55" s="218"/>
      <c r="I55" s="218"/>
      <c r="J55" s="218"/>
      <c r="K55" s="218"/>
      <c r="L55" s="218"/>
      <c r="M55" s="218"/>
      <c r="N55" s="218"/>
      <c r="O55" s="218"/>
      <c r="P55" s="218"/>
      <c r="Q55" s="218"/>
      <c r="R55" s="218"/>
      <c r="S55" s="218"/>
      <c r="T55" s="218"/>
      <c r="U55" s="218"/>
      <c r="V55" s="218"/>
      <c r="W55" s="218"/>
      <c r="X55" s="218"/>
      <c r="Y55" s="218"/>
      <c r="Z55" s="218"/>
      <c r="AA55" s="218"/>
      <c r="AB55" s="218"/>
      <c r="AC55" s="218"/>
      <c r="AD55" s="218"/>
      <c r="AE55" s="218"/>
      <c r="AF55" s="218"/>
      <c r="AG55" s="218"/>
      <c r="AH55" s="218"/>
      <c r="AI55" s="218"/>
      <c r="AJ55" s="218"/>
      <c r="AK55" s="218"/>
      <c r="AL55" s="218"/>
      <c r="AM55" s="218"/>
    </row>
    <row r="56" spans="1:40" ht="15" customHeight="1">
      <c r="A56" s="162" t="s">
        <v>379</v>
      </c>
      <c r="B56" s="163"/>
      <c r="C56" s="162"/>
      <c r="D56" s="162"/>
      <c r="E56" s="162"/>
      <c r="F56" s="162"/>
      <c r="G56" s="162"/>
    </row>
    <row r="57" spans="1:40" ht="15" customHeight="1">
      <c r="A57" s="162" t="s">
        <v>380</v>
      </c>
      <c r="B57" s="163"/>
      <c r="C57" s="162"/>
      <c r="D57" s="162"/>
      <c r="E57" s="162"/>
      <c r="F57" s="162"/>
      <c r="G57" s="162"/>
    </row>
    <row r="58" spans="1:40" ht="15" customHeight="1">
      <c r="A58" s="162"/>
      <c r="B58" s="229" t="s">
        <v>381</v>
      </c>
      <c r="C58" s="573" t="s">
        <v>382</v>
      </c>
      <c r="D58" s="573"/>
      <c r="E58" s="573"/>
      <c r="F58" s="162"/>
      <c r="G58" s="162"/>
    </row>
    <row r="59" spans="1:40" ht="15" customHeight="1">
      <c r="A59" s="162"/>
      <c r="B59" s="251" t="s">
        <v>383</v>
      </c>
      <c r="C59" s="567" t="s">
        <v>384</v>
      </c>
      <c r="D59" s="567"/>
      <c r="E59" s="567"/>
      <c r="F59" s="162"/>
      <c r="G59" s="162"/>
    </row>
    <row r="60" spans="1:40" ht="15" customHeight="1">
      <c r="A60" s="162"/>
      <c r="B60" s="251" t="s">
        <v>385</v>
      </c>
      <c r="C60" s="567" t="s">
        <v>386</v>
      </c>
      <c r="D60" s="567"/>
      <c r="E60" s="567"/>
      <c r="F60" s="162"/>
      <c r="G60" s="162"/>
    </row>
    <row r="61" spans="1:40" ht="15" customHeight="1">
      <c r="A61" s="162"/>
      <c r="B61" s="251" t="s">
        <v>387</v>
      </c>
      <c r="C61" s="567" t="s">
        <v>388</v>
      </c>
      <c r="D61" s="567"/>
      <c r="E61" s="567"/>
      <c r="F61" s="162"/>
      <c r="G61" s="162"/>
    </row>
    <row r="62" spans="1:40" ht="15" customHeight="1">
      <c r="A62" s="162"/>
      <c r="B62" s="251" t="s">
        <v>389</v>
      </c>
      <c r="C62" s="567" t="s">
        <v>390</v>
      </c>
      <c r="D62" s="567"/>
      <c r="E62" s="567"/>
      <c r="F62" s="162"/>
      <c r="G62" s="162"/>
    </row>
    <row r="63" spans="1:40" ht="15" customHeight="1">
      <c r="A63" s="162"/>
      <c r="B63" s="162" t="s">
        <v>391</v>
      </c>
      <c r="C63" s="162"/>
      <c r="D63" s="162"/>
      <c r="E63" s="162"/>
      <c r="F63" s="162"/>
      <c r="G63" s="162"/>
    </row>
    <row r="64" spans="1:40" ht="15" customHeight="1">
      <c r="A64" s="162"/>
      <c r="B64" s="162" t="s">
        <v>392</v>
      </c>
      <c r="C64" s="162"/>
      <c r="D64" s="162"/>
      <c r="E64" s="162"/>
      <c r="F64" s="162"/>
      <c r="G64" s="162"/>
    </row>
    <row r="65" spans="1:7" ht="15" customHeight="1">
      <c r="A65" s="162"/>
      <c r="B65" s="162" t="s">
        <v>393</v>
      </c>
      <c r="C65" s="162"/>
      <c r="D65" s="162"/>
      <c r="E65" s="162"/>
      <c r="F65" s="162"/>
      <c r="G65" s="162"/>
    </row>
    <row r="66" spans="1:7" ht="15" customHeight="1">
      <c r="A66" s="162" t="s">
        <v>394</v>
      </c>
      <c r="B66" s="163"/>
      <c r="C66" s="162"/>
      <c r="D66" s="162"/>
      <c r="E66" s="162"/>
      <c r="F66" s="162"/>
      <c r="G66" s="162"/>
    </row>
    <row r="67" spans="1:7" ht="15" customHeight="1">
      <c r="A67" s="162" t="s">
        <v>395</v>
      </c>
      <c r="B67" s="163"/>
      <c r="C67" s="162"/>
      <c r="D67" s="162"/>
      <c r="E67" s="162"/>
      <c r="F67" s="162"/>
      <c r="G67" s="162"/>
    </row>
    <row r="68" spans="1:7" ht="15" customHeight="1">
      <c r="A68" s="162" t="s">
        <v>396</v>
      </c>
      <c r="B68" s="163"/>
      <c r="C68" s="162"/>
      <c r="D68" s="162"/>
      <c r="E68" s="162"/>
      <c r="F68" s="162"/>
      <c r="G68" s="162"/>
    </row>
    <row r="69" spans="1:7" ht="15" customHeight="1">
      <c r="A69" s="162" t="s">
        <v>397</v>
      </c>
      <c r="B69" s="163"/>
      <c r="C69" s="162"/>
      <c r="D69" s="162"/>
      <c r="E69" s="162"/>
      <c r="F69" s="162"/>
      <c r="G69" s="162"/>
    </row>
    <row r="70" spans="1:7" ht="15" customHeight="1">
      <c r="A70" s="162" t="s">
        <v>398</v>
      </c>
      <c r="B70" s="163"/>
      <c r="C70" s="162"/>
      <c r="D70" s="162"/>
      <c r="E70" s="162"/>
      <c r="F70" s="162"/>
      <c r="G70" s="162"/>
    </row>
    <row r="71" spans="1:7" ht="15" customHeight="1">
      <c r="A71" s="162" t="s">
        <v>399</v>
      </c>
      <c r="B71" s="163"/>
      <c r="C71" s="162"/>
      <c r="D71" s="162"/>
      <c r="E71" s="162"/>
      <c r="F71" s="162"/>
      <c r="G71" s="162"/>
    </row>
    <row r="72" spans="1:7" ht="15" customHeight="1">
      <c r="A72" s="162"/>
      <c r="B72" s="162" t="s">
        <v>400</v>
      </c>
      <c r="C72" s="162"/>
      <c r="D72" s="162"/>
      <c r="E72" s="162"/>
      <c r="F72" s="162"/>
      <c r="G72" s="162"/>
    </row>
    <row r="73" spans="1:7" ht="15" customHeight="1">
      <c r="A73" s="162"/>
      <c r="B73" s="162" t="s">
        <v>401</v>
      </c>
      <c r="C73" s="162"/>
      <c r="D73" s="162"/>
      <c r="E73" s="162"/>
      <c r="F73" s="162"/>
      <c r="G73" s="162"/>
    </row>
    <row r="74" spans="1:7" ht="15" customHeight="1">
      <c r="A74" s="162" t="s">
        <v>402</v>
      </c>
      <c r="B74" s="163"/>
      <c r="C74" s="162"/>
      <c r="D74" s="162"/>
      <c r="E74" s="162"/>
      <c r="F74" s="162"/>
      <c r="G74" s="162"/>
    </row>
    <row r="75" spans="1:7" ht="15" customHeight="1">
      <c r="A75" s="162" t="s">
        <v>403</v>
      </c>
      <c r="B75" s="163"/>
      <c r="C75" s="162"/>
      <c r="D75" s="162"/>
      <c r="E75" s="162"/>
      <c r="F75" s="162"/>
      <c r="G75" s="162"/>
    </row>
    <row r="76" spans="1:7" ht="15" customHeight="1">
      <c r="A76" s="162" t="s">
        <v>404</v>
      </c>
      <c r="B76" s="163"/>
      <c r="C76" s="162"/>
      <c r="D76" s="162"/>
      <c r="E76" s="162"/>
      <c r="F76" s="162"/>
      <c r="G76" s="162"/>
    </row>
    <row r="77" spans="1:7" ht="15" customHeight="1">
      <c r="A77" s="162" t="s">
        <v>405</v>
      </c>
      <c r="B77" s="163"/>
      <c r="C77" s="162"/>
      <c r="D77" s="162"/>
      <c r="E77" s="162"/>
      <c r="F77" s="162"/>
      <c r="G77" s="162"/>
    </row>
    <row r="78" spans="1:7" ht="15" customHeight="1">
      <c r="A78" s="162" t="s">
        <v>406</v>
      </c>
      <c r="B78" s="163"/>
      <c r="C78" s="162"/>
      <c r="D78" s="162"/>
      <c r="E78" s="162"/>
      <c r="F78" s="162"/>
      <c r="G78" s="162"/>
    </row>
    <row r="79" spans="1:7" ht="15" customHeight="1">
      <c r="A79" s="162" t="s">
        <v>407</v>
      </c>
      <c r="B79" s="163"/>
      <c r="C79" s="162"/>
      <c r="D79" s="162"/>
      <c r="E79" s="162"/>
      <c r="F79" s="162"/>
      <c r="G79" s="162"/>
    </row>
    <row r="80" spans="1:7" ht="15" customHeight="1">
      <c r="A80" s="162" t="s">
        <v>408</v>
      </c>
      <c r="B80" s="163"/>
      <c r="C80" s="162"/>
      <c r="D80" s="162"/>
      <c r="E80" s="162"/>
      <c r="F80" s="162"/>
      <c r="G80" s="162"/>
    </row>
    <row r="81" spans="1:7" ht="15" customHeight="1">
      <c r="A81" s="162" t="s">
        <v>409</v>
      </c>
      <c r="B81" s="163"/>
      <c r="C81" s="162"/>
      <c r="D81" s="162"/>
      <c r="E81" s="162"/>
      <c r="F81" s="162"/>
      <c r="G81" s="162"/>
    </row>
  </sheetData>
  <mergeCells count="146">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5:AM45"/>
    <mergeCell ref="F46:H46"/>
    <mergeCell ref="I46:K46"/>
    <mergeCell ref="L46:N46"/>
    <mergeCell ref="O46:Q46"/>
    <mergeCell ref="R46:T46"/>
    <mergeCell ref="A43:B43"/>
    <mergeCell ref="C43:D43"/>
    <mergeCell ref="E43:H43"/>
    <mergeCell ref="I43:N43"/>
    <mergeCell ref="C45:D45"/>
    <mergeCell ref="E45:H45"/>
    <mergeCell ref="I45:N45"/>
    <mergeCell ref="U46:W46"/>
    <mergeCell ref="X46:Z46"/>
    <mergeCell ref="AA46:AC46"/>
    <mergeCell ref="AD46:AF46"/>
    <mergeCell ref="AG46:AI46"/>
    <mergeCell ref="AJ46:AK46"/>
    <mergeCell ref="O45:T45"/>
    <mergeCell ref="U45:Z45"/>
    <mergeCell ref="AA45:AF45"/>
    <mergeCell ref="AG45:AK45"/>
    <mergeCell ref="F48:H48"/>
    <mergeCell ref="I48:K48"/>
    <mergeCell ref="L48:N48"/>
    <mergeCell ref="O48:Q48"/>
    <mergeCell ref="R48:T48"/>
    <mergeCell ref="F47:H47"/>
    <mergeCell ref="I47:K47"/>
    <mergeCell ref="L47:N47"/>
    <mergeCell ref="O47:Q47"/>
    <mergeCell ref="R47:T47"/>
    <mergeCell ref="U48:W48"/>
    <mergeCell ref="X48:Z48"/>
    <mergeCell ref="AA48:AC48"/>
    <mergeCell ref="AD48:AF48"/>
    <mergeCell ref="AG48:AI48"/>
    <mergeCell ref="AJ48:AK48"/>
    <mergeCell ref="X47:Z47"/>
    <mergeCell ref="AA47:AC47"/>
    <mergeCell ref="AD47:AF47"/>
    <mergeCell ref="AG47:AI47"/>
    <mergeCell ref="AJ47:AK47"/>
    <mergeCell ref="U47:W47"/>
    <mergeCell ref="C62:E62"/>
    <mergeCell ref="AG49:AK49"/>
    <mergeCell ref="AL49:AM49"/>
    <mergeCell ref="C58:E58"/>
    <mergeCell ref="C59:E59"/>
    <mergeCell ref="C60:E60"/>
    <mergeCell ref="C61:E61"/>
    <mergeCell ref="C49:D49"/>
    <mergeCell ref="E49:H49"/>
    <mergeCell ref="I49:N49"/>
    <mergeCell ref="O49:T49"/>
    <mergeCell ref="U49:Z49"/>
    <mergeCell ref="AA49:AF49"/>
  </mergeCells>
  <phoneticPr fontId="4"/>
  <dataValidations count="7">
    <dataValidation allowBlank="1" showInputMessage="1" sqref="B11:B12" xr:uid="{B9F4F74B-5B61-41E2-B7CE-FC437D9C628E}"/>
    <dataValidation type="list" allowBlank="1" showInputMessage="1" sqref="B13:B30" xr:uid="{DDC804EC-84DD-4507-A2C0-743426435EA8}">
      <formula1>INDIRECT($AK$1)</formula1>
    </dataValidation>
    <dataValidation type="list" allowBlank="1" showInputMessage="1" showErrorMessage="1" sqref="AK3:AN3" xr:uid="{EDCE2D63-35DB-4983-B7BB-949C866F9788}">
      <formula1>"４週,歴月"</formula1>
    </dataValidation>
    <dataValidation type="list" allowBlank="1" showInputMessage="1" showErrorMessage="1" sqref="AK4:AN4" xr:uid="{EDF5B3DF-710B-4CE2-AF96-4B85CBA4D2EC}">
      <formula1>"予定,実績"</formula1>
    </dataValidation>
    <dataValidation type="list" allowBlank="1" showInputMessage="1" showErrorMessage="1" sqref="C11:C30" xr:uid="{8D014B43-F4D6-4CF2-9791-00D64F7FC729}">
      <formula1>"A,B,C,D"</formula1>
    </dataValidation>
    <dataValidation operator="greaterThanOrEqual" allowBlank="1" showInputMessage="1" showErrorMessage="1" sqref="I40:I41 AJ38:AJ39 AL38 I43 L40:L41" xr:uid="{67636F22-063A-4BAB-AA7A-F4E69C8B9F2D}"/>
    <dataValidation type="whole" operator="greaterThanOrEqual" allowBlank="1" showInputMessage="1" showErrorMessage="1" sqref="I38:I39 D38:F39 AG38:AG39 AD38:AD39 AA38:AA39 X38:X39 U38:U39 R38:R39 O38:O39 L38:L39" xr:uid="{E2BAA64B-4449-4D73-B8AF-7026017F733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rowBreaks count="1" manualBreakCount="1">
    <brk id="35"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57069-D633-4227-9CD7-259D67D13962}">
  <dimension ref="A1:AQ89"/>
  <sheetViews>
    <sheetView showGridLines="0" view="pageBreakPreview" zoomScaleNormal="100" zoomScaleSheetLayoutView="100" workbookViewId="0"/>
  </sheetViews>
  <sheetFormatPr defaultColWidth="9.125" defaultRowHeight="21" customHeight="1"/>
  <cols>
    <col min="1" max="1" width="2.875" style="221" customWidth="1"/>
    <col min="2" max="2" width="16.125" style="216" customWidth="1"/>
    <col min="3" max="3" width="7.375" style="221" customWidth="1"/>
    <col min="4" max="5" width="8.5" style="221" customWidth="1"/>
    <col min="6" max="36" width="2.875" style="221" customWidth="1"/>
    <col min="37" max="37" width="7.375" style="221" customWidth="1"/>
    <col min="38" max="39" width="8.5" style="221" customWidth="1"/>
    <col min="40" max="40" width="6.25" style="221" customWidth="1"/>
    <col min="41" max="16384" width="9.125" style="221"/>
  </cols>
  <sheetData>
    <row r="1" spans="1:40" ht="20.100000000000001" customHeight="1">
      <c r="A1" s="215" t="s">
        <v>552</v>
      </c>
      <c r="C1" s="217"/>
      <c r="D1" s="217"/>
      <c r="E1" s="217"/>
      <c r="F1" s="217"/>
      <c r="G1" s="217"/>
      <c r="H1" s="217"/>
      <c r="I1" s="217"/>
      <c r="J1" s="217"/>
      <c r="K1" s="217"/>
      <c r="L1" s="217"/>
      <c r="M1" s="217"/>
      <c r="N1" s="217"/>
      <c r="O1" s="217"/>
      <c r="P1" s="217"/>
      <c r="Q1" s="217"/>
      <c r="R1" s="217"/>
      <c r="S1" s="217"/>
      <c r="T1" s="217"/>
      <c r="U1" s="217"/>
      <c r="V1" s="217"/>
      <c r="W1" s="217"/>
      <c r="X1" s="218"/>
      <c r="Y1" s="218"/>
      <c r="Z1" s="161"/>
      <c r="AA1" s="161"/>
      <c r="AB1" s="161"/>
      <c r="AC1" s="161"/>
      <c r="AD1" s="219"/>
      <c r="AE1" s="219"/>
      <c r="AF1" s="219"/>
      <c r="AG1" s="219"/>
      <c r="AH1" s="219"/>
      <c r="AI1" s="220" t="s">
        <v>356</v>
      </c>
      <c r="AJ1" s="220"/>
      <c r="AK1" s="583" t="s">
        <v>472</v>
      </c>
      <c r="AL1" s="583"/>
      <c r="AM1" s="583"/>
      <c r="AN1" s="583"/>
    </row>
    <row r="2" spans="1:40" ht="18" customHeight="1">
      <c r="A2" s="161"/>
      <c r="B2" s="222"/>
      <c r="C2" s="222"/>
      <c r="D2" s="222"/>
      <c r="E2" s="222"/>
      <c r="F2" s="222"/>
      <c r="G2" s="222"/>
      <c r="H2" s="222"/>
      <c r="I2" s="222"/>
      <c r="J2" s="222"/>
      <c r="K2" s="222"/>
      <c r="L2" s="222"/>
      <c r="M2" s="584"/>
      <c r="N2" s="584"/>
      <c r="O2" s="584"/>
      <c r="P2" s="584"/>
      <c r="Q2" s="585" t="s">
        <v>154</v>
      </c>
      <c r="R2" s="585"/>
      <c r="S2" s="584">
        <v>4</v>
      </c>
      <c r="T2" s="584"/>
      <c r="U2" s="585" t="s">
        <v>275</v>
      </c>
      <c r="V2" s="585"/>
      <c r="W2" s="222"/>
      <c r="X2" s="222"/>
      <c r="Y2" s="222"/>
      <c r="Z2" s="161"/>
      <c r="AA2" s="161"/>
      <c r="AC2" s="220"/>
      <c r="AD2" s="222"/>
      <c r="AE2" s="222"/>
      <c r="AF2" s="222"/>
      <c r="AG2" s="222"/>
      <c r="AH2" s="222"/>
      <c r="AI2" s="220" t="s">
        <v>357</v>
      </c>
      <c r="AJ2" s="220"/>
      <c r="AK2" s="586"/>
      <c r="AL2" s="586"/>
      <c r="AM2" s="586"/>
      <c r="AN2" s="586"/>
    </row>
    <row r="3" spans="1:40" ht="18" customHeight="1">
      <c r="A3" s="223"/>
      <c r="B3" s="223"/>
      <c r="C3" s="223"/>
      <c r="D3" s="223"/>
      <c r="E3" s="223"/>
      <c r="F3" s="223"/>
      <c r="G3" s="223"/>
      <c r="H3" s="223"/>
      <c r="I3" s="223"/>
      <c r="J3" s="223"/>
      <c r="K3" s="223"/>
      <c r="L3" s="223"/>
      <c r="M3" s="223"/>
      <c r="N3" s="223"/>
      <c r="O3" s="223"/>
      <c r="P3" s="223"/>
      <c r="Q3" s="223"/>
      <c r="R3" s="223"/>
      <c r="S3" s="223"/>
      <c r="T3" s="223"/>
      <c r="U3" s="223"/>
      <c r="V3" s="223"/>
      <c r="W3" s="223"/>
      <c r="Y3" s="224"/>
      <c r="Z3" s="224"/>
      <c r="AA3" s="224"/>
      <c r="AB3" s="161"/>
      <c r="AC3" s="224"/>
      <c r="AD3" s="224"/>
      <c r="AE3" s="224"/>
      <c r="AF3" s="224"/>
      <c r="AG3" s="224"/>
      <c r="AH3" s="224"/>
      <c r="AI3" s="225" t="s">
        <v>358</v>
      </c>
      <c r="AJ3" s="220"/>
      <c r="AK3" s="576"/>
      <c r="AL3" s="576"/>
      <c r="AM3" s="576"/>
      <c r="AN3" s="576"/>
    </row>
    <row r="4" spans="1:40" ht="18" customHeight="1">
      <c r="A4" s="223"/>
      <c r="B4" s="223"/>
      <c r="C4" s="223"/>
      <c r="D4" s="223"/>
      <c r="E4" s="223"/>
      <c r="F4" s="223"/>
      <c r="G4" s="223"/>
      <c r="H4" s="223"/>
      <c r="I4" s="223"/>
      <c r="J4" s="223"/>
      <c r="K4" s="223"/>
      <c r="L4" s="223"/>
      <c r="M4" s="223"/>
      <c r="N4" s="223"/>
      <c r="O4" s="223"/>
      <c r="P4" s="223"/>
      <c r="Q4" s="223"/>
      <c r="R4" s="223"/>
      <c r="S4" s="223"/>
      <c r="T4" s="223"/>
      <c r="U4" s="223"/>
      <c r="V4" s="223"/>
      <c r="W4" s="223"/>
      <c r="Y4" s="224"/>
      <c r="Z4" s="224"/>
      <c r="AA4" s="224"/>
      <c r="AB4" s="161"/>
      <c r="AC4" s="224"/>
      <c r="AD4" s="224"/>
      <c r="AE4" s="224"/>
      <c r="AF4" s="224"/>
      <c r="AG4" s="224"/>
      <c r="AH4" s="224"/>
      <c r="AI4" s="225" t="s">
        <v>359</v>
      </c>
      <c r="AJ4" s="220"/>
      <c r="AK4" s="576"/>
      <c r="AL4" s="576"/>
      <c r="AM4" s="576"/>
      <c r="AN4" s="576"/>
    </row>
    <row r="5" spans="1:40" ht="18" customHeight="1">
      <c r="A5" s="223"/>
      <c r="B5" s="223"/>
      <c r="C5" s="223"/>
      <c r="D5" s="223"/>
      <c r="E5" s="223"/>
      <c r="F5" s="223"/>
      <c r="G5" s="223"/>
      <c r="H5" s="223"/>
      <c r="I5" s="223"/>
      <c r="J5" s="223"/>
      <c r="K5" s="223"/>
      <c r="L5" s="223"/>
      <c r="M5" s="223"/>
      <c r="N5" s="223"/>
      <c r="O5" s="223"/>
      <c r="P5" s="223"/>
      <c r="Q5" s="223"/>
      <c r="R5" s="223"/>
      <c r="S5" s="223"/>
      <c r="U5" s="223"/>
      <c r="V5" s="223"/>
      <c r="W5" s="223"/>
      <c r="Y5" s="224"/>
      <c r="Z5" s="224"/>
      <c r="AA5" s="224"/>
      <c r="AB5" s="161"/>
      <c r="AC5" s="224"/>
      <c r="AD5" s="224"/>
      <c r="AE5" s="224"/>
      <c r="AF5" s="224"/>
      <c r="AG5" s="225" t="s">
        <v>360</v>
      </c>
      <c r="AH5" s="629"/>
      <c r="AI5" s="629"/>
      <c r="AJ5" s="629"/>
      <c r="AK5" s="224" t="s">
        <v>361</v>
      </c>
      <c r="AL5" s="252"/>
      <c r="AM5" s="224" t="s">
        <v>362</v>
      </c>
      <c r="AN5" s="161"/>
    </row>
    <row r="6" spans="1:40" ht="9.9499999999999993" customHeight="1">
      <c r="A6" s="161"/>
      <c r="B6" s="227"/>
      <c r="C6" s="227"/>
      <c r="D6" s="227"/>
      <c r="E6" s="227"/>
      <c r="F6" s="227"/>
      <c r="G6" s="227"/>
      <c r="H6" s="227"/>
      <c r="I6" s="227"/>
      <c r="J6" s="227"/>
      <c r="K6" s="227"/>
      <c r="L6" s="227"/>
      <c r="M6" s="227"/>
      <c r="N6" s="227"/>
      <c r="O6" s="227"/>
      <c r="P6" s="227"/>
      <c r="Q6" s="227"/>
      <c r="R6" s="227"/>
      <c r="S6" s="227"/>
      <c r="T6" s="227"/>
      <c r="U6" s="227"/>
      <c r="V6" s="227"/>
      <c r="W6" s="227"/>
      <c r="X6" s="222"/>
      <c r="Y6" s="222"/>
      <c r="Z6" s="222"/>
      <c r="AA6" s="222"/>
      <c r="AB6" s="222"/>
      <c r="AC6" s="222"/>
      <c r="AD6" s="222"/>
      <c r="AE6" s="222"/>
      <c r="AF6" s="222"/>
      <c r="AG6" s="222"/>
      <c r="AH6" s="222"/>
      <c r="AI6" s="222"/>
      <c r="AJ6" s="222"/>
      <c r="AK6" s="222"/>
      <c r="AL6" s="222"/>
      <c r="AM6" s="161"/>
      <c r="AN6" s="161"/>
    </row>
    <row r="7" spans="1:40" ht="15" customHeight="1">
      <c r="A7" s="571" t="s">
        <v>363</v>
      </c>
      <c r="B7" s="625" t="s">
        <v>364</v>
      </c>
      <c r="C7" s="578" t="s">
        <v>365</v>
      </c>
      <c r="D7" s="573" t="s">
        <v>366</v>
      </c>
      <c r="E7" s="569" t="s">
        <v>367</v>
      </c>
      <c r="F7" s="581" t="s">
        <v>368</v>
      </c>
      <c r="G7" s="581"/>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1"/>
      <c r="AG7" s="581"/>
      <c r="AH7" s="581"/>
      <c r="AI7" s="581"/>
      <c r="AJ7" s="581"/>
      <c r="AK7" s="582" t="s">
        <v>369</v>
      </c>
      <c r="AL7" s="574" t="s">
        <v>370</v>
      </c>
      <c r="AM7" s="575" t="s">
        <v>371</v>
      </c>
      <c r="AN7" s="575"/>
    </row>
    <row r="8" spans="1:40" ht="15" customHeight="1">
      <c r="A8" s="571"/>
      <c r="B8" s="626"/>
      <c r="C8" s="579"/>
      <c r="D8" s="573"/>
      <c r="E8" s="569"/>
      <c r="F8" s="573" t="s">
        <v>216</v>
      </c>
      <c r="G8" s="573"/>
      <c r="H8" s="573"/>
      <c r="I8" s="573"/>
      <c r="J8" s="573"/>
      <c r="K8" s="573"/>
      <c r="L8" s="573"/>
      <c r="M8" s="573" t="s">
        <v>217</v>
      </c>
      <c r="N8" s="573"/>
      <c r="O8" s="573"/>
      <c r="P8" s="573"/>
      <c r="Q8" s="573"/>
      <c r="R8" s="573"/>
      <c r="S8" s="573"/>
      <c r="T8" s="573" t="s">
        <v>218</v>
      </c>
      <c r="U8" s="573"/>
      <c r="V8" s="573"/>
      <c r="W8" s="573"/>
      <c r="X8" s="573"/>
      <c r="Y8" s="573"/>
      <c r="Z8" s="573"/>
      <c r="AA8" s="573" t="s">
        <v>219</v>
      </c>
      <c r="AB8" s="573"/>
      <c r="AC8" s="573"/>
      <c r="AD8" s="573"/>
      <c r="AE8" s="573"/>
      <c r="AF8" s="573"/>
      <c r="AG8" s="573"/>
      <c r="AH8" s="573" t="s">
        <v>372</v>
      </c>
      <c r="AI8" s="573"/>
      <c r="AJ8" s="573"/>
      <c r="AK8" s="582"/>
      <c r="AL8" s="574"/>
      <c r="AM8" s="575"/>
      <c r="AN8" s="575"/>
    </row>
    <row r="9" spans="1:40" ht="15" customHeight="1">
      <c r="A9" s="571"/>
      <c r="B9" s="627" t="s">
        <v>411</v>
      </c>
      <c r="C9" s="579"/>
      <c r="D9" s="573"/>
      <c r="E9" s="569"/>
      <c r="F9" s="231">
        <f>DATE($M$2,$S$2,1)</f>
        <v>92</v>
      </c>
      <c r="G9" s="231">
        <f>DATE($M$2,$S$2,2)</f>
        <v>93</v>
      </c>
      <c r="H9" s="231">
        <f>DATE($M$2,$S$2,3)</f>
        <v>94</v>
      </c>
      <c r="I9" s="231">
        <f>DATE($M$2,$S$2,4)</f>
        <v>95</v>
      </c>
      <c r="J9" s="231">
        <f>DATE($M$2,$S$2,5)</f>
        <v>96</v>
      </c>
      <c r="K9" s="231">
        <f>DATE($M$2,$S$2,6)</f>
        <v>97</v>
      </c>
      <c r="L9" s="231">
        <f>DATE($M$2,$S$2,7)</f>
        <v>98</v>
      </c>
      <c r="M9" s="231">
        <f>DATE($M$2,$S$2,8)</f>
        <v>99</v>
      </c>
      <c r="N9" s="231">
        <f>DATE($M$2,$S$2,9)</f>
        <v>100</v>
      </c>
      <c r="O9" s="231">
        <f>DATE($M$2,$S$2,10)</f>
        <v>101</v>
      </c>
      <c r="P9" s="231">
        <f>DATE($M$2,$S$2,11)</f>
        <v>102</v>
      </c>
      <c r="Q9" s="231">
        <f>DATE($M$2,$S$2,12)</f>
        <v>103</v>
      </c>
      <c r="R9" s="231">
        <f>DATE($M$2,$S$2,13)</f>
        <v>104</v>
      </c>
      <c r="S9" s="231">
        <f>DATE($M$2,$S$2,14)</f>
        <v>105</v>
      </c>
      <c r="T9" s="231">
        <f>DATE($M$2,$S$2,15)</f>
        <v>106</v>
      </c>
      <c r="U9" s="231">
        <f>DATE($M$2,$S$2,16)</f>
        <v>107</v>
      </c>
      <c r="V9" s="231">
        <f>DATE($M$2,$S$2,17)</f>
        <v>108</v>
      </c>
      <c r="W9" s="231">
        <f>DATE($M$2,$S$2,18)</f>
        <v>109</v>
      </c>
      <c r="X9" s="231">
        <f>DATE($M$2,$S$2,19)</f>
        <v>110</v>
      </c>
      <c r="Y9" s="231">
        <f>DATE($M$2,$S$2,20)</f>
        <v>111</v>
      </c>
      <c r="Z9" s="231">
        <f>DATE($M$2,$S$2,21)</f>
        <v>112</v>
      </c>
      <c r="AA9" s="231">
        <f>DATE($M$2,$S$2,22)</f>
        <v>113</v>
      </c>
      <c r="AB9" s="231">
        <f>DATE($M$2,$S$2,23)</f>
        <v>114</v>
      </c>
      <c r="AC9" s="231">
        <f>DATE($M$2,$S$2,24)</f>
        <v>115</v>
      </c>
      <c r="AD9" s="231">
        <f>DATE($M$2,$S$2,25)</f>
        <v>116</v>
      </c>
      <c r="AE9" s="231">
        <f>DATE($M$2,$S$2,26)</f>
        <v>117</v>
      </c>
      <c r="AF9" s="231">
        <f>DATE($M$2,$S$2,27)</f>
        <v>118</v>
      </c>
      <c r="AG9" s="231">
        <f>DATE($M$2,$S$2,28)</f>
        <v>119</v>
      </c>
      <c r="AH9" s="231">
        <f>IF(DAY(EOMONTH(F9,0))&lt;29,"",DATE($M$2,$S$2,29))</f>
        <v>120</v>
      </c>
      <c r="AI9" s="231">
        <f>IF(DAY(EOMONTH(F9,0))&lt;30,"",DATE($M$2,$S$2,30))</f>
        <v>121</v>
      </c>
      <c r="AJ9" s="231" t="str">
        <f>IF(DAY(EOMONTH(F9,0))&lt;31,"",DATE($M$2,$S$2,31))</f>
        <v/>
      </c>
      <c r="AK9" s="582"/>
      <c r="AL9" s="574"/>
      <c r="AM9" s="575"/>
      <c r="AN9" s="575"/>
    </row>
    <row r="10" spans="1:40" ht="15" customHeight="1">
      <c r="A10" s="571"/>
      <c r="B10" s="628"/>
      <c r="C10" s="580"/>
      <c r="D10" s="573"/>
      <c r="E10" s="569"/>
      <c r="F10" s="232">
        <f>DATE($M$2,$S$2,1)</f>
        <v>92</v>
      </c>
      <c r="G10" s="232">
        <f>DATE($M$2,$S$2,2)</f>
        <v>93</v>
      </c>
      <c r="H10" s="232">
        <f>DATE($M$2,$S$2,3)</f>
        <v>94</v>
      </c>
      <c r="I10" s="232">
        <f>DATE($M$2,$S$2,4)</f>
        <v>95</v>
      </c>
      <c r="J10" s="232">
        <f>DATE($M$2,$S$2,5)</f>
        <v>96</v>
      </c>
      <c r="K10" s="232">
        <f>DATE($M$2,$S$2,6)</f>
        <v>97</v>
      </c>
      <c r="L10" s="232">
        <f>DATE($M$2,$S$2,7)</f>
        <v>98</v>
      </c>
      <c r="M10" s="232">
        <f>DATE($M$2,$S$2,8)</f>
        <v>99</v>
      </c>
      <c r="N10" s="232">
        <f>DATE($M$2,$S$2,9)</f>
        <v>100</v>
      </c>
      <c r="O10" s="232">
        <f>DATE($M$2,$S$2,10)</f>
        <v>101</v>
      </c>
      <c r="P10" s="232">
        <f>DATE($M$2,$S$2,11)</f>
        <v>102</v>
      </c>
      <c r="Q10" s="232">
        <f>DATE($M$2,$S$2,12)</f>
        <v>103</v>
      </c>
      <c r="R10" s="232">
        <f>DATE($M$2,$S$2,13)</f>
        <v>104</v>
      </c>
      <c r="S10" s="232">
        <f>DATE($M$2,$S$2,14)</f>
        <v>105</v>
      </c>
      <c r="T10" s="232">
        <f>DATE($M$2,$S$2,15)</f>
        <v>106</v>
      </c>
      <c r="U10" s="232">
        <f>DATE($M$2,$S$2,16)</f>
        <v>107</v>
      </c>
      <c r="V10" s="232">
        <f>DATE($M$2,$S$2,17)</f>
        <v>108</v>
      </c>
      <c r="W10" s="232">
        <f>DATE($M$2,$S$2,18)</f>
        <v>109</v>
      </c>
      <c r="X10" s="232">
        <f>DATE($M$2,$S$2,19)</f>
        <v>110</v>
      </c>
      <c r="Y10" s="232">
        <f>DATE($M$2,$S$2,20)</f>
        <v>111</v>
      </c>
      <c r="Z10" s="232">
        <f>DATE($M$2,$S$2,21)</f>
        <v>112</v>
      </c>
      <c r="AA10" s="232">
        <f>DATE($M$2,$S$2,22)</f>
        <v>113</v>
      </c>
      <c r="AB10" s="232">
        <f>DATE($M$2,$S$2,23)</f>
        <v>114</v>
      </c>
      <c r="AC10" s="232">
        <f>DATE($M$2,$S$2,24)</f>
        <v>115</v>
      </c>
      <c r="AD10" s="232">
        <f>DATE($M$2,$S$2,25)</f>
        <v>116</v>
      </c>
      <c r="AE10" s="232">
        <f>DATE($M$2,$S$2,26)</f>
        <v>117</v>
      </c>
      <c r="AF10" s="232">
        <f>DATE($M$2,$S$2,27)</f>
        <v>118</v>
      </c>
      <c r="AG10" s="232">
        <f>DATE($M$2,$S$2,28)</f>
        <v>119</v>
      </c>
      <c r="AH10" s="232">
        <f>IF(DAY(EOMONTH(F10,0))&lt;29,"",DATE($M$2,$S$2,29))</f>
        <v>120</v>
      </c>
      <c r="AI10" s="232">
        <f>IF(DAY(EOMONTH(F10,0))&lt;30,"",DATE($M$2,$S$2,30))</f>
        <v>121</v>
      </c>
      <c r="AJ10" s="232" t="str">
        <f>IF(DAY(EOMONTH(F10,0))&lt;31,"",DATE($M$2,$S$2,31))</f>
        <v/>
      </c>
      <c r="AK10" s="582"/>
      <c r="AL10" s="574"/>
      <c r="AM10" s="575"/>
      <c r="AN10" s="575"/>
    </row>
    <row r="11" spans="1:40" ht="18" customHeight="1">
      <c r="A11" s="228">
        <v>1</v>
      </c>
      <c r="B11" s="253" t="s">
        <v>412</v>
      </c>
      <c r="C11" s="234" t="s">
        <v>383</v>
      </c>
      <c r="D11" s="254"/>
      <c r="E11" s="255" t="s">
        <v>383</v>
      </c>
      <c r="F11" s="237"/>
      <c r="G11" s="237"/>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238">
        <f>+SUM(F11:AJ11)</f>
        <v>0</v>
      </c>
      <c r="AL11" s="239">
        <f>IF($AK$3="４週",AK11/4,AK11/(DAY(EOMONTH($F$9,0))/7))</f>
        <v>0</v>
      </c>
      <c r="AM11" s="568"/>
      <c r="AN11" s="568"/>
    </row>
    <row r="12" spans="1:40" ht="18" customHeight="1">
      <c r="A12" s="228">
        <v>2</v>
      </c>
      <c r="B12" s="253" t="s">
        <v>463</v>
      </c>
      <c r="C12" s="234" t="s">
        <v>389</v>
      </c>
      <c r="D12" s="254"/>
      <c r="E12" s="255" t="s">
        <v>385</v>
      </c>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8">
        <f t="shared" ref="AK12:AK32" si="0">+SUM(F12:AJ12)</f>
        <v>0</v>
      </c>
      <c r="AL12" s="239">
        <f t="shared" ref="AL12:AL30" si="1">IF($AK$3="４週",AK12/4,AK12/(DAY(EOMONTH($F$9,0))/7))</f>
        <v>0</v>
      </c>
      <c r="AM12" s="568"/>
      <c r="AN12" s="568"/>
    </row>
    <row r="13" spans="1:40" ht="16.5" customHeight="1">
      <c r="A13" s="228">
        <v>3</v>
      </c>
      <c r="B13" s="253" t="s">
        <v>464</v>
      </c>
      <c r="C13" s="234" t="s">
        <v>387</v>
      </c>
      <c r="D13" s="254"/>
      <c r="E13" s="255" t="s">
        <v>387</v>
      </c>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8">
        <f t="shared" si="0"/>
        <v>0</v>
      </c>
      <c r="AL13" s="239">
        <f t="shared" si="1"/>
        <v>0</v>
      </c>
      <c r="AM13" s="568"/>
      <c r="AN13" s="568"/>
    </row>
    <row r="14" spans="1:40" ht="18" customHeight="1">
      <c r="A14" s="228">
        <v>4</v>
      </c>
      <c r="B14" s="253" t="s">
        <v>465</v>
      </c>
      <c r="C14" s="234" t="s">
        <v>389</v>
      </c>
      <c r="D14" s="254"/>
      <c r="E14" s="255" t="s">
        <v>389</v>
      </c>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8">
        <f t="shared" si="0"/>
        <v>0</v>
      </c>
      <c r="AL14" s="239">
        <f t="shared" si="1"/>
        <v>0</v>
      </c>
      <c r="AM14" s="568"/>
      <c r="AN14" s="568"/>
    </row>
    <row r="15" spans="1:40" ht="18" customHeight="1">
      <c r="A15" s="228">
        <v>5</v>
      </c>
      <c r="B15" s="253"/>
      <c r="C15" s="234"/>
      <c r="D15" s="254"/>
      <c r="E15" s="255"/>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8">
        <f t="shared" si="0"/>
        <v>0</v>
      </c>
      <c r="AL15" s="239">
        <f t="shared" si="1"/>
        <v>0</v>
      </c>
      <c r="AM15" s="568"/>
      <c r="AN15" s="568"/>
    </row>
    <row r="16" spans="1:40" ht="18" customHeight="1">
      <c r="A16" s="228">
        <v>6</v>
      </c>
      <c r="B16" s="253"/>
      <c r="C16" s="234"/>
      <c r="D16" s="254"/>
      <c r="E16" s="255"/>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8">
        <f t="shared" si="0"/>
        <v>0</v>
      </c>
      <c r="AL16" s="239">
        <f t="shared" si="1"/>
        <v>0</v>
      </c>
      <c r="AM16" s="568"/>
      <c r="AN16" s="568"/>
    </row>
    <row r="17" spans="1:40" ht="18" customHeight="1">
      <c r="A17" s="228">
        <v>7</v>
      </c>
      <c r="B17" s="253"/>
      <c r="C17" s="234"/>
      <c r="D17" s="254"/>
      <c r="E17" s="255"/>
      <c r="F17" s="237"/>
      <c r="G17" s="237"/>
      <c r="H17" s="237"/>
      <c r="I17" s="237"/>
      <c r="J17" s="237"/>
      <c r="K17" s="237"/>
      <c r="L17" s="237"/>
      <c r="M17" s="237"/>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8">
        <f t="shared" si="0"/>
        <v>0</v>
      </c>
      <c r="AL17" s="239">
        <f t="shared" si="1"/>
        <v>0</v>
      </c>
      <c r="AM17" s="568"/>
      <c r="AN17" s="568"/>
    </row>
    <row r="18" spans="1:40" ht="18" customHeight="1">
      <c r="A18" s="228">
        <v>8</v>
      </c>
      <c r="B18" s="253"/>
      <c r="C18" s="234"/>
      <c r="D18" s="254"/>
      <c r="E18" s="255"/>
      <c r="F18" s="237"/>
      <c r="G18" s="237"/>
      <c r="H18" s="237"/>
      <c r="I18" s="237"/>
      <c r="J18" s="237"/>
      <c r="K18" s="237"/>
      <c r="L18" s="237"/>
      <c r="M18" s="237"/>
      <c r="N18" s="237"/>
      <c r="O18" s="237"/>
      <c r="P18" s="237"/>
      <c r="Q18" s="237"/>
      <c r="R18" s="237"/>
      <c r="S18" s="237"/>
      <c r="T18" s="237"/>
      <c r="U18" s="237"/>
      <c r="V18" s="237"/>
      <c r="W18" s="237"/>
      <c r="X18" s="237"/>
      <c r="Y18" s="237"/>
      <c r="Z18" s="237"/>
      <c r="AA18" s="237"/>
      <c r="AB18" s="237"/>
      <c r="AC18" s="237"/>
      <c r="AD18" s="237"/>
      <c r="AE18" s="237"/>
      <c r="AF18" s="237"/>
      <c r="AG18" s="237"/>
      <c r="AH18" s="237"/>
      <c r="AI18" s="237"/>
      <c r="AJ18" s="237"/>
      <c r="AK18" s="238">
        <f t="shared" si="0"/>
        <v>0</v>
      </c>
      <c r="AL18" s="239">
        <f t="shared" si="1"/>
        <v>0</v>
      </c>
      <c r="AM18" s="568"/>
      <c r="AN18" s="568"/>
    </row>
    <row r="19" spans="1:40" ht="18" customHeight="1">
      <c r="A19" s="228">
        <v>9</v>
      </c>
      <c r="B19" s="253"/>
      <c r="C19" s="234"/>
      <c r="D19" s="254"/>
      <c r="E19" s="255"/>
      <c r="F19" s="237"/>
      <c r="G19" s="237"/>
      <c r="H19" s="237"/>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8">
        <f t="shared" si="0"/>
        <v>0</v>
      </c>
      <c r="AL19" s="239">
        <f t="shared" si="1"/>
        <v>0</v>
      </c>
      <c r="AM19" s="568"/>
      <c r="AN19" s="568"/>
    </row>
    <row r="20" spans="1:40" ht="18" customHeight="1">
      <c r="A20" s="228">
        <v>10</v>
      </c>
      <c r="B20" s="253"/>
      <c r="C20" s="234"/>
      <c r="D20" s="254"/>
      <c r="E20" s="255"/>
      <c r="F20" s="237"/>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c r="AD20" s="237"/>
      <c r="AE20" s="237"/>
      <c r="AF20" s="237"/>
      <c r="AG20" s="237"/>
      <c r="AH20" s="237"/>
      <c r="AI20" s="237"/>
      <c r="AJ20" s="237"/>
      <c r="AK20" s="238">
        <f t="shared" si="0"/>
        <v>0</v>
      </c>
      <c r="AL20" s="239">
        <f t="shared" si="1"/>
        <v>0</v>
      </c>
      <c r="AM20" s="568"/>
      <c r="AN20" s="568"/>
    </row>
    <row r="21" spans="1:40" ht="18" customHeight="1">
      <c r="A21" s="228">
        <v>11</v>
      </c>
      <c r="B21" s="253"/>
      <c r="C21" s="234"/>
      <c r="D21" s="254"/>
      <c r="E21" s="255"/>
      <c r="F21" s="237"/>
      <c r="G21" s="237"/>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8">
        <f t="shared" si="0"/>
        <v>0</v>
      </c>
      <c r="AL21" s="239">
        <f t="shared" si="1"/>
        <v>0</v>
      </c>
      <c r="AM21" s="568"/>
      <c r="AN21" s="568"/>
    </row>
    <row r="22" spans="1:40" ht="18" customHeight="1">
      <c r="A22" s="228">
        <v>12</v>
      </c>
      <c r="B22" s="253"/>
      <c r="C22" s="234"/>
      <c r="D22" s="254"/>
      <c r="E22" s="255"/>
      <c r="F22" s="237"/>
      <c r="G22" s="237"/>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8">
        <f t="shared" si="0"/>
        <v>0</v>
      </c>
      <c r="AL22" s="239">
        <f t="shared" si="1"/>
        <v>0</v>
      </c>
      <c r="AM22" s="568"/>
      <c r="AN22" s="568"/>
    </row>
    <row r="23" spans="1:40" ht="18" customHeight="1">
      <c r="A23" s="228">
        <v>13</v>
      </c>
      <c r="B23" s="253"/>
      <c r="C23" s="234"/>
      <c r="D23" s="254"/>
      <c r="E23" s="255"/>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8">
        <f t="shared" si="0"/>
        <v>0</v>
      </c>
      <c r="AL23" s="239">
        <f t="shared" si="1"/>
        <v>0</v>
      </c>
      <c r="AM23" s="568"/>
      <c r="AN23" s="568"/>
    </row>
    <row r="24" spans="1:40" ht="18" customHeight="1">
      <c r="A24" s="228">
        <v>14</v>
      </c>
      <c r="B24" s="253"/>
      <c r="C24" s="234"/>
      <c r="D24" s="254"/>
      <c r="E24" s="255"/>
      <c r="F24" s="237"/>
      <c r="G24" s="237"/>
      <c r="H24" s="237"/>
      <c r="I24" s="237"/>
      <c r="J24" s="237"/>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8">
        <f t="shared" si="0"/>
        <v>0</v>
      </c>
      <c r="AL24" s="239">
        <f t="shared" si="1"/>
        <v>0</v>
      </c>
      <c r="AM24" s="568"/>
      <c r="AN24" s="568"/>
    </row>
    <row r="25" spans="1:40" ht="18" customHeight="1">
      <c r="A25" s="228">
        <v>15</v>
      </c>
      <c r="B25" s="253"/>
      <c r="C25" s="234"/>
      <c r="D25" s="254"/>
      <c r="E25" s="255"/>
      <c r="F25" s="237"/>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8">
        <f t="shared" si="0"/>
        <v>0</v>
      </c>
      <c r="AL25" s="239">
        <f t="shared" si="1"/>
        <v>0</v>
      </c>
      <c r="AM25" s="568"/>
      <c r="AN25" s="568"/>
    </row>
    <row r="26" spans="1:40" ht="18" customHeight="1">
      <c r="A26" s="228">
        <v>16</v>
      </c>
      <c r="B26" s="253"/>
      <c r="C26" s="234"/>
      <c r="D26" s="254"/>
      <c r="E26" s="255"/>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8">
        <f t="shared" si="0"/>
        <v>0</v>
      </c>
      <c r="AL26" s="239">
        <f t="shared" si="1"/>
        <v>0</v>
      </c>
      <c r="AM26" s="568"/>
      <c r="AN26" s="568"/>
    </row>
    <row r="27" spans="1:40" ht="18" customHeight="1">
      <c r="A27" s="228">
        <v>17</v>
      </c>
      <c r="B27" s="253"/>
      <c r="C27" s="234"/>
      <c r="D27" s="254"/>
      <c r="E27" s="255"/>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8">
        <f t="shared" si="0"/>
        <v>0</v>
      </c>
      <c r="AL27" s="239">
        <f t="shared" si="1"/>
        <v>0</v>
      </c>
      <c r="AM27" s="568"/>
      <c r="AN27" s="568"/>
    </row>
    <row r="28" spans="1:40" ht="18" customHeight="1">
      <c r="A28" s="228">
        <v>18</v>
      </c>
      <c r="B28" s="253"/>
      <c r="C28" s="234"/>
      <c r="D28" s="254"/>
      <c r="E28" s="255"/>
      <c r="F28" s="237"/>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8">
        <f t="shared" si="0"/>
        <v>0</v>
      </c>
      <c r="AL28" s="239">
        <f t="shared" si="1"/>
        <v>0</v>
      </c>
      <c r="AM28" s="568"/>
      <c r="AN28" s="568"/>
    </row>
    <row r="29" spans="1:40" ht="18" customHeight="1">
      <c r="A29" s="228">
        <v>19</v>
      </c>
      <c r="B29" s="253"/>
      <c r="C29" s="234"/>
      <c r="D29" s="254"/>
      <c r="E29" s="255"/>
      <c r="F29" s="237"/>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8">
        <f t="shared" si="0"/>
        <v>0</v>
      </c>
      <c r="AL29" s="239">
        <f t="shared" si="1"/>
        <v>0</v>
      </c>
      <c r="AM29" s="568"/>
      <c r="AN29" s="568"/>
    </row>
    <row r="30" spans="1:40" ht="18" customHeight="1">
      <c r="A30" s="228">
        <v>20</v>
      </c>
      <c r="B30" s="253"/>
      <c r="C30" s="234"/>
      <c r="D30" s="254"/>
      <c r="E30" s="255"/>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8">
        <f t="shared" si="0"/>
        <v>0</v>
      </c>
      <c r="AL30" s="239">
        <f t="shared" si="1"/>
        <v>0</v>
      </c>
      <c r="AM30" s="568"/>
      <c r="AN30" s="568"/>
    </row>
    <row r="31" spans="1:40" ht="18" customHeight="1">
      <c r="A31" s="569" t="s">
        <v>220</v>
      </c>
      <c r="B31" s="570"/>
      <c r="C31" s="570"/>
      <c r="D31" s="570"/>
      <c r="E31" s="570"/>
      <c r="F31" s="240">
        <f>+SUM(F11:F30)</f>
        <v>0</v>
      </c>
      <c r="G31" s="240">
        <f t="shared" ref="G31:AJ31" si="2">+SUM(G11:G30)</f>
        <v>0</v>
      </c>
      <c r="H31" s="240">
        <f t="shared" si="2"/>
        <v>0</v>
      </c>
      <c r="I31" s="240">
        <f t="shared" si="2"/>
        <v>0</v>
      </c>
      <c r="J31" s="240">
        <f t="shared" si="2"/>
        <v>0</v>
      </c>
      <c r="K31" s="240">
        <f t="shared" si="2"/>
        <v>0</v>
      </c>
      <c r="L31" s="240">
        <f t="shared" si="2"/>
        <v>0</v>
      </c>
      <c r="M31" s="240">
        <f t="shared" si="2"/>
        <v>0</v>
      </c>
      <c r="N31" s="240">
        <f t="shared" si="2"/>
        <v>0</v>
      </c>
      <c r="O31" s="240">
        <f t="shared" si="2"/>
        <v>0</v>
      </c>
      <c r="P31" s="240">
        <f t="shared" si="2"/>
        <v>0</v>
      </c>
      <c r="Q31" s="240">
        <f t="shared" si="2"/>
        <v>0</v>
      </c>
      <c r="R31" s="240">
        <f t="shared" si="2"/>
        <v>0</v>
      </c>
      <c r="S31" s="240">
        <f t="shared" si="2"/>
        <v>0</v>
      </c>
      <c r="T31" s="240">
        <f t="shared" si="2"/>
        <v>0</v>
      </c>
      <c r="U31" s="240">
        <f t="shared" si="2"/>
        <v>0</v>
      </c>
      <c r="V31" s="240">
        <f t="shared" si="2"/>
        <v>0</v>
      </c>
      <c r="W31" s="240">
        <f t="shared" si="2"/>
        <v>0</v>
      </c>
      <c r="X31" s="240">
        <f t="shared" si="2"/>
        <v>0</v>
      </c>
      <c r="Y31" s="240">
        <f t="shared" si="2"/>
        <v>0</v>
      </c>
      <c r="Z31" s="240">
        <f t="shared" si="2"/>
        <v>0</v>
      </c>
      <c r="AA31" s="240">
        <f t="shared" si="2"/>
        <v>0</v>
      </c>
      <c r="AB31" s="240">
        <f t="shared" si="2"/>
        <v>0</v>
      </c>
      <c r="AC31" s="240">
        <f t="shared" si="2"/>
        <v>0</v>
      </c>
      <c r="AD31" s="240">
        <f t="shared" si="2"/>
        <v>0</v>
      </c>
      <c r="AE31" s="240">
        <f t="shared" si="2"/>
        <v>0</v>
      </c>
      <c r="AF31" s="240">
        <f t="shared" si="2"/>
        <v>0</v>
      </c>
      <c r="AG31" s="240">
        <f t="shared" si="2"/>
        <v>0</v>
      </c>
      <c r="AH31" s="240">
        <f t="shared" si="2"/>
        <v>0</v>
      </c>
      <c r="AI31" s="240">
        <f t="shared" si="2"/>
        <v>0</v>
      </c>
      <c r="AJ31" s="240">
        <f t="shared" si="2"/>
        <v>0</v>
      </c>
      <c r="AK31" s="238">
        <f t="shared" si="0"/>
        <v>0</v>
      </c>
      <c r="AL31" s="239">
        <f>IF($AK$3="４週",AK31/4,AK31/(DAY(EOMONTH($F$9,0))/7))</f>
        <v>0</v>
      </c>
      <c r="AM31" s="571"/>
      <c r="AN31" s="571"/>
    </row>
    <row r="32" spans="1:40" ht="18" customHeight="1">
      <c r="A32" s="570" t="s">
        <v>373</v>
      </c>
      <c r="B32" s="570"/>
      <c r="C32" s="570"/>
      <c r="D32" s="570"/>
      <c r="E32" s="572"/>
      <c r="F32" s="242"/>
      <c r="G32" s="242"/>
      <c r="H32" s="242"/>
      <c r="I32" s="242"/>
      <c r="J32" s="242"/>
      <c r="K32" s="242"/>
      <c r="L32" s="242"/>
      <c r="M32" s="242"/>
      <c r="N32" s="242"/>
      <c r="O32" s="242"/>
      <c r="P32" s="242"/>
      <c r="Q32" s="242"/>
      <c r="R32" s="242"/>
      <c r="S32" s="242"/>
      <c r="T32" s="242"/>
      <c r="U32" s="242"/>
      <c r="V32" s="242"/>
      <c r="W32" s="242"/>
      <c r="X32" s="242"/>
      <c r="Y32" s="242"/>
      <c r="Z32" s="242"/>
      <c r="AA32" s="242"/>
      <c r="AB32" s="242"/>
      <c r="AC32" s="242"/>
      <c r="AD32" s="242"/>
      <c r="AE32" s="242"/>
      <c r="AF32" s="242"/>
      <c r="AG32" s="242"/>
      <c r="AH32" s="242"/>
      <c r="AI32" s="242"/>
      <c r="AJ32" s="242"/>
      <c r="AK32" s="238">
        <f t="shared" si="0"/>
        <v>0</v>
      </c>
      <c r="AL32" s="243"/>
      <c r="AM32" s="571"/>
      <c r="AN32" s="571"/>
    </row>
    <row r="33" spans="1:43" ht="15" customHeight="1">
      <c r="A33" s="227"/>
      <c r="B33" s="227"/>
      <c r="C33" s="227"/>
      <c r="D33" s="227"/>
      <c r="E33" s="227"/>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227"/>
      <c r="AL33" s="227"/>
      <c r="AM33" s="161"/>
    </row>
    <row r="34" spans="1:43" ht="15" customHeight="1">
      <c r="A34" s="227"/>
      <c r="B34" s="227"/>
      <c r="C34" s="227"/>
      <c r="D34" s="227"/>
      <c r="E34" s="227"/>
      <c r="F34" s="162"/>
      <c r="G34" s="162"/>
      <c r="H34" s="162"/>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c r="AH34" s="162"/>
      <c r="AI34" s="162"/>
      <c r="AJ34" s="162"/>
      <c r="AK34" s="227"/>
      <c r="AL34" s="227"/>
      <c r="AM34" s="161"/>
    </row>
    <row r="35" spans="1:43" ht="15" customHeight="1">
      <c r="A35" s="227"/>
      <c r="B35" s="227"/>
      <c r="C35" s="227"/>
      <c r="D35" s="227"/>
      <c r="E35" s="227"/>
      <c r="F35" s="162"/>
      <c r="G35" s="162"/>
      <c r="H35" s="162"/>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c r="AH35" s="162"/>
      <c r="AI35" s="162"/>
      <c r="AJ35" s="162"/>
      <c r="AK35" s="227"/>
      <c r="AL35" s="227"/>
      <c r="AM35" s="161"/>
    </row>
    <row r="36" spans="1:43" ht="21" customHeight="1">
      <c r="A36" s="218" t="s">
        <v>466</v>
      </c>
      <c r="B36" s="227"/>
      <c r="C36" s="227"/>
      <c r="D36" s="227"/>
      <c r="E36" s="227"/>
      <c r="F36" s="227"/>
      <c r="G36" s="162"/>
      <c r="H36" s="162"/>
      <c r="I36" s="162"/>
      <c r="J36" s="162"/>
      <c r="K36" s="162"/>
      <c r="L36" s="162"/>
      <c r="M36" s="162"/>
      <c r="N36" s="162"/>
      <c r="O36" s="162"/>
      <c r="AM36" s="227"/>
      <c r="AN36" s="161"/>
    </row>
    <row r="37" spans="1:43" ht="24.95" customHeight="1">
      <c r="A37" s="573"/>
      <c r="B37" s="573"/>
      <c r="C37" s="573"/>
      <c r="D37" s="279">
        <v>4</v>
      </c>
      <c r="E37" s="279">
        <v>5</v>
      </c>
      <c r="F37" s="649">
        <v>6</v>
      </c>
      <c r="G37" s="649"/>
      <c r="H37" s="649"/>
      <c r="I37" s="649">
        <v>7</v>
      </c>
      <c r="J37" s="649"/>
      <c r="K37" s="649"/>
      <c r="L37" s="649">
        <v>8</v>
      </c>
      <c r="M37" s="649"/>
      <c r="N37" s="649"/>
      <c r="O37" s="649">
        <v>9</v>
      </c>
      <c r="P37" s="649"/>
      <c r="Q37" s="649"/>
      <c r="R37" s="649">
        <v>10</v>
      </c>
      <c r="S37" s="649"/>
      <c r="T37" s="649"/>
      <c r="U37" s="649">
        <v>11</v>
      </c>
      <c r="V37" s="649"/>
      <c r="W37" s="649"/>
      <c r="X37" s="649">
        <v>12</v>
      </c>
      <c r="Y37" s="649"/>
      <c r="Z37" s="649"/>
      <c r="AA37" s="649">
        <v>1</v>
      </c>
      <c r="AB37" s="649"/>
      <c r="AC37" s="649"/>
      <c r="AD37" s="649">
        <v>2</v>
      </c>
      <c r="AE37" s="649"/>
      <c r="AF37" s="649"/>
      <c r="AG37" s="649">
        <v>3</v>
      </c>
      <c r="AH37" s="649"/>
      <c r="AI37" s="649"/>
      <c r="AJ37" s="573" t="s">
        <v>467</v>
      </c>
      <c r="AK37" s="573"/>
      <c r="AL37" s="230" t="s">
        <v>468</v>
      </c>
      <c r="AM37" s="230" t="s">
        <v>473</v>
      </c>
      <c r="AN37" s="257"/>
      <c r="AO37" s="257"/>
      <c r="AP37" s="257"/>
      <c r="AQ37" s="257"/>
    </row>
    <row r="38" spans="1:43" ht="18" customHeight="1">
      <c r="A38" s="645" t="s">
        <v>474</v>
      </c>
      <c r="B38" s="645"/>
      <c r="C38" s="645"/>
      <c r="D38" s="240">
        <f>SUM(D39:D43)</f>
        <v>0</v>
      </c>
      <c r="E38" s="240">
        <f>SUM(E39:E43)</f>
        <v>0</v>
      </c>
      <c r="F38" s="641">
        <f>SUM(F39:H43)</f>
        <v>0</v>
      </c>
      <c r="G38" s="641"/>
      <c r="H38" s="641"/>
      <c r="I38" s="641">
        <f>SUM(I39:K43)</f>
        <v>0</v>
      </c>
      <c r="J38" s="641"/>
      <c r="K38" s="641"/>
      <c r="L38" s="641">
        <f>SUM(L39:N43)</f>
        <v>0</v>
      </c>
      <c r="M38" s="641"/>
      <c r="N38" s="641"/>
      <c r="O38" s="641">
        <f>SUM(O39:Q43)</f>
        <v>0</v>
      </c>
      <c r="P38" s="641"/>
      <c r="Q38" s="641"/>
      <c r="R38" s="641">
        <f>SUM(R39:T43)</f>
        <v>0</v>
      </c>
      <c r="S38" s="641"/>
      <c r="T38" s="641"/>
      <c r="U38" s="641">
        <f>SUM(U39:W43)</f>
        <v>0</v>
      </c>
      <c r="V38" s="641"/>
      <c r="W38" s="641"/>
      <c r="X38" s="641">
        <f>SUM(X39:Z43)</f>
        <v>0</v>
      </c>
      <c r="Y38" s="641"/>
      <c r="Z38" s="641"/>
      <c r="AA38" s="641">
        <f>SUM(AA39:AC43)</f>
        <v>0</v>
      </c>
      <c r="AB38" s="641"/>
      <c r="AC38" s="641"/>
      <c r="AD38" s="641">
        <f>SUM(AD39:AF43)</f>
        <v>0</v>
      </c>
      <c r="AE38" s="641"/>
      <c r="AF38" s="641"/>
      <c r="AG38" s="641">
        <f>SUM(AG39:AI43)</f>
        <v>0</v>
      </c>
      <c r="AH38" s="641"/>
      <c r="AI38" s="641"/>
      <c r="AJ38" s="567">
        <f t="shared" ref="AJ38:AJ43" si="3">SUM(D38:AI38)</f>
        <v>0</v>
      </c>
      <c r="AK38" s="567"/>
      <c r="AL38" s="643" t="e">
        <f>ROUNDUP(((AJ38-AJ44-AJ45)+AJ44*0.5+AJ45*0.75)/AJ46,1)</f>
        <v>#DIV/0!</v>
      </c>
      <c r="AM38" s="643" t="e">
        <f>ROUND((2*AJ39+3*AJ40+4*AJ41+5*AJ42+6*AJ43)/AJ38,1)</f>
        <v>#DIV/0!</v>
      </c>
      <c r="AN38" s="257"/>
      <c r="AO38" s="257"/>
      <c r="AP38" s="257"/>
      <c r="AQ38" s="257"/>
    </row>
    <row r="39" spans="1:43" ht="18" customHeight="1">
      <c r="A39" s="599" t="s">
        <v>475</v>
      </c>
      <c r="B39" s="600"/>
      <c r="C39" s="601"/>
      <c r="D39" s="237"/>
      <c r="E39" s="237"/>
      <c r="F39" s="642"/>
      <c r="G39" s="642"/>
      <c r="H39" s="642"/>
      <c r="I39" s="642"/>
      <c r="J39" s="642"/>
      <c r="K39" s="642"/>
      <c r="L39" s="642"/>
      <c r="M39" s="642"/>
      <c r="N39" s="642"/>
      <c r="O39" s="642"/>
      <c r="P39" s="642"/>
      <c r="Q39" s="642"/>
      <c r="R39" s="642"/>
      <c r="S39" s="642"/>
      <c r="T39" s="642"/>
      <c r="U39" s="642"/>
      <c r="V39" s="642"/>
      <c r="W39" s="642"/>
      <c r="X39" s="642"/>
      <c r="Y39" s="642"/>
      <c r="Z39" s="642"/>
      <c r="AA39" s="642"/>
      <c r="AB39" s="642"/>
      <c r="AC39" s="642"/>
      <c r="AD39" s="642"/>
      <c r="AE39" s="642"/>
      <c r="AF39" s="642"/>
      <c r="AG39" s="642"/>
      <c r="AH39" s="642"/>
      <c r="AI39" s="642"/>
      <c r="AJ39" s="567">
        <f t="shared" si="3"/>
        <v>0</v>
      </c>
      <c r="AK39" s="567"/>
      <c r="AL39" s="652"/>
      <c r="AM39" s="652"/>
      <c r="AN39" s="257"/>
      <c r="AO39" s="257"/>
      <c r="AP39" s="257"/>
      <c r="AQ39" s="257"/>
    </row>
    <row r="40" spans="1:43" ht="18" customHeight="1">
      <c r="A40" s="599" t="s">
        <v>476</v>
      </c>
      <c r="B40" s="600"/>
      <c r="C40" s="601"/>
      <c r="D40" s="237"/>
      <c r="E40" s="237"/>
      <c r="F40" s="642"/>
      <c r="G40" s="642"/>
      <c r="H40" s="642"/>
      <c r="I40" s="642"/>
      <c r="J40" s="642"/>
      <c r="K40" s="642"/>
      <c r="L40" s="642"/>
      <c r="M40" s="642"/>
      <c r="N40" s="642"/>
      <c r="O40" s="642"/>
      <c r="P40" s="642"/>
      <c r="Q40" s="642"/>
      <c r="R40" s="642"/>
      <c r="S40" s="642"/>
      <c r="T40" s="642"/>
      <c r="U40" s="642"/>
      <c r="V40" s="642"/>
      <c r="W40" s="642"/>
      <c r="X40" s="642"/>
      <c r="Y40" s="642"/>
      <c r="Z40" s="642"/>
      <c r="AA40" s="642"/>
      <c r="AB40" s="642"/>
      <c r="AC40" s="642"/>
      <c r="AD40" s="642"/>
      <c r="AE40" s="642"/>
      <c r="AF40" s="642"/>
      <c r="AG40" s="642"/>
      <c r="AH40" s="642"/>
      <c r="AI40" s="642"/>
      <c r="AJ40" s="567">
        <f t="shared" si="3"/>
        <v>0</v>
      </c>
      <c r="AK40" s="567"/>
      <c r="AL40" s="652"/>
      <c r="AM40" s="652"/>
      <c r="AN40" s="257"/>
      <c r="AO40" s="257"/>
      <c r="AP40" s="257"/>
      <c r="AQ40" s="257"/>
    </row>
    <row r="41" spans="1:43" ht="18" customHeight="1">
      <c r="A41" s="599" t="s">
        <v>477</v>
      </c>
      <c r="B41" s="600"/>
      <c r="C41" s="601"/>
      <c r="D41" s="237"/>
      <c r="E41" s="237"/>
      <c r="F41" s="642"/>
      <c r="G41" s="642"/>
      <c r="H41" s="642"/>
      <c r="I41" s="642"/>
      <c r="J41" s="642"/>
      <c r="K41" s="642"/>
      <c r="L41" s="642"/>
      <c r="M41" s="642"/>
      <c r="N41" s="642"/>
      <c r="O41" s="642"/>
      <c r="P41" s="642"/>
      <c r="Q41" s="642"/>
      <c r="R41" s="642"/>
      <c r="S41" s="642"/>
      <c r="T41" s="642"/>
      <c r="U41" s="642"/>
      <c r="V41" s="642"/>
      <c r="W41" s="642"/>
      <c r="X41" s="642"/>
      <c r="Y41" s="642"/>
      <c r="Z41" s="642"/>
      <c r="AA41" s="642"/>
      <c r="AB41" s="642"/>
      <c r="AC41" s="642"/>
      <c r="AD41" s="642"/>
      <c r="AE41" s="642"/>
      <c r="AF41" s="642"/>
      <c r="AG41" s="642"/>
      <c r="AH41" s="642"/>
      <c r="AI41" s="642"/>
      <c r="AJ41" s="567">
        <f t="shared" si="3"/>
        <v>0</v>
      </c>
      <c r="AK41" s="567"/>
      <c r="AL41" s="652"/>
      <c r="AM41" s="652"/>
      <c r="AN41" s="257"/>
      <c r="AO41" s="257"/>
      <c r="AP41" s="257"/>
      <c r="AQ41" s="257"/>
    </row>
    <row r="42" spans="1:43" ht="18" customHeight="1">
      <c r="A42" s="599" t="s">
        <v>478</v>
      </c>
      <c r="B42" s="600"/>
      <c r="C42" s="601"/>
      <c r="D42" s="237"/>
      <c r="E42" s="237"/>
      <c r="F42" s="642"/>
      <c r="G42" s="642"/>
      <c r="H42" s="642"/>
      <c r="I42" s="642"/>
      <c r="J42" s="642"/>
      <c r="K42" s="642"/>
      <c r="L42" s="642"/>
      <c r="M42" s="642"/>
      <c r="N42" s="642"/>
      <c r="O42" s="642"/>
      <c r="P42" s="642"/>
      <c r="Q42" s="642"/>
      <c r="R42" s="642"/>
      <c r="S42" s="642"/>
      <c r="T42" s="642"/>
      <c r="U42" s="642"/>
      <c r="V42" s="642"/>
      <c r="W42" s="642"/>
      <c r="X42" s="642"/>
      <c r="Y42" s="642"/>
      <c r="Z42" s="642"/>
      <c r="AA42" s="642"/>
      <c r="AB42" s="642"/>
      <c r="AC42" s="642"/>
      <c r="AD42" s="642"/>
      <c r="AE42" s="642"/>
      <c r="AF42" s="642"/>
      <c r="AG42" s="642"/>
      <c r="AH42" s="642"/>
      <c r="AI42" s="642"/>
      <c r="AJ42" s="567">
        <f t="shared" si="3"/>
        <v>0</v>
      </c>
      <c r="AK42" s="567"/>
      <c r="AL42" s="652"/>
      <c r="AM42" s="652"/>
      <c r="AN42" s="257"/>
      <c r="AO42" s="257"/>
      <c r="AP42" s="257"/>
      <c r="AQ42" s="257"/>
    </row>
    <row r="43" spans="1:43" ht="18" customHeight="1">
      <c r="A43" s="599" t="s">
        <v>479</v>
      </c>
      <c r="B43" s="600"/>
      <c r="C43" s="601"/>
      <c r="D43" s="237"/>
      <c r="E43" s="237"/>
      <c r="F43" s="642"/>
      <c r="G43" s="642"/>
      <c r="H43" s="642"/>
      <c r="I43" s="642"/>
      <c r="J43" s="642"/>
      <c r="K43" s="642"/>
      <c r="L43" s="642"/>
      <c r="M43" s="642"/>
      <c r="N43" s="642"/>
      <c r="O43" s="642"/>
      <c r="P43" s="642"/>
      <c r="Q43" s="642"/>
      <c r="R43" s="642"/>
      <c r="S43" s="642"/>
      <c r="T43" s="642"/>
      <c r="U43" s="642"/>
      <c r="V43" s="642"/>
      <c r="W43" s="642"/>
      <c r="X43" s="642"/>
      <c r="Y43" s="642"/>
      <c r="Z43" s="642"/>
      <c r="AA43" s="642"/>
      <c r="AB43" s="642"/>
      <c r="AC43" s="642"/>
      <c r="AD43" s="642"/>
      <c r="AE43" s="642"/>
      <c r="AF43" s="642"/>
      <c r="AG43" s="642"/>
      <c r="AH43" s="642"/>
      <c r="AI43" s="642"/>
      <c r="AJ43" s="567">
        <f t="shared" si="3"/>
        <v>0</v>
      </c>
      <c r="AK43" s="567"/>
      <c r="AL43" s="652"/>
      <c r="AM43" s="652"/>
      <c r="AN43" s="257"/>
      <c r="AO43" s="257"/>
      <c r="AP43" s="257"/>
      <c r="AQ43" s="257"/>
    </row>
    <row r="44" spans="1:43" ht="18" customHeight="1">
      <c r="A44" s="264"/>
      <c r="B44" s="280" t="s">
        <v>480</v>
      </c>
      <c r="C44" s="265"/>
      <c r="D44" s="237"/>
      <c r="E44" s="237"/>
      <c r="F44" s="642"/>
      <c r="G44" s="642"/>
      <c r="H44" s="642"/>
      <c r="I44" s="642"/>
      <c r="J44" s="642"/>
      <c r="K44" s="642"/>
      <c r="L44" s="642"/>
      <c r="M44" s="642"/>
      <c r="N44" s="642"/>
      <c r="O44" s="642"/>
      <c r="P44" s="642"/>
      <c r="Q44" s="642"/>
      <c r="R44" s="642"/>
      <c r="S44" s="642"/>
      <c r="T44" s="642"/>
      <c r="U44" s="642"/>
      <c r="V44" s="642"/>
      <c r="W44" s="642"/>
      <c r="X44" s="642"/>
      <c r="Y44" s="642"/>
      <c r="Z44" s="642"/>
      <c r="AA44" s="642"/>
      <c r="AB44" s="642"/>
      <c r="AC44" s="642"/>
      <c r="AD44" s="642"/>
      <c r="AE44" s="642"/>
      <c r="AF44" s="642"/>
      <c r="AG44" s="642"/>
      <c r="AH44" s="642"/>
      <c r="AI44" s="642"/>
      <c r="AJ44" s="567">
        <f t="shared" ref="AJ44:AJ45" si="4">SUM(D44:AI44)</f>
        <v>0</v>
      </c>
      <c r="AK44" s="567"/>
      <c r="AL44" s="652"/>
      <c r="AM44" s="652"/>
      <c r="AN44" s="257"/>
      <c r="AO44" s="257"/>
      <c r="AP44" s="257"/>
      <c r="AQ44" s="257"/>
    </row>
    <row r="45" spans="1:43" ht="18" customHeight="1">
      <c r="A45" s="264"/>
      <c r="B45" s="650" t="s">
        <v>481</v>
      </c>
      <c r="C45" s="651"/>
      <c r="D45" s="237"/>
      <c r="E45" s="237"/>
      <c r="F45" s="642"/>
      <c r="G45" s="642"/>
      <c r="H45" s="642"/>
      <c r="I45" s="642"/>
      <c r="J45" s="642"/>
      <c r="K45" s="642"/>
      <c r="L45" s="642"/>
      <c r="M45" s="642"/>
      <c r="N45" s="642"/>
      <c r="O45" s="642"/>
      <c r="P45" s="642"/>
      <c r="Q45" s="642"/>
      <c r="R45" s="642"/>
      <c r="S45" s="642"/>
      <c r="T45" s="642"/>
      <c r="U45" s="642"/>
      <c r="V45" s="642"/>
      <c r="W45" s="642"/>
      <c r="X45" s="642"/>
      <c r="Y45" s="642"/>
      <c r="Z45" s="642"/>
      <c r="AA45" s="642"/>
      <c r="AB45" s="642"/>
      <c r="AC45" s="642"/>
      <c r="AD45" s="642"/>
      <c r="AE45" s="642"/>
      <c r="AF45" s="642"/>
      <c r="AG45" s="642"/>
      <c r="AH45" s="642"/>
      <c r="AI45" s="642"/>
      <c r="AJ45" s="567">
        <f t="shared" si="4"/>
        <v>0</v>
      </c>
      <c r="AK45" s="567"/>
      <c r="AL45" s="652"/>
      <c r="AM45" s="652"/>
      <c r="AN45" s="257"/>
      <c r="AO45" s="257"/>
      <c r="AP45" s="257"/>
      <c r="AQ45" s="257"/>
    </row>
    <row r="46" spans="1:43" ht="18" customHeight="1">
      <c r="A46" s="645" t="s">
        <v>470</v>
      </c>
      <c r="B46" s="645"/>
      <c r="C46" s="645"/>
      <c r="D46" s="237"/>
      <c r="E46" s="237"/>
      <c r="F46" s="642"/>
      <c r="G46" s="642"/>
      <c r="H46" s="642"/>
      <c r="I46" s="642"/>
      <c r="J46" s="642"/>
      <c r="K46" s="642"/>
      <c r="L46" s="642"/>
      <c r="M46" s="642"/>
      <c r="N46" s="642"/>
      <c r="O46" s="642"/>
      <c r="P46" s="642"/>
      <c r="Q46" s="642"/>
      <c r="R46" s="642"/>
      <c r="S46" s="642"/>
      <c r="T46" s="642"/>
      <c r="U46" s="642"/>
      <c r="V46" s="642"/>
      <c r="W46" s="642"/>
      <c r="X46" s="642"/>
      <c r="Y46" s="642"/>
      <c r="Z46" s="642"/>
      <c r="AA46" s="642"/>
      <c r="AB46" s="642"/>
      <c r="AC46" s="642"/>
      <c r="AD46" s="642"/>
      <c r="AE46" s="642"/>
      <c r="AF46" s="642"/>
      <c r="AG46" s="642"/>
      <c r="AH46" s="642"/>
      <c r="AI46" s="642"/>
      <c r="AJ46" s="567">
        <f>+SUM(D46:AI46)</f>
        <v>0</v>
      </c>
      <c r="AK46" s="567"/>
      <c r="AL46" s="644"/>
      <c r="AM46" s="644"/>
      <c r="AN46" s="257"/>
      <c r="AO46" s="257"/>
      <c r="AP46" s="257"/>
      <c r="AQ46" s="257"/>
    </row>
    <row r="47" spans="1:43" ht="18" customHeight="1">
      <c r="A47" s="250" t="s">
        <v>482</v>
      </c>
      <c r="B47" s="250"/>
      <c r="C47" s="250"/>
      <c r="D47" s="257"/>
      <c r="E47" s="257"/>
      <c r="F47" s="257"/>
      <c r="G47" s="257"/>
      <c r="H47" s="257"/>
      <c r="I47" s="162"/>
      <c r="J47" s="162"/>
      <c r="K47" s="162"/>
      <c r="L47" s="162"/>
      <c r="M47" s="162"/>
      <c r="N47" s="162"/>
      <c r="O47" s="162"/>
      <c r="P47" s="162"/>
      <c r="Q47" s="162"/>
      <c r="R47" s="162"/>
      <c r="S47" s="162"/>
      <c r="T47" s="162"/>
      <c r="U47" s="162"/>
      <c r="V47" s="162"/>
      <c r="W47" s="162"/>
      <c r="X47" s="162"/>
      <c r="Y47" s="162"/>
      <c r="Z47" s="162"/>
      <c r="AA47" s="162"/>
      <c r="AB47" s="162"/>
      <c r="AC47" s="162"/>
      <c r="AD47" s="162"/>
      <c r="AE47" s="162"/>
      <c r="AF47" s="162"/>
      <c r="AG47" s="162"/>
      <c r="AH47" s="162"/>
      <c r="AI47" s="162"/>
      <c r="AJ47" s="258"/>
      <c r="AK47" s="162"/>
      <c r="AL47" s="227"/>
      <c r="AM47" s="227"/>
      <c r="AN47" s="161"/>
    </row>
    <row r="48" spans="1:43" ht="5.0999999999999996" customHeight="1">
      <c r="A48" s="250"/>
      <c r="B48" s="250"/>
      <c r="C48" s="250"/>
      <c r="D48" s="257"/>
      <c r="E48" s="257"/>
      <c r="F48" s="257"/>
      <c r="G48" s="257"/>
      <c r="H48" s="257"/>
      <c r="I48" s="162"/>
      <c r="J48" s="162"/>
      <c r="K48" s="162"/>
      <c r="L48" s="162"/>
      <c r="M48" s="162"/>
      <c r="N48" s="162"/>
      <c r="O48" s="162"/>
      <c r="P48" s="162"/>
      <c r="Q48" s="162"/>
      <c r="R48" s="162"/>
      <c r="S48" s="162"/>
      <c r="T48" s="162"/>
      <c r="U48" s="162"/>
      <c r="V48" s="162"/>
      <c r="W48" s="162"/>
      <c r="X48" s="162"/>
      <c r="Y48" s="162"/>
      <c r="Z48" s="162"/>
      <c r="AA48" s="162"/>
      <c r="AB48" s="162"/>
      <c r="AC48" s="162"/>
      <c r="AD48" s="162"/>
      <c r="AE48" s="162"/>
      <c r="AF48" s="162"/>
      <c r="AG48" s="162"/>
      <c r="AH48" s="162"/>
      <c r="AI48" s="162"/>
      <c r="AJ48" s="258"/>
      <c r="AK48" s="162"/>
      <c r="AL48" s="227"/>
      <c r="AM48" s="227"/>
      <c r="AN48" s="161"/>
    </row>
    <row r="49" spans="1:40" ht="18" customHeight="1">
      <c r="A49" s="218" t="s">
        <v>421</v>
      </c>
      <c r="B49" s="162"/>
      <c r="D49" s="162"/>
      <c r="E49" s="162"/>
      <c r="F49" s="162"/>
      <c r="G49" s="162"/>
      <c r="H49" s="162"/>
      <c r="I49" s="162"/>
      <c r="J49" s="162"/>
      <c r="K49" s="162"/>
      <c r="L49" s="162"/>
      <c r="M49" s="162"/>
      <c r="N49" s="162"/>
      <c r="O49" s="162"/>
      <c r="P49" s="162"/>
      <c r="Q49" s="162"/>
      <c r="R49" s="162"/>
      <c r="S49" s="162"/>
      <c r="T49" s="162"/>
      <c r="U49" s="162"/>
      <c r="V49" s="162"/>
      <c r="W49" s="227"/>
      <c r="X49" s="162"/>
      <c r="Y49" s="162"/>
      <c r="Z49" s="162"/>
      <c r="AA49" s="162"/>
      <c r="AB49" s="162"/>
      <c r="AC49" s="162"/>
      <c r="AD49" s="162"/>
      <c r="AE49" s="162"/>
      <c r="AF49" s="162"/>
      <c r="AG49" s="162"/>
      <c r="AH49" s="162"/>
      <c r="AI49" s="162"/>
      <c r="AJ49" s="258"/>
      <c r="AK49" s="162"/>
      <c r="AL49" s="227"/>
      <c r="AM49" s="227"/>
      <c r="AN49" s="161"/>
    </row>
    <row r="50" spans="1:40" ht="45" customHeight="1">
      <c r="A50" s="573" t="s">
        <v>425</v>
      </c>
      <c r="B50" s="573"/>
      <c r="C50" s="573" t="s">
        <v>463</v>
      </c>
      <c r="D50" s="573"/>
      <c r="E50" s="574" t="s">
        <v>483</v>
      </c>
      <c r="F50" s="574"/>
      <c r="G50" s="574"/>
      <c r="H50" s="574"/>
      <c r="I50" s="257"/>
      <c r="J50" s="257"/>
      <c r="K50" s="257"/>
      <c r="L50" s="257"/>
      <c r="M50" s="257"/>
      <c r="N50" s="257"/>
      <c r="O50" s="257"/>
      <c r="P50" s="257"/>
      <c r="Q50" s="257"/>
      <c r="R50" s="257"/>
      <c r="S50" s="257"/>
      <c r="T50" s="257"/>
      <c r="U50" s="257"/>
      <c r="W50" s="227"/>
      <c r="X50" s="162"/>
      <c r="Y50" s="162"/>
      <c r="Z50" s="162"/>
      <c r="AA50" s="162"/>
      <c r="AB50" s="162"/>
      <c r="AC50" s="162"/>
      <c r="AD50" s="162"/>
      <c r="AE50" s="162"/>
      <c r="AF50" s="162"/>
      <c r="AG50" s="162"/>
      <c r="AH50" s="162"/>
      <c r="AI50" s="162"/>
      <c r="AJ50" s="258"/>
      <c r="AK50" s="162"/>
      <c r="AL50" s="227"/>
      <c r="AM50" s="227"/>
      <c r="AN50" s="161"/>
    </row>
    <row r="51" spans="1:40" ht="18" customHeight="1">
      <c r="A51" s="574" t="s">
        <v>427</v>
      </c>
      <c r="B51" s="574"/>
      <c r="C51" s="641" t="e">
        <f>ROUNDDOWN(IF(AL38&lt;=60,1,1+ROUNDUP((AL38-60)/40,0)),1)</f>
        <v>#DIV/0!</v>
      </c>
      <c r="D51" s="641"/>
      <c r="E51" s="641" t="e">
        <f>ROUNDDOWN(IF(AM38&lt;4,AL38/6,IF(AM38&lt;5,AL38/5,AL38/3)),1)</f>
        <v>#DIV/0!</v>
      </c>
      <c r="F51" s="641"/>
      <c r="G51" s="641"/>
      <c r="H51" s="641"/>
      <c r="I51" s="257"/>
      <c r="J51" s="257"/>
      <c r="K51" s="257"/>
      <c r="L51" s="257"/>
      <c r="M51" s="257"/>
      <c r="N51" s="257"/>
      <c r="O51" s="257"/>
      <c r="P51" s="257"/>
      <c r="Q51" s="257"/>
      <c r="R51" s="257"/>
      <c r="S51" s="257"/>
      <c r="T51" s="257"/>
      <c r="U51" s="257"/>
      <c r="W51" s="227"/>
      <c r="X51" s="162"/>
      <c r="Y51" s="162"/>
      <c r="Z51" s="162"/>
      <c r="AA51" s="162"/>
      <c r="AB51" s="162"/>
      <c r="AC51" s="162"/>
      <c r="AD51" s="162"/>
      <c r="AE51" s="162"/>
      <c r="AF51" s="162"/>
      <c r="AG51" s="162"/>
      <c r="AH51" s="162"/>
      <c r="AI51" s="162"/>
      <c r="AJ51" s="258"/>
      <c r="AK51" s="162"/>
      <c r="AL51" s="227"/>
      <c r="AM51" s="227"/>
      <c r="AN51" s="161"/>
    </row>
    <row r="52" spans="1:40" ht="21" customHeight="1">
      <c r="A52" s="218" t="s">
        <v>443</v>
      </c>
      <c r="B52" s="221"/>
      <c r="C52" s="222"/>
      <c r="D52" s="222"/>
      <c r="E52" s="222"/>
      <c r="F52" s="222"/>
      <c r="G52" s="161"/>
      <c r="H52" s="161"/>
      <c r="I52" s="161"/>
      <c r="J52" s="161"/>
      <c r="K52" s="161"/>
      <c r="L52" s="161"/>
      <c r="M52" s="161"/>
      <c r="N52" s="161"/>
      <c r="O52" s="161"/>
      <c r="P52" s="161"/>
      <c r="Q52" s="161"/>
      <c r="R52" s="161"/>
      <c r="S52" s="161"/>
      <c r="T52" s="161"/>
      <c r="U52" s="161"/>
      <c r="V52" s="161"/>
      <c r="W52" s="161"/>
      <c r="X52" s="161"/>
      <c r="Y52" s="161"/>
      <c r="Z52" s="161"/>
      <c r="AA52" s="161"/>
      <c r="AB52" s="161"/>
      <c r="AC52" s="161"/>
      <c r="AD52" s="161"/>
      <c r="AE52" s="161"/>
      <c r="AF52" s="161"/>
      <c r="AG52" s="161"/>
      <c r="AH52" s="161"/>
      <c r="AI52" s="161"/>
      <c r="AJ52" s="161"/>
      <c r="AK52" s="161"/>
      <c r="AL52" s="222"/>
      <c r="AM52" s="222"/>
      <c r="AN52" s="161"/>
    </row>
    <row r="53" spans="1:40" ht="24.95" customHeight="1">
      <c r="A53" s="161"/>
      <c r="B53" s="227"/>
      <c r="C53" s="593" t="e">
        <f>IF(VLOOKUP($AK$1,#REF!,C58,FALSE)=0,"-",VLOOKUP($AK$1,#REF!,C58,FALSE))</f>
        <v>#REF!</v>
      </c>
      <c r="D53" s="594"/>
      <c r="E53" s="595" t="e">
        <f>IF(VLOOKUP($AK$1,#REF!,E58,FALSE)=0,"-",VLOOKUP($AK$1,#REF!,E58,FALSE))</f>
        <v>#REF!</v>
      </c>
      <c r="F53" s="595"/>
      <c r="G53" s="595"/>
      <c r="H53" s="595"/>
      <c r="I53" s="593" t="e">
        <f>IF(VLOOKUP($AK$1,#REF!,I58,FALSE)=0,"-",VLOOKUP($AK$1,#REF!,I58,FALSE))</f>
        <v>#REF!</v>
      </c>
      <c r="J53" s="594"/>
      <c r="K53" s="594"/>
      <c r="L53" s="594"/>
      <c r="M53" s="594"/>
      <c r="N53" s="596"/>
      <c r="O53" s="593" t="e">
        <f>IF(VLOOKUP($AK$1,#REF!,O58,FALSE)=0,"-",VLOOKUP($AK$1,#REF!,O58,FALSE))</f>
        <v>#REF!</v>
      </c>
      <c r="P53" s="594"/>
      <c r="Q53" s="594"/>
      <c r="R53" s="594"/>
      <c r="S53" s="594"/>
      <c r="T53" s="596"/>
      <c r="U53" s="593" t="e">
        <f>IF(VLOOKUP($AK$1,#REF!,U58,FALSE)=0,"-",VLOOKUP($AK$1,#REF!,U58,FALSE))</f>
        <v>#REF!</v>
      </c>
      <c r="V53" s="594"/>
      <c r="W53" s="594"/>
      <c r="X53" s="594"/>
      <c r="Y53" s="594"/>
      <c r="Z53" s="596"/>
      <c r="AA53" s="593" t="e">
        <f>IF(VLOOKUP($AK$1,#REF!,AA58,FALSE)=0,"-",VLOOKUP($AK$1,#REF!,AA58,FALSE))</f>
        <v>#REF!</v>
      </c>
      <c r="AB53" s="594"/>
      <c r="AC53" s="594"/>
      <c r="AD53" s="594"/>
      <c r="AE53" s="594"/>
      <c r="AF53" s="596"/>
      <c r="AG53" s="595" t="e">
        <f>IF(VLOOKUP($AK$1,#REF!,AG58,FALSE)=0,"-",VLOOKUP($AK$1,#REF!,AG58,FALSE))</f>
        <v>#REF!</v>
      </c>
      <c r="AH53" s="595"/>
      <c r="AI53" s="595"/>
      <c r="AJ53" s="595"/>
      <c r="AK53" s="595"/>
      <c r="AL53" s="595" t="e">
        <f>IF(VLOOKUP($AK$1,#REF!,AL58,FALSE)=0,"-",VLOOKUP($AK$1,#REF!,AL58,FALSE))</f>
        <v>#REF!</v>
      </c>
      <c r="AM53" s="595"/>
      <c r="AN53" s="161"/>
    </row>
    <row r="54" spans="1:40" ht="18" customHeight="1">
      <c r="A54" s="161"/>
      <c r="B54" s="227"/>
      <c r="C54" s="272" t="s">
        <v>445</v>
      </c>
      <c r="D54" s="272" t="s">
        <v>447</v>
      </c>
      <c r="E54" s="273" t="s">
        <v>445</v>
      </c>
      <c r="F54" s="598" t="s">
        <v>447</v>
      </c>
      <c r="G54" s="598"/>
      <c r="H54" s="598"/>
      <c r="I54" s="590" t="s">
        <v>445</v>
      </c>
      <c r="J54" s="591"/>
      <c r="K54" s="592"/>
      <c r="L54" s="590" t="s">
        <v>447</v>
      </c>
      <c r="M54" s="591"/>
      <c r="N54" s="592"/>
      <c r="O54" s="590" t="s">
        <v>445</v>
      </c>
      <c r="P54" s="591"/>
      <c r="Q54" s="592"/>
      <c r="R54" s="590" t="s">
        <v>447</v>
      </c>
      <c r="S54" s="591"/>
      <c r="T54" s="592"/>
      <c r="U54" s="590" t="s">
        <v>445</v>
      </c>
      <c r="V54" s="591"/>
      <c r="W54" s="592"/>
      <c r="X54" s="590" t="s">
        <v>447</v>
      </c>
      <c r="Y54" s="591"/>
      <c r="Z54" s="592"/>
      <c r="AA54" s="590" t="s">
        <v>445</v>
      </c>
      <c r="AB54" s="591"/>
      <c r="AC54" s="592"/>
      <c r="AD54" s="590" t="s">
        <v>447</v>
      </c>
      <c r="AE54" s="591"/>
      <c r="AF54" s="592"/>
      <c r="AG54" s="590" t="s">
        <v>445</v>
      </c>
      <c r="AH54" s="591"/>
      <c r="AI54" s="592"/>
      <c r="AJ54" s="590" t="s">
        <v>447</v>
      </c>
      <c r="AK54" s="592"/>
      <c r="AL54" s="273" t="s">
        <v>444</v>
      </c>
      <c r="AM54" s="273" t="s">
        <v>446</v>
      </c>
      <c r="AN54" s="161"/>
    </row>
    <row r="55" spans="1:40" ht="18" customHeight="1">
      <c r="A55" s="161"/>
      <c r="B55" s="229" t="s">
        <v>448</v>
      </c>
      <c r="C55" s="273">
        <f>COUNTIFS($B$11:$B$30,C$53,$C$11:$C$30,"A",$E$11:$E$30,"*")</f>
        <v>0</v>
      </c>
      <c r="D55" s="273">
        <f>COUNTIFS($B$11:$B$30,C$53,$C$11:$C$30,"B",$E$11:$E$30,"*")</f>
        <v>0</v>
      </c>
      <c r="E55" s="273">
        <f>COUNTIFS($B$11:$B$30,E$53,$C$11:$C$30,"A",$E$11:$E$30,"*")</f>
        <v>0</v>
      </c>
      <c r="F55" s="590">
        <f>COUNTIFS($B$11:$B$30,E$53,$C$11:$C$30,"B",$E$11:$E$30,"*")</f>
        <v>0</v>
      </c>
      <c r="G55" s="591"/>
      <c r="H55" s="592"/>
      <c r="I55" s="590">
        <f>COUNTIFS($B$11:$B$30,I$53,$C$11:$C$30,"A",$E$11:$E$30,"*")</f>
        <v>0</v>
      </c>
      <c r="J55" s="591"/>
      <c r="K55" s="592"/>
      <c r="L55" s="590">
        <f>COUNTIFS($B$11:$B$30,I$53,$C$11:$C$30,"B",$E$11:$E$30,"*")</f>
        <v>0</v>
      </c>
      <c r="M55" s="591"/>
      <c r="N55" s="592"/>
      <c r="O55" s="590">
        <f>COUNTIFS($B$11:$B$30,O$53,$C$11:$C$30,"A",$E$11:$E$30,"*")</f>
        <v>0</v>
      </c>
      <c r="P55" s="591"/>
      <c r="Q55" s="592"/>
      <c r="R55" s="590">
        <f>COUNTIFS($B$11:$B$30,O$53,$C$11:$C$30,"B",$E$11:$E$30,"*")</f>
        <v>0</v>
      </c>
      <c r="S55" s="591"/>
      <c r="T55" s="592"/>
      <c r="U55" s="590">
        <f>COUNTIFS($B$11:$B$30,U$53,$C$11:$C$30,"A",$E$11:$E$30,"*")</f>
        <v>0</v>
      </c>
      <c r="V55" s="591"/>
      <c r="W55" s="592"/>
      <c r="X55" s="590">
        <f>COUNTIFS($B$11:$B$30,U$53,$C$11:$C$30,"B",$E$11:$E$30,"*")</f>
        <v>0</v>
      </c>
      <c r="Y55" s="591"/>
      <c r="Z55" s="592"/>
      <c r="AA55" s="590">
        <f>COUNTIFS($B$11:$B$30,AA$53,$C$11:$C$30,"A",$E$11:$E$30,"*")</f>
        <v>0</v>
      </c>
      <c r="AB55" s="591"/>
      <c r="AC55" s="592"/>
      <c r="AD55" s="590">
        <f>COUNTIFS($B$11:$B$30,AA$53,$C$11:$C$30,"B",$E$11:$E$30,"*")</f>
        <v>0</v>
      </c>
      <c r="AE55" s="591"/>
      <c r="AF55" s="592"/>
      <c r="AG55" s="590">
        <f>COUNTIFS($B$11:$B$30,AG$53,$C$11:$C$30,"A",$E$11:$E$30,"*")</f>
        <v>0</v>
      </c>
      <c r="AH55" s="591"/>
      <c r="AI55" s="592"/>
      <c r="AJ55" s="590">
        <f>COUNTIFS($B$11:$B$30,AG$53,$C$11:$C$30,"B",$E$11:$E$30,"*")</f>
        <v>0</v>
      </c>
      <c r="AK55" s="592"/>
      <c r="AL55" s="273">
        <f>COUNTIFS($B$11:$B$30,AL$53,$C$11:$C$30,"A",$E$11:$E$30,"*")</f>
        <v>0</v>
      </c>
      <c r="AM55" s="273">
        <f>COUNTIFS($B$11:$B$30,AL$53,$C$11:$C$30,"B",$E$11:$E$30,"*")</f>
        <v>0</v>
      </c>
      <c r="AN55" s="161"/>
    </row>
    <row r="56" spans="1:40" ht="18" customHeight="1">
      <c r="A56" s="161"/>
      <c r="B56" s="230" t="s">
        <v>449</v>
      </c>
      <c r="C56" s="273">
        <f>COUNTIFS($B$11:$B$30,C$53,$C$11:$C$30,"C",$E$11:$E$30,"*")</f>
        <v>0</v>
      </c>
      <c r="D56" s="273">
        <f>COUNTIFS($B$11:$B$30,C$53,$C$11:$C$30,"D",$E$11:$E$30,"*")</f>
        <v>0</v>
      </c>
      <c r="E56" s="273">
        <f>COUNTIFS($B$11:$B$30,E$53,$C$11:$C$30,"C",$E$11:$E$30,"*")</f>
        <v>0</v>
      </c>
      <c r="F56" s="590">
        <f>COUNTIFS($B$11:$B$30,E$53,$C$11:$C$30,"D",$E$11:$E$30,"*")</f>
        <v>0</v>
      </c>
      <c r="G56" s="591"/>
      <c r="H56" s="592"/>
      <c r="I56" s="590">
        <f>COUNTIFS($B$11:$B$30,I$53,$C$11:$C$30,"C",$E$11:$E$30,"*")</f>
        <v>0</v>
      </c>
      <c r="J56" s="591"/>
      <c r="K56" s="592"/>
      <c r="L56" s="590">
        <f>COUNTIFS($B$11:$B$30,I$53,$C$11:$C$30,"D",$E$11:$E$30,"*")</f>
        <v>0</v>
      </c>
      <c r="M56" s="591"/>
      <c r="N56" s="592"/>
      <c r="O56" s="590">
        <f>COUNTIFS($B$11:$B$30,O$53,$C$11:$C$30,"C",$E$11:$E$30,"*")</f>
        <v>0</v>
      </c>
      <c r="P56" s="591"/>
      <c r="Q56" s="592"/>
      <c r="R56" s="590">
        <f>COUNTIFS($B$11:$B$30,O$53,$C$11:$C$30,"D",$E$11:$E$30,"*")</f>
        <v>0</v>
      </c>
      <c r="S56" s="591"/>
      <c r="T56" s="592"/>
      <c r="U56" s="590">
        <f>COUNTIFS($B$11:$B$30,U$53,$C$11:$C$30,"C",$E$11:$E$30,"*")</f>
        <v>0</v>
      </c>
      <c r="V56" s="591"/>
      <c r="W56" s="592"/>
      <c r="X56" s="590">
        <f>COUNTIFS($B$11:$B$30,U$53,$C$11:$C$30,"D",$E$11:$E$30,"*")</f>
        <v>0</v>
      </c>
      <c r="Y56" s="591"/>
      <c r="Z56" s="592"/>
      <c r="AA56" s="590">
        <f>COUNTIFS($B$11:$B$30,AA$53,$C$11:$C$30,"C",$E$11:$E$30,"*")</f>
        <v>0</v>
      </c>
      <c r="AB56" s="591"/>
      <c r="AC56" s="592"/>
      <c r="AD56" s="590">
        <f>COUNTIFS($B$11:$B$30,AA$53,$C$11:$C$30,"D",$E$11:$E$30,"*")</f>
        <v>0</v>
      </c>
      <c r="AE56" s="591"/>
      <c r="AF56" s="592"/>
      <c r="AG56" s="590">
        <f>COUNTIFS($B$11:$B$30,AG$53,$C$11:$C$30,"C",$E$11:$E$30,"*")</f>
        <v>0</v>
      </c>
      <c r="AH56" s="591"/>
      <c r="AI56" s="592"/>
      <c r="AJ56" s="590">
        <f>COUNTIFS($B$11:$B$30,AG$53,$C$11:$C$30,"D",$E$11:$E$30,"*")</f>
        <v>0</v>
      </c>
      <c r="AK56" s="592"/>
      <c r="AL56" s="273">
        <f>COUNTIFS($B$11:$B$30,AL$53,$C$11:$C$30,"C",$E$11:$E$30,"*")</f>
        <v>0</v>
      </c>
      <c r="AM56" s="273">
        <f>COUNTIFS($B$11:$B$30,AL$53,$C$11:$C$30,"D",$E$11:$E$30,"*")</f>
        <v>0</v>
      </c>
      <c r="AN56" s="161"/>
    </row>
    <row r="57" spans="1:40" ht="24.95" customHeight="1">
      <c r="A57" s="161"/>
      <c r="B57" s="230" t="s">
        <v>450</v>
      </c>
      <c r="C57" s="593" t="str">
        <f>IF($AK$3="４週",SUMIFS($AK$11:$AK$30,$B$11:$B$30,C53)/4/$AH$5,IF($AK$3="歴月",SUMIFS($AK$11:$AK$30,$B$11:$B$30,C53)/$AL$5,"記載する期間を選択してください"))</f>
        <v>記載する期間を選択してください</v>
      </c>
      <c r="D57" s="596"/>
      <c r="E57" s="593" t="str">
        <f>IF($AK$3="４週",SUMIFS($AK$11:$AK$30,$B$11:$B$30,E53)/4/$AH$5,IF($AK$3="歴月",SUMIFS($AK$11:$AK$30,$B$11:$B$30,E53)/$AL$5,"記載する期間を選択してください"))</f>
        <v>記載する期間を選択してください</v>
      </c>
      <c r="F57" s="594"/>
      <c r="G57" s="594"/>
      <c r="H57" s="596"/>
      <c r="I57" s="593" t="str">
        <f>IF($AK$3="４週",SUMIFS($AK$11:$AK$30,$B$11:$B$30,I53)/4/$AH$5,IF($AK$3="歴月",SUMIFS($AK$11:$AK$30,$B$11:$B$30,I53)/$AL$5,"記載する期間を選択してください"))</f>
        <v>記載する期間を選択してください</v>
      </c>
      <c r="J57" s="594"/>
      <c r="K57" s="594"/>
      <c r="L57" s="594"/>
      <c r="M57" s="594"/>
      <c r="N57" s="596"/>
      <c r="O57" s="593" t="str">
        <f>IF($AK$3="４週",SUMIFS($AK$11:$AK$30,$B$11:$B$30,O53)/4/$AH$5,IF($AK$3="歴月",SUMIFS($AK$11:$AK$30,$B$11:$B$30,O53)/$AL$5,"記載する期間を選択してください"))</f>
        <v>記載する期間を選択してください</v>
      </c>
      <c r="P57" s="594"/>
      <c r="Q57" s="594"/>
      <c r="R57" s="594"/>
      <c r="S57" s="594"/>
      <c r="T57" s="596"/>
      <c r="U57" s="593" t="str">
        <f>IF($AK$3="４週",SUMIFS($AK$11:$AK$30,$B$11:$B$30,U53)/4/$AH$5,IF($AK$3="歴月",SUMIFS($AK$11:$AK$30,$B$11:$B$30,U53)/$AL$5,"記載する期間を選択してください"))</f>
        <v>記載する期間を選択してください</v>
      </c>
      <c r="V57" s="594"/>
      <c r="W57" s="594"/>
      <c r="X57" s="594"/>
      <c r="Y57" s="594"/>
      <c r="Z57" s="596"/>
      <c r="AA57" s="593" t="str">
        <f>IF($AK$3="４週",SUMIFS($AK$11:$AK$30,$B$11:$B$30,AA53)/4/$AH$5,IF($AK$3="歴月",SUMIFS($AK$11:$AK$30,$B$11:$B$30,AA53)/$AL$5,"記載する期間を選択してください"))</f>
        <v>記載する期間を選択してください</v>
      </c>
      <c r="AB57" s="594"/>
      <c r="AC57" s="594"/>
      <c r="AD57" s="594"/>
      <c r="AE57" s="594"/>
      <c r="AF57" s="596"/>
      <c r="AG57" s="593" t="str">
        <f>IF($AK$3="４週",SUMIFS($AK$11:$AK$30,$B$11:$B$30,AG53)/4/$AH$5,IF($AK$3="歴月",SUMIFS($AK$11:$AK$30,$B$11:$B$30,AG53)/$AL$5,"記載する期間を選択してください"))</f>
        <v>記載する期間を選択してください</v>
      </c>
      <c r="AH57" s="594"/>
      <c r="AI57" s="594"/>
      <c r="AJ57" s="594"/>
      <c r="AK57" s="596"/>
      <c r="AL57" s="593" t="str">
        <f>IF($AK$3="４週",SUMIFS($AK$11:$AK$30,$B$11:$B$30,AL53)/4/$AH$5,IF($AK$3="歴月",SUMIFS($AK$11:$AK$30,$B$11:$B$30,AL53)/$AL$5,"記載する期間を選択してください"))</f>
        <v>記載する期間を選択してください</v>
      </c>
      <c r="AM57" s="596"/>
      <c r="AN57" s="161"/>
    </row>
    <row r="58" spans="1:40" ht="5.0999999999999996" customHeight="1">
      <c r="A58" s="161"/>
      <c r="B58" s="221"/>
      <c r="C58" s="247">
        <v>2</v>
      </c>
      <c r="D58" s="247"/>
      <c r="E58" s="247">
        <v>3</v>
      </c>
      <c r="F58" s="247"/>
      <c r="G58" s="247"/>
      <c r="H58" s="247"/>
      <c r="I58" s="247">
        <v>4</v>
      </c>
      <c r="J58" s="247"/>
      <c r="K58" s="247"/>
      <c r="L58" s="247"/>
      <c r="M58" s="247"/>
      <c r="N58" s="247"/>
      <c r="O58" s="247">
        <v>5</v>
      </c>
      <c r="P58" s="247"/>
      <c r="Q58" s="247"/>
      <c r="R58" s="247"/>
      <c r="S58" s="247"/>
      <c r="T58" s="247"/>
      <c r="U58" s="247">
        <v>6</v>
      </c>
      <c r="V58" s="247"/>
      <c r="W58" s="247"/>
      <c r="X58" s="247"/>
      <c r="Y58" s="247"/>
      <c r="Z58" s="247"/>
      <c r="AA58" s="247">
        <v>7</v>
      </c>
      <c r="AB58" s="247"/>
      <c r="AC58" s="247"/>
      <c r="AD58" s="247"/>
      <c r="AE58" s="247"/>
      <c r="AF58" s="247"/>
      <c r="AG58" s="247">
        <v>8</v>
      </c>
      <c r="AH58" s="247"/>
      <c r="AI58" s="247"/>
      <c r="AJ58" s="247"/>
      <c r="AK58" s="247"/>
      <c r="AL58" s="247">
        <v>9</v>
      </c>
      <c r="AM58" s="276"/>
      <c r="AN58" s="161"/>
    </row>
    <row r="59" spans="1:40" ht="15" customHeight="1">
      <c r="A59" s="162" t="s">
        <v>374</v>
      </c>
      <c r="B59" s="244"/>
      <c r="C59" s="245"/>
      <c r="D59" s="245"/>
      <c r="E59" s="245"/>
      <c r="F59" s="246"/>
      <c r="G59" s="245"/>
      <c r="H59" s="247"/>
      <c r="I59" s="247"/>
      <c r="J59" s="247"/>
      <c r="K59" s="247"/>
      <c r="L59" s="247"/>
      <c r="M59" s="247"/>
      <c r="N59" s="247"/>
      <c r="O59" s="247"/>
      <c r="P59" s="247"/>
      <c r="Q59" s="247"/>
      <c r="R59" s="247">
        <v>6</v>
      </c>
      <c r="S59" s="247"/>
      <c r="T59" s="247"/>
      <c r="U59" s="247"/>
      <c r="V59" s="247"/>
      <c r="W59" s="247"/>
      <c r="X59" s="247">
        <v>7</v>
      </c>
      <c r="Y59" s="247"/>
      <c r="Z59" s="247"/>
      <c r="AA59" s="247"/>
      <c r="AB59" s="247"/>
      <c r="AC59" s="247"/>
      <c r="AD59" s="247">
        <v>8</v>
      </c>
      <c r="AE59" s="247"/>
      <c r="AF59" s="247"/>
      <c r="AG59" s="248"/>
      <c r="AH59" s="248"/>
      <c r="AI59" s="248"/>
      <c r="AJ59" s="248">
        <v>9</v>
      </c>
      <c r="AK59" s="249"/>
      <c r="AL59" s="249"/>
      <c r="AM59" s="161"/>
    </row>
    <row r="60" spans="1:40" s="162" customFormat="1" ht="15" customHeight="1">
      <c r="A60" s="162" t="s">
        <v>375</v>
      </c>
      <c r="B60" s="250"/>
      <c r="C60" s="250"/>
      <c r="D60" s="250"/>
      <c r="E60" s="250"/>
      <c r="F60" s="250"/>
      <c r="G60" s="250"/>
      <c r="H60" s="218"/>
      <c r="I60" s="218"/>
      <c r="J60" s="218"/>
      <c r="K60" s="218"/>
      <c r="L60" s="218"/>
      <c r="M60" s="218"/>
      <c r="N60" s="218"/>
      <c r="O60" s="218"/>
      <c r="P60" s="218"/>
      <c r="Q60" s="218"/>
      <c r="R60" s="218"/>
      <c r="S60" s="218"/>
      <c r="T60" s="218"/>
      <c r="U60" s="218"/>
      <c r="V60" s="218"/>
      <c r="W60" s="218"/>
      <c r="X60" s="218"/>
      <c r="Y60" s="218"/>
      <c r="Z60" s="218"/>
      <c r="AA60" s="218"/>
      <c r="AB60" s="218"/>
      <c r="AC60" s="218"/>
      <c r="AD60" s="218"/>
      <c r="AE60" s="218"/>
      <c r="AF60" s="218"/>
      <c r="AG60" s="218"/>
      <c r="AH60" s="218"/>
      <c r="AI60" s="218"/>
      <c r="AJ60" s="218"/>
      <c r="AK60" s="218"/>
      <c r="AL60" s="218"/>
      <c r="AM60" s="218"/>
    </row>
    <row r="61" spans="1:40" s="162" customFormat="1" ht="15" customHeight="1">
      <c r="A61" s="162" t="s">
        <v>376</v>
      </c>
      <c r="B61" s="250"/>
      <c r="C61" s="250"/>
      <c r="D61" s="250"/>
      <c r="E61" s="250"/>
      <c r="F61" s="250"/>
      <c r="G61" s="250"/>
      <c r="H61" s="218"/>
      <c r="I61" s="218"/>
      <c r="J61" s="218"/>
      <c r="K61" s="218"/>
      <c r="L61" s="218"/>
      <c r="M61" s="218"/>
      <c r="N61" s="218"/>
      <c r="O61" s="218"/>
      <c r="P61" s="218"/>
      <c r="Q61" s="218"/>
      <c r="R61" s="218"/>
      <c r="S61" s="218"/>
      <c r="T61" s="218"/>
      <c r="U61" s="218"/>
      <c r="V61" s="218"/>
      <c r="W61" s="218"/>
      <c r="X61" s="218"/>
      <c r="Y61" s="218"/>
      <c r="Z61" s="218"/>
      <c r="AA61" s="218"/>
      <c r="AB61" s="218"/>
      <c r="AC61" s="218"/>
      <c r="AD61" s="218"/>
      <c r="AE61" s="218"/>
      <c r="AF61" s="218"/>
      <c r="AG61" s="218"/>
      <c r="AH61" s="218"/>
      <c r="AI61" s="218"/>
      <c r="AJ61" s="218"/>
      <c r="AK61" s="218"/>
      <c r="AL61" s="218"/>
      <c r="AM61" s="218"/>
    </row>
    <row r="62" spans="1:40" s="162" customFormat="1" ht="15" customHeight="1">
      <c r="A62" s="162" t="s">
        <v>377</v>
      </c>
      <c r="B62" s="250"/>
      <c r="C62" s="250"/>
      <c r="D62" s="250"/>
      <c r="E62" s="250"/>
      <c r="F62" s="250"/>
      <c r="G62" s="250"/>
      <c r="H62" s="218"/>
      <c r="I62" s="218"/>
      <c r="J62" s="218"/>
      <c r="K62" s="218"/>
      <c r="L62" s="218"/>
      <c r="M62" s="218"/>
      <c r="N62" s="218"/>
      <c r="O62" s="218"/>
      <c r="P62" s="218"/>
      <c r="Q62" s="218"/>
      <c r="R62" s="218"/>
      <c r="S62" s="218"/>
      <c r="T62" s="218"/>
      <c r="U62" s="218"/>
      <c r="V62" s="218"/>
      <c r="W62" s="218"/>
      <c r="X62" s="218"/>
      <c r="Y62" s="218"/>
      <c r="Z62" s="218"/>
      <c r="AA62" s="218"/>
      <c r="AB62" s="218"/>
      <c r="AC62" s="218"/>
      <c r="AD62" s="218"/>
      <c r="AE62" s="218"/>
      <c r="AF62" s="218"/>
      <c r="AG62" s="218"/>
      <c r="AH62" s="218"/>
      <c r="AI62" s="218"/>
      <c r="AJ62" s="218"/>
      <c r="AK62" s="218"/>
      <c r="AL62" s="218"/>
      <c r="AM62" s="218"/>
    </row>
    <row r="63" spans="1:40" s="162" customFormat="1" ht="15" customHeight="1">
      <c r="A63" s="162" t="s">
        <v>378</v>
      </c>
      <c r="B63" s="250"/>
      <c r="C63" s="250"/>
      <c r="D63" s="250"/>
      <c r="E63" s="250"/>
      <c r="F63" s="250"/>
      <c r="G63" s="250"/>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row>
    <row r="64" spans="1:40" ht="15" customHeight="1">
      <c r="A64" s="162" t="s">
        <v>379</v>
      </c>
      <c r="B64" s="163"/>
      <c r="C64" s="162"/>
      <c r="D64" s="162"/>
      <c r="E64" s="162"/>
      <c r="F64" s="162"/>
      <c r="G64" s="162"/>
    </row>
    <row r="65" spans="1:7" ht="15" customHeight="1">
      <c r="A65" s="162" t="s">
        <v>380</v>
      </c>
      <c r="B65" s="163"/>
      <c r="C65" s="162"/>
      <c r="D65" s="162"/>
      <c r="E65" s="162"/>
      <c r="F65" s="162"/>
      <c r="G65" s="162"/>
    </row>
    <row r="66" spans="1:7" ht="15" customHeight="1">
      <c r="A66" s="162"/>
      <c r="B66" s="229" t="s">
        <v>381</v>
      </c>
      <c r="C66" s="573" t="s">
        <v>382</v>
      </c>
      <c r="D66" s="573"/>
      <c r="E66" s="573"/>
      <c r="F66" s="162"/>
      <c r="G66" s="162"/>
    </row>
    <row r="67" spans="1:7" ht="15" customHeight="1">
      <c r="A67" s="162"/>
      <c r="B67" s="251" t="s">
        <v>383</v>
      </c>
      <c r="C67" s="567" t="s">
        <v>384</v>
      </c>
      <c r="D67" s="567"/>
      <c r="E67" s="567"/>
      <c r="F67" s="162"/>
      <c r="G67" s="162"/>
    </row>
    <row r="68" spans="1:7" ht="15" customHeight="1">
      <c r="A68" s="162"/>
      <c r="B68" s="251" t="s">
        <v>385</v>
      </c>
      <c r="C68" s="567" t="s">
        <v>386</v>
      </c>
      <c r="D68" s="567"/>
      <c r="E68" s="567"/>
      <c r="F68" s="162"/>
      <c r="G68" s="162"/>
    </row>
    <row r="69" spans="1:7" ht="15" customHeight="1">
      <c r="A69" s="162"/>
      <c r="B69" s="251" t="s">
        <v>387</v>
      </c>
      <c r="C69" s="567" t="s">
        <v>388</v>
      </c>
      <c r="D69" s="567"/>
      <c r="E69" s="567"/>
      <c r="F69" s="162"/>
      <c r="G69" s="162"/>
    </row>
    <row r="70" spans="1:7" ht="15" customHeight="1">
      <c r="A70" s="162"/>
      <c r="B70" s="251" t="s">
        <v>389</v>
      </c>
      <c r="C70" s="567" t="s">
        <v>390</v>
      </c>
      <c r="D70" s="567"/>
      <c r="E70" s="567"/>
      <c r="F70" s="162"/>
      <c r="G70" s="162"/>
    </row>
    <row r="71" spans="1:7" ht="15" customHeight="1">
      <c r="A71" s="162"/>
      <c r="B71" s="162" t="s">
        <v>391</v>
      </c>
      <c r="C71" s="162"/>
      <c r="D71" s="162"/>
      <c r="E71" s="162"/>
      <c r="F71" s="162"/>
      <c r="G71" s="162"/>
    </row>
    <row r="72" spans="1:7" ht="15" customHeight="1">
      <c r="A72" s="162"/>
      <c r="B72" s="162" t="s">
        <v>392</v>
      </c>
      <c r="C72" s="162"/>
      <c r="D72" s="162"/>
      <c r="E72" s="162"/>
      <c r="F72" s="162"/>
      <c r="G72" s="162"/>
    </row>
    <row r="73" spans="1:7" ht="15" customHeight="1">
      <c r="A73" s="162"/>
      <c r="B73" s="162" t="s">
        <v>393</v>
      </c>
      <c r="C73" s="162"/>
      <c r="D73" s="162"/>
      <c r="E73" s="162"/>
      <c r="F73" s="162"/>
      <c r="G73" s="162"/>
    </row>
    <row r="74" spans="1:7" ht="15" customHeight="1">
      <c r="A74" s="162" t="s">
        <v>394</v>
      </c>
      <c r="B74" s="163"/>
      <c r="C74" s="162"/>
      <c r="D74" s="162"/>
      <c r="E74" s="162"/>
      <c r="F74" s="162"/>
      <c r="G74" s="162"/>
    </row>
    <row r="75" spans="1:7" ht="15" customHeight="1">
      <c r="A75" s="162" t="s">
        <v>395</v>
      </c>
      <c r="B75" s="163"/>
      <c r="C75" s="162"/>
      <c r="D75" s="162"/>
      <c r="E75" s="162"/>
      <c r="F75" s="162"/>
      <c r="G75" s="162"/>
    </row>
    <row r="76" spans="1:7" ht="15" customHeight="1">
      <c r="A76" s="162" t="s">
        <v>396</v>
      </c>
      <c r="B76" s="163"/>
      <c r="C76" s="162"/>
      <c r="D76" s="162"/>
      <c r="E76" s="162"/>
      <c r="F76" s="162"/>
      <c r="G76" s="162"/>
    </row>
    <row r="77" spans="1:7" ht="15" customHeight="1">
      <c r="A77" s="162" t="s">
        <v>397</v>
      </c>
      <c r="B77" s="163"/>
      <c r="C77" s="162"/>
      <c r="D77" s="162"/>
      <c r="E77" s="162"/>
      <c r="F77" s="162"/>
      <c r="G77" s="162"/>
    </row>
    <row r="78" spans="1:7" ht="15" customHeight="1">
      <c r="A78" s="162" t="s">
        <v>398</v>
      </c>
      <c r="B78" s="163"/>
      <c r="C78" s="162"/>
      <c r="D78" s="162"/>
      <c r="E78" s="162"/>
      <c r="F78" s="162"/>
      <c r="G78" s="162"/>
    </row>
    <row r="79" spans="1:7" ht="15" customHeight="1">
      <c r="A79" s="162" t="s">
        <v>399</v>
      </c>
      <c r="B79" s="163"/>
      <c r="C79" s="162"/>
      <c r="D79" s="162"/>
      <c r="E79" s="162"/>
      <c r="F79" s="162"/>
      <c r="G79" s="162"/>
    </row>
    <row r="80" spans="1:7" ht="15" customHeight="1">
      <c r="A80" s="162"/>
      <c r="B80" s="162" t="s">
        <v>400</v>
      </c>
      <c r="C80" s="162"/>
      <c r="D80" s="162"/>
      <c r="E80" s="162"/>
      <c r="F80" s="162"/>
      <c r="G80" s="162"/>
    </row>
    <row r="81" spans="1:7" ht="15" customHeight="1">
      <c r="A81" s="162"/>
      <c r="B81" s="162" t="s">
        <v>401</v>
      </c>
      <c r="C81" s="162"/>
      <c r="D81" s="162"/>
      <c r="E81" s="162"/>
      <c r="F81" s="162"/>
      <c r="G81" s="162"/>
    </row>
    <row r="82" spans="1:7" ht="15" customHeight="1">
      <c r="A82" s="162" t="s">
        <v>402</v>
      </c>
      <c r="B82" s="163"/>
      <c r="C82" s="162"/>
      <c r="D82" s="162"/>
      <c r="E82" s="162"/>
      <c r="F82" s="162"/>
      <c r="G82" s="162"/>
    </row>
    <row r="83" spans="1:7" ht="15" customHeight="1">
      <c r="A83" s="162" t="s">
        <v>403</v>
      </c>
      <c r="B83" s="163"/>
      <c r="C83" s="162"/>
      <c r="D83" s="162"/>
      <c r="E83" s="162"/>
      <c r="F83" s="162"/>
      <c r="G83" s="162"/>
    </row>
    <row r="84" spans="1:7" ht="15" customHeight="1">
      <c r="A84" s="162" t="s">
        <v>404</v>
      </c>
      <c r="B84" s="163"/>
      <c r="C84" s="162"/>
      <c r="D84" s="162"/>
      <c r="E84" s="162"/>
      <c r="F84" s="162"/>
      <c r="G84" s="162"/>
    </row>
    <row r="85" spans="1:7" ht="15" customHeight="1">
      <c r="A85" s="162" t="s">
        <v>405</v>
      </c>
      <c r="B85" s="163"/>
      <c r="C85" s="162"/>
      <c r="D85" s="162"/>
      <c r="E85" s="162"/>
      <c r="F85" s="162"/>
      <c r="G85" s="162"/>
    </row>
    <row r="86" spans="1:7" ht="15" customHeight="1">
      <c r="A86" s="162" t="s">
        <v>406</v>
      </c>
      <c r="B86" s="163"/>
      <c r="C86" s="162"/>
      <c r="D86" s="162"/>
      <c r="E86" s="162"/>
      <c r="F86" s="162"/>
      <c r="G86" s="162"/>
    </row>
    <row r="87" spans="1:7" ht="15" customHeight="1">
      <c r="A87" s="162" t="s">
        <v>407</v>
      </c>
      <c r="B87" s="163"/>
      <c r="C87" s="162"/>
      <c r="D87" s="162"/>
      <c r="E87" s="162"/>
      <c r="F87" s="162"/>
      <c r="G87" s="162"/>
    </row>
    <row r="88" spans="1:7" ht="15" customHeight="1">
      <c r="A88" s="162" t="s">
        <v>408</v>
      </c>
      <c r="B88" s="163"/>
      <c r="C88" s="162"/>
      <c r="D88" s="162"/>
      <c r="E88" s="162"/>
      <c r="F88" s="162"/>
      <c r="G88" s="162"/>
    </row>
    <row r="89" spans="1:7" ht="15" customHeight="1">
      <c r="A89" s="162" t="s">
        <v>409</v>
      </c>
      <c r="B89" s="163"/>
      <c r="C89" s="162"/>
      <c r="D89" s="162"/>
      <c r="E89" s="162"/>
      <c r="F89" s="162"/>
      <c r="G89" s="162"/>
    </row>
  </sheetData>
  <mergeCells count="228">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40:C40"/>
    <mergeCell ref="F40:H40"/>
    <mergeCell ref="I40:K40"/>
    <mergeCell ref="L40:N40"/>
    <mergeCell ref="O40:Q40"/>
    <mergeCell ref="R40:T40"/>
    <mergeCell ref="AL38:AL46"/>
    <mergeCell ref="AM38:AM46"/>
    <mergeCell ref="A39:C39"/>
    <mergeCell ref="F39:H39"/>
    <mergeCell ref="I39:K39"/>
    <mergeCell ref="L39:N39"/>
    <mergeCell ref="O39:Q39"/>
    <mergeCell ref="R39:T39"/>
    <mergeCell ref="U39:W39"/>
    <mergeCell ref="X39:Z39"/>
    <mergeCell ref="U38:W38"/>
    <mergeCell ref="X38:Z38"/>
    <mergeCell ref="AA38:AC38"/>
    <mergeCell ref="AD38:AF38"/>
    <mergeCell ref="AG38:AI38"/>
    <mergeCell ref="AJ38:AK38"/>
    <mergeCell ref="A38:C38"/>
    <mergeCell ref="F38:H38"/>
    <mergeCell ref="U40:W40"/>
    <mergeCell ref="X40:Z40"/>
    <mergeCell ref="AA40:AC40"/>
    <mergeCell ref="AD40:AF40"/>
    <mergeCell ref="AG40:AI40"/>
    <mergeCell ref="AJ40:AK40"/>
    <mergeCell ref="AA39:AC39"/>
    <mergeCell ref="AD39:AF39"/>
    <mergeCell ref="AG39:AI39"/>
    <mergeCell ref="AJ39:AK39"/>
    <mergeCell ref="U41:W41"/>
    <mergeCell ref="X41:Z41"/>
    <mergeCell ref="AA41:AC41"/>
    <mergeCell ref="AD41:AF41"/>
    <mergeCell ref="AG41:AI41"/>
    <mergeCell ref="AJ41:AK41"/>
    <mergeCell ref="A41:C41"/>
    <mergeCell ref="F41:H41"/>
    <mergeCell ref="I41:K41"/>
    <mergeCell ref="L41:N41"/>
    <mergeCell ref="O41:Q41"/>
    <mergeCell ref="R41:T41"/>
    <mergeCell ref="U42:W42"/>
    <mergeCell ref="X42:Z42"/>
    <mergeCell ref="AA42:AC42"/>
    <mergeCell ref="AD42:AF42"/>
    <mergeCell ref="AG42:AI42"/>
    <mergeCell ref="AJ42:AK42"/>
    <mergeCell ref="A42:C42"/>
    <mergeCell ref="F42:H42"/>
    <mergeCell ref="I42:K42"/>
    <mergeCell ref="L42:N42"/>
    <mergeCell ref="O42:Q42"/>
    <mergeCell ref="R42:T42"/>
    <mergeCell ref="U43:W43"/>
    <mergeCell ref="X43:Z43"/>
    <mergeCell ref="AA43:AC43"/>
    <mergeCell ref="AD43:AF43"/>
    <mergeCell ref="AG43:AI43"/>
    <mergeCell ref="AJ43:AK43"/>
    <mergeCell ref="A43:C43"/>
    <mergeCell ref="F43:H43"/>
    <mergeCell ref="I43:K43"/>
    <mergeCell ref="L43:N43"/>
    <mergeCell ref="O43:Q43"/>
    <mergeCell ref="R43:T43"/>
    <mergeCell ref="X44:Z44"/>
    <mergeCell ref="AA44:AC44"/>
    <mergeCell ref="AD44:AF44"/>
    <mergeCell ref="AG44:AI44"/>
    <mergeCell ref="AJ44:AK44"/>
    <mergeCell ref="B45:C45"/>
    <mergeCell ref="F45:H45"/>
    <mergeCell ref="I45:K45"/>
    <mergeCell ref="L45:N45"/>
    <mergeCell ref="O45:Q45"/>
    <mergeCell ref="F44:H44"/>
    <mergeCell ref="I44:K44"/>
    <mergeCell ref="L44:N44"/>
    <mergeCell ref="O44:Q44"/>
    <mergeCell ref="R44:T44"/>
    <mergeCell ref="U44:W44"/>
    <mergeCell ref="AD46:AF46"/>
    <mergeCell ref="AG46:AI46"/>
    <mergeCell ref="AJ46:AK46"/>
    <mergeCell ref="A50:B50"/>
    <mergeCell ref="C50:D50"/>
    <mergeCell ref="E50:H50"/>
    <mergeCell ref="AJ45:AK45"/>
    <mergeCell ref="A46:C46"/>
    <mergeCell ref="F46:H46"/>
    <mergeCell ref="I46:K46"/>
    <mergeCell ref="L46:N46"/>
    <mergeCell ref="O46:Q46"/>
    <mergeCell ref="R46:T46"/>
    <mergeCell ref="U46:W46"/>
    <mergeCell ref="X46:Z46"/>
    <mergeCell ref="AA46:AC46"/>
    <mergeCell ref="R45:T45"/>
    <mergeCell ref="U45:W45"/>
    <mergeCell ref="X45:Z45"/>
    <mergeCell ref="AA45:AC45"/>
    <mergeCell ref="AD45:AF45"/>
    <mergeCell ref="AG45:AI45"/>
    <mergeCell ref="AL53:AM53"/>
    <mergeCell ref="F54:H54"/>
    <mergeCell ref="I54:K54"/>
    <mergeCell ref="L54:N54"/>
    <mergeCell ref="O54:Q54"/>
    <mergeCell ref="R54:T54"/>
    <mergeCell ref="A51:B51"/>
    <mergeCell ref="C51:D51"/>
    <mergeCell ref="E51:H51"/>
    <mergeCell ref="C53:D53"/>
    <mergeCell ref="E53:H53"/>
    <mergeCell ref="I53:N53"/>
    <mergeCell ref="U54:W54"/>
    <mergeCell ref="X54:Z54"/>
    <mergeCell ref="AA54:AC54"/>
    <mergeCell ref="AD54:AF54"/>
    <mergeCell ref="AG54:AI54"/>
    <mergeCell ref="AJ54:AK54"/>
    <mergeCell ref="O53:T53"/>
    <mergeCell ref="U53:Z53"/>
    <mergeCell ref="AA53:AF53"/>
    <mergeCell ref="AG53:AK53"/>
    <mergeCell ref="F56:H56"/>
    <mergeCell ref="I56:K56"/>
    <mergeCell ref="L56:N56"/>
    <mergeCell ref="O56:Q56"/>
    <mergeCell ref="R56:T56"/>
    <mergeCell ref="F55:H55"/>
    <mergeCell ref="I55:K55"/>
    <mergeCell ref="L55:N55"/>
    <mergeCell ref="O55:Q55"/>
    <mergeCell ref="R55:T55"/>
    <mergeCell ref="U56:W56"/>
    <mergeCell ref="X56:Z56"/>
    <mergeCell ref="AA56:AC56"/>
    <mergeCell ref="AD56:AF56"/>
    <mergeCell ref="AG56:AI56"/>
    <mergeCell ref="AJ56:AK56"/>
    <mergeCell ref="X55:Z55"/>
    <mergeCell ref="AA55:AC55"/>
    <mergeCell ref="AD55:AF55"/>
    <mergeCell ref="AG55:AI55"/>
    <mergeCell ref="AJ55:AK55"/>
    <mergeCell ref="U55:W55"/>
    <mergeCell ref="C70:E70"/>
    <mergeCell ref="AG57:AK57"/>
    <mergeCell ref="AL57:AM57"/>
    <mergeCell ref="C66:E66"/>
    <mergeCell ref="C67:E67"/>
    <mergeCell ref="C68:E68"/>
    <mergeCell ref="C69:E69"/>
    <mergeCell ref="C57:D57"/>
    <mergeCell ref="E57:H57"/>
    <mergeCell ref="I57:N57"/>
    <mergeCell ref="O57:T57"/>
    <mergeCell ref="U57:Z57"/>
    <mergeCell ref="AA57:AF57"/>
  </mergeCells>
  <phoneticPr fontId="4"/>
  <dataValidations count="7">
    <dataValidation allowBlank="1" showInputMessage="1" sqref="B11:B12" xr:uid="{88CF997D-71A7-4DB9-B356-D9AFA17F1D87}"/>
    <dataValidation type="list" allowBlank="1" showInputMessage="1" sqref="B13:B30" xr:uid="{2F94E584-AFED-4746-AD93-DF5F9E1923EA}">
      <formula1>INDIRECT($AK$1)</formula1>
    </dataValidation>
    <dataValidation type="list" allowBlank="1" showInputMessage="1" showErrorMessage="1" sqref="AK3:AN3" xr:uid="{B6327ACE-FCAE-4FBD-B194-9101D5FE2115}">
      <formula1>"４週,歴月"</formula1>
    </dataValidation>
    <dataValidation type="list" allowBlank="1" showInputMessage="1" showErrorMessage="1" sqref="AK4:AN4" xr:uid="{D1255440-3CCA-4B05-B35F-DC506F85935F}">
      <formula1>"予定,実績"</formula1>
    </dataValidation>
    <dataValidation type="whole" operator="greaterThanOrEqual" allowBlank="1" showInputMessage="1" showErrorMessage="1" sqref="D38:F46 I38:I46 AD38:AD46 AA38:AA46 X38:X46 U38:U46 R38:R46 O38:O46 L38:L46 AG38:AG46" xr:uid="{79E542B8-9839-41BB-B561-AD05C0A69D33}">
      <formula1>0</formula1>
    </dataValidation>
    <dataValidation operator="greaterThanOrEqual" allowBlank="1" showInputMessage="1" showErrorMessage="1" sqref="I47:I49 AL38:AM45 L47:L49 AJ38:AJ46" xr:uid="{0C93C95B-DD96-4AE3-8DFC-EE70B40C0FB0}"/>
    <dataValidation type="list" allowBlank="1" showInputMessage="1" showErrorMessage="1" sqref="C11:C30" xr:uid="{549121FF-D527-4E6D-9D50-9ED78BAB7E58}">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65" fitToWidth="0" fitToHeight="0" orientation="landscape" r:id="rId1"/>
  <headerFooter alignWithMargins="0"/>
  <rowBreaks count="1" manualBreakCount="1">
    <brk id="35"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99805-847A-46EF-94CE-D03DA048B90D}">
  <dimension ref="A1:AN66"/>
  <sheetViews>
    <sheetView showGridLines="0" view="pageBreakPreview" zoomScaleNormal="100" zoomScaleSheetLayoutView="100" workbookViewId="0"/>
  </sheetViews>
  <sheetFormatPr defaultColWidth="9.125" defaultRowHeight="21" customHeight="1"/>
  <cols>
    <col min="1" max="1" width="2.875" style="221" customWidth="1"/>
    <col min="2" max="2" width="16.125" style="216" customWidth="1"/>
    <col min="3" max="3" width="7.375" style="221" customWidth="1"/>
    <col min="4" max="5" width="8.5" style="221" customWidth="1"/>
    <col min="6" max="36" width="2.875" style="221" customWidth="1"/>
    <col min="37" max="37" width="7.375" style="221" customWidth="1"/>
    <col min="38" max="39" width="8.5" style="221" customWidth="1"/>
    <col min="40" max="40" width="6.25" style="221" customWidth="1"/>
    <col min="41" max="16384" width="9.125" style="221"/>
  </cols>
  <sheetData>
    <row r="1" spans="1:40" ht="20.100000000000001" customHeight="1">
      <c r="A1" s="215" t="s">
        <v>552</v>
      </c>
      <c r="C1" s="217"/>
      <c r="D1" s="217"/>
      <c r="E1" s="217"/>
      <c r="F1" s="217"/>
      <c r="G1" s="217"/>
      <c r="H1" s="217"/>
      <c r="I1" s="217"/>
      <c r="J1" s="217"/>
      <c r="K1" s="217"/>
      <c r="L1" s="217"/>
      <c r="M1" s="217"/>
      <c r="N1" s="217"/>
      <c r="O1" s="217"/>
      <c r="P1" s="217"/>
      <c r="Q1" s="217"/>
      <c r="R1" s="217"/>
      <c r="S1" s="217"/>
      <c r="T1" s="217"/>
      <c r="U1" s="217"/>
      <c r="V1" s="217"/>
      <c r="W1" s="217"/>
      <c r="X1" s="218"/>
      <c r="Y1" s="218"/>
      <c r="Z1" s="161"/>
      <c r="AA1" s="161"/>
      <c r="AB1" s="161"/>
      <c r="AC1" s="161"/>
      <c r="AD1" s="219"/>
      <c r="AE1" s="219"/>
      <c r="AF1" s="219"/>
      <c r="AG1" s="219"/>
      <c r="AH1" s="219"/>
      <c r="AI1" s="220" t="s">
        <v>356</v>
      </c>
      <c r="AJ1" s="220"/>
      <c r="AK1" s="583" t="s">
        <v>484</v>
      </c>
      <c r="AL1" s="583"/>
      <c r="AM1" s="583"/>
      <c r="AN1" s="583"/>
    </row>
    <row r="2" spans="1:40" ht="18" customHeight="1">
      <c r="A2" s="161"/>
      <c r="B2" s="222"/>
      <c r="C2" s="222"/>
      <c r="D2" s="222"/>
      <c r="E2" s="222"/>
      <c r="F2" s="222"/>
      <c r="G2" s="222"/>
      <c r="H2" s="222"/>
      <c r="I2" s="222"/>
      <c r="J2" s="222"/>
      <c r="K2" s="222"/>
      <c r="L2" s="222"/>
      <c r="M2" s="584"/>
      <c r="N2" s="584"/>
      <c r="O2" s="584"/>
      <c r="P2" s="584"/>
      <c r="Q2" s="585" t="s">
        <v>154</v>
      </c>
      <c r="R2" s="585"/>
      <c r="S2" s="584">
        <v>4</v>
      </c>
      <c r="T2" s="584"/>
      <c r="U2" s="585" t="s">
        <v>275</v>
      </c>
      <c r="V2" s="585"/>
      <c r="W2" s="222"/>
      <c r="X2" s="222"/>
      <c r="Y2" s="222"/>
      <c r="Z2" s="161"/>
      <c r="AA2" s="161"/>
      <c r="AC2" s="220"/>
      <c r="AD2" s="222"/>
      <c r="AE2" s="222"/>
      <c r="AF2" s="222"/>
      <c r="AG2" s="222"/>
      <c r="AH2" s="222"/>
      <c r="AI2" s="220" t="s">
        <v>357</v>
      </c>
      <c r="AJ2" s="220"/>
      <c r="AK2" s="586"/>
      <c r="AL2" s="586"/>
      <c r="AM2" s="586"/>
      <c r="AN2" s="586"/>
    </row>
    <row r="3" spans="1:40" ht="18" customHeight="1">
      <c r="A3" s="223"/>
      <c r="B3" s="223"/>
      <c r="C3" s="223"/>
      <c r="D3" s="223"/>
      <c r="E3" s="223"/>
      <c r="F3" s="223"/>
      <c r="G3" s="223"/>
      <c r="H3" s="223"/>
      <c r="I3" s="223"/>
      <c r="J3" s="223"/>
      <c r="K3" s="223"/>
      <c r="L3" s="223"/>
      <c r="M3" s="223"/>
      <c r="N3" s="223"/>
      <c r="O3" s="223"/>
      <c r="P3" s="223"/>
      <c r="Q3" s="223"/>
      <c r="R3" s="223"/>
      <c r="S3" s="223"/>
      <c r="T3" s="223"/>
      <c r="U3" s="223"/>
      <c r="V3" s="223"/>
      <c r="W3" s="223"/>
      <c r="Y3" s="224"/>
      <c r="Z3" s="224"/>
      <c r="AA3" s="224"/>
      <c r="AB3" s="161"/>
      <c r="AC3" s="224"/>
      <c r="AD3" s="224"/>
      <c r="AE3" s="224"/>
      <c r="AF3" s="224"/>
      <c r="AG3" s="224"/>
      <c r="AH3" s="224"/>
      <c r="AI3" s="225" t="s">
        <v>358</v>
      </c>
      <c r="AJ3" s="220"/>
      <c r="AK3" s="576"/>
      <c r="AL3" s="576"/>
      <c r="AM3" s="576"/>
      <c r="AN3" s="576"/>
    </row>
    <row r="4" spans="1:40" ht="18" customHeight="1">
      <c r="A4" s="223"/>
      <c r="B4" s="223"/>
      <c r="C4" s="223"/>
      <c r="D4" s="223"/>
      <c r="E4" s="223"/>
      <c r="F4" s="223"/>
      <c r="G4" s="223"/>
      <c r="H4" s="223"/>
      <c r="I4" s="223"/>
      <c r="J4" s="223"/>
      <c r="K4" s="223"/>
      <c r="L4" s="223"/>
      <c r="M4" s="223"/>
      <c r="N4" s="223"/>
      <c r="O4" s="223"/>
      <c r="P4" s="223"/>
      <c r="Q4" s="223"/>
      <c r="R4" s="223"/>
      <c r="S4" s="223"/>
      <c r="T4" s="223"/>
      <c r="U4" s="223"/>
      <c r="V4" s="223"/>
      <c r="W4" s="223"/>
      <c r="Y4" s="224"/>
      <c r="Z4" s="224"/>
      <c r="AA4" s="224"/>
      <c r="AB4" s="161"/>
      <c r="AC4" s="224"/>
      <c r="AD4" s="224"/>
      <c r="AE4" s="224"/>
      <c r="AF4" s="224"/>
      <c r="AG4" s="224"/>
      <c r="AH4" s="224"/>
      <c r="AI4" s="225" t="s">
        <v>359</v>
      </c>
      <c r="AJ4" s="220"/>
      <c r="AK4" s="576"/>
      <c r="AL4" s="576"/>
      <c r="AM4" s="576"/>
      <c r="AN4" s="576"/>
    </row>
    <row r="5" spans="1:40" ht="18" customHeight="1">
      <c r="A5" s="223"/>
      <c r="B5" s="223"/>
      <c r="C5" s="223"/>
      <c r="D5" s="223"/>
      <c r="E5" s="223"/>
      <c r="F5" s="223"/>
      <c r="G5" s="223"/>
      <c r="H5" s="223"/>
      <c r="I5" s="223"/>
      <c r="J5" s="223"/>
      <c r="K5" s="223"/>
      <c r="L5" s="223"/>
      <c r="M5" s="223"/>
      <c r="N5" s="223"/>
      <c r="O5" s="223"/>
      <c r="P5" s="223"/>
      <c r="Q5" s="223"/>
      <c r="R5" s="223"/>
      <c r="S5" s="223"/>
      <c r="U5" s="223"/>
      <c r="V5" s="223"/>
      <c r="W5" s="223"/>
      <c r="Y5" s="224"/>
      <c r="Z5" s="224"/>
      <c r="AA5" s="224"/>
      <c r="AB5" s="161"/>
      <c r="AC5" s="224"/>
      <c r="AD5" s="224"/>
      <c r="AE5" s="224"/>
      <c r="AF5" s="224"/>
      <c r="AG5" s="225" t="s">
        <v>360</v>
      </c>
      <c r="AH5" s="629"/>
      <c r="AI5" s="629"/>
      <c r="AJ5" s="629"/>
      <c r="AK5" s="224" t="s">
        <v>361</v>
      </c>
      <c r="AL5" s="252"/>
      <c r="AM5" s="224" t="s">
        <v>362</v>
      </c>
      <c r="AN5" s="161"/>
    </row>
    <row r="6" spans="1:40" ht="9.9499999999999993" customHeight="1">
      <c r="A6" s="161"/>
      <c r="B6" s="227"/>
      <c r="C6" s="227"/>
      <c r="D6" s="227"/>
      <c r="E6" s="227"/>
      <c r="F6" s="227"/>
      <c r="G6" s="227"/>
      <c r="H6" s="227"/>
      <c r="I6" s="227"/>
      <c r="J6" s="227"/>
      <c r="K6" s="227"/>
      <c r="L6" s="227"/>
      <c r="M6" s="227"/>
      <c r="N6" s="227"/>
      <c r="O6" s="227"/>
      <c r="P6" s="227"/>
      <c r="Q6" s="227"/>
      <c r="R6" s="227"/>
      <c r="S6" s="227"/>
      <c r="T6" s="227"/>
      <c r="U6" s="227"/>
      <c r="V6" s="227"/>
      <c r="W6" s="227"/>
      <c r="X6" s="222"/>
      <c r="Y6" s="222"/>
      <c r="Z6" s="222"/>
      <c r="AA6" s="222"/>
      <c r="AB6" s="222"/>
      <c r="AC6" s="222"/>
      <c r="AD6" s="222"/>
      <c r="AE6" s="222"/>
      <c r="AF6" s="222"/>
      <c r="AG6" s="222"/>
      <c r="AH6" s="222"/>
      <c r="AI6" s="222"/>
      <c r="AJ6" s="222"/>
      <c r="AK6" s="222"/>
      <c r="AL6" s="222"/>
      <c r="AM6" s="161"/>
      <c r="AN6" s="161"/>
    </row>
    <row r="7" spans="1:40" ht="15" customHeight="1">
      <c r="A7" s="571" t="s">
        <v>363</v>
      </c>
      <c r="B7" s="625" t="s">
        <v>364</v>
      </c>
      <c r="C7" s="578" t="s">
        <v>365</v>
      </c>
      <c r="D7" s="573" t="s">
        <v>366</v>
      </c>
      <c r="E7" s="569" t="s">
        <v>367</v>
      </c>
      <c r="F7" s="581" t="s">
        <v>368</v>
      </c>
      <c r="G7" s="581"/>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1"/>
      <c r="AG7" s="581"/>
      <c r="AH7" s="581"/>
      <c r="AI7" s="581"/>
      <c r="AJ7" s="581"/>
      <c r="AK7" s="582" t="s">
        <v>369</v>
      </c>
      <c r="AL7" s="574" t="s">
        <v>370</v>
      </c>
      <c r="AM7" s="575" t="s">
        <v>371</v>
      </c>
      <c r="AN7" s="575"/>
    </row>
    <row r="8" spans="1:40" ht="15" customHeight="1">
      <c r="A8" s="571"/>
      <c r="B8" s="626"/>
      <c r="C8" s="579"/>
      <c r="D8" s="573"/>
      <c r="E8" s="569"/>
      <c r="F8" s="573" t="s">
        <v>216</v>
      </c>
      <c r="G8" s="573"/>
      <c r="H8" s="573"/>
      <c r="I8" s="573"/>
      <c r="J8" s="573"/>
      <c r="K8" s="573"/>
      <c r="L8" s="573"/>
      <c r="M8" s="573" t="s">
        <v>217</v>
      </c>
      <c r="N8" s="573"/>
      <c r="O8" s="573"/>
      <c r="P8" s="573"/>
      <c r="Q8" s="573"/>
      <c r="R8" s="573"/>
      <c r="S8" s="573"/>
      <c r="T8" s="573" t="s">
        <v>218</v>
      </c>
      <c r="U8" s="573"/>
      <c r="V8" s="573"/>
      <c r="W8" s="573"/>
      <c r="X8" s="573"/>
      <c r="Y8" s="573"/>
      <c r="Z8" s="573"/>
      <c r="AA8" s="573" t="s">
        <v>219</v>
      </c>
      <c r="AB8" s="573"/>
      <c r="AC8" s="573"/>
      <c r="AD8" s="573"/>
      <c r="AE8" s="573"/>
      <c r="AF8" s="573"/>
      <c r="AG8" s="573"/>
      <c r="AH8" s="573" t="s">
        <v>372</v>
      </c>
      <c r="AI8" s="573"/>
      <c r="AJ8" s="573"/>
      <c r="AK8" s="582"/>
      <c r="AL8" s="574"/>
      <c r="AM8" s="575"/>
      <c r="AN8" s="575"/>
    </row>
    <row r="9" spans="1:40" ht="15" customHeight="1">
      <c r="A9" s="571"/>
      <c r="B9" s="627" t="s">
        <v>411</v>
      </c>
      <c r="C9" s="579"/>
      <c r="D9" s="573"/>
      <c r="E9" s="569"/>
      <c r="F9" s="231">
        <f>DATE($M$2,$S$2,1)</f>
        <v>92</v>
      </c>
      <c r="G9" s="231">
        <f>DATE($M$2,$S$2,2)</f>
        <v>93</v>
      </c>
      <c r="H9" s="231">
        <f>DATE($M$2,$S$2,3)</f>
        <v>94</v>
      </c>
      <c r="I9" s="231">
        <f>DATE($M$2,$S$2,4)</f>
        <v>95</v>
      </c>
      <c r="J9" s="231">
        <f>DATE($M$2,$S$2,5)</f>
        <v>96</v>
      </c>
      <c r="K9" s="231">
        <f>DATE($M$2,$S$2,6)</f>
        <v>97</v>
      </c>
      <c r="L9" s="231">
        <f>DATE($M$2,$S$2,7)</f>
        <v>98</v>
      </c>
      <c r="M9" s="231">
        <f>DATE($M$2,$S$2,8)</f>
        <v>99</v>
      </c>
      <c r="N9" s="231">
        <f>DATE($M$2,$S$2,9)</f>
        <v>100</v>
      </c>
      <c r="O9" s="231">
        <f>DATE($M$2,$S$2,10)</f>
        <v>101</v>
      </c>
      <c r="P9" s="231">
        <f>DATE($M$2,$S$2,11)</f>
        <v>102</v>
      </c>
      <c r="Q9" s="231">
        <f>DATE($M$2,$S$2,12)</f>
        <v>103</v>
      </c>
      <c r="R9" s="231">
        <f>DATE($M$2,$S$2,13)</f>
        <v>104</v>
      </c>
      <c r="S9" s="231">
        <f>DATE($M$2,$S$2,14)</f>
        <v>105</v>
      </c>
      <c r="T9" s="231">
        <f>DATE($M$2,$S$2,15)</f>
        <v>106</v>
      </c>
      <c r="U9" s="231">
        <f>DATE($M$2,$S$2,16)</f>
        <v>107</v>
      </c>
      <c r="V9" s="231">
        <f>DATE($M$2,$S$2,17)</f>
        <v>108</v>
      </c>
      <c r="W9" s="231">
        <f>DATE($M$2,$S$2,18)</f>
        <v>109</v>
      </c>
      <c r="X9" s="231">
        <f>DATE($M$2,$S$2,19)</f>
        <v>110</v>
      </c>
      <c r="Y9" s="231">
        <f>DATE($M$2,$S$2,20)</f>
        <v>111</v>
      </c>
      <c r="Z9" s="231">
        <f>DATE($M$2,$S$2,21)</f>
        <v>112</v>
      </c>
      <c r="AA9" s="231">
        <f>DATE($M$2,$S$2,22)</f>
        <v>113</v>
      </c>
      <c r="AB9" s="231">
        <f>DATE($M$2,$S$2,23)</f>
        <v>114</v>
      </c>
      <c r="AC9" s="231">
        <f>DATE($M$2,$S$2,24)</f>
        <v>115</v>
      </c>
      <c r="AD9" s="231">
        <f>DATE($M$2,$S$2,25)</f>
        <v>116</v>
      </c>
      <c r="AE9" s="231">
        <f>DATE($M$2,$S$2,26)</f>
        <v>117</v>
      </c>
      <c r="AF9" s="231">
        <f>DATE($M$2,$S$2,27)</f>
        <v>118</v>
      </c>
      <c r="AG9" s="231">
        <f>DATE($M$2,$S$2,28)</f>
        <v>119</v>
      </c>
      <c r="AH9" s="231">
        <f>IF(DAY(EOMONTH(F9,0))&lt;29,"",DATE($M$2,$S$2,29))</f>
        <v>120</v>
      </c>
      <c r="AI9" s="231">
        <f>IF(DAY(EOMONTH(F9,0))&lt;30,"",DATE($M$2,$S$2,30))</f>
        <v>121</v>
      </c>
      <c r="AJ9" s="231" t="str">
        <f>IF(DAY(EOMONTH(F9,0))&lt;31,"",DATE($M$2,$S$2,31))</f>
        <v/>
      </c>
      <c r="AK9" s="582"/>
      <c r="AL9" s="574"/>
      <c r="AM9" s="575"/>
      <c r="AN9" s="575"/>
    </row>
    <row r="10" spans="1:40" ht="15" customHeight="1">
      <c r="A10" s="571"/>
      <c r="B10" s="628"/>
      <c r="C10" s="580"/>
      <c r="D10" s="573"/>
      <c r="E10" s="569"/>
      <c r="F10" s="232">
        <f>DATE($M$2,$S$2,1)</f>
        <v>92</v>
      </c>
      <c r="G10" s="232">
        <f>DATE($M$2,$S$2,2)</f>
        <v>93</v>
      </c>
      <c r="H10" s="232">
        <f>DATE($M$2,$S$2,3)</f>
        <v>94</v>
      </c>
      <c r="I10" s="232">
        <f>DATE($M$2,$S$2,4)</f>
        <v>95</v>
      </c>
      <c r="J10" s="232">
        <f>DATE($M$2,$S$2,5)</f>
        <v>96</v>
      </c>
      <c r="K10" s="232">
        <f>DATE($M$2,$S$2,6)</f>
        <v>97</v>
      </c>
      <c r="L10" s="232">
        <f>DATE($M$2,$S$2,7)</f>
        <v>98</v>
      </c>
      <c r="M10" s="232">
        <f>DATE($M$2,$S$2,8)</f>
        <v>99</v>
      </c>
      <c r="N10" s="232">
        <f>DATE($M$2,$S$2,9)</f>
        <v>100</v>
      </c>
      <c r="O10" s="232">
        <f>DATE($M$2,$S$2,10)</f>
        <v>101</v>
      </c>
      <c r="P10" s="232">
        <f>DATE($M$2,$S$2,11)</f>
        <v>102</v>
      </c>
      <c r="Q10" s="232">
        <f>DATE($M$2,$S$2,12)</f>
        <v>103</v>
      </c>
      <c r="R10" s="232">
        <f>DATE($M$2,$S$2,13)</f>
        <v>104</v>
      </c>
      <c r="S10" s="232">
        <f>DATE($M$2,$S$2,14)</f>
        <v>105</v>
      </c>
      <c r="T10" s="232">
        <f>DATE($M$2,$S$2,15)</f>
        <v>106</v>
      </c>
      <c r="U10" s="232">
        <f>DATE($M$2,$S$2,16)</f>
        <v>107</v>
      </c>
      <c r="V10" s="232">
        <f>DATE($M$2,$S$2,17)</f>
        <v>108</v>
      </c>
      <c r="W10" s="232">
        <f>DATE($M$2,$S$2,18)</f>
        <v>109</v>
      </c>
      <c r="X10" s="232">
        <f>DATE($M$2,$S$2,19)</f>
        <v>110</v>
      </c>
      <c r="Y10" s="232">
        <f>DATE($M$2,$S$2,20)</f>
        <v>111</v>
      </c>
      <c r="Z10" s="232">
        <f>DATE($M$2,$S$2,21)</f>
        <v>112</v>
      </c>
      <c r="AA10" s="232">
        <f>DATE($M$2,$S$2,22)</f>
        <v>113</v>
      </c>
      <c r="AB10" s="232">
        <f>DATE($M$2,$S$2,23)</f>
        <v>114</v>
      </c>
      <c r="AC10" s="232">
        <f>DATE($M$2,$S$2,24)</f>
        <v>115</v>
      </c>
      <c r="AD10" s="232">
        <f>DATE($M$2,$S$2,25)</f>
        <v>116</v>
      </c>
      <c r="AE10" s="232">
        <f>DATE($M$2,$S$2,26)</f>
        <v>117</v>
      </c>
      <c r="AF10" s="232">
        <f>DATE($M$2,$S$2,27)</f>
        <v>118</v>
      </c>
      <c r="AG10" s="232">
        <f>DATE($M$2,$S$2,28)</f>
        <v>119</v>
      </c>
      <c r="AH10" s="232">
        <f>IF(DAY(EOMONTH(F10,0))&lt;29,"",DATE($M$2,$S$2,29))</f>
        <v>120</v>
      </c>
      <c r="AI10" s="232">
        <f>IF(DAY(EOMONTH(F10,0))&lt;30,"",DATE($M$2,$S$2,30))</f>
        <v>121</v>
      </c>
      <c r="AJ10" s="232" t="str">
        <f>IF(DAY(EOMONTH(F10,0))&lt;31,"",DATE($M$2,$S$2,31))</f>
        <v/>
      </c>
      <c r="AK10" s="582"/>
      <c r="AL10" s="574"/>
      <c r="AM10" s="575"/>
      <c r="AN10" s="575"/>
    </row>
    <row r="11" spans="1:40" ht="18" customHeight="1">
      <c r="A11" s="228">
        <v>1</v>
      </c>
      <c r="B11" s="253" t="s">
        <v>412</v>
      </c>
      <c r="C11" s="234"/>
      <c r="D11" s="254"/>
      <c r="E11" s="255"/>
      <c r="F11" s="237"/>
      <c r="G11" s="237"/>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238">
        <f>+SUM(F11:AJ11)</f>
        <v>0</v>
      </c>
      <c r="AL11" s="239">
        <f>IF($AK$3="４週",AK11/4,AK11/(DAY(EOMONTH($F$9,0))/7))</f>
        <v>0</v>
      </c>
      <c r="AM11" s="568"/>
      <c r="AN11" s="568"/>
    </row>
    <row r="12" spans="1:40" ht="18" customHeight="1">
      <c r="A12" s="228">
        <v>2</v>
      </c>
      <c r="B12" s="253"/>
      <c r="C12" s="234"/>
      <c r="D12" s="254"/>
      <c r="E12" s="255"/>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8">
        <f t="shared" ref="AK12:AK32" si="0">+SUM(F12:AJ12)</f>
        <v>0</v>
      </c>
      <c r="AL12" s="239">
        <f t="shared" ref="AL12:AL30" si="1">IF($AK$3="４週",AK12/4,AK12/(DAY(EOMONTH($F$9,0))/7))</f>
        <v>0</v>
      </c>
      <c r="AM12" s="568"/>
      <c r="AN12" s="568"/>
    </row>
    <row r="13" spans="1:40" ht="16.5" customHeight="1">
      <c r="A13" s="228">
        <v>3</v>
      </c>
      <c r="B13" s="253"/>
      <c r="C13" s="234"/>
      <c r="D13" s="254"/>
      <c r="E13" s="255"/>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8">
        <f t="shared" si="0"/>
        <v>0</v>
      </c>
      <c r="AL13" s="239">
        <f t="shared" si="1"/>
        <v>0</v>
      </c>
      <c r="AM13" s="568"/>
      <c r="AN13" s="568"/>
    </row>
    <row r="14" spans="1:40" ht="18" customHeight="1">
      <c r="A14" s="228">
        <v>4</v>
      </c>
      <c r="B14" s="253"/>
      <c r="C14" s="234"/>
      <c r="D14" s="254"/>
      <c r="E14" s="255"/>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8">
        <f t="shared" si="0"/>
        <v>0</v>
      </c>
      <c r="AL14" s="239">
        <f t="shared" si="1"/>
        <v>0</v>
      </c>
      <c r="AM14" s="568"/>
      <c r="AN14" s="568"/>
    </row>
    <row r="15" spans="1:40" ht="18" customHeight="1">
      <c r="A15" s="228">
        <v>5</v>
      </c>
      <c r="B15" s="253"/>
      <c r="C15" s="234"/>
      <c r="D15" s="254"/>
      <c r="E15" s="255"/>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8">
        <f t="shared" si="0"/>
        <v>0</v>
      </c>
      <c r="AL15" s="239">
        <f t="shared" si="1"/>
        <v>0</v>
      </c>
      <c r="AM15" s="568"/>
      <c r="AN15" s="568"/>
    </row>
    <row r="16" spans="1:40" ht="18" customHeight="1">
      <c r="A16" s="228">
        <v>6</v>
      </c>
      <c r="B16" s="253"/>
      <c r="C16" s="234"/>
      <c r="D16" s="254"/>
      <c r="E16" s="255"/>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8">
        <f t="shared" si="0"/>
        <v>0</v>
      </c>
      <c r="AL16" s="239">
        <f t="shared" si="1"/>
        <v>0</v>
      </c>
      <c r="AM16" s="568"/>
      <c r="AN16" s="568"/>
    </row>
    <row r="17" spans="1:40" ht="18" customHeight="1">
      <c r="A17" s="228">
        <v>7</v>
      </c>
      <c r="B17" s="253"/>
      <c r="C17" s="234"/>
      <c r="D17" s="254"/>
      <c r="E17" s="255"/>
      <c r="F17" s="237"/>
      <c r="G17" s="237"/>
      <c r="H17" s="237"/>
      <c r="I17" s="237"/>
      <c r="J17" s="237"/>
      <c r="K17" s="237"/>
      <c r="L17" s="237"/>
      <c r="M17" s="237"/>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8">
        <f t="shared" si="0"/>
        <v>0</v>
      </c>
      <c r="AL17" s="239">
        <f t="shared" si="1"/>
        <v>0</v>
      </c>
      <c r="AM17" s="568"/>
      <c r="AN17" s="568"/>
    </row>
    <row r="18" spans="1:40" ht="18" customHeight="1">
      <c r="A18" s="228">
        <v>8</v>
      </c>
      <c r="B18" s="253"/>
      <c r="C18" s="234"/>
      <c r="D18" s="254"/>
      <c r="E18" s="255"/>
      <c r="F18" s="237"/>
      <c r="G18" s="237"/>
      <c r="H18" s="237"/>
      <c r="I18" s="237"/>
      <c r="J18" s="237"/>
      <c r="K18" s="237"/>
      <c r="L18" s="237"/>
      <c r="M18" s="237"/>
      <c r="N18" s="237"/>
      <c r="O18" s="237"/>
      <c r="P18" s="237"/>
      <c r="Q18" s="237"/>
      <c r="R18" s="237"/>
      <c r="S18" s="237"/>
      <c r="T18" s="237"/>
      <c r="U18" s="237"/>
      <c r="V18" s="237"/>
      <c r="W18" s="237"/>
      <c r="X18" s="237"/>
      <c r="Y18" s="237"/>
      <c r="Z18" s="237"/>
      <c r="AA18" s="237"/>
      <c r="AB18" s="237"/>
      <c r="AC18" s="237"/>
      <c r="AD18" s="237"/>
      <c r="AE18" s="237"/>
      <c r="AF18" s="237"/>
      <c r="AG18" s="237"/>
      <c r="AH18" s="237"/>
      <c r="AI18" s="237"/>
      <c r="AJ18" s="237"/>
      <c r="AK18" s="238">
        <f t="shared" si="0"/>
        <v>0</v>
      </c>
      <c r="AL18" s="239">
        <f t="shared" si="1"/>
        <v>0</v>
      </c>
      <c r="AM18" s="568"/>
      <c r="AN18" s="568"/>
    </row>
    <row r="19" spans="1:40" ht="18" customHeight="1">
      <c r="A19" s="228">
        <v>9</v>
      </c>
      <c r="B19" s="253"/>
      <c r="C19" s="234"/>
      <c r="D19" s="254"/>
      <c r="E19" s="255"/>
      <c r="F19" s="237"/>
      <c r="G19" s="237"/>
      <c r="H19" s="237"/>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8">
        <f t="shared" si="0"/>
        <v>0</v>
      </c>
      <c r="AL19" s="239">
        <f t="shared" si="1"/>
        <v>0</v>
      </c>
      <c r="AM19" s="568"/>
      <c r="AN19" s="568"/>
    </row>
    <row r="20" spans="1:40" ht="18" customHeight="1">
      <c r="A20" s="228">
        <v>10</v>
      </c>
      <c r="B20" s="253"/>
      <c r="C20" s="234"/>
      <c r="D20" s="254"/>
      <c r="E20" s="255"/>
      <c r="F20" s="237"/>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c r="AD20" s="237"/>
      <c r="AE20" s="237"/>
      <c r="AF20" s="237"/>
      <c r="AG20" s="237"/>
      <c r="AH20" s="237"/>
      <c r="AI20" s="237"/>
      <c r="AJ20" s="237"/>
      <c r="AK20" s="238">
        <f t="shared" si="0"/>
        <v>0</v>
      </c>
      <c r="AL20" s="239">
        <f t="shared" si="1"/>
        <v>0</v>
      </c>
      <c r="AM20" s="568"/>
      <c r="AN20" s="568"/>
    </row>
    <row r="21" spans="1:40" ht="18" customHeight="1">
      <c r="A21" s="228">
        <v>11</v>
      </c>
      <c r="B21" s="253"/>
      <c r="C21" s="234"/>
      <c r="D21" s="254"/>
      <c r="E21" s="255"/>
      <c r="F21" s="237"/>
      <c r="G21" s="237"/>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8">
        <f t="shared" si="0"/>
        <v>0</v>
      </c>
      <c r="AL21" s="239">
        <f t="shared" si="1"/>
        <v>0</v>
      </c>
      <c r="AM21" s="568"/>
      <c r="AN21" s="568"/>
    </row>
    <row r="22" spans="1:40" ht="18" customHeight="1">
      <c r="A22" s="228">
        <v>12</v>
      </c>
      <c r="B22" s="253"/>
      <c r="C22" s="234"/>
      <c r="D22" s="254"/>
      <c r="E22" s="255"/>
      <c r="F22" s="237"/>
      <c r="G22" s="237"/>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8">
        <f t="shared" si="0"/>
        <v>0</v>
      </c>
      <c r="AL22" s="239">
        <f t="shared" si="1"/>
        <v>0</v>
      </c>
      <c r="AM22" s="568"/>
      <c r="AN22" s="568"/>
    </row>
    <row r="23" spans="1:40" ht="18" customHeight="1">
      <c r="A23" s="228">
        <v>13</v>
      </c>
      <c r="B23" s="253"/>
      <c r="C23" s="234"/>
      <c r="D23" s="254"/>
      <c r="E23" s="255"/>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8">
        <f t="shared" si="0"/>
        <v>0</v>
      </c>
      <c r="AL23" s="239">
        <f t="shared" si="1"/>
        <v>0</v>
      </c>
      <c r="AM23" s="568"/>
      <c r="AN23" s="568"/>
    </row>
    <row r="24" spans="1:40" ht="18" customHeight="1">
      <c r="A24" s="228">
        <v>14</v>
      </c>
      <c r="B24" s="253"/>
      <c r="C24" s="234"/>
      <c r="D24" s="254"/>
      <c r="E24" s="255"/>
      <c r="F24" s="237"/>
      <c r="G24" s="237"/>
      <c r="H24" s="237"/>
      <c r="I24" s="237"/>
      <c r="J24" s="237"/>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8">
        <f t="shared" si="0"/>
        <v>0</v>
      </c>
      <c r="AL24" s="239">
        <f t="shared" si="1"/>
        <v>0</v>
      </c>
      <c r="AM24" s="568"/>
      <c r="AN24" s="568"/>
    </row>
    <row r="25" spans="1:40" ht="18" customHeight="1">
      <c r="A25" s="228">
        <v>15</v>
      </c>
      <c r="B25" s="253"/>
      <c r="C25" s="234"/>
      <c r="D25" s="254"/>
      <c r="E25" s="255"/>
      <c r="F25" s="237"/>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8">
        <f t="shared" si="0"/>
        <v>0</v>
      </c>
      <c r="AL25" s="239">
        <f t="shared" si="1"/>
        <v>0</v>
      </c>
      <c r="AM25" s="568"/>
      <c r="AN25" s="568"/>
    </row>
    <row r="26" spans="1:40" ht="18" customHeight="1">
      <c r="A26" s="228">
        <v>16</v>
      </c>
      <c r="B26" s="253"/>
      <c r="C26" s="234"/>
      <c r="D26" s="254"/>
      <c r="E26" s="255"/>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8">
        <f t="shared" si="0"/>
        <v>0</v>
      </c>
      <c r="AL26" s="239">
        <f t="shared" si="1"/>
        <v>0</v>
      </c>
      <c r="AM26" s="568"/>
      <c r="AN26" s="568"/>
    </row>
    <row r="27" spans="1:40" ht="18" customHeight="1">
      <c r="A27" s="228">
        <v>17</v>
      </c>
      <c r="B27" s="253"/>
      <c r="C27" s="234"/>
      <c r="D27" s="254"/>
      <c r="E27" s="255"/>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8">
        <f t="shared" si="0"/>
        <v>0</v>
      </c>
      <c r="AL27" s="239">
        <f t="shared" si="1"/>
        <v>0</v>
      </c>
      <c r="AM27" s="568"/>
      <c r="AN27" s="568"/>
    </row>
    <row r="28" spans="1:40" ht="18" customHeight="1">
      <c r="A28" s="228">
        <v>18</v>
      </c>
      <c r="B28" s="253"/>
      <c r="C28" s="234"/>
      <c r="D28" s="254"/>
      <c r="E28" s="255"/>
      <c r="F28" s="237"/>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8">
        <f t="shared" si="0"/>
        <v>0</v>
      </c>
      <c r="AL28" s="239">
        <f t="shared" si="1"/>
        <v>0</v>
      </c>
      <c r="AM28" s="568"/>
      <c r="AN28" s="568"/>
    </row>
    <row r="29" spans="1:40" ht="18" customHeight="1">
      <c r="A29" s="228">
        <v>19</v>
      </c>
      <c r="B29" s="253"/>
      <c r="C29" s="234"/>
      <c r="D29" s="254"/>
      <c r="E29" s="255"/>
      <c r="F29" s="237"/>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8">
        <f t="shared" si="0"/>
        <v>0</v>
      </c>
      <c r="AL29" s="239">
        <f t="shared" si="1"/>
        <v>0</v>
      </c>
      <c r="AM29" s="568"/>
      <c r="AN29" s="568"/>
    </row>
    <row r="30" spans="1:40" ht="18" customHeight="1">
      <c r="A30" s="228">
        <v>20</v>
      </c>
      <c r="B30" s="253"/>
      <c r="C30" s="234"/>
      <c r="D30" s="254"/>
      <c r="E30" s="255"/>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8">
        <f t="shared" si="0"/>
        <v>0</v>
      </c>
      <c r="AL30" s="239">
        <f t="shared" si="1"/>
        <v>0</v>
      </c>
      <c r="AM30" s="568"/>
      <c r="AN30" s="568"/>
    </row>
    <row r="31" spans="1:40" ht="18" customHeight="1">
      <c r="A31" s="569" t="s">
        <v>220</v>
      </c>
      <c r="B31" s="570"/>
      <c r="C31" s="570"/>
      <c r="D31" s="570"/>
      <c r="E31" s="570"/>
      <c r="F31" s="240">
        <f>+SUM(F11:F30)</f>
        <v>0</v>
      </c>
      <c r="G31" s="240">
        <f t="shared" ref="G31:AJ31" si="2">+SUM(G11:G30)</f>
        <v>0</v>
      </c>
      <c r="H31" s="240">
        <f t="shared" si="2"/>
        <v>0</v>
      </c>
      <c r="I31" s="240">
        <f t="shared" si="2"/>
        <v>0</v>
      </c>
      <c r="J31" s="240">
        <f t="shared" si="2"/>
        <v>0</v>
      </c>
      <c r="K31" s="240">
        <f t="shared" si="2"/>
        <v>0</v>
      </c>
      <c r="L31" s="240">
        <f t="shared" si="2"/>
        <v>0</v>
      </c>
      <c r="M31" s="240">
        <f t="shared" si="2"/>
        <v>0</v>
      </c>
      <c r="N31" s="240">
        <f t="shared" si="2"/>
        <v>0</v>
      </c>
      <c r="O31" s="240">
        <f t="shared" si="2"/>
        <v>0</v>
      </c>
      <c r="P31" s="240">
        <f t="shared" si="2"/>
        <v>0</v>
      </c>
      <c r="Q31" s="240">
        <f t="shared" si="2"/>
        <v>0</v>
      </c>
      <c r="R31" s="240">
        <f t="shared" si="2"/>
        <v>0</v>
      </c>
      <c r="S31" s="240">
        <f t="shared" si="2"/>
        <v>0</v>
      </c>
      <c r="T31" s="240">
        <f t="shared" si="2"/>
        <v>0</v>
      </c>
      <c r="U31" s="240">
        <f t="shared" si="2"/>
        <v>0</v>
      </c>
      <c r="V31" s="240">
        <f t="shared" si="2"/>
        <v>0</v>
      </c>
      <c r="W31" s="240">
        <f t="shared" si="2"/>
        <v>0</v>
      </c>
      <c r="X31" s="240">
        <f t="shared" si="2"/>
        <v>0</v>
      </c>
      <c r="Y31" s="240">
        <f t="shared" si="2"/>
        <v>0</v>
      </c>
      <c r="Z31" s="240">
        <f t="shared" si="2"/>
        <v>0</v>
      </c>
      <c r="AA31" s="240">
        <f t="shared" si="2"/>
        <v>0</v>
      </c>
      <c r="AB31" s="240">
        <f t="shared" si="2"/>
        <v>0</v>
      </c>
      <c r="AC31" s="240">
        <f t="shared" si="2"/>
        <v>0</v>
      </c>
      <c r="AD31" s="240">
        <f t="shared" si="2"/>
        <v>0</v>
      </c>
      <c r="AE31" s="240">
        <f t="shared" si="2"/>
        <v>0</v>
      </c>
      <c r="AF31" s="240">
        <f t="shared" si="2"/>
        <v>0</v>
      </c>
      <c r="AG31" s="240">
        <f t="shared" si="2"/>
        <v>0</v>
      </c>
      <c r="AH31" s="240">
        <f t="shared" si="2"/>
        <v>0</v>
      </c>
      <c r="AI31" s="240">
        <f t="shared" si="2"/>
        <v>0</v>
      </c>
      <c r="AJ31" s="240">
        <f t="shared" si="2"/>
        <v>0</v>
      </c>
      <c r="AK31" s="238">
        <f t="shared" si="0"/>
        <v>0</v>
      </c>
      <c r="AL31" s="239">
        <f>IF($AK$3="４週",AK31/4,AK31/(DAY(EOMONTH($F$9,0))/7))</f>
        <v>0</v>
      </c>
      <c r="AM31" s="571"/>
      <c r="AN31" s="571"/>
    </row>
    <row r="32" spans="1:40" ht="18" customHeight="1">
      <c r="A32" s="570" t="s">
        <v>373</v>
      </c>
      <c r="B32" s="570"/>
      <c r="C32" s="570"/>
      <c r="D32" s="570"/>
      <c r="E32" s="572"/>
      <c r="F32" s="242"/>
      <c r="G32" s="242"/>
      <c r="H32" s="242"/>
      <c r="I32" s="242"/>
      <c r="J32" s="242"/>
      <c r="K32" s="242"/>
      <c r="L32" s="242"/>
      <c r="M32" s="242"/>
      <c r="N32" s="242"/>
      <c r="O32" s="242"/>
      <c r="P32" s="242"/>
      <c r="Q32" s="242"/>
      <c r="R32" s="242"/>
      <c r="S32" s="242"/>
      <c r="T32" s="242"/>
      <c r="U32" s="242"/>
      <c r="V32" s="242"/>
      <c r="W32" s="242"/>
      <c r="X32" s="242"/>
      <c r="Y32" s="242"/>
      <c r="Z32" s="242"/>
      <c r="AA32" s="242"/>
      <c r="AB32" s="242"/>
      <c r="AC32" s="242"/>
      <c r="AD32" s="242"/>
      <c r="AE32" s="242"/>
      <c r="AF32" s="242"/>
      <c r="AG32" s="242"/>
      <c r="AH32" s="242"/>
      <c r="AI32" s="242"/>
      <c r="AJ32" s="242"/>
      <c r="AK32" s="238">
        <f t="shared" si="0"/>
        <v>0</v>
      </c>
      <c r="AL32" s="243"/>
      <c r="AM32" s="571"/>
      <c r="AN32" s="571"/>
    </row>
    <row r="33" spans="1:39" ht="15" customHeight="1">
      <c r="A33" s="227"/>
      <c r="B33" s="227"/>
      <c r="C33" s="227"/>
      <c r="D33" s="227"/>
      <c r="E33" s="227"/>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227"/>
      <c r="AL33" s="227"/>
      <c r="AM33" s="161"/>
    </row>
    <row r="34" spans="1:39" ht="15" customHeight="1">
      <c r="A34" s="227"/>
      <c r="B34" s="227"/>
      <c r="C34" s="227"/>
      <c r="D34" s="227"/>
      <c r="E34" s="227"/>
      <c r="F34" s="162"/>
      <c r="G34" s="162"/>
      <c r="H34" s="162"/>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c r="AH34" s="162"/>
      <c r="AI34" s="162"/>
      <c r="AJ34" s="162"/>
      <c r="AK34" s="227"/>
      <c r="AL34" s="227"/>
      <c r="AM34" s="161"/>
    </row>
    <row r="35" spans="1:39" ht="15" customHeight="1">
      <c r="A35" s="227"/>
      <c r="B35" s="227"/>
      <c r="C35" s="227"/>
      <c r="D35" s="227"/>
      <c r="E35" s="227"/>
      <c r="F35" s="162"/>
      <c r="G35" s="162"/>
      <c r="H35" s="162"/>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c r="AH35" s="162"/>
      <c r="AI35" s="162"/>
      <c r="AJ35" s="162"/>
      <c r="AK35" s="227"/>
      <c r="AL35" s="227"/>
      <c r="AM35" s="161"/>
    </row>
    <row r="36" spans="1:39" ht="15" customHeight="1">
      <c r="A36" s="162" t="s">
        <v>374</v>
      </c>
      <c r="B36" s="244"/>
      <c r="C36" s="245"/>
      <c r="D36" s="245"/>
      <c r="E36" s="245"/>
      <c r="F36" s="246"/>
      <c r="G36" s="245"/>
      <c r="H36" s="247"/>
      <c r="I36" s="247"/>
      <c r="J36" s="247"/>
      <c r="K36" s="247"/>
      <c r="L36" s="247"/>
      <c r="M36" s="247"/>
      <c r="N36" s="247"/>
      <c r="O36" s="247"/>
      <c r="P36" s="247"/>
      <c r="Q36" s="247"/>
      <c r="R36" s="247">
        <v>6</v>
      </c>
      <c r="S36" s="247"/>
      <c r="T36" s="247"/>
      <c r="U36" s="247"/>
      <c r="V36" s="247"/>
      <c r="W36" s="247"/>
      <c r="X36" s="247">
        <v>7</v>
      </c>
      <c r="Y36" s="247"/>
      <c r="Z36" s="247"/>
      <c r="AA36" s="247"/>
      <c r="AB36" s="247"/>
      <c r="AC36" s="247"/>
      <c r="AD36" s="247">
        <v>8</v>
      </c>
      <c r="AE36" s="247"/>
      <c r="AF36" s="247"/>
      <c r="AG36" s="248"/>
      <c r="AH36" s="248"/>
      <c r="AI36" s="248"/>
      <c r="AJ36" s="248">
        <v>9</v>
      </c>
      <c r="AK36" s="249"/>
      <c r="AL36" s="249"/>
      <c r="AM36" s="161"/>
    </row>
    <row r="37" spans="1:39" s="162" customFormat="1" ht="15" customHeight="1">
      <c r="A37" s="162" t="s">
        <v>375</v>
      </c>
      <c r="B37" s="250"/>
      <c r="C37" s="250"/>
      <c r="D37" s="250"/>
      <c r="E37" s="250"/>
      <c r="F37" s="250"/>
      <c r="G37" s="250"/>
      <c r="H37" s="218"/>
      <c r="I37" s="218"/>
      <c r="J37" s="218"/>
      <c r="K37" s="218"/>
      <c r="L37" s="218"/>
      <c r="M37" s="218"/>
      <c r="N37" s="218"/>
      <c r="O37" s="218"/>
      <c r="P37" s="218"/>
      <c r="Q37" s="218"/>
      <c r="R37" s="218"/>
      <c r="S37" s="218"/>
      <c r="T37" s="218"/>
      <c r="U37" s="218"/>
      <c r="V37" s="218"/>
      <c r="W37" s="218"/>
      <c r="X37" s="218"/>
      <c r="Y37" s="218"/>
      <c r="Z37" s="218"/>
      <c r="AA37" s="218"/>
      <c r="AB37" s="218"/>
      <c r="AC37" s="218"/>
      <c r="AD37" s="218"/>
      <c r="AE37" s="218"/>
      <c r="AF37" s="218"/>
      <c r="AG37" s="218"/>
      <c r="AH37" s="218"/>
      <c r="AI37" s="218"/>
      <c r="AJ37" s="218"/>
      <c r="AK37" s="218"/>
      <c r="AL37" s="218"/>
      <c r="AM37" s="218"/>
    </row>
    <row r="38" spans="1:39" s="162" customFormat="1" ht="15" customHeight="1">
      <c r="A38" s="162" t="s">
        <v>376</v>
      </c>
      <c r="B38" s="250"/>
      <c r="C38" s="250"/>
      <c r="D38" s="250"/>
      <c r="E38" s="250"/>
      <c r="F38" s="250"/>
      <c r="G38" s="250"/>
      <c r="H38" s="218"/>
      <c r="I38" s="218"/>
      <c r="J38" s="218"/>
      <c r="K38" s="218"/>
      <c r="L38" s="218"/>
      <c r="M38" s="218"/>
      <c r="N38" s="218"/>
      <c r="O38" s="218"/>
      <c r="P38" s="218"/>
      <c r="Q38" s="218"/>
      <c r="R38" s="218"/>
      <c r="S38" s="218"/>
      <c r="T38" s="218"/>
      <c r="U38" s="218"/>
      <c r="V38" s="218"/>
      <c r="W38" s="218"/>
      <c r="X38" s="218"/>
      <c r="Y38" s="218"/>
      <c r="Z38" s="218"/>
      <c r="AA38" s="218"/>
      <c r="AB38" s="218"/>
      <c r="AC38" s="218"/>
      <c r="AD38" s="218"/>
      <c r="AE38" s="218"/>
      <c r="AF38" s="218"/>
      <c r="AG38" s="218"/>
      <c r="AH38" s="218"/>
      <c r="AI38" s="218"/>
      <c r="AJ38" s="218"/>
      <c r="AK38" s="218"/>
      <c r="AL38" s="218"/>
      <c r="AM38" s="218"/>
    </row>
    <row r="39" spans="1:39" s="162" customFormat="1" ht="15" customHeight="1">
      <c r="A39" s="162" t="s">
        <v>377</v>
      </c>
      <c r="B39" s="250"/>
      <c r="C39" s="250"/>
      <c r="D39" s="250"/>
      <c r="E39" s="250"/>
      <c r="F39" s="250"/>
      <c r="G39" s="250"/>
      <c r="H39" s="218"/>
      <c r="I39" s="218"/>
      <c r="J39" s="218"/>
      <c r="K39" s="218"/>
      <c r="L39" s="218"/>
      <c r="M39" s="218"/>
      <c r="N39" s="218"/>
      <c r="O39" s="218"/>
      <c r="P39" s="218"/>
      <c r="Q39" s="218"/>
      <c r="R39" s="218"/>
      <c r="S39" s="218"/>
      <c r="T39" s="218"/>
      <c r="U39" s="218"/>
      <c r="V39" s="218"/>
      <c r="W39" s="218"/>
      <c r="X39" s="218"/>
      <c r="Y39" s="218"/>
      <c r="Z39" s="218"/>
      <c r="AA39" s="218"/>
      <c r="AB39" s="218"/>
      <c r="AC39" s="218"/>
      <c r="AD39" s="218"/>
      <c r="AE39" s="218"/>
      <c r="AF39" s="218"/>
      <c r="AG39" s="218"/>
      <c r="AH39" s="218"/>
      <c r="AI39" s="218"/>
      <c r="AJ39" s="218"/>
      <c r="AK39" s="218"/>
      <c r="AL39" s="218"/>
      <c r="AM39" s="218"/>
    </row>
    <row r="40" spans="1:39" s="162" customFormat="1" ht="15" customHeight="1">
      <c r="A40" s="162" t="s">
        <v>378</v>
      </c>
      <c r="B40" s="250"/>
      <c r="C40" s="250"/>
      <c r="D40" s="250"/>
      <c r="E40" s="250"/>
      <c r="F40" s="250"/>
      <c r="G40" s="250"/>
      <c r="H40" s="218"/>
      <c r="I40" s="218"/>
      <c r="J40" s="218"/>
      <c r="K40" s="218"/>
      <c r="L40" s="218"/>
      <c r="M40" s="218"/>
      <c r="N40" s="218"/>
      <c r="O40" s="218"/>
      <c r="P40" s="218"/>
      <c r="Q40" s="218"/>
      <c r="R40" s="218"/>
      <c r="S40" s="218"/>
      <c r="T40" s="218"/>
      <c r="U40" s="218"/>
      <c r="V40" s="218"/>
      <c r="W40" s="218"/>
      <c r="X40" s="218"/>
      <c r="Y40" s="218"/>
      <c r="Z40" s="218"/>
      <c r="AA40" s="218"/>
      <c r="AB40" s="218"/>
      <c r="AC40" s="218"/>
      <c r="AD40" s="218"/>
      <c r="AE40" s="218"/>
      <c r="AF40" s="218"/>
      <c r="AG40" s="218"/>
      <c r="AH40" s="218"/>
      <c r="AI40" s="218"/>
      <c r="AJ40" s="218"/>
      <c r="AK40" s="218"/>
      <c r="AL40" s="218"/>
      <c r="AM40" s="218"/>
    </row>
    <row r="41" spans="1:39" ht="15" customHeight="1">
      <c r="A41" s="162" t="s">
        <v>379</v>
      </c>
      <c r="B41" s="163"/>
      <c r="C41" s="162"/>
      <c r="D41" s="162"/>
      <c r="E41" s="162"/>
      <c r="F41" s="162"/>
      <c r="G41" s="162"/>
    </row>
    <row r="42" spans="1:39" ht="15" customHeight="1">
      <c r="A42" s="162" t="s">
        <v>380</v>
      </c>
      <c r="B42" s="163"/>
      <c r="C42" s="162"/>
      <c r="D42" s="162"/>
      <c r="E42" s="162"/>
      <c r="F42" s="162"/>
      <c r="G42" s="162"/>
    </row>
    <row r="43" spans="1:39" ht="15" customHeight="1">
      <c r="A43" s="162"/>
      <c r="B43" s="229" t="s">
        <v>381</v>
      </c>
      <c r="C43" s="573" t="s">
        <v>382</v>
      </c>
      <c r="D43" s="573"/>
      <c r="E43" s="573"/>
      <c r="F43" s="162"/>
      <c r="G43" s="162"/>
    </row>
    <row r="44" spans="1:39" ht="15" customHeight="1">
      <c r="A44" s="162"/>
      <c r="B44" s="251" t="s">
        <v>383</v>
      </c>
      <c r="C44" s="567" t="s">
        <v>384</v>
      </c>
      <c r="D44" s="567"/>
      <c r="E44" s="567"/>
      <c r="F44" s="162"/>
      <c r="G44" s="162"/>
    </row>
    <row r="45" spans="1:39" ht="15" customHeight="1">
      <c r="A45" s="162"/>
      <c r="B45" s="251" t="s">
        <v>385</v>
      </c>
      <c r="C45" s="567" t="s">
        <v>386</v>
      </c>
      <c r="D45" s="567"/>
      <c r="E45" s="567"/>
      <c r="F45" s="162"/>
      <c r="G45" s="162"/>
    </row>
    <row r="46" spans="1:39" ht="15" customHeight="1">
      <c r="A46" s="162"/>
      <c r="B46" s="251" t="s">
        <v>387</v>
      </c>
      <c r="C46" s="567" t="s">
        <v>388</v>
      </c>
      <c r="D46" s="567"/>
      <c r="E46" s="567"/>
      <c r="F46" s="162"/>
      <c r="G46" s="162"/>
    </row>
    <row r="47" spans="1:39" ht="15" customHeight="1">
      <c r="A47" s="162"/>
      <c r="B47" s="251" t="s">
        <v>389</v>
      </c>
      <c r="C47" s="567" t="s">
        <v>390</v>
      </c>
      <c r="D47" s="567"/>
      <c r="E47" s="567"/>
      <c r="F47" s="162"/>
      <c r="G47" s="162"/>
    </row>
    <row r="48" spans="1:39" ht="15" customHeight="1">
      <c r="A48" s="162"/>
      <c r="B48" s="162" t="s">
        <v>391</v>
      </c>
      <c r="C48" s="162"/>
      <c r="D48" s="162"/>
      <c r="E48" s="162"/>
      <c r="F48" s="162"/>
      <c r="G48" s="162"/>
    </row>
    <row r="49" spans="1:7" ht="15" customHeight="1">
      <c r="A49" s="162"/>
      <c r="B49" s="162" t="s">
        <v>392</v>
      </c>
      <c r="C49" s="162"/>
      <c r="D49" s="162"/>
      <c r="E49" s="162"/>
      <c r="F49" s="162"/>
      <c r="G49" s="162"/>
    </row>
    <row r="50" spans="1:7" ht="15" customHeight="1">
      <c r="A50" s="162"/>
      <c r="B50" s="162" t="s">
        <v>393</v>
      </c>
      <c r="C50" s="162"/>
      <c r="D50" s="162"/>
      <c r="E50" s="162"/>
      <c r="F50" s="162"/>
      <c r="G50" s="162"/>
    </row>
    <row r="51" spans="1:7" ht="15" customHeight="1">
      <c r="A51" s="162" t="s">
        <v>394</v>
      </c>
      <c r="B51" s="163"/>
      <c r="C51" s="162"/>
      <c r="D51" s="162"/>
      <c r="E51" s="162"/>
      <c r="F51" s="162"/>
      <c r="G51" s="162"/>
    </row>
    <row r="52" spans="1:7" ht="15" customHeight="1">
      <c r="A52" s="162" t="s">
        <v>395</v>
      </c>
      <c r="B52" s="163"/>
      <c r="C52" s="162"/>
      <c r="D52" s="162"/>
      <c r="E52" s="162"/>
      <c r="F52" s="162"/>
      <c r="G52" s="162"/>
    </row>
    <row r="53" spans="1:7" ht="15" customHeight="1">
      <c r="A53" s="162" t="s">
        <v>396</v>
      </c>
      <c r="B53" s="163"/>
      <c r="C53" s="162"/>
      <c r="D53" s="162"/>
      <c r="E53" s="162"/>
      <c r="F53" s="162"/>
      <c r="G53" s="162"/>
    </row>
    <row r="54" spans="1:7" ht="15" customHeight="1">
      <c r="A54" s="162" t="s">
        <v>397</v>
      </c>
      <c r="B54" s="163"/>
      <c r="C54" s="162"/>
      <c r="D54" s="162"/>
      <c r="E54" s="162"/>
      <c r="F54" s="162"/>
      <c r="G54" s="162"/>
    </row>
    <row r="55" spans="1:7" ht="15" customHeight="1">
      <c r="A55" s="162" t="s">
        <v>398</v>
      </c>
      <c r="B55" s="163"/>
      <c r="C55" s="162"/>
      <c r="D55" s="162"/>
      <c r="E55" s="162"/>
      <c r="F55" s="162"/>
      <c r="G55" s="162"/>
    </row>
    <row r="56" spans="1:7" ht="15" customHeight="1">
      <c r="A56" s="162" t="s">
        <v>399</v>
      </c>
      <c r="B56" s="163"/>
      <c r="C56" s="162"/>
      <c r="D56" s="162"/>
      <c r="E56" s="162"/>
      <c r="F56" s="162"/>
      <c r="G56" s="162"/>
    </row>
    <row r="57" spans="1:7" ht="15" customHeight="1">
      <c r="A57" s="162"/>
      <c r="B57" s="162" t="s">
        <v>400</v>
      </c>
      <c r="C57" s="162"/>
      <c r="D57" s="162"/>
      <c r="E57" s="162"/>
      <c r="F57" s="162"/>
      <c r="G57" s="162"/>
    </row>
    <row r="58" spans="1:7" ht="15" customHeight="1">
      <c r="A58" s="162"/>
      <c r="B58" s="162" t="s">
        <v>401</v>
      </c>
      <c r="C58" s="162"/>
      <c r="D58" s="162"/>
      <c r="E58" s="162"/>
      <c r="F58" s="162"/>
      <c r="G58" s="162"/>
    </row>
    <row r="59" spans="1:7" ht="15" customHeight="1">
      <c r="A59" s="162" t="s">
        <v>402</v>
      </c>
      <c r="B59" s="163"/>
      <c r="C59" s="162"/>
      <c r="D59" s="162"/>
      <c r="E59" s="162"/>
      <c r="F59" s="162"/>
      <c r="G59" s="162"/>
    </row>
    <row r="60" spans="1:7" ht="15" customHeight="1">
      <c r="A60" s="162" t="s">
        <v>403</v>
      </c>
      <c r="B60" s="163"/>
      <c r="C60" s="162"/>
      <c r="D60" s="162"/>
      <c r="E60" s="162"/>
      <c r="F60" s="162"/>
      <c r="G60" s="162"/>
    </row>
    <row r="61" spans="1:7" ht="15" customHeight="1">
      <c r="A61" s="162" t="s">
        <v>404</v>
      </c>
      <c r="B61" s="163"/>
      <c r="C61" s="162"/>
      <c r="D61" s="162"/>
      <c r="E61" s="162"/>
      <c r="F61" s="162"/>
      <c r="G61" s="162"/>
    </row>
    <row r="62" spans="1:7" ht="15" customHeight="1">
      <c r="A62" s="162" t="s">
        <v>405</v>
      </c>
      <c r="B62" s="163"/>
      <c r="C62" s="162"/>
      <c r="D62" s="162"/>
      <c r="E62" s="162"/>
      <c r="F62" s="162"/>
      <c r="G62" s="162"/>
    </row>
    <row r="63" spans="1:7" ht="15" customHeight="1">
      <c r="A63" s="162" t="s">
        <v>406</v>
      </c>
      <c r="B63" s="163"/>
      <c r="C63" s="162"/>
      <c r="D63" s="162"/>
      <c r="E63" s="162"/>
      <c r="F63" s="162"/>
      <c r="G63" s="162"/>
    </row>
    <row r="64" spans="1:7" ht="15" customHeight="1">
      <c r="A64" s="162" t="s">
        <v>407</v>
      </c>
      <c r="B64" s="163"/>
      <c r="C64" s="162"/>
      <c r="D64" s="162"/>
      <c r="E64" s="162"/>
      <c r="F64" s="162"/>
      <c r="G64" s="162"/>
    </row>
    <row r="65" spans="1:7" ht="15" customHeight="1">
      <c r="A65" s="162" t="s">
        <v>408</v>
      </c>
      <c r="B65" s="163"/>
      <c r="C65" s="162"/>
      <c r="D65" s="162"/>
      <c r="E65" s="162"/>
      <c r="F65" s="162"/>
      <c r="G65" s="162"/>
    </row>
    <row r="66" spans="1:7" ht="15" customHeight="1">
      <c r="A66" s="162" t="s">
        <v>409</v>
      </c>
      <c r="B66" s="163"/>
      <c r="C66" s="162"/>
      <c r="D66" s="162"/>
      <c r="E66" s="162"/>
      <c r="F66" s="162"/>
      <c r="G66" s="162"/>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4"/>
  <dataValidations count="5">
    <dataValidation type="list" allowBlank="1" showInputMessage="1" showErrorMessage="1" sqref="C11:C30" xr:uid="{8CCE7F79-E92E-4B02-8185-DFF40DCC1F0F}">
      <formula1>"A,B,C,D"</formula1>
    </dataValidation>
    <dataValidation type="list" allowBlank="1" showInputMessage="1" showErrorMessage="1" sqref="AK4:AN4" xr:uid="{46D07AE0-A1B1-48E9-8B59-75380AEAC131}">
      <formula1>"予定,実績"</formula1>
    </dataValidation>
    <dataValidation type="list" allowBlank="1" showInputMessage="1" showErrorMessage="1" sqref="AK3:AN3" xr:uid="{585B6698-2E0A-455D-8323-F8ACA4F910EB}">
      <formula1>"４週,歴月"</formula1>
    </dataValidation>
    <dataValidation type="list" allowBlank="1" showInputMessage="1" sqref="B12:B30" xr:uid="{4DE4351C-C067-458A-825C-F1192633AA4C}">
      <formula1>INDIRECT($AK$1)</formula1>
    </dataValidation>
    <dataValidation allowBlank="1" showInputMessage="1" sqref="B11" xr:uid="{75849598-F44C-4C84-A4B9-F745A3BA990F}"/>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rowBreaks count="1" manualBreakCount="1">
    <brk id="34"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97CF3-868C-49EB-9575-7A6AE9E71440}">
  <dimension ref="A1:AN66"/>
  <sheetViews>
    <sheetView showGridLines="0" view="pageBreakPreview" zoomScaleNormal="100" zoomScaleSheetLayoutView="100" workbookViewId="0"/>
  </sheetViews>
  <sheetFormatPr defaultColWidth="9.125" defaultRowHeight="21" customHeight="1"/>
  <cols>
    <col min="1" max="1" width="2.875" style="221" customWidth="1"/>
    <col min="2" max="2" width="16.125" style="216" customWidth="1"/>
    <col min="3" max="3" width="7.375" style="221" customWidth="1"/>
    <col min="4" max="5" width="8.5" style="221" customWidth="1"/>
    <col min="6" max="36" width="2.875" style="221" customWidth="1"/>
    <col min="37" max="37" width="7.375" style="221" customWidth="1"/>
    <col min="38" max="39" width="8.5" style="221" customWidth="1"/>
    <col min="40" max="40" width="6.25" style="221" customWidth="1"/>
    <col min="41" max="16384" width="9.125" style="221"/>
  </cols>
  <sheetData>
    <row r="1" spans="1:40" ht="20.100000000000001" customHeight="1">
      <c r="A1" s="215" t="s">
        <v>552</v>
      </c>
      <c r="C1" s="217"/>
      <c r="D1" s="217"/>
      <c r="E1" s="217"/>
      <c r="F1" s="217"/>
      <c r="G1" s="217"/>
      <c r="H1" s="217"/>
      <c r="I1" s="217"/>
      <c r="J1" s="217"/>
      <c r="K1" s="217"/>
      <c r="L1" s="217"/>
      <c r="M1" s="217"/>
      <c r="N1" s="217"/>
      <c r="O1" s="217"/>
      <c r="P1" s="217"/>
      <c r="Q1" s="217"/>
      <c r="R1" s="217"/>
      <c r="S1" s="217"/>
      <c r="T1" s="217"/>
      <c r="U1" s="217"/>
      <c r="V1" s="217"/>
      <c r="W1" s="217"/>
      <c r="X1" s="218"/>
      <c r="Y1" s="218"/>
      <c r="Z1" s="161"/>
      <c r="AA1" s="161"/>
      <c r="AB1" s="161"/>
      <c r="AC1" s="161"/>
      <c r="AD1" s="219"/>
      <c r="AE1" s="219"/>
      <c r="AF1" s="219"/>
      <c r="AG1" s="219"/>
      <c r="AH1" s="219"/>
      <c r="AI1" s="220" t="s">
        <v>356</v>
      </c>
      <c r="AJ1" s="220"/>
      <c r="AK1" s="583" t="s">
        <v>485</v>
      </c>
      <c r="AL1" s="583"/>
      <c r="AM1" s="583"/>
      <c r="AN1" s="583"/>
    </row>
    <row r="2" spans="1:40" ht="18" customHeight="1">
      <c r="A2" s="161"/>
      <c r="B2" s="222"/>
      <c r="C2" s="222"/>
      <c r="D2" s="222"/>
      <c r="E2" s="222"/>
      <c r="F2" s="222"/>
      <c r="G2" s="222"/>
      <c r="H2" s="222"/>
      <c r="I2" s="222"/>
      <c r="J2" s="222"/>
      <c r="K2" s="222"/>
      <c r="L2" s="222"/>
      <c r="M2" s="584"/>
      <c r="N2" s="584"/>
      <c r="O2" s="584"/>
      <c r="P2" s="584"/>
      <c r="Q2" s="585" t="s">
        <v>154</v>
      </c>
      <c r="R2" s="585"/>
      <c r="S2" s="584">
        <v>4</v>
      </c>
      <c r="T2" s="584"/>
      <c r="U2" s="585" t="s">
        <v>275</v>
      </c>
      <c r="V2" s="585"/>
      <c r="W2" s="222"/>
      <c r="X2" s="222"/>
      <c r="Y2" s="222"/>
      <c r="Z2" s="161"/>
      <c r="AA2" s="161"/>
      <c r="AC2" s="220"/>
      <c r="AD2" s="222"/>
      <c r="AE2" s="222"/>
      <c r="AF2" s="222"/>
      <c r="AG2" s="222"/>
      <c r="AH2" s="222"/>
      <c r="AI2" s="220" t="s">
        <v>357</v>
      </c>
      <c r="AJ2" s="220"/>
      <c r="AK2" s="586"/>
      <c r="AL2" s="586"/>
      <c r="AM2" s="586"/>
      <c r="AN2" s="586"/>
    </row>
    <row r="3" spans="1:40" ht="18" customHeight="1">
      <c r="A3" s="223"/>
      <c r="B3" s="223"/>
      <c r="C3" s="223"/>
      <c r="D3" s="223"/>
      <c r="E3" s="223"/>
      <c r="F3" s="223"/>
      <c r="G3" s="223"/>
      <c r="H3" s="223"/>
      <c r="I3" s="223"/>
      <c r="J3" s="223"/>
      <c r="K3" s="223"/>
      <c r="L3" s="223"/>
      <c r="M3" s="223"/>
      <c r="N3" s="223"/>
      <c r="O3" s="223"/>
      <c r="P3" s="223"/>
      <c r="Q3" s="223"/>
      <c r="R3" s="223"/>
      <c r="S3" s="223"/>
      <c r="T3" s="223"/>
      <c r="U3" s="223"/>
      <c r="V3" s="223"/>
      <c r="W3" s="223"/>
      <c r="Y3" s="224"/>
      <c r="Z3" s="224"/>
      <c r="AA3" s="224"/>
      <c r="AB3" s="161"/>
      <c r="AC3" s="224"/>
      <c r="AD3" s="224"/>
      <c r="AE3" s="224"/>
      <c r="AF3" s="224"/>
      <c r="AG3" s="224"/>
      <c r="AH3" s="224"/>
      <c r="AI3" s="225" t="s">
        <v>358</v>
      </c>
      <c r="AJ3" s="220"/>
      <c r="AK3" s="576"/>
      <c r="AL3" s="576"/>
      <c r="AM3" s="576"/>
      <c r="AN3" s="576"/>
    </row>
    <row r="4" spans="1:40" ht="18" customHeight="1">
      <c r="A4" s="223"/>
      <c r="B4" s="223"/>
      <c r="C4" s="223"/>
      <c r="D4" s="223"/>
      <c r="E4" s="223"/>
      <c r="F4" s="223"/>
      <c r="G4" s="223"/>
      <c r="H4" s="223"/>
      <c r="I4" s="223"/>
      <c r="J4" s="223"/>
      <c r="K4" s="223"/>
      <c r="L4" s="223"/>
      <c r="M4" s="223"/>
      <c r="N4" s="223"/>
      <c r="O4" s="223"/>
      <c r="P4" s="223"/>
      <c r="Q4" s="223"/>
      <c r="R4" s="223"/>
      <c r="S4" s="223"/>
      <c r="T4" s="223"/>
      <c r="U4" s="223"/>
      <c r="V4" s="223"/>
      <c r="W4" s="223"/>
      <c r="Y4" s="224"/>
      <c r="Z4" s="224"/>
      <c r="AA4" s="224"/>
      <c r="AB4" s="161"/>
      <c r="AC4" s="224"/>
      <c r="AD4" s="224"/>
      <c r="AE4" s="224"/>
      <c r="AF4" s="224"/>
      <c r="AG4" s="224"/>
      <c r="AH4" s="224"/>
      <c r="AI4" s="225" t="s">
        <v>359</v>
      </c>
      <c r="AJ4" s="220"/>
      <c r="AK4" s="576"/>
      <c r="AL4" s="576"/>
      <c r="AM4" s="576"/>
      <c r="AN4" s="576"/>
    </row>
    <row r="5" spans="1:40" ht="18" customHeight="1">
      <c r="A5" s="223"/>
      <c r="B5" s="223"/>
      <c r="C5" s="223"/>
      <c r="D5" s="223"/>
      <c r="E5" s="223"/>
      <c r="F5" s="223"/>
      <c r="G5" s="223"/>
      <c r="H5" s="223"/>
      <c r="I5" s="223"/>
      <c r="J5" s="223"/>
      <c r="K5" s="223"/>
      <c r="L5" s="223"/>
      <c r="M5" s="223"/>
      <c r="N5" s="223"/>
      <c r="O5" s="223"/>
      <c r="P5" s="223"/>
      <c r="Q5" s="223"/>
      <c r="R5" s="223"/>
      <c r="S5" s="223"/>
      <c r="U5" s="223"/>
      <c r="V5" s="223"/>
      <c r="W5" s="223"/>
      <c r="Y5" s="224"/>
      <c r="Z5" s="224"/>
      <c r="AA5" s="224"/>
      <c r="AB5" s="161"/>
      <c r="AC5" s="224"/>
      <c r="AD5" s="224"/>
      <c r="AE5" s="224"/>
      <c r="AF5" s="224"/>
      <c r="AG5" s="225" t="s">
        <v>360</v>
      </c>
      <c r="AH5" s="629"/>
      <c r="AI5" s="629"/>
      <c r="AJ5" s="629"/>
      <c r="AK5" s="224" t="s">
        <v>361</v>
      </c>
      <c r="AL5" s="252"/>
      <c r="AM5" s="224" t="s">
        <v>362</v>
      </c>
      <c r="AN5" s="161"/>
    </row>
    <row r="6" spans="1:40" ht="9.9499999999999993" customHeight="1">
      <c r="A6" s="161"/>
      <c r="B6" s="227"/>
      <c r="C6" s="227"/>
      <c r="D6" s="227"/>
      <c r="E6" s="227"/>
      <c r="F6" s="227"/>
      <c r="G6" s="227"/>
      <c r="H6" s="227"/>
      <c r="I6" s="227"/>
      <c r="J6" s="227"/>
      <c r="K6" s="227"/>
      <c r="L6" s="227"/>
      <c r="M6" s="227"/>
      <c r="N6" s="227"/>
      <c r="O6" s="227"/>
      <c r="P6" s="227"/>
      <c r="Q6" s="227"/>
      <c r="R6" s="227"/>
      <c r="S6" s="227"/>
      <c r="T6" s="227"/>
      <c r="U6" s="227"/>
      <c r="V6" s="227"/>
      <c r="W6" s="227"/>
      <c r="X6" s="222"/>
      <c r="Y6" s="222"/>
      <c r="Z6" s="222"/>
      <c r="AA6" s="222"/>
      <c r="AB6" s="222"/>
      <c r="AC6" s="222"/>
      <c r="AD6" s="222"/>
      <c r="AE6" s="222"/>
      <c r="AF6" s="222"/>
      <c r="AG6" s="222"/>
      <c r="AH6" s="222"/>
      <c r="AI6" s="222"/>
      <c r="AJ6" s="222"/>
      <c r="AK6" s="222"/>
      <c r="AL6" s="222"/>
      <c r="AM6" s="161"/>
      <c r="AN6" s="161"/>
    </row>
    <row r="7" spans="1:40" ht="15" customHeight="1">
      <c r="A7" s="571" t="s">
        <v>363</v>
      </c>
      <c r="B7" s="625" t="s">
        <v>364</v>
      </c>
      <c r="C7" s="578" t="s">
        <v>365</v>
      </c>
      <c r="D7" s="573" t="s">
        <v>366</v>
      </c>
      <c r="E7" s="569" t="s">
        <v>367</v>
      </c>
      <c r="F7" s="581" t="s">
        <v>368</v>
      </c>
      <c r="G7" s="581"/>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1"/>
      <c r="AG7" s="581"/>
      <c r="AH7" s="581"/>
      <c r="AI7" s="581"/>
      <c r="AJ7" s="581"/>
      <c r="AK7" s="582" t="s">
        <v>369</v>
      </c>
      <c r="AL7" s="574" t="s">
        <v>370</v>
      </c>
      <c r="AM7" s="575" t="s">
        <v>371</v>
      </c>
      <c r="AN7" s="575"/>
    </row>
    <row r="8" spans="1:40" ht="15" customHeight="1">
      <c r="A8" s="571"/>
      <c r="B8" s="626"/>
      <c r="C8" s="579"/>
      <c r="D8" s="573"/>
      <c r="E8" s="569"/>
      <c r="F8" s="573" t="s">
        <v>216</v>
      </c>
      <c r="G8" s="573"/>
      <c r="H8" s="573"/>
      <c r="I8" s="573"/>
      <c r="J8" s="573"/>
      <c r="K8" s="573"/>
      <c r="L8" s="573"/>
      <c r="M8" s="573" t="s">
        <v>217</v>
      </c>
      <c r="N8" s="573"/>
      <c r="O8" s="573"/>
      <c r="P8" s="573"/>
      <c r="Q8" s="573"/>
      <c r="R8" s="573"/>
      <c r="S8" s="573"/>
      <c r="T8" s="573" t="s">
        <v>218</v>
      </c>
      <c r="U8" s="573"/>
      <c r="V8" s="573"/>
      <c r="W8" s="573"/>
      <c r="X8" s="573"/>
      <c r="Y8" s="573"/>
      <c r="Z8" s="573"/>
      <c r="AA8" s="573" t="s">
        <v>219</v>
      </c>
      <c r="AB8" s="573"/>
      <c r="AC8" s="573"/>
      <c r="AD8" s="573"/>
      <c r="AE8" s="573"/>
      <c r="AF8" s="573"/>
      <c r="AG8" s="573"/>
      <c r="AH8" s="573" t="s">
        <v>372</v>
      </c>
      <c r="AI8" s="573"/>
      <c r="AJ8" s="573"/>
      <c r="AK8" s="582"/>
      <c r="AL8" s="574"/>
      <c r="AM8" s="575"/>
      <c r="AN8" s="575"/>
    </row>
    <row r="9" spans="1:40" ht="15" customHeight="1">
      <c r="A9" s="571"/>
      <c r="B9" s="627" t="s">
        <v>411</v>
      </c>
      <c r="C9" s="579"/>
      <c r="D9" s="573"/>
      <c r="E9" s="569"/>
      <c r="F9" s="231">
        <f>DATE($M$2,$S$2,1)</f>
        <v>92</v>
      </c>
      <c r="G9" s="231">
        <f>DATE($M$2,$S$2,2)</f>
        <v>93</v>
      </c>
      <c r="H9" s="231">
        <f>DATE($M$2,$S$2,3)</f>
        <v>94</v>
      </c>
      <c r="I9" s="231">
        <f>DATE($M$2,$S$2,4)</f>
        <v>95</v>
      </c>
      <c r="J9" s="231">
        <f>DATE($M$2,$S$2,5)</f>
        <v>96</v>
      </c>
      <c r="K9" s="231">
        <f>DATE($M$2,$S$2,6)</f>
        <v>97</v>
      </c>
      <c r="L9" s="231">
        <f>DATE($M$2,$S$2,7)</f>
        <v>98</v>
      </c>
      <c r="M9" s="231">
        <f>DATE($M$2,$S$2,8)</f>
        <v>99</v>
      </c>
      <c r="N9" s="231">
        <f>DATE($M$2,$S$2,9)</f>
        <v>100</v>
      </c>
      <c r="O9" s="231">
        <f>DATE($M$2,$S$2,10)</f>
        <v>101</v>
      </c>
      <c r="P9" s="231">
        <f>DATE($M$2,$S$2,11)</f>
        <v>102</v>
      </c>
      <c r="Q9" s="231">
        <f>DATE($M$2,$S$2,12)</f>
        <v>103</v>
      </c>
      <c r="R9" s="231">
        <f>DATE($M$2,$S$2,13)</f>
        <v>104</v>
      </c>
      <c r="S9" s="231">
        <f>DATE($M$2,$S$2,14)</f>
        <v>105</v>
      </c>
      <c r="T9" s="231">
        <f>DATE($M$2,$S$2,15)</f>
        <v>106</v>
      </c>
      <c r="U9" s="231">
        <f>DATE($M$2,$S$2,16)</f>
        <v>107</v>
      </c>
      <c r="V9" s="231">
        <f>DATE($M$2,$S$2,17)</f>
        <v>108</v>
      </c>
      <c r="W9" s="231">
        <f>DATE($M$2,$S$2,18)</f>
        <v>109</v>
      </c>
      <c r="X9" s="231">
        <f>DATE($M$2,$S$2,19)</f>
        <v>110</v>
      </c>
      <c r="Y9" s="231">
        <f>DATE($M$2,$S$2,20)</f>
        <v>111</v>
      </c>
      <c r="Z9" s="231">
        <f>DATE($M$2,$S$2,21)</f>
        <v>112</v>
      </c>
      <c r="AA9" s="231">
        <f>DATE($M$2,$S$2,22)</f>
        <v>113</v>
      </c>
      <c r="AB9" s="231">
        <f>DATE($M$2,$S$2,23)</f>
        <v>114</v>
      </c>
      <c r="AC9" s="231">
        <f>DATE($M$2,$S$2,24)</f>
        <v>115</v>
      </c>
      <c r="AD9" s="231">
        <f>DATE($M$2,$S$2,25)</f>
        <v>116</v>
      </c>
      <c r="AE9" s="231">
        <f>DATE($M$2,$S$2,26)</f>
        <v>117</v>
      </c>
      <c r="AF9" s="231">
        <f>DATE($M$2,$S$2,27)</f>
        <v>118</v>
      </c>
      <c r="AG9" s="231">
        <f>DATE($M$2,$S$2,28)</f>
        <v>119</v>
      </c>
      <c r="AH9" s="231">
        <f>IF(DAY(EOMONTH(F9,0))&lt;29,"",DATE($M$2,$S$2,29))</f>
        <v>120</v>
      </c>
      <c r="AI9" s="231">
        <f>IF(DAY(EOMONTH(F9,0))&lt;30,"",DATE($M$2,$S$2,30))</f>
        <v>121</v>
      </c>
      <c r="AJ9" s="231" t="str">
        <f>IF(DAY(EOMONTH(F9,0))&lt;31,"",DATE($M$2,$S$2,31))</f>
        <v/>
      </c>
      <c r="AK9" s="582"/>
      <c r="AL9" s="574"/>
      <c r="AM9" s="575"/>
      <c r="AN9" s="575"/>
    </row>
    <row r="10" spans="1:40" ht="15" customHeight="1">
      <c r="A10" s="571"/>
      <c r="B10" s="628"/>
      <c r="C10" s="580"/>
      <c r="D10" s="573"/>
      <c r="E10" s="569"/>
      <c r="F10" s="232">
        <f>DATE($M$2,$S$2,1)</f>
        <v>92</v>
      </c>
      <c r="G10" s="232">
        <f>DATE($M$2,$S$2,2)</f>
        <v>93</v>
      </c>
      <c r="H10" s="232">
        <f>DATE($M$2,$S$2,3)</f>
        <v>94</v>
      </c>
      <c r="I10" s="232">
        <f>DATE($M$2,$S$2,4)</f>
        <v>95</v>
      </c>
      <c r="J10" s="232">
        <f>DATE($M$2,$S$2,5)</f>
        <v>96</v>
      </c>
      <c r="K10" s="232">
        <f>DATE($M$2,$S$2,6)</f>
        <v>97</v>
      </c>
      <c r="L10" s="232">
        <f>DATE($M$2,$S$2,7)</f>
        <v>98</v>
      </c>
      <c r="M10" s="232">
        <f>DATE($M$2,$S$2,8)</f>
        <v>99</v>
      </c>
      <c r="N10" s="232">
        <f>DATE($M$2,$S$2,9)</f>
        <v>100</v>
      </c>
      <c r="O10" s="232">
        <f>DATE($M$2,$S$2,10)</f>
        <v>101</v>
      </c>
      <c r="P10" s="232">
        <f>DATE($M$2,$S$2,11)</f>
        <v>102</v>
      </c>
      <c r="Q10" s="232">
        <f>DATE($M$2,$S$2,12)</f>
        <v>103</v>
      </c>
      <c r="R10" s="232">
        <f>DATE($M$2,$S$2,13)</f>
        <v>104</v>
      </c>
      <c r="S10" s="232">
        <f>DATE($M$2,$S$2,14)</f>
        <v>105</v>
      </c>
      <c r="T10" s="232">
        <f>DATE($M$2,$S$2,15)</f>
        <v>106</v>
      </c>
      <c r="U10" s="232">
        <f>DATE($M$2,$S$2,16)</f>
        <v>107</v>
      </c>
      <c r="V10" s="232">
        <f>DATE($M$2,$S$2,17)</f>
        <v>108</v>
      </c>
      <c r="W10" s="232">
        <f>DATE($M$2,$S$2,18)</f>
        <v>109</v>
      </c>
      <c r="X10" s="232">
        <f>DATE($M$2,$S$2,19)</f>
        <v>110</v>
      </c>
      <c r="Y10" s="232">
        <f>DATE($M$2,$S$2,20)</f>
        <v>111</v>
      </c>
      <c r="Z10" s="232">
        <f>DATE($M$2,$S$2,21)</f>
        <v>112</v>
      </c>
      <c r="AA10" s="232">
        <f>DATE($M$2,$S$2,22)</f>
        <v>113</v>
      </c>
      <c r="AB10" s="232">
        <f>DATE($M$2,$S$2,23)</f>
        <v>114</v>
      </c>
      <c r="AC10" s="232">
        <f>DATE($M$2,$S$2,24)</f>
        <v>115</v>
      </c>
      <c r="AD10" s="232">
        <f>DATE($M$2,$S$2,25)</f>
        <v>116</v>
      </c>
      <c r="AE10" s="232">
        <f>DATE($M$2,$S$2,26)</f>
        <v>117</v>
      </c>
      <c r="AF10" s="232">
        <f>DATE($M$2,$S$2,27)</f>
        <v>118</v>
      </c>
      <c r="AG10" s="232">
        <f>DATE($M$2,$S$2,28)</f>
        <v>119</v>
      </c>
      <c r="AH10" s="232">
        <f>IF(DAY(EOMONTH(F10,0))&lt;29,"",DATE($M$2,$S$2,29))</f>
        <v>120</v>
      </c>
      <c r="AI10" s="232">
        <f>IF(DAY(EOMONTH(F10,0))&lt;30,"",DATE($M$2,$S$2,30))</f>
        <v>121</v>
      </c>
      <c r="AJ10" s="232" t="str">
        <f>IF(DAY(EOMONTH(F10,0))&lt;31,"",DATE($M$2,$S$2,31))</f>
        <v/>
      </c>
      <c r="AK10" s="582"/>
      <c r="AL10" s="574"/>
      <c r="AM10" s="575"/>
      <c r="AN10" s="575"/>
    </row>
    <row r="11" spans="1:40" ht="18" customHeight="1">
      <c r="A11" s="228">
        <v>1</v>
      </c>
      <c r="B11" s="253" t="s">
        <v>412</v>
      </c>
      <c r="C11" s="234"/>
      <c r="D11" s="254"/>
      <c r="E11" s="255"/>
      <c r="F11" s="237"/>
      <c r="G11" s="237"/>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238">
        <f>+SUM(F11:AJ11)</f>
        <v>0</v>
      </c>
      <c r="AL11" s="239">
        <f>IF($AK$3="４週",AK11/4,AK11/(DAY(EOMONTH($F$9,0))/7))</f>
        <v>0</v>
      </c>
      <c r="AM11" s="568"/>
      <c r="AN11" s="568"/>
    </row>
    <row r="12" spans="1:40" ht="18" customHeight="1">
      <c r="A12" s="228">
        <v>2</v>
      </c>
      <c r="B12" s="253"/>
      <c r="C12" s="234"/>
      <c r="D12" s="254"/>
      <c r="E12" s="255"/>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8">
        <f t="shared" ref="AK12:AK31" si="0">+SUM(F12:AJ12)</f>
        <v>0</v>
      </c>
      <c r="AL12" s="239">
        <f t="shared" ref="AL12:AL30" si="1">IF($AK$3="４週",AK12/4,AK12/(DAY(EOMONTH($F$9,0))/7))</f>
        <v>0</v>
      </c>
      <c r="AM12" s="568"/>
      <c r="AN12" s="568"/>
    </row>
    <row r="13" spans="1:40" ht="16.5" customHeight="1">
      <c r="A13" s="228">
        <v>3</v>
      </c>
      <c r="B13" s="253"/>
      <c r="C13" s="234"/>
      <c r="D13" s="254"/>
      <c r="E13" s="255"/>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8">
        <f t="shared" si="0"/>
        <v>0</v>
      </c>
      <c r="AL13" s="239">
        <f t="shared" si="1"/>
        <v>0</v>
      </c>
      <c r="AM13" s="568"/>
      <c r="AN13" s="568"/>
    </row>
    <row r="14" spans="1:40" ht="18" customHeight="1">
      <c r="A14" s="228">
        <v>4</v>
      </c>
      <c r="B14" s="253"/>
      <c r="C14" s="234"/>
      <c r="D14" s="254"/>
      <c r="E14" s="255"/>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8">
        <f t="shared" si="0"/>
        <v>0</v>
      </c>
      <c r="AL14" s="239">
        <f t="shared" si="1"/>
        <v>0</v>
      </c>
      <c r="AM14" s="568"/>
      <c r="AN14" s="568"/>
    </row>
    <row r="15" spans="1:40" ht="18" customHeight="1">
      <c r="A15" s="228">
        <v>5</v>
      </c>
      <c r="B15" s="253"/>
      <c r="C15" s="234"/>
      <c r="D15" s="254"/>
      <c r="E15" s="255"/>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8">
        <f t="shared" si="0"/>
        <v>0</v>
      </c>
      <c r="AL15" s="239">
        <f t="shared" si="1"/>
        <v>0</v>
      </c>
      <c r="AM15" s="568"/>
      <c r="AN15" s="568"/>
    </row>
    <row r="16" spans="1:40" ht="18" customHeight="1">
      <c r="A16" s="228">
        <v>6</v>
      </c>
      <c r="B16" s="253"/>
      <c r="C16" s="234"/>
      <c r="D16" s="254"/>
      <c r="E16" s="255"/>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8">
        <f t="shared" si="0"/>
        <v>0</v>
      </c>
      <c r="AL16" s="239">
        <f t="shared" si="1"/>
        <v>0</v>
      </c>
      <c r="AM16" s="568"/>
      <c r="AN16" s="568"/>
    </row>
    <row r="17" spans="1:40" ht="18" customHeight="1">
      <c r="A17" s="228">
        <v>7</v>
      </c>
      <c r="B17" s="253"/>
      <c r="C17" s="234"/>
      <c r="D17" s="254"/>
      <c r="E17" s="255"/>
      <c r="F17" s="237"/>
      <c r="G17" s="237"/>
      <c r="H17" s="237"/>
      <c r="I17" s="237"/>
      <c r="J17" s="237"/>
      <c r="K17" s="237"/>
      <c r="L17" s="237"/>
      <c r="M17" s="237"/>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8">
        <f t="shared" si="0"/>
        <v>0</v>
      </c>
      <c r="AL17" s="239">
        <f t="shared" si="1"/>
        <v>0</v>
      </c>
      <c r="AM17" s="568"/>
      <c r="AN17" s="568"/>
    </row>
    <row r="18" spans="1:40" ht="18" customHeight="1">
      <c r="A18" s="228">
        <v>8</v>
      </c>
      <c r="B18" s="253"/>
      <c r="C18" s="234"/>
      <c r="D18" s="254"/>
      <c r="E18" s="255"/>
      <c r="F18" s="237"/>
      <c r="G18" s="237"/>
      <c r="H18" s="237"/>
      <c r="I18" s="237"/>
      <c r="J18" s="237"/>
      <c r="K18" s="237"/>
      <c r="L18" s="237"/>
      <c r="M18" s="237"/>
      <c r="N18" s="237"/>
      <c r="O18" s="237"/>
      <c r="P18" s="237"/>
      <c r="Q18" s="237"/>
      <c r="R18" s="237"/>
      <c r="S18" s="237"/>
      <c r="T18" s="237"/>
      <c r="U18" s="237"/>
      <c r="V18" s="237"/>
      <c r="W18" s="237"/>
      <c r="X18" s="237"/>
      <c r="Y18" s="237"/>
      <c r="Z18" s="237"/>
      <c r="AA18" s="237"/>
      <c r="AB18" s="237"/>
      <c r="AC18" s="237"/>
      <c r="AD18" s="237"/>
      <c r="AE18" s="237"/>
      <c r="AF18" s="237"/>
      <c r="AG18" s="237"/>
      <c r="AH18" s="237"/>
      <c r="AI18" s="237"/>
      <c r="AJ18" s="237"/>
      <c r="AK18" s="238">
        <f t="shared" si="0"/>
        <v>0</v>
      </c>
      <c r="AL18" s="239">
        <f t="shared" si="1"/>
        <v>0</v>
      </c>
      <c r="AM18" s="568"/>
      <c r="AN18" s="568"/>
    </row>
    <row r="19" spans="1:40" ht="18" customHeight="1">
      <c r="A19" s="228">
        <v>9</v>
      </c>
      <c r="B19" s="253"/>
      <c r="C19" s="234"/>
      <c r="D19" s="254"/>
      <c r="E19" s="255"/>
      <c r="F19" s="237"/>
      <c r="G19" s="237"/>
      <c r="H19" s="237"/>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8">
        <f t="shared" si="0"/>
        <v>0</v>
      </c>
      <c r="AL19" s="239">
        <f t="shared" si="1"/>
        <v>0</v>
      </c>
      <c r="AM19" s="568"/>
      <c r="AN19" s="568"/>
    </row>
    <row r="20" spans="1:40" ht="18" customHeight="1">
      <c r="A20" s="228">
        <v>10</v>
      </c>
      <c r="B20" s="253"/>
      <c r="C20" s="234"/>
      <c r="D20" s="254"/>
      <c r="E20" s="255"/>
      <c r="F20" s="237"/>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c r="AD20" s="237"/>
      <c r="AE20" s="237"/>
      <c r="AF20" s="237"/>
      <c r="AG20" s="237"/>
      <c r="AH20" s="237"/>
      <c r="AI20" s="237"/>
      <c r="AJ20" s="237"/>
      <c r="AK20" s="238">
        <f t="shared" si="0"/>
        <v>0</v>
      </c>
      <c r="AL20" s="239">
        <f t="shared" si="1"/>
        <v>0</v>
      </c>
      <c r="AM20" s="568"/>
      <c r="AN20" s="568"/>
    </row>
    <row r="21" spans="1:40" ht="18" customHeight="1">
      <c r="A21" s="228">
        <v>11</v>
      </c>
      <c r="B21" s="253"/>
      <c r="C21" s="234"/>
      <c r="D21" s="254"/>
      <c r="E21" s="255"/>
      <c r="F21" s="237"/>
      <c r="G21" s="237"/>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8">
        <f t="shared" si="0"/>
        <v>0</v>
      </c>
      <c r="AL21" s="239">
        <f t="shared" si="1"/>
        <v>0</v>
      </c>
      <c r="AM21" s="568"/>
      <c r="AN21" s="568"/>
    </row>
    <row r="22" spans="1:40" ht="18" customHeight="1">
      <c r="A22" s="228">
        <v>12</v>
      </c>
      <c r="B22" s="253"/>
      <c r="C22" s="234"/>
      <c r="D22" s="254"/>
      <c r="E22" s="255"/>
      <c r="F22" s="237"/>
      <c r="G22" s="237"/>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8">
        <f t="shared" si="0"/>
        <v>0</v>
      </c>
      <c r="AL22" s="239">
        <f t="shared" si="1"/>
        <v>0</v>
      </c>
      <c r="AM22" s="568"/>
      <c r="AN22" s="568"/>
    </row>
    <row r="23" spans="1:40" ht="18" customHeight="1">
      <c r="A23" s="228">
        <v>13</v>
      </c>
      <c r="B23" s="253"/>
      <c r="C23" s="234"/>
      <c r="D23" s="254"/>
      <c r="E23" s="255"/>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8">
        <f t="shared" si="0"/>
        <v>0</v>
      </c>
      <c r="AL23" s="239">
        <f t="shared" si="1"/>
        <v>0</v>
      </c>
      <c r="AM23" s="568"/>
      <c r="AN23" s="568"/>
    </row>
    <row r="24" spans="1:40" ht="18" customHeight="1">
      <c r="A24" s="228">
        <v>14</v>
      </c>
      <c r="B24" s="253"/>
      <c r="C24" s="234"/>
      <c r="D24" s="254"/>
      <c r="E24" s="255"/>
      <c r="F24" s="237"/>
      <c r="G24" s="237"/>
      <c r="H24" s="237"/>
      <c r="I24" s="237"/>
      <c r="J24" s="237"/>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8">
        <f t="shared" si="0"/>
        <v>0</v>
      </c>
      <c r="AL24" s="239">
        <f t="shared" si="1"/>
        <v>0</v>
      </c>
      <c r="AM24" s="568"/>
      <c r="AN24" s="568"/>
    </row>
    <row r="25" spans="1:40" ht="18" customHeight="1">
      <c r="A25" s="228">
        <v>15</v>
      </c>
      <c r="B25" s="253"/>
      <c r="C25" s="234"/>
      <c r="D25" s="254"/>
      <c r="E25" s="255"/>
      <c r="F25" s="237"/>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8">
        <f t="shared" si="0"/>
        <v>0</v>
      </c>
      <c r="AL25" s="239">
        <f t="shared" si="1"/>
        <v>0</v>
      </c>
      <c r="AM25" s="568"/>
      <c r="AN25" s="568"/>
    </row>
    <row r="26" spans="1:40" ht="18" customHeight="1">
      <c r="A26" s="228">
        <v>16</v>
      </c>
      <c r="B26" s="253"/>
      <c r="C26" s="234"/>
      <c r="D26" s="254"/>
      <c r="E26" s="255"/>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8">
        <f t="shared" si="0"/>
        <v>0</v>
      </c>
      <c r="AL26" s="239">
        <f t="shared" si="1"/>
        <v>0</v>
      </c>
      <c r="AM26" s="568"/>
      <c r="AN26" s="568"/>
    </row>
    <row r="27" spans="1:40" ht="18" customHeight="1">
      <c r="A27" s="228">
        <v>17</v>
      </c>
      <c r="B27" s="253"/>
      <c r="C27" s="234"/>
      <c r="D27" s="254"/>
      <c r="E27" s="255"/>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8">
        <f t="shared" si="0"/>
        <v>0</v>
      </c>
      <c r="AL27" s="239">
        <f t="shared" si="1"/>
        <v>0</v>
      </c>
      <c r="AM27" s="568"/>
      <c r="AN27" s="568"/>
    </row>
    <row r="28" spans="1:40" ht="18" customHeight="1">
      <c r="A28" s="228">
        <v>18</v>
      </c>
      <c r="B28" s="253"/>
      <c r="C28" s="234"/>
      <c r="D28" s="254"/>
      <c r="E28" s="255"/>
      <c r="F28" s="237"/>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8">
        <f t="shared" si="0"/>
        <v>0</v>
      </c>
      <c r="AL28" s="239">
        <f t="shared" si="1"/>
        <v>0</v>
      </c>
      <c r="AM28" s="568"/>
      <c r="AN28" s="568"/>
    </row>
    <row r="29" spans="1:40" ht="18" customHeight="1">
      <c r="A29" s="228">
        <v>19</v>
      </c>
      <c r="B29" s="253"/>
      <c r="C29" s="234"/>
      <c r="D29" s="254"/>
      <c r="E29" s="255"/>
      <c r="F29" s="237"/>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8">
        <f t="shared" si="0"/>
        <v>0</v>
      </c>
      <c r="AL29" s="239">
        <f t="shared" si="1"/>
        <v>0</v>
      </c>
      <c r="AM29" s="568"/>
      <c r="AN29" s="568"/>
    </row>
    <row r="30" spans="1:40" ht="18" customHeight="1">
      <c r="A30" s="228">
        <v>20</v>
      </c>
      <c r="B30" s="253"/>
      <c r="C30" s="234"/>
      <c r="D30" s="254"/>
      <c r="E30" s="255"/>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8">
        <f t="shared" si="0"/>
        <v>0</v>
      </c>
      <c r="AL30" s="239">
        <f t="shared" si="1"/>
        <v>0</v>
      </c>
      <c r="AM30" s="568"/>
      <c r="AN30" s="568"/>
    </row>
    <row r="31" spans="1:40" ht="18" customHeight="1">
      <c r="A31" s="569" t="s">
        <v>220</v>
      </c>
      <c r="B31" s="570"/>
      <c r="C31" s="570"/>
      <c r="D31" s="570"/>
      <c r="E31" s="570"/>
      <c r="F31" s="240">
        <f>+SUM(F11:F30)</f>
        <v>0</v>
      </c>
      <c r="G31" s="240">
        <f t="shared" ref="G31:AJ31" si="2">+SUM(G11:G30)</f>
        <v>0</v>
      </c>
      <c r="H31" s="240">
        <f t="shared" si="2"/>
        <v>0</v>
      </c>
      <c r="I31" s="240">
        <f t="shared" si="2"/>
        <v>0</v>
      </c>
      <c r="J31" s="240">
        <f t="shared" si="2"/>
        <v>0</v>
      </c>
      <c r="K31" s="240">
        <f t="shared" si="2"/>
        <v>0</v>
      </c>
      <c r="L31" s="240">
        <f t="shared" si="2"/>
        <v>0</v>
      </c>
      <c r="M31" s="240">
        <f t="shared" si="2"/>
        <v>0</v>
      </c>
      <c r="N31" s="240">
        <f t="shared" si="2"/>
        <v>0</v>
      </c>
      <c r="O31" s="240">
        <f t="shared" si="2"/>
        <v>0</v>
      </c>
      <c r="P31" s="240">
        <f t="shared" si="2"/>
        <v>0</v>
      </c>
      <c r="Q31" s="240">
        <f t="shared" si="2"/>
        <v>0</v>
      </c>
      <c r="R31" s="240">
        <f t="shared" si="2"/>
        <v>0</v>
      </c>
      <c r="S31" s="240">
        <f t="shared" si="2"/>
        <v>0</v>
      </c>
      <c r="T31" s="240">
        <f t="shared" si="2"/>
        <v>0</v>
      </c>
      <c r="U31" s="240">
        <f t="shared" si="2"/>
        <v>0</v>
      </c>
      <c r="V31" s="240">
        <f t="shared" si="2"/>
        <v>0</v>
      </c>
      <c r="W31" s="240">
        <f t="shared" si="2"/>
        <v>0</v>
      </c>
      <c r="X31" s="240">
        <f t="shared" si="2"/>
        <v>0</v>
      </c>
      <c r="Y31" s="240">
        <f t="shared" si="2"/>
        <v>0</v>
      </c>
      <c r="Z31" s="240">
        <f t="shared" si="2"/>
        <v>0</v>
      </c>
      <c r="AA31" s="240">
        <f t="shared" si="2"/>
        <v>0</v>
      </c>
      <c r="AB31" s="240">
        <f t="shared" si="2"/>
        <v>0</v>
      </c>
      <c r="AC31" s="240">
        <f t="shared" si="2"/>
        <v>0</v>
      </c>
      <c r="AD31" s="240">
        <f t="shared" si="2"/>
        <v>0</v>
      </c>
      <c r="AE31" s="240">
        <f t="shared" si="2"/>
        <v>0</v>
      </c>
      <c r="AF31" s="240">
        <f t="shared" si="2"/>
        <v>0</v>
      </c>
      <c r="AG31" s="240">
        <f t="shared" si="2"/>
        <v>0</v>
      </c>
      <c r="AH31" s="240">
        <f t="shared" si="2"/>
        <v>0</v>
      </c>
      <c r="AI31" s="240">
        <f t="shared" si="2"/>
        <v>0</v>
      </c>
      <c r="AJ31" s="240">
        <f t="shared" si="2"/>
        <v>0</v>
      </c>
      <c r="AK31" s="238">
        <f t="shared" si="0"/>
        <v>0</v>
      </c>
      <c r="AL31" s="239">
        <f>IF($AK$3="４週",AK31/4,AK31/(DAY(EOMONTH($F$9,0))/7))</f>
        <v>0</v>
      </c>
      <c r="AM31" s="571"/>
      <c r="AN31" s="571"/>
    </row>
    <row r="32" spans="1:40" ht="18" customHeight="1">
      <c r="A32" s="570" t="s">
        <v>373</v>
      </c>
      <c r="B32" s="570"/>
      <c r="C32" s="570"/>
      <c r="D32" s="570"/>
      <c r="E32" s="572"/>
      <c r="F32" s="242"/>
      <c r="G32" s="242"/>
      <c r="H32" s="242"/>
      <c r="I32" s="242"/>
      <c r="J32" s="242"/>
      <c r="K32" s="242"/>
      <c r="L32" s="242"/>
      <c r="M32" s="242"/>
      <c r="N32" s="242"/>
      <c r="O32" s="242"/>
      <c r="P32" s="242"/>
      <c r="Q32" s="242"/>
      <c r="R32" s="242"/>
      <c r="S32" s="242"/>
      <c r="T32" s="242"/>
      <c r="U32" s="242"/>
      <c r="V32" s="242"/>
      <c r="W32" s="242"/>
      <c r="X32" s="242"/>
      <c r="Y32" s="242"/>
      <c r="Z32" s="242"/>
      <c r="AA32" s="242"/>
      <c r="AB32" s="242"/>
      <c r="AC32" s="242"/>
      <c r="AD32" s="242"/>
      <c r="AE32" s="242"/>
      <c r="AF32" s="242"/>
      <c r="AG32" s="242"/>
      <c r="AH32" s="242"/>
      <c r="AI32" s="242"/>
      <c r="AJ32" s="242"/>
      <c r="AK32" s="240"/>
      <c r="AL32" s="243"/>
      <c r="AM32" s="571"/>
      <c r="AN32" s="571"/>
    </row>
    <row r="33" spans="1:39" ht="15" customHeight="1">
      <c r="A33" s="227"/>
      <c r="B33" s="227"/>
      <c r="C33" s="227"/>
      <c r="D33" s="227"/>
      <c r="E33" s="227"/>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227"/>
      <c r="AL33" s="227"/>
      <c r="AM33" s="161"/>
    </row>
    <row r="34" spans="1:39" ht="15" customHeight="1">
      <c r="A34" s="227"/>
      <c r="B34" s="227"/>
      <c r="C34" s="227"/>
      <c r="D34" s="227"/>
      <c r="E34" s="227"/>
      <c r="F34" s="162"/>
      <c r="G34" s="162"/>
      <c r="H34" s="162"/>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c r="AH34" s="162"/>
      <c r="AI34" s="162"/>
      <c r="AJ34" s="162"/>
      <c r="AK34" s="227"/>
      <c r="AL34" s="227"/>
      <c r="AM34" s="161"/>
    </row>
    <row r="35" spans="1:39" ht="15" customHeight="1">
      <c r="A35" s="227"/>
      <c r="B35" s="227"/>
      <c r="C35" s="227"/>
      <c r="D35" s="227"/>
      <c r="E35" s="227"/>
      <c r="F35" s="162"/>
      <c r="G35" s="162"/>
      <c r="H35" s="162"/>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c r="AH35" s="162"/>
      <c r="AI35" s="162"/>
      <c r="AJ35" s="162"/>
      <c r="AK35" s="227"/>
      <c r="AL35" s="227"/>
      <c r="AM35" s="161"/>
    </row>
    <row r="36" spans="1:39" ht="15" customHeight="1">
      <c r="A36" s="162" t="s">
        <v>374</v>
      </c>
      <c r="B36" s="244"/>
      <c r="C36" s="245"/>
      <c r="D36" s="245"/>
      <c r="E36" s="245"/>
      <c r="F36" s="246"/>
      <c r="G36" s="245"/>
      <c r="H36" s="247"/>
      <c r="I36" s="247"/>
      <c r="J36" s="247"/>
      <c r="K36" s="247"/>
      <c r="L36" s="247"/>
      <c r="M36" s="247"/>
      <c r="N36" s="247"/>
      <c r="O36" s="247"/>
      <c r="P36" s="247"/>
      <c r="Q36" s="247"/>
      <c r="R36" s="247">
        <v>6</v>
      </c>
      <c r="S36" s="247"/>
      <c r="T36" s="247"/>
      <c r="U36" s="247"/>
      <c r="V36" s="247"/>
      <c r="W36" s="247"/>
      <c r="X36" s="247">
        <v>7</v>
      </c>
      <c r="Y36" s="247"/>
      <c r="Z36" s="247"/>
      <c r="AA36" s="247"/>
      <c r="AB36" s="247"/>
      <c r="AC36" s="247"/>
      <c r="AD36" s="247">
        <v>8</v>
      </c>
      <c r="AE36" s="247"/>
      <c r="AF36" s="247"/>
      <c r="AG36" s="248"/>
      <c r="AH36" s="248"/>
      <c r="AI36" s="248"/>
      <c r="AJ36" s="248">
        <v>9</v>
      </c>
      <c r="AK36" s="249"/>
      <c r="AL36" s="249"/>
      <c r="AM36" s="161"/>
    </row>
    <row r="37" spans="1:39" s="162" customFormat="1" ht="15" customHeight="1">
      <c r="A37" s="162" t="s">
        <v>375</v>
      </c>
      <c r="B37" s="250"/>
      <c r="C37" s="250"/>
      <c r="D37" s="250"/>
      <c r="E37" s="250"/>
      <c r="F37" s="250"/>
      <c r="G37" s="250"/>
      <c r="H37" s="218"/>
      <c r="I37" s="218"/>
      <c r="J37" s="218"/>
      <c r="K37" s="218"/>
      <c r="L37" s="218"/>
      <c r="M37" s="218"/>
      <c r="N37" s="218"/>
      <c r="O37" s="218"/>
      <c r="P37" s="218"/>
      <c r="Q37" s="218"/>
      <c r="R37" s="218"/>
      <c r="S37" s="218"/>
      <c r="T37" s="218"/>
      <c r="U37" s="218"/>
      <c r="V37" s="218"/>
      <c r="W37" s="218"/>
      <c r="X37" s="218"/>
      <c r="Y37" s="218"/>
      <c r="Z37" s="218"/>
      <c r="AA37" s="218"/>
      <c r="AB37" s="218"/>
      <c r="AC37" s="218"/>
      <c r="AD37" s="218"/>
      <c r="AE37" s="218"/>
      <c r="AF37" s="218"/>
      <c r="AG37" s="218"/>
      <c r="AH37" s="218"/>
      <c r="AI37" s="218"/>
      <c r="AJ37" s="218"/>
      <c r="AK37" s="218"/>
      <c r="AL37" s="218"/>
      <c r="AM37" s="218"/>
    </row>
    <row r="38" spans="1:39" s="162" customFormat="1" ht="15" customHeight="1">
      <c r="A38" s="162" t="s">
        <v>376</v>
      </c>
      <c r="B38" s="250"/>
      <c r="C38" s="250"/>
      <c r="D38" s="250"/>
      <c r="E38" s="250"/>
      <c r="F38" s="250"/>
      <c r="G38" s="250"/>
      <c r="H38" s="218"/>
      <c r="I38" s="218"/>
      <c r="J38" s="218"/>
      <c r="K38" s="218"/>
      <c r="L38" s="218"/>
      <c r="M38" s="218"/>
      <c r="N38" s="218"/>
      <c r="O38" s="218"/>
      <c r="P38" s="218"/>
      <c r="Q38" s="218"/>
      <c r="R38" s="218"/>
      <c r="S38" s="218"/>
      <c r="T38" s="218"/>
      <c r="U38" s="218"/>
      <c r="V38" s="218"/>
      <c r="W38" s="218"/>
      <c r="X38" s="218"/>
      <c r="Y38" s="218"/>
      <c r="Z38" s="218"/>
      <c r="AA38" s="218"/>
      <c r="AB38" s="218"/>
      <c r="AC38" s="218"/>
      <c r="AD38" s="218"/>
      <c r="AE38" s="218"/>
      <c r="AF38" s="218"/>
      <c r="AG38" s="218"/>
      <c r="AH38" s="218"/>
      <c r="AI38" s="218"/>
      <c r="AJ38" s="218"/>
      <c r="AK38" s="218"/>
      <c r="AL38" s="218"/>
      <c r="AM38" s="218"/>
    </row>
    <row r="39" spans="1:39" s="162" customFormat="1" ht="15" customHeight="1">
      <c r="A39" s="162" t="s">
        <v>377</v>
      </c>
      <c r="B39" s="250"/>
      <c r="C39" s="250"/>
      <c r="D39" s="250"/>
      <c r="E39" s="250"/>
      <c r="F39" s="250"/>
      <c r="G39" s="250"/>
      <c r="H39" s="218"/>
      <c r="I39" s="218"/>
      <c r="J39" s="218"/>
      <c r="K39" s="218"/>
      <c r="L39" s="218"/>
      <c r="M39" s="218"/>
      <c r="N39" s="218"/>
      <c r="O39" s="218"/>
      <c r="P39" s="218"/>
      <c r="Q39" s="218"/>
      <c r="R39" s="218"/>
      <c r="S39" s="218"/>
      <c r="T39" s="218"/>
      <c r="U39" s="218"/>
      <c r="V39" s="218"/>
      <c r="W39" s="218"/>
      <c r="X39" s="218"/>
      <c r="Y39" s="218"/>
      <c r="Z39" s="218"/>
      <c r="AA39" s="218"/>
      <c r="AB39" s="218"/>
      <c r="AC39" s="218"/>
      <c r="AD39" s="218"/>
      <c r="AE39" s="218"/>
      <c r="AF39" s="218"/>
      <c r="AG39" s="218"/>
      <c r="AH39" s="218"/>
      <c r="AI39" s="218"/>
      <c r="AJ39" s="218"/>
      <c r="AK39" s="218"/>
      <c r="AL39" s="218"/>
      <c r="AM39" s="218"/>
    </row>
    <row r="40" spans="1:39" s="162" customFormat="1" ht="15" customHeight="1">
      <c r="A40" s="162" t="s">
        <v>378</v>
      </c>
      <c r="B40" s="250"/>
      <c r="C40" s="250"/>
      <c r="D40" s="250"/>
      <c r="E40" s="250"/>
      <c r="F40" s="250"/>
      <c r="G40" s="250"/>
      <c r="H40" s="218"/>
      <c r="I40" s="218"/>
      <c r="J40" s="218"/>
      <c r="K40" s="218"/>
      <c r="L40" s="218"/>
      <c r="M40" s="218"/>
      <c r="N40" s="218"/>
      <c r="O40" s="218"/>
      <c r="P40" s="218"/>
      <c r="Q40" s="218"/>
      <c r="R40" s="218"/>
      <c r="S40" s="218"/>
      <c r="T40" s="218"/>
      <c r="U40" s="218"/>
      <c r="V40" s="218"/>
      <c r="W40" s="218"/>
      <c r="X40" s="218"/>
      <c r="Y40" s="218"/>
      <c r="Z40" s="218"/>
      <c r="AA40" s="218"/>
      <c r="AB40" s="218"/>
      <c r="AC40" s="218"/>
      <c r="AD40" s="218"/>
      <c r="AE40" s="218"/>
      <c r="AF40" s="218"/>
      <c r="AG40" s="218"/>
      <c r="AH40" s="218"/>
      <c r="AI40" s="218"/>
      <c r="AJ40" s="218"/>
      <c r="AK40" s="218"/>
      <c r="AL40" s="218"/>
      <c r="AM40" s="218"/>
    </row>
    <row r="41" spans="1:39" ht="15" customHeight="1">
      <c r="A41" s="162" t="s">
        <v>379</v>
      </c>
      <c r="B41" s="163"/>
      <c r="C41" s="162"/>
      <c r="D41" s="162"/>
      <c r="E41" s="162"/>
      <c r="F41" s="162"/>
      <c r="G41" s="162"/>
    </row>
    <row r="42" spans="1:39" ht="15" customHeight="1">
      <c r="A42" s="162" t="s">
        <v>380</v>
      </c>
      <c r="B42" s="163"/>
      <c r="C42" s="162"/>
      <c r="D42" s="162"/>
      <c r="E42" s="162"/>
      <c r="F42" s="162"/>
      <c r="G42" s="162"/>
    </row>
    <row r="43" spans="1:39" ht="15" customHeight="1">
      <c r="A43" s="162"/>
      <c r="B43" s="229" t="s">
        <v>381</v>
      </c>
      <c r="C43" s="573" t="s">
        <v>382</v>
      </c>
      <c r="D43" s="573"/>
      <c r="E43" s="573"/>
      <c r="F43" s="162"/>
      <c r="G43" s="162"/>
    </row>
    <row r="44" spans="1:39" ht="15" customHeight="1">
      <c r="A44" s="162"/>
      <c r="B44" s="251" t="s">
        <v>383</v>
      </c>
      <c r="C44" s="567" t="s">
        <v>384</v>
      </c>
      <c r="D44" s="567"/>
      <c r="E44" s="567"/>
      <c r="F44" s="162"/>
      <c r="G44" s="162"/>
    </row>
    <row r="45" spans="1:39" ht="15" customHeight="1">
      <c r="A45" s="162"/>
      <c r="B45" s="251" t="s">
        <v>385</v>
      </c>
      <c r="C45" s="567" t="s">
        <v>386</v>
      </c>
      <c r="D45" s="567"/>
      <c r="E45" s="567"/>
      <c r="F45" s="162"/>
      <c r="G45" s="162"/>
    </row>
    <row r="46" spans="1:39" ht="15" customHeight="1">
      <c r="A46" s="162"/>
      <c r="B46" s="251" t="s">
        <v>387</v>
      </c>
      <c r="C46" s="567" t="s">
        <v>388</v>
      </c>
      <c r="D46" s="567"/>
      <c r="E46" s="567"/>
      <c r="F46" s="162"/>
      <c r="G46" s="162"/>
    </row>
    <row r="47" spans="1:39" ht="15" customHeight="1">
      <c r="A47" s="162"/>
      <c r="B47" s="251" t="s">
        <v>389</v>
      </c>
      <c r="C47" s="567" t="s">
        <v>390</v>
      </c>
      <c r="D47" s="567"/>
      <c r="E47" s="567"/>
      <c r="F47" s="162"/>
      <c r="G47" s="162"/>
    </row>
    <row r="48" spans="1:39" ht="15" customHeight="1">
      <c r="A48" s="162"/>
      <c r="B48" s="162" t="s">
        <v>391</v>
      </c>
      <c r="C48" s="162"/>
      <c r="D48" s="162"/>
      <c r="E48" s="162"/>
      <c r="F48" s="162"/>
      <c r="G48" s="162"/>
    </row>
    <row r="49" spans="1:7" ht="15" customHeight="1">
      <c r="A49" s="162"/>
      <c r="B49" s="162" t="s">
        <v>392</v>
      </c>
      <c r="C49" s="162"/>
      <c r="D49" s="162"/>
      <c r="E49" s="162"/>
      <c r="F49" s="162"/>
      <c r="G49" s="162"/>
    </row>
    <row r="50" spans="1:7" ht="15" customHeight="1">
      <c r="A50" s="162"/>
      <c r="B50" s="162" t="s">
        <v>393</v>
      </c>
      <c r="C50" s="162"/>
      <c r="D50" s="162"/>
      <c r="E50" s="162"/>
      <c r="F50" s="162"/>
      <c r="G50" s="162"/>
    </row>
    <row r="51" spans="1:7" ht="15" customHeight="1">
      <c r="A51" s="162" t="s">
        <v>394</v>
      </c>
      <c r="B51" s="163"/>
      <c r="C51" s="162"/>
      <c r="D51" s="162"/>
      <c r="E51" s="162"/>
      <c r="F51" s="162"/>
      <c r="G51" s="162"/>
    </row>
    <row r="52" spans="1:7" ht="15" customHeight="1">
      <c r="A52" s="162" t="s">
        <v>395</v>
      </c>
      <c r="B52" s="163"/>
      <c r="C52" s="162"/>
      <c r="D52" s="162"/>
      <c r="E52" s="162"/>
      <c r="F52" s="162"/>
      <c r="G52" s="162"/>
    </row>
    <row r="53" spans="1:7" ht="15" customHeight="1">
      <c r="A53" s="162" t="s">
        <v>396</v>
      </c>
      <c r="B53" s="163"/>
      <c r="C53" s="162"/>
      <c r="D53" s="162"/>
      <c r="E53" s="162"/>
      <c r="F53" s="162"/>
      <c r="G53" s="162"/>
    </row>
    <row r="54" spans="1:7" ht="15" customHeight="1">
      <c r="A54" s="162" t="s">
        <v>397</v>
      </c>
      <c r="B54" s="163"/>
      <c r="C54" s="162"/>
      <c r="D54" s="162"/>
      <c r="E54" s="162"/>
      <c r="F54" s="162"/>
      <c r="G54" s="162"/>
    </row>
    <row r="55" spans="1:7" ht="15" customHeight="1">
      <c r="A55" s="162" t="s">
        <v>398</v>
      </c>
      <c r="B55" s="163"/>
      <c r="C55" s="162"/>
      <c r="D55" s="162"/>
      <c r="E55" s="162"/>
      <c r="F55" s="162"/>
      <c r="G55" s="162"/>
    </row>
    <row r="56" spans="1:7" ht="15" customHeight="1">
      <c r="A56" s="162" t="s">
        <v>399</v>
      </c>
      <c r="B56" s="163"/>
      <c r="C56" s="162"/>
      <c r="D56" s="162"/>
      <c r="E56" s="162"/>
      <c r="F56" s="162"/>
      <c r="G56" s="162"/>
    </row>
    <row r="57" spans="1:7" ht="15" customHeight="1">
      <c r="A57" s="162"/>
      <c r="B57" s="162" t="s">
        <v>400</v>
      </c>
      <c r="C57" s="162"/>
      <c r="D57" s="162"/>
      <c r="E57" s="162"/>
      <c r="F57" s="162"/>
      <c r="G57" s="162"/>
    </row>
    <row r="58" spans="1:7" ht="15" customHeight="1">
      <c r="A58" s="162"/>
      <c r="B58" s="162" t="s">
        <v>401</v>
      </c>
      <c r="C58" s="162"/>
      <c r="D58" s="162"/>
      <c r="E58" s="162"/>
      <c r="F58" s="162"/>
      <c r="G58" s="162"/>
    </row>
    <row r="59" spans="1:7" ht="15" customHeight="1">
      <c r="A59" s="162" t="s">
        <v>402</v>
      </c>
      <c r="B59" s="163"/>
      <c r="C59" s="162"/>
      <c r="D59" s="162"/>
      <c r="E59" s="162"/>
      <c r="F59" s="162"/>
      <c r="G59" s="162"/>
    </row>
    <row r="60" spans="1:7" ht="15" customHeight="1">
      <c r="A60" s="162" t="s">
        <v>403</v>
      </c>
      <c r="B60" s="163"/>
      <c r="C60" s="162"/>
      <c r="D60" s="162"/>
      <c r="E60" s="162"/>
      <c r="F60" s="162"/>
      <c r="G60" s="162"/>
    </row>
    <row r="61" spans="1:7" ht="15" customHeight="1">
      <c r="A61" s="162" t="s">
        <v>404</v>
      </c>
      <c r="B61" s="163"/>
      <c r="C61" s="162"/>
      <c r="D61" s="162"/>
      <c r="E61" s="162"/>
      <c r="F61" s="162"/>
      <c r="G61" s="162"/>
    </row>
    <row r="62" spans="1:7" ht="15" customHeight="1">
      <c r="A62" s="162" t="s">
        <v>405</v>
      </c>
      <c r="B62" s="163"/>
      <c r="C62" s="162"/>
      <c r="D62" s="162"/>
      <c r="E62" s="162"/>
      <c r="F62" s="162"/>
      <c r="G62" s="162"/>
    </row>
    <row r="63" spans="1:7" ht="15" customHeight="1">
      <c r="A63" s="162" t="s">
        <v>406</v>
      </c>
      <c r="B63" s="163"/>
      <c r="C63" s="162"/>
      <c r="D63" s="162"/>
      <c r="E63" s="162"/>
      <c r="F63" s="162"/>
      <c r="G63" s="162"/>
    </row>
    <row r="64" spans="1:7" ht="15" customHeight="1">
      <c r="A64" s="162" t="s">
        <v>407</v>
      </c>
      <c r="B64" s="163"/>
      <c r="C64" s="162"/>
      <c r="D64" s="162"/>
      <c r="E64" s="162"/>
      <c r="F64" s="162"/>
      <c r="G64" s="162"/>
    </row>
    <row r="65" spans="1:7" ht="15" customHeight="1">
      <c r="A65" s="162" t="s">
        <v>408</v>
      </c>
      <c r="B65" s="163"/>
      <c r="C65" s="162"/>
      <c r="D65" s="162"/>
      <c r="E65" s="162"/>
      <c r="F65" s="162"/>
      <c r="G65" s="162"/>
    </row>
    <row r="66" spans="1:7" ht="15" customHeight="1">
      <c r="A66" s="162" t="s">
        <v>409</v>
      </c>
      <c r="B66" s="163"/>
      <c r="C66" s="162"/>
      <c r="D66" s="162"/>
      <c r="E66" s="162"/>
      <c r="F66" s="162"/>
      <c r="G66" s="162"/>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4"/>
  <dataValidations count="5">
    <dataValidation allowBlank="1" showInputMessage="1" sqref="B11" xr:uid="{1DDD00B4-BDBA-4EB9-828F-5B2E853D2AF0}"/>
    <dataValidation type="list" allowBlank="1" showInputMessage="1" sqref="B12:B30" xr:uid="{07408CF2-0CA8-41AA-B07B-0092EE08383E}">
      <formula1>INDIRECT($AK$1)</formula1>
    </dataValidation>
    <dataValidation type="list" allowBlank="1" showInputMessage="1" showErrorMessage="1" sqref="AK3:AN3" xr:uid="{64D2D913-6DB0-411F-B8F6-0F7903F2F345}">
      <formula1>"４週,歴月"</formula1>
    </dataValidation>
    <dataValidation type="list" allowBlank="1" showInputMessage="1" showErrorMessage="1" sqref="AK4:AN4" xr:uid="{42A2F7E1-364C-4C2E-A7A6-63138DA0BCB2}">
      <formula1>"予定,実績"</formula1>
    </dataValidation>
    <dataValidation type="list" allowBlank="1" showInputMessage="1" showErrorMessage="1" sqref="C11:C30" xr:uid="{E64FA349-2082-4D42-A61A-9214BC957056}">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rowBreaks count="1" manualBreakCount="1">
    <brk id="34"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BF8E6-3B11-4284-8405-6E9157185DED}">
  <dimension ref="A1:AN66"/>
  <sheetViews>
    <sheetView showGridLines="0" view="pageBreakPreview" zoomScaleNormal="100" zoomScaleSheetLayoutView="100" workbookViewId="0"/>
  </sheetViews>
  <sheetFormatPr defaultColWidth="9.125" defaultRowHeight="21" customHeight="1"/>
  <cols>
    <col min="1" max="1" width="2.875" style="221" customWidth="1"/>
    <col min="2" max="2" width="16.125" style="216" customWidth="1"/>
    <col min="3" max="3" width="7.375" style="221" customWidth="1"/>
    <col min="4" max="5" width="8.5" style="221" customWidth="1"/>
    <col min="6" max="36" width="2.875" style="221" customWidth="1"/>
    <col min="37" max="37" width="7.375" style="221" customWidth="1"/>
    <col min="38" max="39" width="8.5" style="221" customWidth="1"/>
    <col min="40" max="40" width="6.25" style="221" customWidth="1"/>
    <col min="41" max="16384" width="9.125" style="221"/>
  </cols>
  <sheetData>
    <row r="1" spans="1:40" ht="20.100000000000001" customHeight="1">
      <c r="A1" s="215" t="s">
        <v>552</v>
      </c>
      <c r="C1" s="217"/>
      <c r="D1" s="217"/>
      <c r="E1" s="217"/>
      <c r="F1" s="217"/>
      <c r="G1" s="217"/>
      <c r="H1" s="217"/>
      <c r="I1" s="217"/>
      <c r="J1" s="217"/>
      <c r="K1" s="217"/>
      <c r="L1" s="217"/>
      <c r="M1" s="217"/>
      <c r="N1" s="217"/>
      <c r="O1" s="217"/>
      <c r="P1" s="217"/>
      <c r="Q1" s="217"/>
      <c r="R1" s="217"/>
      <c r="S1" s="217"/>
      <c r="T1" s="217"/>
      <c r="U1" s="217"/>
      <c r="V1" s="217"/>
      <c r="W1" s="217"/>
      <c r="X1" s="218"/>
      <c r="Y1" s="218"/>
      <c r="Z1" s="161"/>
      <c r="AA1" s="161"/>
      <c r="AB1" s="161"/>
      <c r="AC1" s="161"/>
      <c r="AD1" s="219"/>
      <c r="AE1" s="219"/>
      <c r="AF1" s="219"/>
      <c r="AG1" s="219"/>
      <c r="AH1" s="219"/>
      <c r="AI1" s="220" t="s">
        <v>356</v>
      </c>
      <c r="AJ1" s="220"/>
      <c r="AK1" s="583" t="s">
        <v>486</v>
      </c>
      <c r="AL1" s="583"/>
      <c r="AM1" s="583"/>
      <c r="AN1" s="583"/>
    </row>
    <row r="2" spans="1:40" ht="18" customHeight="1">
      <c r="A2" s="161"/>
      <c r="B2" s="222"/>
      <c r="C2" s="222"/>
      <c r="D2" s="222"/>
      <c r="E2" s="222"/>
      <c r="F2" s="222"/>
      <c r="G2" s="222"/>
      <c r="H2" s="222"/>
      <c r="I2" s="222"/>
      <c r="J2" s="222"/>
      <c r="K2" s="222"/>
      <c r="L2" s="222"/>
      <c r="M2" s="584"/>
      <c r="N2" s="584"/>
      <c r="O2" s="584"/>
      <c r="P2" s="584"/>
      <c r="Q2" s="585" t="s">
        <v>154</v>
      </c>
      <c r="R2" s="585"/>
      <c r="S2" s="584">
        <v>4</v>
      </c>
      <c r="T2" s="584"/>
      <c r="U2" s="585" t="s">
        <v>275</v>
      </c>
      <c r="V2" s="585"/>
      <c r="W2" s="222"/>
      <c r="X2" s="222"/>
      <c r="Y2" s="222"/>
      <c r="Z2" s="161"/>
      <c r="AA2" s="161"/>
      <c r="AC2" s="220"/>
      <c r="AD2" s="222"/>
      <c r="AE2" s="222"/>
      <c r="AF2" s="222"/>
      <c r="AG2" s="222"/>
      <c r="AH2" s="222"/>
      <c r="AI2" s="220" t="s">
        <v>357</v>
      </c>
      <c r="AJ2" s="220"/>
      <c r="AK2" s="586"/>
      <c r="AL2" s="586"/>
      <c r="AM2" s="586"/>
      <c r="AN2" s="586"/>
    </row>
    <row r="3" spans="1:40" ht="18" customHeight="1">
      <c r="A3" s="223"/>
      <c r="B3" s="223"/>
      <c r="C3" s="223"/>
      <c r="D3" s="223"/>
      <c r="E3" s="223"/>
      <c r="F3" s="223"/>
      <c r="G3" s="223"/>
      <c r="H3" s="223"/>
      <c r="I3" s="223"/>
      <c r="J3" s="223"/>
      <c r="K3" s="223"/>
      <c r="L3" s="223"/>
      <c r="M3" s="223"/>
      <c r="N3" s="223"/>
      <c r="O3" s="223"/>
      <c r="P3" s="223"/>
      <c r="Q3" s="223"/>
      <c r="R3" s="223"/>
      <c r="S3" s="223"/>
      <c r="T3" s="223"/>
      <c r="U3" s="223"/>
      <c r="V3" s="223"/>
      <c r="W3" s="223"/>
      <c r="Y3" s="224"/>
      <c r="Z3" s="224"/>
      <c r="AA3" s="224"/>
      <c r="AB3" s="161"/>
      <c r="AC3" s="224"/>
      <c r="AD3" s="224"/>
      <c r="AE3" s="224"/>
      <c r="AF3" s="224"/>
      <c r="AG3" s="224"/>
      <c r="AH3" s="224"/>
      <c r="AI3" s="225" t="s">
        <v>358</v>
      </c>
      <c r="AJ3" s="220"/>
      <c r="AK3" s="576"/>
      <c r="AL3" s="576"/>
      <c r="AM3" s="576"/>
      <c r="AN3" s="576"/>
    </row>
    <row r="4" spans="1:40" ht="18" customHeight="1">
      <c r="A4" s="223"/>
      <c r="B4" s="223"/>
      <c r="C4" s="223"/>
      <c r="D4" s="223"/>
      <c r="E4" s="223"/>
      <c r="F4" s="223"/>
      <c r="G4" s="223"/>
      <c r="H4" s="223"/>
      <c r="I4" s="223"/>
      <c r="J4" s="223"/>
      <c r="K4" s="223"/>
      <c r="L4" s="223"/>
      <c r="M4" s="223"/>
      <c r="N4" s="223"/>
      <c r="O4" s="223"/>
      <c r="P4" s="223"/>
      <c r="Q4" s="223"/>
      <c r="R4" s="223"/>
      <c r="S4" s="223"/>
      <c r="T4" s="223"/>
      <c r="U4" s="223"/>
      <c r="V4" s="223"/>
      <c r="W4" s="223"/>
      <c r="Y4" s="224"/>
      <c r="Z4" s="224"/>
      <c r="AA4" s="224"/>
      <c r="AB4" s="161"/>
      <c r="AC4" s="224"/>
      <c r="AD4" s="224"/>
      <c r="AE4" s="224"/>
      <c r="AF4" s="224"/>
      <c r="AG4" s="224"/>
      <c r="AH4" s="224"/>
      <c r="AI4" s="225" t="s">
        <v>359</v>
      </c>
      <c r="AJ4" s="220"/>
      <c r="AK4" s="576"/>
      <c r="AL4" s="576"/>
      <c r="AM4" s="576"/>
      <c r="AN4" s="576"/>
    </row>
    <row r="5" spans="1:40" ht="18" customHeight="1">
      <c r="A5" s="223"/>
      <c r="B5" s="223"/>
      <c r="C5" s="223"/>
      <c r="D5" s="223"/>
      <c r="E5" s="223"/>
      <c r="F5" s="223"/>
      <c r="G5" s="223"/>
      <c r="H5" s="223"/>
      <c r="I5" s="223"/>
      <c r="J5" s="223"/>
      <c r="K5" s="223"/>
      <c r="L5" s="223"/>
      <c r="M5" s="223"/>
      <c r="N5" s="223"/>
      <c r="O5" s="223"/>
      <c r="P5" s="223"/>
      <c r="Q5" s="223"/>
      <c r="R5" s="223"/>
      <c r="S5" s="223"/>
      <c r="U5" s="223"/>
      <c r="V5" s="223"/>
      <c r="W5" s="223"/>
      <c r="Y5" s="224"/>
      <c r="Z5" s="224"/>
      <c r="AA5" s="224"/>
      <c r="AB5" s="161"/>
      <c r="AC5" s="224"/>
      <c r="AD5" s="224"/>
      <c r="AE5" s="224"/>
      <c r="AF5" s="224"/>
      <c r="AG5" s="225" t="s">
        <v>360</v>
      </c>
      <c r="AH5" s="629"/>
      <c r="AI5" s="629"/>
      <c r="AJ5" s="629"/>
      <c r="AK5" s="224" t="s">
        <v>361</v>
      </c>
      <c r="AL5" s="252"/>
      <c r="AM5" s="224" t="s">
        <v>362</v>
      </c>
      <c r="AN5" s="161"/>
    </row>
    <row r="6" spans="1:40" ht="9.9499999999999993" customHeight="1">
      <c r="A6" s="161"/>
      <c r="B6" s="227"/>
      <c r="C6" s="227"/>
      <c r="D6" s="227"/>
      <c r="E6" s="227"/>
      <c r="F6" s="227"/>
      <c r="G6" s="227"/>
      <c r="H6" s="227"/>
      <c r="I6" s="227"/>
      <c r="J6" s="227"/>
      <c r="K6" s="227"/>
      <c r="L6" s="227"/>
      <c r="M6" s="227"/>
      <c r="N6" s="227"/>
      <c r="O6" s="227"/>
      <c r="P6" s="227"/>
      <c r="Q6" s="227"/>
      <c r="R6" s="227"/>
      <c r="S6" s="227"/>
      <c r="T6" s="227"/>
      <c r="U6" s="227"/>
      <c r="V6" s="227"/>
      <c r="W6" s="227"/>
      <c r="X6" s="222"/>
      <c r="Y6" s="222"/>
      <c r="Z6" s="222"/>
      <c r="AA6" s="222"/>
      <c r="AB6" s="222"/>
      <c r="AC6" s="222"/>
      <c r="AD6" s="222"/>
      <c r="AE6" s="222"/>
      <c r="AF6" s="222"/>
      <c r="AG6" s="222"/>
      <c r="AH6" s="222"/>
      <c r="AI6" s="222"/>
      <c r="AJ6" s="222"/>
      <c r="AK6" s="222"/>
      <c r="AL6" s="222"/>
      <c r="AM6" s="161"/>
      <c r="AN6" s="161"/>
    </row>
    <row r="7" spans="1:40" ht="15" customHeight="1">
      <c r="A7" s="571" t="s">
        <v>363</v>
      </c>
      <c r="B7" s="625" t="s">
        <v>364</v>
      </c>
      <c r="C7" s="578" t="s">
        <v>365</v>
      </c>
      <c r="D7" s="573" t="s">
        <v>366</v>
      </c>
      <c r="E7" s="569" t="s">
        <v>367</v>
      </c>
      <c r="F7" s="581" t="s">
        <v>368</v>
      </c>
      <c r="G7" s="581"/>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1"/>
      <c r="AG7" s="581"/>
      <c r="AH7" s="581"/>
      <c r="AI7" s="581"/>
      <c r="AJ7" s="581"/>
      <c r="AK7" s="582" t="s">
        <v>369</v>
      </c>
      <c r="AL7" s="574" t="s">
        <v>370</v>
      </c>
      <c r="AM7" s="575" t="s">
        <v>371</v>
      </c>
      <c r="AN7" s="575"/>
    </row>
    <row r="8" spans="1:40" ht="15" customHeight="1">
      <c r="A8" s="571"/>
      <c r="B8" s="626"/>
      <c r="C8" s="579"/>
      <c r="D8" s="573"/>
      <c r="E8" s="569"/>
      <c r="F8" s="573" t="s">
        <v>216</v>
      </c>
      <c r="G8" s="573"/>
      <c r="H8" s="573"/>
      <c r="I8" s="573"/>
      <c r="J8" s="573"/>
      <c r="K8" s="573"/>
      <c r="L8" s="573"/>
      <c r="M8" s="573" t="s">
        <v>217</v>
      </c>
      <c r="N8" s="573"/>
      <c r="O8" s="573"/>
      <c r="P8" s="573"/>
      <c r="Q8" s="573"/>
      <c r="R8" s="573"/>
      <c r="S8" s="573"/>
      <c r="T8" s="573" t="s">
        <v>218</v>
      </c>
      <c r="U8" s="573"/>
      <c r="V8" s="573"/>
      <c r="W8" s="573"/>
      <c r="X8" s="573"/>
      <c r="Y8" s="573"/>
      <c r="Z8" s="573"/>
      <c r="AA8" s="573" t="s">
        <v>219</v>
      </c>
      <c r="AB8" s="573"/>
      <c r="AC8" s="573"/>
      <c r="AD8" s="573"/>
      <c r="AE8" s="573"/>
      <c r="AF8" s="573"/>
      <c r="AG8" s="573"/>
      <c r="AH8" s="573" t="s">
        <v>372</v>
      </c>
      <c r="AI8" s="573"/>
      <c r="AJ8" s="573"/>
      <c r="AK8" s="582"/>
      <c r="AL8" s="574"/>
      <c r="AM8" s="575"/>
      <c r="AN8" s="575"/>
    </row>
    <row r="9" spans="1:40" ht="15" customHeight="1">
      <c r="A9" s="571"/>
      <c r="B9" s="627" t="s">
        <v>411</v>
      </c>
      <c r="C9" s="579"/>
      <c r="D9" s="573"/>
      <c r="E9" s="569"/>
      <c r="F9" s="231">
        <f>DATE($M$2,$S$2,1)</f>
        <v>92</v>
      </c>
      <c r="G9" s="231">
        <f>DATE($M$2,$S$2,2)</f>
        <v>93</v>
      </c>
      <c r="H9" s="231">
        <f>DATE($M$2,$S$2,3)</f>
        <v>94</v>
      </c>
      <c r="I9" s="231">
        <f>DATE($M$2,$S$2,4)</f>
        <v>95</v>
      </c>
      <c r="J9" s="231">
        <f>DATE($M$2,$S$2,5)</f>
        <v>96</v>
      </c>
      <c r="K9" s="231">
        <f>DATE($M$2,$S$2,6)</f>
        <v>97</v>
      </c>
      <c r="L9" s="231">
        <f>DATE($M$2,$S$2,7)</f>
        <v>98</v>
      </c>
      <c r="M9" s="231">
        <f>DATE($M$2,$S$2,8)</f>
        <v>99</v>
      </c>
      <c r="N9" s="231">
        <f>DATE($M$2,$S$2,9)</f>
        <v>100</v>
      </c>
      <c r="O9" s="231">
        <f>DATE($M$2,$S$2,10)</f>
        <v>101</v>
      </c>
      <c r="P9" s="231">
        <f>DATE($M$2,$S$2,11)</f>
        <v>102</v>
      </c>
      <c r="Q9" s="231">
        <f>DATE($M$2,$S$2,12)</f>
        <v>103</v>
      </c>
      <c r="R9" s="231">
        <f>DATE($M$2,$S$2,13)</f>
        <v>104</v>
      </c>
      <c r="S9" s="231">
        <f>DATE($M$2,$S$2,14)</f>
        <v>105</v>
      </c>
      <c r="T9" s="231">
        <f>DATE($M$2,$S$2,15)</f>
        <v>106</v>
      </c>
      <c r="U9" s="231">
        <f>DATE($M$2,$S$2,16)</f>
        <v>107</v>
      </c>
      <c r="V9" s="231">
        <f>DATE($M$2,$S$2,17)</f>
        <v>108</v>
      </c>
      <c r="W9" s="231">
        <f>DATE($M$2,$S$2,18)</f>
        <v>109</v>
      </c>
      <c r="X9" s="231">
        <f>DATE($M$2,$S$2,19)</f>
        <v>110</v>
      </c>
      <c r="Y9" s="231">
        <f>DATE($M$2,$S$2,20)</f>
        <v>111</v>
      </c>
      <c r="Z9" s="231">
        <f>DATE($M$2,$S$2,21)</f>
        <v>112</v>
      </c>
      <c r="AA9" s="231">
        <f>DATE($M$2,$S$2,22)</f>
        <v>113</v>
      </c>
      <c r="AB9" s="231">
        <f>DATE($M$2,$S$2,23)</f>
        <v>114</v>
      </c>
      <c r="AC9" s="231">
        <f>DATE($M$2,$S$2,24)</f>
        <v>115</v>
      </c>
      <c r="AD9" s="231">
        <f>DATE($M$2,$S$2,25)</f>
        <v>116</v>
      </c>
      <c r="AE9" s="231">
        <f>DATE($M$2,$S$2,26)</f>
        <v>117</v>
      </c>
      <c r="AF9" s="231">
        <f>DATE($M$2,$S$2,27)</f>
        <v>118</v>
      </c>
      <c r="AG9" s="231">
        <f>DATE($M$2,$S$2,28)</f>
        <v>119</v>
      </c>
      <c r="AH9" s="231">
        <f>IF(DAY(EOMONTH(F9,0))&lt;29,"",DATE($M$2,$S$2,29))</f>
        <v>120</v>
      </c>
      <c r="AI9" s="231">
        <f>IF(DAY(EOMONTH(F9,0))&lt;30,"",DATE($M$2,$S$2,30))</f>
        <v>121</v>
      </c>
      <c r="AJ9" s="231" t="str">
        <f>IF(DAY(EOMONTH(F9,0))&lt;31,"",DATE($M$2,$S$2,31))</f>
        <v/>
      </c>
      <c r="AK9" s="582"/>
      <c r="AL9" s="574"/>
      <c r="AM9" s="575"/>
      <c r="AN9" s="575"/>
    </row>
    <row r="10" spans="1:40" ht="15" customHeight="1">
      <c r="A10" s="571"/>
      <c r="B10" s="628"/>
      <c r="C10" s="580"/>
      <c r="D10" s="573"/>
      <c r="E10" s="569"/>
      <c r="F10" s="232">
        <f>DATE($M$2,$S$2,1)</f>
        <v>92</v>
      </c>
      <c r="G10" s="232">
        <f>DATE($M$2,$S$2,2)</f>
        <v>93</v>
      </c>
      <c r="H10" s="232">
        <f>DATE($M$2,$S$2,3)</f>
        <v>94</v>
      </c>
      <c r="I10" s="232">
        <f>DATE($M$2,$S$2,4)</f>
        <v>95</v>
      </c>
      <c r="J10" s="232">
        <f>DATE($M$2,$S$2,5)</f>
        <v>96</v>
      </c>
      <c r="K10" s="232">
        <f>DATE($M$2,$S$2,6)</f>
        <v>97</v>
      </c>
      <c r="L10" s="232">
        <f>DATE($M$2,$S$2,7)</f>
        <v>98</v>
      </c>
      <c r="M10" s="232">
        <f>DATE($M$2,$S$2,8)</f>
        <v>99</v>
      </c>
      <c r="N10" s="232">
        <f>DATE($M$2,$S$2,9)</f>
        <v>100</v>
      </c>
      <c r="O10" s="232">
        <f>DATE($M$2,$S$2,10)</f>
        <v>101</v>
      </c>
      <c r="P10" s="232">
        <f>DATE($M$2,$S$2,11)</f>
        <v>102</v>
      </c>
      <c r="Q10" s="232">
        <f>DATE($M$2,$S$2,12)</f>
        <v>103</v>
      </c>
      <c r="R10" s="232">
        <f>DATE($M$2,$S$2,13)</f>
        <v>104</v>
      </c>
      <c r="S10" s="232">
        <f>DATE($M$2,$S$2,14)</f>
        <v>105</v>
      </c>
      <c r="T10" s="232">
        <f>DATE($M$2,$S$2,15)</f>
        <v>106</v>
      </c>
      <c r="U10" s="232">
        <f>DATE($M$2,$S$2,16)</f>
        <v>107</v>
      </c>
      <c r="V10" s="232">
        <f>DATE($M$2,$S$2,17)</f>
        <v>108</v>
      </c>
      <c r="W10" s="232">
        <f>DATE($M$2,$S$2,18)</f>
        <v>109</v>
      </c>
      <c r="X10" s="232">
        <f>DATE($M$2,$S$2,19)</f>
        <v>110</v>
      </c>
      <c r="Y10" s="232">
        <f>DATE($M$2,$S$2,20)</f>
        <v>111</v>
      </c>
      <c r="Z10" s="232">
        <f>DATE($M$2,$S$2,21)</f>
        <v>112</v>
      </c>
      <c r="AA10" s="232">
        <f>DATE($M$2,$S$2,22)</f>
        <v>113</v>
      </c>
      <c r="AB10" s="232">
        <f>DATE($M$2,$S$2,23)</f>
        <v>114</v>
      </c>
      <c r="AC10" s="232">
        <f>DATE($M$2,$S$2,24)</f>
        <v>115</v>
      </c>
      <c r="AD10" s="232">
        <f>DATE($M$2,$S$2,25)</f>
        <v>116</v>
      </c>
      <c r="AE10" s="232">
        <f>DATE($M$2,$S$2,26)</f>
        <v>117</v>
      </c>
      <c r="AF10" s="232">
        <f>DATE($M$2,$S$2,27)</f>
        <v>118</v>
      </c>
      <c r="AG10" s="232">
        <f>DATE($M$2,$S$2,28)</f>
        <v>119</v>
      </c>
      <c r="AH10" s="232">
        <f>IF(DAY(EOMONTH(F10,0))&lt;29,"",DATE($M$2,$S$2,29))</f>
        <v>120</v>
      </c>
      <c r="AI10" s="232">
        <f>IF(DAY(EOMONTH(F10,0))&lt;30,"",DATE($M$2,$S$2,30))</f>
        <v>121</v>
      </c>
      <c r="AJ10" s="232" t="str">
        <f>IF(DAY(EOMONTH(F10,0))&lt;31,"",DATE($M$2,$S$2,31))</f>
        <v/>
      </c>
      <c r="AK10" s="582"/>
      <c r="AL10" s="574"/>
      <c r="AM10" s="575"/>
      <c r="AN10" s="575"/>
    </row>
    <row r="11" spans="1:40" ht="18" customHeight="1">
      <c r="A11" s="228">
        <v>1</v>
      </c>
      <c r="B11" s="253" t="s">
        <v>412</v>
      </c>
      <c r="C11" s="234"/>
      <c r="D11" s="254"/>
      <c r="E11" s="255"/>
      <c r="F11" s="237"/>
      <c r="G11" s="237"/>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238">
        <f>+SUM(F11:AJ11)</f>
        <v>0</v>
      </c>
      <c r="AL11" s="239">
        <f>IF($AK$3="４週",AK11/4,AK11/(DAY(EOMONTH($F$9,0))/7))</f>
        <v>0</v>
      </c>
      <c r="AM11" s="568"/>
      <c r="AN11" s="568"/>
    </row>
    <row r="12" spans="1:40" ht="18" customHeight="1">
      <c r="A12" s="228">
        <v>2</v>
      </c>
      <c r="B12" s="253"/>
      <c r="C12" s="234"/>
      <c r="D12" s="254"/>
      <c r="E12" s="255"/>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8">
        <f t="shared" ref="AK12:AK32" si="0">+SUM(F12:AJ12)</f>
        <v>0</v>
      </c>
      <c r="AL12" s="239">
        <f t="shared" ref="AL12:AL30" si="1">IF($AK$3="４週",AK12/4,AK12/(DAY(EOMONTH($F$9,0))/7))</f>
        <v>0</v>
      </c>
      <c r="AM12" s="568"/>
      <c r="AN12" s="568"/>
    </row>
    <row r="13" spans="1:40" ht="16.5" customHeight="1">
      <c r="A13" s="228">
        <v>3</v>
      </c>
      <c r="B13" s="253"/>
      <c r="C13" s="234"/>
      <c r="D13" s="254"/>
      <c r="E13" s="255"/>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8">
        <f t="shared" si="0"/>
        <v>0</v>
      </c>
      <c r="AL13" s="239">
        <f t="shared" si="1"/>
        <v>0</v>
      </c>
      <c r="AM13" s="568"/>
      <c r="AN13" s="568"/>
    </row>
    <row r="14" spans="1:40" ht="18" customHeight="1">
      <c r="A14" s="228">
        <v>4</v>
      </c>
      <c r="B14" s="253"/>
      <c r="C14" s="234"/>
      <c r="D14" s="254"/>
      <c r="E14" s="255"/>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8">
        <f t="shared" si="0"/>
        <v>0</v>
      </c>
      <c r="AL14" s="239">
        <f t="shared" si="1"/>
        <v>0</v>
      </c>
      <c r="AM14" s="568"/>
      <c r="AN14" s="568"/>
    </row>
    <row r="15" spans="1:40" ht="18" customHeight="1">
      <c r="A15" s="228">
        <v>5</v>
      </c>
      <c r="B15" s="253"/>
      <c r="C15" s="234"/>
      <c r="D15" s="254"/>
      <c r="E15" s="255"/>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8">
        <f t="shared" si="0"/>
        <v>0</v>
      </c>
      <c r="AL15" s="239">
        <f t="shared" si="1"/>
        <v>0</v>
      </c>
      <c r="AM15" s="568"/>
      <c r="AN15" s="568"/>
    </row>
    <row r="16" spans="1:40" ht="18" customHeight="1">
      <c r="A16" s="228">
        <v>6</v>
      </c>
      <c r="B16" s="253"/>
      <c r="C16" s="234"/>
      <c r="D16" s="254"/>
      <c r="E16" s="255"/>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8">
        <f t="shared" si="0"/>
        <v>0</v>
      </c>
      <c r="AL16" s="239">
        <f t="shared" si="1"/>
        <v>0</v>
      </c>
      <c r="AM16" s="568"/>
      <c r="AN16" s="568"/>
    </row>
    <row r="17" spans="1:40" ht="18" customHeight="1">
      <c r="A17" s="228">
        <v>7</v>
      </c>
      <c r="B17" s="253"/>
      <c r="C17" s="234"/>
      <c r="D17" s="254"/>
      <c r="E17" s="255"/>
      <c r="F17" s="237"/>
      <c r="G17" s="237"/>
      <c r="H17" s="237"/>
      <c r="I17" s="237"/>
      <c r="J17" s="237"/>
      <c r="K17" s="237"/>
      <c r="L17" s="237"/>
      <c r="M17" s="237"/>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8">
        <f t="shared" si="0"/>
        <v>0</v>
      </c>
      <c r="AL17" s="239">
        <f t="shared" si="1"/>
        <v>0</v>
      </c>
      <c r="AM17" s="568"/>
      <c r="AN17" s="568"/>
    </row>
    <row r="18" spans="1:40" ht="18" customHeight="1">
      <c r="A18" s="228">
        <v>8</v>
      </c>
      <c r="B18" s="253"/>
      <c r="C18" s="234"/>
      <c r="D18" s="254"/>
      <c r="E18" s="255"/>
      <c r="F18" s="237"/>
      <c r="G18" s="237"/>
      <c r="H18" s="237"/>
      <c r="I18" s="237"/>
      <c r="J18" s="237"/>
      <c r="K18" s="237"/>
      <c r="L18" s="237"/>
      <c r="M18" s="237"/>
      <c r="N18" s="237"/>
      <c r="O18" s="237"/>
      <c r="P18" s="237"/>
      <c r="Q18" s="237"/>
      <c r="R18" s="237"/>
      <c r="S18" s="237"/>
      <c r="T18" s="237"/>
      <c r="U18" s="237"/>
      <c r="V18" s="237"/>
      <c r="W18" s="237"/>
      <c r="X18" s="237"/>
      <c r="Y18" s="237"/>
      <c r="Z18" s="237"/>
      <c r="AA18" s="237"/>
      <c r="AB18" s="237"/>
      <c r="AC18" s="237"/>
      <c r="AD18" s="237"/>
      <c r="AE18" s="237"/>
      <c r="AF18" s="237"/>
      <c r="AG18" s="237"/>
      <c r="AH18" s="237"/>
      <c r="AI18" s="237"/>
      <c r="AJ18" s="237"/>
      <c r="AK18" s="238">
        <f t="shared" si="0"/>
        <v>0</v>
      </c>
      <c r="AL18" s="239">
        <f t="shared" si="1"/>
        <v>0</v>
      </c>
      <c r="AM18" s="568"/>
      <c r="AN18" s="568"/>
    </row>
    <row r="19" spans="1:40" ht="18" customHeight="1">
      <c r="A19" s="228">
        <v>9</v>
      </c>
      <c r="B19" s="253"/>
      <c r="C19" s="234"/>
      <c r="D19" s="254"/>
      <c r="E19" s="255"/>
      <c r="F19" s="237"/>
      <c r="G19" s="237"/>
      <c r="H19" s="237"/>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8">
        <f t="shared" si="0"/>
        <v>0</v>
      </c>
      <c r="AL19" s="239">
        <f t="shared" si="1"/>
        <v>0</v>
      </c>
      <c r="AM19" s="568"/>
      <c r="AN19" s="568"/>
    </row>
    <row r="20" spans="1:40" ht="18" customHeight="1">
      <c r="A20" s="228">
        <v>10</v>
      </c>
      <c r="B20" s="253"/>
      <c r="C20" s="234"/>
      <c r="D20" s="254"/>
      <c r="E20" s="255"/>
      <c r="F20" s="237"/>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c r="AD20" s="237"/>
      <c r="AE20" s="237"/>
      <c r="AF20" s="237"/>
      <c r="AG20" s="237"/>
      <c r="AH20" s="237"/>
      <c r="AI20" s="237"/>
      <c r="AJ20" s="237"/>
      <c r="AK20" s="238">
        <f t="shared" si="0"/>
        <v>0</v>
      </c>
      <c r="AL20" s="239">
        <f t="shared" si="1"/>
        <v>0</v>
      </c>
      <c r="AM20" s="568"/>
      <c r="AN20" s="568"/>
    </row>
    <row r="21" spans="1:40" ht="18" customHeight="1">
      <c r="A21" s="228">
        <v>11</v>
      </c>
      <c r="B21" s="253"/>
      <c r="C21" s="234"/>
      <c r="D21" s="254"/>
      <c r="E21" s="255"/>
      <c r="F21" s="237"/>
      <c r="G21" s="237"/>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8">
        <f t="shared" si="0"/>
        <v>0</v>
      </c>
      <c r="AL21" s="239">
        <f t="shared" si="1"/>
        <v>0</v>
      </c>
      <c r="AM21" s="568"/>
      <c r="AN21" s="568"/>
    </row>
    <row r="22" spans="1:40" ht="18" customHeight="1">
      <c r="A22" s="228">
        <v>12</v>
      </c>
      <c r="B22" s="253"/>
      <c r="C22" s="234"/>
      <c r="D22" s="254"/>
      <c r="E22" s="255"/>
      <c r="F22" s="237"/>
      <c r="G22" s="237"/>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8">
        <f t="shared" si="0"/>
        <v>0</v>
      </c>
      <c r="AL22" s="239">
        <f t="shared" si="1"/>
        <v>0</v>
      </c>
      <c r="AM22" s="568"/>
      <c r="AN22" s="568"/>
    </row>
    <row r="23" spans="1:40" ht="18" customHeight="1">
      <c r="A23" s="228">
        <v>13</v>
      </c>
      <c r="B23" s="253"/>
      <c r="C23" s="234"/>
      <c r="D23" s="254"/>
      <c r="E23" s="255"/>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8">
        <f t="shared" si="0"/>
        <v>0</v>
      </c>
      <c r="AL23" s="239">
        <f t="shared" si="1"/>
        <v>0</v>
      </c>
      <c r="AM23" s="568"/>
      <c r="AN23" s="568"/>
    </row>
    <row r="24" spans="1:40" ht="18" customHeight="1">
      <c r="A24" s="228">
        <v>14</v>
      </c>
      <c r="B24" s="253"/>
      <c r="C24" s="234"/>
      <c r="D24" s="254"/>
      <c r="E24" s="255"/>
      <c r="F24" s="237"/>
      <c r="G24" s="237"/>
      <c r="H24" s="237"/>
      <c r="I24" s="237"/>
      <c r="J24" s="237"/>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8">
        <f t="shared" si="0"/>
        <v>0</v>
      </c>
      <c r="AL24" s="239">
        <f t="shared" si="1"/>
        <v>0</v>
      </c>
      <c r="AM24" s="568"/>
      <c r="AN24" s="568"/>
    </row>
    <row r="25" spans="1:40" ht="18" customHeight="1">
      <c r="A25" s="228">
        <v>15</v>
      </c>
      <c r="B25" s="253"/>
      <c r="C25" s="234"/>
      <c r="D25" s="254"/>
      <c r="E25" s="255"/>
      <c r="F25" s="237"/>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8">
        <f t="shared" si="0"/>
        <v>0</v>
      </c>
      <c r="AL25" s="239">
        <f t="shared" si="1"/>
        <v>0</v>
      </c>
      <c r="AM25" s="568"/>
      <c r="AN25" s="568"/>
    </row>
    <row r="26" spans="1:40" ht="18" customHeight="1">
      <c r="A26" s="228">
        <v>16</v>
      </c>
      <c r="B26" s="253"/>
      <c r="C26" s="234"/>
      <c r="D26" s="254"/>
      <c r="E26" s="255"/>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8">
        <f t="shared" si="0"/>
        <v>0</v>
      </c>
      <c r="AL26" s="239">
        <f t="shared" si="1"/>
        <v>0</v>
      </c>
      <c r="AM26" s="568"/>
      <c r="AN26" s="568"/>
    </row>
    <row r="27" spans="1:40" ht="18" customHeight="1">
      <c r="A27" s="228">
        <v>17</v>
      </c>
      <c r="B27" s="253"/>
      <c r="C27" s="234"/>
      <c r="D27" s="254"/>
      <c r="E27" s="255"/>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8">
        <f t="shared" si="0"/>
        <v>0</v>
      </c>
      <c r="AL27" s="239">
        <f t="shared" si="1"/>
        <v>0</v>
      </c>
      <c r="AM27" s="568"/>
      <c r="AN27" s="568"/>
    </row>
    <row r="28" spans="1:40" ht="18" customHeight="1">
      <c r="A28" s="228">
        <v>18</v>
      </c>
      <c r="B28" s="253"/>
      <c r="C28" s="234"/>
      <c r="D28" s="254"/>
      <c r="E28" s="255"/>
      <c r="F28" s="237"/>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8">
        <f t="shared" si="0"/>
        <v>0</v>
      </c>
      <c r="AL28" s="239">
        <f t="shared" si="1"/>
        <v>0</v>
      </c>
      <c r="AM28" s="568"/>
      <c r="AN28" s="568"/>
    </row>
    <row r="29" spans="1:40" ht="18" customHeight="1">
      <c r="A29" s="228">
        <v>19</v>
      </c>
      <c r="B29" s="253"/>
      <c r="C29" s="234"/>
      <c r="D29" s="254"/>
      <c r="E29" s="255"/>
      <c r="F29" s="237"/>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8">
        <f t="shared" si="0"/>
        <v>0</v>
      </c>
      <c r="AL29" s="239">
        <f t="shared" si="1"/>
        <v>0</v>
      </c>
      <c r="AM29" s="568"/>
      <c r="AN29" s="568"/>
    </row>
    <row r="30" spans="1:40" ht="18" customHeight="1">
      <c r="A30" s="228">
        <v>20</v>
      </c>
      <c r="B30" s="253"/>
      <c r="C30" s="234"/>
      <c r="D30" s="254"/>
      <c r="E30" s="255"/>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8">
        <f t="shared" si="0"/>
        <v>0</v>
      </c>
      <c r="AL30" s="239">
        <f t="shared" si="1"/>
        <v>0</v>
      </c>
      <c r="AM30" s="568"/>
      <c r="AN30" s="568"/>
    </row>
    <row r="31" spans="1:40" ht="18" customHeight="1">
      <c r="A31" s="569" t="s">
        <v>220</v>
      </c>
      <c r="B31" s="570"/>
      <c r="C31" s="570"/>
      <c r="D31" s="570"/>
      <c r="E31" s="570"/>
      <c r="F31" s="240">
        <f>+SUM(F11:F30)</f>
        <v>0</v>
      </c>
      <c r="G31" s="240">
        <f t="shared" ref="G31:AJ31" si="2">+SUM(G11:G30)</f>
        <v>0</v>
      </c>
      <c r="H31" s="240">
        <f t="shared" si="2"/>
        <v>0</v>
      </c>
      <c r="I31" s="240">
        <f t="shared" si="2"/>
        <v>0</v>
      </c>
      <c r="J31" s="240">
        <f t="shared" si="2"/>
        <v>0</v>
      </c>
      <c r="K31" s="240">
        <f t="shared" si="2"/>
        <v>0</v>
      </c>
      <c r="L31" s="240">
        <f t="shared" si="2"/>
        <v>0</v>
      </c>
      <c r="M31" s="240">
        <f t="shared" si="2"/>
        <v>0</v>
      </c>
      <c r="N31" s="240">
        <f t="shared" si="2"/>
        <v>0</v>
      </c>
      <c r="O31" s="240">
        <f t="shared" si="2"/>
        <v>0</v>
      </c>
      <c r="P31" s="240">
        <f t="shared" si="2"/>
        <v>0</v>
      </c>
      <c r="Q31" s="240">
        <f t="shared" si="2"/>
        <v>0</v>
      </c>
      <c r="R31" s="240">
        <f t="shared" si="2"/>
        <v>0</v>
      </c>
      <c r="S31" s="240">
        <f t="shared" si="2"/>
        <v>0</v>
      </c>
      <c r="T31" s="240">
        <f t="shared" si="2"/>
        <v>0</v>
      </c>
      <c r="U31" s="240">
        <f t="shared" si="2"/>
        <v>0</v>
      </c>
      <c r="V31" s="240">
        <f t="shared" si="2"/>
        <v>0</v>
      </c>
      <c r="W31" s="240">
        <f t="shared" si="2"/>
        <v>0</v>
      </c>
      <c r="X31" s="240">
        <f t="shared" si="2"/>
        <v>0</v>
      </c>
      <c r="Y31" s="240">
        <f t="shared" si="2"/>
        <v>0</v>
      </c>
      <c r="Z31" s="240">
        <f t="shared" si="2"/>
        <v>0</v>
      </c>
      <c r="AA31" s="240">
        <f t="shared" si="2"/>
        <v>0</v>
      </c>
      <c r="AB31" s="240">
        <f t="shared" si="2"/>
        <v>0</v>
      </c>
      <c r="AC31" s="240">
        <f t="shared" si="2"/>
        <v>0</v>
      </c>
      <c r="AD31" s="240">
        <f t="shared" si="2"/>
        <v>0</v>
      </c>
      <c r="AE31" s="240">
        <f t="shared" si="2"/>
        <v>0</v>
      </c>
      <c r="AF31" s="240">
        <f t="shared" si="2"/>
        <v>0</v>
      </c>
      <c r="AG31" s="240">
        <f t="shared" si="2"/>
        <v>0</v>
      </c>
      <c r="AH31" s="240">
        <f t="shared" si="2"/>
        <v>0</v>
      </c>
      <c r="AI31" s="240">
        <f t="shared" si="2"/>
        <v>0</v>
      </c>
      <c r="AJ31" s="240">
        <f t="shared" si="2"/>
        <v>0</v>
      </c>
      <c r="AK31" s="238">
        <f t="shared" si="0"/>
        <v>0</v>
      </c>
      <c r="AL31" s="239">
        <f>IF($AK$3="４週",AK31/4,AK31/(DAY(EOMONTH($F$9,0))/7))</f>
        <v>0</v>
      </c>
      <c r="AM31" s="571"/>
      <c r="AN31" s="571"/>
    </row>
    <row r="32" spans="1:40" ht="18" customHeight="1">
      <c r="A32" s="570" t="s">
        <v>373</v>
      </c>
      <c r="B32" s="570"/>
      <c r="C32" s="570"/>
      <c r="D32" s="570"/>
      <c r="E32" s="572"/>
      <c r="F32" s="242"/>
      <c r="G32" s="242"/>
      <c r="H32" s="242"/>
      <c r="I32" s="242"/>
      <c r="J32" s="242"/>
      <c r="K32" s="242"/>
      <c r="L32" s="242"/>
      <c r="M32" s="242"/>
      <c r="N32" s="242"/>
      <c r="O32" s="242"/>
      <c r="P32" s="242"/>
      <c r="Q32" s="242"/>
      <c r="R32" s="242"/>
      <c r="S32" s="242"/>
      <c r="T32" s="242"/>
      <c r="U32" s="242"/>
      <c r="V32" s="242"/>
      <c r="W32" s="242"/>
      <c r="X32" s="242"/>
      <c r="Y32" s="242"/>
      <c r="Z32" s="242"/>
      <c r="AA32" s="242"/>
      <c r="AB32" s="242"/>
      <c r="AC32" s="242"/>
      <c r="AD32" s="242"/>
      <c r="AE32" s="242"/>
      <c r="AF32" s="242"/>
      <c r="AG32" s="242"/>
      <c r="AH32" s="242"/>
      <c r="AI32" s="242"/>
      <c r="AJ32" s="242"/>
      <c r="AK32" s="238">
        <f t="shared" si="0"/>
        <v>0</v>
      </c>
      <c r="AL32" s="243"/>
      <c r="AM32" s="571"/>
      <c r="AN32" s="571"/>
    </row>
    <row r="33" spans="1:39" ht="15" customHeight="1">
      <c r="A33" s="227"/>
      <c r="B33" s="227"/>
      <c r="C33" s="227"/>
      <c r="D33" s="227"/>
      <c r="E33" s="227"/>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227"/>
      <c r="AL33" s="227"/>
      <c r="AM33" s="161"/>
    </row>
    <row r="34" spans="1:39" ht="15" customHeight="1">
      <c r="A34" s="227"/>
      <c r="B34" s="227"/>
      <c r="C34" s="227"/>
      <c r="D34" s="227"/>
      <c r="E34" s="227"/>
      <c r="F34" s="162"/>
      <c r="G34" s="162"/>
      <c r="H34" s="162"/>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c r="AH34" s="162"/>
      <c r="AI34" s="162"/>
      <c r="AJ34" s="162"/>
      <c r="AK34" s="227"/>
      <c r="AL34" s="227"/>
      <c r="AM34" s="161"/>
    </row>
    <row r="35" spans="1:39" ht="15" customHeight="1">
      <c r="A35" s="227"/>
      <c r="B35" s="227"/>
      <c r="C35" s="227"/>
      <c r="D35" s="227"/>
      <c r="E35" s="227"/>
      <c r="F35" s="162"/>
      <c r="G35" s="162"/>
      <c r="H35" s="162"/>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c r="AH35" s="162"/>
      <c r="AI35" s="162"/>
      <c r="AJ35" s="162"/>
      <c r="AK35" s="227"/>
      <c r="AL35" s="227"/>
      <c r="AM35" s="161"/>
    </row>
    <row r="36" spans="1:39" ht="15" customHeight="1">
      <c r="A36" s="162" t="s">
        <v>374</v>
      </c>
      <c r="B36" s="244"/>
      <c r="C36" s="245"/>
      <c r="D36" s="245"/>
      <c r="E36" s="245"/>
      <c r="F36" s="246"/>
      <c r="G36" s="245"/>
      <c r="H36" s="247"/>
      <c r="I36" s="247"/>
      <c r="J36" s="247"/>
      <c r="K36" s="247"/>
      <c r="L36" s="247"/>
      <c r="M36" s="247"/>
      <c r="N36" s="247"/>
      <c r="O36" s="247"/>
      <c r="P36" s="247"/>
      <c r="Q36" s="247"/>
      <c r="R36" s="247">
        <v>6</v>
      </c>
      <c r="S36" s="247"/>
      <c r="T36" s="247"/>
      <c r="U36" s="247"/>
      <c r="V36" s="247"/>
      <c r="W36" s="247"/>
      <c r="X36" s="247">
        <v>7</v>
      </c>
      <c r="Y36" s="247"/>
      <c r="Z36" s="247"/>
      <c r="AA36" s="247"/>
      <c r="AB36" s="247"/>
      <c r="AC36" s="247"/>
      <c r="AD36" s="247">
        <v>8</v>
      </c>
      <c r="AE36" s="247"/>
      <c r="AF36" s="247"/>
      <c r="AG36" s="248"/>
      <c r="AH36" s="248"/>
      <c r="AI36" s="248"/>
      <c r="AJ36" s="248">
        <v>9</v>
      </c>
      <c r="AK36" s="249"/>
      <c r="AL36" s="249"/>
      <c r="AM36" s="161"/>
    </row>
    <row r="37" spans="1:39" s="162" customFormat="1" ht="15" customHeight="1">
      <c r="A37" s="162" t="s">
        <v>375</v>
      </c>
      <c r="B37" s="250"/>
      <c r="C37" s="250"/>
      <c r="D37" s="250"/>
      <c r="E37" s="250"/>
      <c r="F37" s="250"/>
      <c r="G37" s="250"/>
      <c r="H37" s="218"/>
      <c r="I37" s="218"/>
      <c r="J37" s="218"/>
      <c r="K37" s="218"/>
      <c r="L37" s="218"/>
      <c r="M37" s="218"/>
      <c r="N37" s="218"/>
      <c r="O37" s="218"/>
      <c r="P37" s="218"/>
      <c r="Q37" s="218"/>
      <c r="R37" s="218"/>
      <c r="S37" s="218"/>
      <c r="T37" s="218"/>
      <c r="U37" s="218"/>
      <c r="V37" s="218"/>
      <c r="W37" s="218"/>
      <c r="X37" s="218"/>
      <c r="Y37" s="218"/>
      <c r="Z37" s="218"/>
      <c r="AA37" s="218"/>
      <c r="AB37" s="218"/>
      <c r="AC37" s="218"/>
      <c r="AD37" s="218"/>
      <c r="AE37" s="218"/>
      <c r="AF37" s="218"/>
      <c r="AG37" s="218"/>
      <c r="AH37" s="218"/>
      <c r="AI37" s="218"/>
      <c r="AJ37" s="218"/>
      <c r="AK37" s="218"/>
      <c r="AL37" s="218"/>
      <c r="AM37" s="218"/>
    </row>
    <row r="38" spans="1:39" s="162" customFormat="1" ht="15" customHeight="1">
      <c r="A38" s="162" t="s">
        <v>376</v>
      </c>
      <c r="B38" s="250"/>
      <c r="C38" s="250"/>
      <c r="D38" s="250"/>
      <c r="E38" s="250"/>
      <c r="F38" s="250"/>
      <c r="G38" s="250"/>
      <c r="H38" s="218"/>
      <c r="I38" s="218"/>
      <c r="J38" s="218"/>
      <c r="K38" s="218"/>
      <c r="L38" s="218"/>
      <c r="M38" s="218"/>
      <c r="N38" s="218"/>
      <c r="O38" s="218"/>
      <c r="P38" s="218"/>
      <c r="Q38" s="218"/>
      <c r="R38" s="218"/>
      <c r="S38" s="218"/>
      <c r="T38" s="218"/>
      <c r="U38" s="218"/>
      <c r="V38" s="218"/>
      <c r="W38" s="218"/>
      <c r="X38" s="218"/>
      <c r="Y38" s="218"/>
      <c r="Z38" s="218"/>
      <c r="AA38" s="218"/>
      <c r="AB38" s="218"/>
      <c r="AC38" s="218"/>
      <c r="AD38" s="218"/>
      <c r="AE38" s="218"/>
      <c r="AF38" s="218"/>
      <c r="AG38" s="218"/>
      <c r="AH38" s="218"/>
      <c r="AI38" s="218"/>
      <c r="AJ38" s="218"/>
      <c r="AK38" s="218"/>
      <c r="AL38" s="218"/>
      <c r="AM38" s="218"/>
    </row>
    <row r="39" spans="1:39" s="162" customFormat="1" ht="15" customHeight="1">
      <c r="A39" s="162" t="s">
        <v>377</v>
      </c>
      <c r="B39" s="250"/>
      <c r="C39" s="250"/>
      <c r="D39" s="250"/>
      <c r="E39" s="250"/>
      <c r="F39" s="250"/>
      <c r="G39" s="250"/>
      <c r="H39" s="218"/>
      <c r="I39" s="218"/>
      <c r="J39" s="218"/>
      <c r="K39" s="218"/>
      <c r="L39" s="218"/>
      <c r="M39" s="218"/>
      <c r="N39" s="218"/>
      <c r="O39" s="218"/>
      <c r="P39" s="218"/>
      <c r="Q39" s="218"/>
      <c r="R39" s="218"/>
      <c r="S39" s="218"/>
      <c r="T39" s="218"/>
      <c r="U39" s="218"/>
      <c r="V39" s="218"/>
      <c r="W39" s="218"/>
      <c r="X39" s="218"/>
      <c r="Y39" s="218"/>
      <c r="Z39" s="218"/>
      <c r="AA39" s="218"/>
      <c r="AB39" s="218"/>
      <c r="AC39" s="218"/>
      <c r="AD39" s="218"/>
      <c r="AE39" s="218"/>
      <c r="AF39" s="218"/>
      <c r="AG39" s="218"/>
      <c r="AH39" s="218"/>
      <c r="AI39" s="218"/>
      <c r="AJ39" s="218"/>
      <c r="AK39" s="218"/>
      <c r="AL39" s="218"/>
      <c r="AM39" s="218"/>
    </row>
    <row r="40" spans="1:39" s="162" customFormat="1" ht="15" customHeight="1">
      <c r="A40" s="162" t="s">
        <v>378</v>
      </c>
      <c r="B40" s="250"/>
      <c r="C40" s="250"/>
      <c r="D40" s="250"/>
      <c r="E40" s="250"/>
      <c r="F40" s="250"/>
      <c r="G40" s="250"/>
      <c r="H40" s="218"/>
      <c r="I40" s="218"/>
      <c r="J40" s="218"/>
      <c r="K40" s="218"/>
      <c r="L40" s="218"/>
      <c r="M40" s="218"/>
      <c r="N40" s="218"/>
      <c r="O40" s="218"/>
      <c r="P40" s="218"/>
      <c r="Q40" s="218"/>
      <c r="R40" s="218"/>
      <c r="S40" s="218"/>
      <c r="T40" s="218"/>
      <c r="U40" s="218"/>
      <c r="V40" s="218"/>
      <c r="W40" s="218"/>
      <c r="X40" s="218"/>
      <c r="Y40" s="218"/>
      <c r="Z40" s="218"/>
      <c r="AA40" s="218"/>
      <c r="AB40" s="218"/>
      <c r="AC40" s="218"/>
      <c r="AD40" s="218"/>
      <c r="AE40" s="218"/>
      <c r="AF40" s="218"/>
      <c r="AG40" s="218"/>
      <c r="AH40" s="218"/>
      <c r="AI40" s="218"/>
      <c r="AJ40" s="218"/>
      <c r="AK40" s="218"/>
      <c r="AL40" s="218"/>
      <c r="AM40" s="218"/>
    </row>
    <row r="41" spans="1:39" ht="15" customHeight="1">
      <c r="A41" s="162" t="s">
        <v>379</v>
      </c>
      <c r="B41" s="163"/>
      <c r="C41" s="162"/>
      <c r="D41" s="162"/>
      <c r="E41" s="162"/>
      <c r="F41" s="162"/>
      <c r="G41" s="162"/>
    </row>
    <row r="42" spans="1:39" ht="15" customHeight="1">
      <c r="A42" s="162" t="s">
        <v>380</v>
      </c>
      <c r="B42" s="163"/>
      <c r="C42" s="162"/>
      <c r="D42" s="162"/>
      <c r="E42" s="162"/>
      <c r="F42" s="162"/>
      <c r="G42" s="162"/>
    </row>
    <row r="43" spans="1:39" ht="15" customHeight="1">
      <c r="A43" s="162"/>
      <c r="B43" s="229" t="s">
        <v>381</v>
      </c>
      <c r="C43" s="573" t="s">
        <v>382</v>
      </c>
      <c r="D43" s="573"/>
      <c r="E43" s="573"/>
      <c r="F43" s="162"/>
      <c r="G43" s="162"/>
    </row>
    <row r="44" spans="1:39" ht="15" customHeight="1">
      <c r="A44" s="162"/>
      <c r="B44" s="251" t="s">
        <v>383</v>
      </c>
      <c r="C44" s="567" t="s">
        <v>384</v>
      </c>
      <c r="D44" s="567"/>
      <c r="E44" s="567"/>
      <c r="F44" s="162"/>
      <c r="G44" s="162"/>
    </row>
    <row r="45" spans="1:39" ht="15" customHeight="1">
      <c r="A45" s="162"/>
      <c r="B45" s="251" t="s">
        <v>385</v>
      </c>
      <c r="C45" s="567" t="s">
        <v>386</v>
      </c>
      <c r="D45" s="567"/>
      <c r="E45" s="567"/>
      <c r="F45" s="162"/>
      <c r="G45" s="162"/>
    </row>
    <row r="46" spans="1:39" ht="15" customHeight="1">
      <c r="A46" s="162"/>
      <c r="B46" s="251" t="s">
        <v>387</v>
      </c>
      <c r="C46" s="567" t="s">
        <v>388</v>
      </c>
      <c r="D46" s="567"/>
      <c r="E46" s="567"/>
      <c r="F46" s="162"/>
      <c r="G46" s="162"/>
    </row>
    <row r="47" spans="1:39" ht="15" customHeight="1">
      <c r="A47" s="162"/>
      <c r="B47" s="251" t="s">
        <v>389</v>
      </c>
      <c r="C47" s="567" t="s">
        <v>390</v>
      </c>
      <c r="D47" s="567"/>
      <c r="E47" s="567"/>
      <c r="F47" s="162"/>
      <c r="G47" s="162"/>
    </row>
    <row r="48" spans="1:39" ht="15" customHeight="1">
      <c r="A48" s="162"/>
      <c r="B48" s="162" t="s">
        <v>391</v>
      </c>
      <c r="C48" s="162"/>
      <c r="D48" s="162"/>
      <c r="E48" s="162"/>
      <c r="F48" s="162"/>
      <c r="G48" s="162"/>
    </row>
    <row r="49" spans="1:7" ht="15" customHeight="1">
      <c r="A49" s="162"/>
      <c r="B49" s="162" t="s">
        <v>392</v>
      </c>
      <c r="C49" s="162"/>
      <c r="D49" s="162"/>
      <c r="E49" s="162"/>
      <c r="F49" s="162"/>
      <c r="G49" s="162"/>
    </row>
    <row r="50" spans="1:7" ht="15" customHeight="1">
      <c r="A50" s="162"/>
      <c r="B50" s="162" t="s">
        <v>393</v>
      </c>
      <c r="C50" s="162"/>
      <c r="D50" s="162"/>
      <c r="E50" s="162"/>
      <c r="F50" s="162"/>
      <c r="G50" s="162"/>
    </row>
    <row r="51" spans="1:7" ht="15" customHeight="1">
      <c r="A51" s="162" t="s">
        <v>394</v>
      </c>
      <c r="B51" s="163"/>
      <c r="C51" s="162"/>
      <c r="D51" s="162"/>
      <c r="E51" s="162"/>
      <c r="F51" s="162"/>
      <c r="G51" s="162"/>
    </row>
    <row r="52" spans="1:7" ht="15" customHeight="1">
      <c r="A52" s="162" t="s">
        <v>395</v>
      </c>
      <c r="B52" s="163"/>
      <c r="C52" s="162"/>
      <c r="D52" s="162"/>
      <c r="E52" s="162"/>
      <c r="F52" s="162"/>
      <c r="G52" s="162"/>
    </row>
    <row r="53" spans="1:7" ht="15" customHeight="1">
      <c r="A53" s="162" t="s">
        <v>396</v>
      </c>
      <c r="B53" s="163"/>
      <c r="C53" s="162"/>
      <c r="D53" s="162"/>
      <c r="E53" s="162"/>
      <c r="F53" s="162"/>
      <c r="G53" s="162"/>
    </row>
    <row r="54" spans="1:7" ht="15" customHeight="1">
      <c r="A54" s="162" t="s">
        <v>397</v>
      </c>
      <c r="B54" s="163"/>
      <c r="C54" s="162"/>
      <c r="D54" s="162"/>
      <c r="E54" s="162"/>
      <c r="F54" s="162"/>
      <c r="G54" s="162"/>
    </row>
    <row r="55" spans="1:7" ht="15" customHeight="1">
      <c r="A55" s="162" t="s">
        <v>398</v>
      </c>
      <c r="B55" s="163"/>
      <c r="C55" s="162"/>
      <c r="D55" s="162"/>
      <c r="E55" s="162"/>
      <c r="F55" s="162"/>
      <c r="G55" s="162"/>
    </row>
    <row r="56" spans="1:7" ht="15" customHeight="1">
      <c r="A56" s="162" t="s">
        <v>399</v>
      </c>
      <c r="B56" s="163"/>
      <c r="C56" s="162"/>
      <c r="D56" s="162"/>
      <c r="E56" s="162"/>
      <c r="F56" s="162"/>
      <c r="G56" s="162"/>
    </row>
    <row r="57" spans="1:7" ht="15" customHeight="1">
      <c r="A57" s="162"/>
      <c r="B57" s="162" t="s">
        <v>400</v>
      </c>
      <c r="C57" s="162"/>
      <c r="D57" s="162"/>
      <c r="E57" s="162"/>
      <c r="F57" s="162"/>
      <c r="G57" s="162"/>
    </row>
    <row r="58" spans="1:7" ht="15" customHeight="1">
      <c r="A58" s="162"/>
      <c r="B58" s="162" t="s">
        <v>401</v>
      </c>
      <c r="C58" s="162"/>
      <c r="D58" s="162"/>
      <c r="E58" s="162"/>
      <c r="F58" s="162"/>
      <c r="G58" s="162"/>
    </row>
    <row r="59" spans="1:7" ht="15" customHeight="1">
      <c r="A59" s="162" t="s">
        <v>402</v>
      </c>
      <c r="B59" s="163"/>
      <c r="C59" s="162"/>
      <c r="D59" s="162"/>
      <c r="E59" s="162"/>
      <c r="F59" s="162"/>
      <c r="G59" s="162"/>
    </row>
    <row r="60" spans="1:7" ht="15" customHeight="1">
      <c r="A60" s="162" t="s">
        <v>403</v>
      </c>
      <c r="B60" s="163"/>
      <c r="C60" s="162"/>
      <c r="D60" s="162"/>
      <c r="E60" s="162"/>
      <c r="F60" s="162"/>
      <c r="G60" s="162"/>
    </row>
    <row r="61" spans="1:7" ht="15" customHeight="1">
      <c r="A61" s="162" t="s">
        <v>404</v>
      </c>
      <c r="B61" s="163"/>
      <c r="C61" s="162"/>
      <c r="D61" s="162"/>
      <c r="E61" s="162"/>
      <c r="F61" s="162"/>
      <c r="G61" s="162"/>
    </row>
    <row r="62" spans="1:7" ht="15" customHeight="1">
      <c r="A62" s="162" t="s">
        <v>405</v>
      </c>
      <c r="B62" s="163"/>
      <c r="C62" s="162"/>
      <c r="D62" s="162"/>
      <c r="E62" s="162"/>
      <c r="F62" s="162"/>
      <c r="G62" s="162"/>
    </row>
    <row r="63" spans="1:7" ht="15" customHeight="1">
      <c r="A63" s="162" t="s">
        <v>406</v>
      </c>
      <c r="B63" s="163"/>
      <c r="C63" s="162"/>
      <c r="D63" s="162"/>
      <c r="E63" s="162"/>
      <c r="F63" s="162"/>
      <c r="G63" s="162"/>
    </row>
    <row r="64" spans="1:7" ht="15" customHeight="1">
      <c r="A64" s="162" t="s">
        <v>407</v>
      </c>
      <c r="B64" s="163"/>
      <c r="C64" s="162"/>
      <c r="D64" s="162"/>
      <c r="E64" s="162"/>
      <c r="F64" s="162"/>
      <c r="G64" s="162"/>
    </row>
    <row r="65" spans="1:7" ht="15" customHeight="1">
      <c r="A65" s="162" t="s">
        <v>408</v>
      </c>
      <c r="B65" s="163"/>
      <c r="C65" s="162"/>
      <c r="D65" s="162"/>
      <c r="E65" s="162"/>
      <c r="F65" s="162"/>
      <c r="G65" s="162"/>
    </row>
    <row r="66" spans="1:7" ht="15" customHeight="1">
      <c r="A66" s="162" t="s">
        <v>409</v>
      </c>
      <c r="B66" s="163"/>
      <c r="C66" s="162"/>
      <c r="D66" s="162"/>
      <c r="E66" s="162"/>
      <c r="F66" s="162"/>
      <c r="G66" s="162"/>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4"/>
  <dataValidations count="5">
    <dataValidation type="list" allowBlank="1" showInputMessage="1" showErrorMessage="1" sqref="C11:C30" xr:uid="{D6BF1AED-39C2-4748-B642-9ED6A5092732}">
      <formula1>"A,B,C,D"</formula1>
    </dataValidation>
    <dataValidation type="list" allowBlank="1" showInputMessage="1" showErrorMessage="1" sqref="AK4:AN4" xr:uid="{75C0C4B6-C22D-4682-A494-D6E400660D59}">
      <formula1>"予定,実績"</formula1>
    </dataValidation>
    <dataValidation type="list" allowBlank="1" showInputMessage="1" showErrorMessage="1" sqref="AK3:AN3" xr:uid="{045C1FE8-C53F-47DD-8075-0FF2EBF4ED96}">
      <formula1>"４週,歴月"</formula1>
    </dataValidation>
    <dataValidation type="list" allowBlank="1" showInputMessage="1" sqref="B12:B30" xr:uid="{9F85EA21-77C5-41AE-B336-2FEBC06F27D5}">
      <formula1>INDIRECT($AK$1)</formula1>
    </dataValidation>
    <dataValidation allowBlank="1" showInputMessage="1" sqref="B11" xr:uid="{A6363348-607D-450F-9041-DCAFA2F8EBD3}"/>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D4C7F-90BF-4CB7-AE8B-5914FCF8E97C}">
  <dimension ref="A1:AN66"/>
  <sheetViews>
    <sheetView showGridLines="0" view="pageBreakPreview" zoomScaleNormal="100" zoomScaleSheetLayoutView="100" workbookViewId="0"/>
  </sheetViews>
  <sheetFormatPr defaultColWidth="9.125" defaultRowHeight="21" customHeight="1"/>
  <cols>
    <col min="1" max="1" width="2.875" style="221" customWidth="1"/>
    <col min="2" max="2" width="16.125" style="216" customWidth="1"/>
    <col min="3" max="3" width="7.375" style="221" customWidth="1"/>
    <col min="4" max="5" width="8.5" style="221" customWidth="1"/>
    <col min="6" max="36" width="2.875" style="221" customWidth="1"/>
    <col min="37" max="37" width="7.375" style="221" customWidth="1"/>
    <col min="38" max="39" width="8.5" style="221" customWidth="1"/>
    <col min="40" max="40" width="6.25" style="221" customWidth="1"/>
    <col min="41" max="16384" width="9.125" style="221"/>
  </cols>
  <sheetData>
    <row r="1" spans="1:40" ht="20.100000000000001" customHeight="1">
      <c r="A1" s="215" t="s">
        <v>552</v>
      </c>
      <c r="C1" s="217"/>
      <c r="D1" s="217"/>
      <c r="E1" s="217"/>
      <c r="F1" s="217"/>
      <c r="G1" s="217"/>
      <c r="H1" s="217"/>
      <c r="I1" s="217"/>
      <c r="J1" s="217"/>
      <c r="K1" s="217"/>
      <c r="L1" s="217"/>
      <c r="M1" s="217"/>
      <c r="N1" s="217"/>
      <c r="O1" s="217"/>
      <c r="P1" s="217"/>
      <c r="Q1" s="217"/>
      <c r="R1" s="217"/>
      <c r="S1" s="217"/>
      <c r="T1" s="217"/>
      <c r="U1" s="217"/>
      <c r="V1" s="217"/>
      <c r="W1" s="217"/>
      <c r="X1" s="218"/>
      <c r="Y1" s="218"/>
      <c r="Z1" s="161"/>
      <c r="AA1" s="161"/>
      <c r="AB1" s="161"/>
      <c r="AC1" s="161"/>
      <c r="AD1" s="219"/>
      <c r="AE1" s="219"/>
      <c r="AF1" s="219"/>
      <c r="AG1" s="219"/>
      <c r="AH1" s="219"/>
      <c r="AI1" s="220" t="s">
        <v>356</v>
      </c>
      <c r="AJ1" s="220"/>
      <c r="AK1" s="583" t="s">
        <v>487</v>
      </c>
      <c r="AL1" s="583"/>
      <c r="AM1" s="583"/>
      <c r="AN1" s="583"/>
    </row>
    <row r="2" spans="1:40" ht="18" customHeight="1">
      <c r="A2" s="161"/>
      <c r="B2" s="222"/>
      <c r="C2" s="222"/>
      <c r="D2" s="222"/>
      <c r="E2" s="222"/>
      <c r="F2" s="222"/>
      <c r="G2" s="222"/>
      <c r="H2" s="222"/>
      <c r="I2" s="222"/>
      <c r="J2" s="222"/>
      <c r="K2" s="222"/>
      <c r="L2" s="222"/>
      <c r="M2" s="584"/>
      <c r="N2" s="584"/>
      <c r="O2" s="584"/>
      <c r="P2" s="584"/>
      <c r="Q2" s="585" t="s">
        <v>154</v>
      </c>
      <c r="R2" s="585"/>
      <c r="S2" s="584">
        <v>4</v>
      </c>
      <c r="T2" s="584"/>
      <c r="U2" s="585" t="s">
        <v>275</v>
      </c>
      <c r="V2" s="585"/>
      <c r="W2" s="222"/>
      <c r="X2" s="222"/>
      <c r="Y2" s="222"/>
      <c r="Z2" s="161"/>
      <c r="AA2" s="161"/>
      <c r="AC2" s="220"/>
      <c r="AD2" s="222"/>
      <c r="AE2" s="222"/>
      <c r="AF2" s="222"/>
      <c r="AG2" s="222"/>
      <c r="AH2" s="222"/>
      <c r="AI2" s="220" t="s">
        <v>357</v>
      </c>
      <c r="AJ2" s="220"/>
      <c r="AK2" s="586"/>
      <c r="AL2" s="586"/>
      <c r="AM2" s="586"/>
      <c r="AN2" s="586"/>
    </row>
    <row r="3" spans="1:40" ht="18" customHeight="1">
      <c r="A3" s="223"/>
      <c r="B3" s="223"/>
      <c r="C3" s="223"/>
      <c r="D3" s="223"/>
      <c r="E3" s="223"/>
      <c r="F3" s="223"/>
      <c r="G3" s="223"/>
      <c r="H3" s="223"/>
      <c r="I3" s="223"/>
      <c r="J3" s="223"/>
      <c r="K3" s="223"/>
      <c r="L3" s="223"/>
      <c r="M3" s="223"/>
      <c r="N3" s="223"/>
      <c r="O3" s="223"/>
      <c r="P3" s="223"/>
      <c r="Q3" s="223"/>
      <c r="R3" s="223"/>
      <c r="S3" s="223"/>
      <c r="T3" s="223"/>
      <c r="U3" s="223"/>
      <c r="V3" s="223"/>
      <c r="W3" s="223"/>
      <c r="Y3" s="224"/>
      <c r="Z3" s="224"/>
      <c r="AA3" s="224"/>
      <c r="AB3" s="161"/>
      <c r="AC3" s="224"/>
      <c r="AD3" s="224"/>
      <c r="AE3" s="224"/>
      <c r="AF3" s="224"/>
      <c r="AG3" s="224"/>
      <c r="AH3" s="224"/>
      <c r="AI3" s="225" t="s">
        <v>358</v>
      </c>
      <c r="AJ3" s="220"/>
      <c r="AK3" s="576"/>
      <c r="AL3" s="576"/>
      <c r="AM3" s="576"/>
      <c r="AN3" s="576"/>
    </row>
    <row r="4" spans="1:40" ht="18" customHeight="1">
      <c r="A4" s="223"/>
      <c r="B4" s="223"/>
      <c r="C4" s="223"/>
      <c r="D4" s="223"/>
      <c r="E4" s="223"/>
      <c r="F4" s="223"/>
      <c r="G4" s="223"/>
      <c r="H4" s="223"/>
      <c r="I4" s="223"/>
      <c r="J4" s="223"/>
      <c r="K4" s="223"/>
      <c r="L4" s="223"/>
      <c r="M4" s="223"/>
      <c r="N4" s="223"/>
      <c r="O4" s="223"/>
      <c r="P4" s="223"/>
      <c r="Q4" s="223"/>
      <c r="R4" s="223"/>
      <c r="S4" s="223"/>
      <c r="T4" s="223"/>
      <c r="U4" s="223"/>
      <c r="V4" s="223"/>
      <c r="W4" s="223"/>
      <c r="Y4" s="224"/>
      <c r="Z4" s="224"/>
      <c r="AA4" s="224"/>
      <c r="AB4" s="161"/>
      <c r="AC4" s="224"/>
      <c r="AD4" s="224"/>
      <c r="AE4" s="224"/>
      <c r="AF4" s="224"/>
      <c r="AG4" s="224"/>
      <c r="AH4" s="224"/>
      <c r="AI4" s="225" t="s">
        <v>359</v>
      </c>
      <c r="AJ4" s="220"/>
      <c r="AK4" s="576"/>
      <c r="AL4" s="576"/>
      <c r="AM4" s="576"/>
      <c r="AN4" s="576"/>
    </row>
    <row r="5" spans="1:40" ht="18" customHeight="1">
      <c r="A5" s="223"/>
      <c r="B5" s="223"/>
      <c r="C5" s="223"/>
      <c r="D5" s="223"/>
      <c r="E5" s="223"/>
      <c r="F5" s="223"/>
      <c r="G5" s="223"/>
      <c r="H5" s="223"/>
      <c r="I5" s="223"/>
      <c r="J5" s="223"/>
      <c r="K5" s="223"/>
      <c r="L5" s="223"/>
      <c r="M5" s="223"/>
      <c r="N5" s="223"/>
      <c r="O5" s="223"/>
      <c r="P5" s="223"/>
      <c r="Q5" s="223"/>
      <c r="R5" s="223"/>
      <c r="S5" s="223"/>
      <c r="U5" s="223"/>
      <c r="V5" s="223"/>
      <c r="W5" s="223"/>
      <c r="Y5" s="224"/>
      <c r="Z5" s="224"/>
      <c r="AA5" s="224"/>
      <c r="AB5" s="161"/>
      <c r="AC5" s="224"/>
      <c r="AD5" s="224"/>
      <c r="AE5" s="224"/>
      <c r="AF5" s="224"/>
      <c r="AG5" s="225" t="s">
        <v>360</v>
      </c>
      <c r="AH5" s="629"/>
      <c r="AI5" s="629"/>
      <c r="AJ5" s="629"/>
      <c r="AK5" s="224" t="s">
        <v>361</v>
      </c>
      <c r="AL5" s="252"/>
      <c r="AM5" s="224" t="s">
        <v>362</v>
      </c>
      <c r="AN5" s="161"/>
    </row>
    <row r="6" spans="1:40" ht="9.9499999999999993" customHeight="1">
      <c r="A6" s="161"/>
      <c r="B6" s="227"/>
      <c r="C6" s="227"/>
      <c r="D6" s="227"/>
      <c r="E6" s="227"/>
      <c r="F6" s="227"/>
      <c r="G6" s="227"/>
      <c r="H6" s="227"/>
      <c r="I6" s="227"/>
      <c r="J6" s="227"/>
      <c r="K6" s="227"/>
      <c r="L6" s="227"/>
      <c r="M6" s="227"/>
      <c r="N6" s="227"/>
      <c r="O6" s="227"/>
      <c r="P6" s="227"/>
      <c r="Q6" s="227"/>
      <c r="R6" s="227"/>
      <c r="S6" s="227"/>
      <c r="T6" s="227"/>
      <c r="U6" s="227"/>
      <c r="V6" s="227"/>
      <c r="W6" s="227"/>
      <c r="X6" s="222"/>
      <c r="Y6" s="222"/>
      <c r="Z6" s="222"/>
      <c r="AA6" s="222"/>
      <c r="AB6" s="222"/>
      <c r="AC6" s="222"/>
      <c r="AD6" s="222"/>
      <c r="AE6" s="222"/>
      <c r="AF6" s="222"/>
      <c r="AG6" s="222"/>
      <c r="AH6" s="222"/>
      <c r="AI6" s="222"/>
      <c r="AJ6" s="222"/>
      <c r="AK6" s="222"/>
      <c r="AL6" s="222"/>
      <c r="AM6" s="161"/>
      <c r="AN6" s="161"/>
    </row>
    <row r="7" spans="1:40" ht="15" customHeight="1">
      <c r="A7" s="571" t="s">
        <v>363</v>
      </c>
      <c r="B7" s="625" t="s">
        <v>364</v>
      </c>
      <c r="C7" s="578" t="s">
        <v>365</v>
      </c>
      <c r="D7" s="573" t="s">
        <v>366</v>
      </c>
      <c r="E7" s="569" t="s">
        <v>367</v>
      </c>
      <c r="F7" s="581" t="s">
        <v>368</v>
      </c>
      <c r="G7" s="581"/>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1"/>
      <c r="AG7" s="581"/>
      <c r="AH7" s="581"/>
      <c r="AI7" s="581"/>
      <c r="AJ7" s="581"/>
      <c r="AK7" s="582" t="s">
        <v>369</v>
      </c>
      <c r="AL7" s="574" t="s">
        <v>370</v>
      </c>
      <c r="AM7" s="575" t="s">
        <v>371</v>
      </c>
      <c r="AN7" s="575"/>
    </row>
    <row r="8" spans="1:40" ht="15" customHeight="1">
      <c r="A8" s="571"/>
      <c r="B8" s="626"/>
      <c r="C8" s="579"/>
      <c r="D8" s="573"/>
      <c r="E8" s="569"/>
      <c r="F8" s="573" t="s">
        <v>216</v>
      </c>
      <c r="G8" s="573"/>
      <c r="H8" s="573"/>
      <c r="I8" s="573"/>
      <c r="J8" s="573"/>
      <c r="K8" s="573"/>
      <c r="L8" s="573"/>
      <c r="M8" s="573" t="s">
        <v>217</v>
      </c>
      <c r="N8" s="573"/>
      <c r="O8" s="573"/>
      <c r="P8" s="573"/>
      <c r="Q8" s="573"/>
      <c r="R8" s="573"/>
      <c r="S8" s="573"/>
      <c r="T8" s="573" t="s">
        <v>218</v>
      </c>
      <c r="U8" s="573"/>
      <c r="V8" s="573"/>
      <c r="W8" s="573"/>
      <c r="X8" s="573"/>
      <c r="Y8" s="573"/>
      <c r="Z8" s="573"/>
      <c r="AA8" s="573" t="s">
        <v>219</v>
      </c>
      <c r="AB8" s="573"/>
      <c r="AC8" s="573"/>
      <c r="AD8" s="573"/>
      <c r="AE8" s="573"/>
      <c r="AF8" s="573"/>
      <c r="AG8" s="573"/>
      <c r="AH8" s="573" t="s">
        <v>372</v>
      </c>
      <c r="AI8" s="573"/>
      <c r="AJ8" s="573"/>
      <c r="AK8" s="582"/>
      <c r="AL8" s="574"/>
      <c r="AM8" s="575"/>
      <c r="AN8" s="575"/>
    </row>
    <row r="9" spans="1:40" ht="15" customHeight="1">
      <c r="A9" s="571"/>
      <c r="B9" s="627" t="s">
        <v>411</v>
      </c>
      <c r="C9" s="579"/>
      <c r="D9" s="573"/>
      <c r="E9" s="569"/>
      <c r="F9" s="231">
        <f>DATE($M$2,$S$2,1)</f>
        <v>92</v>
      </c>
      <c r="G9" s="231">
        <f>DATE($M$2,$S$2,2)</f>
        <v>93</v>
      </c>
      <c r="H9" s="231">
        <f>DATE($M$2,$S$2,3)</f>
        <v>94</v>
      </c>
      <c r="I9" s="231">
        <f>DATE($M$2,$S$2,4)</f>
        <v>95</v>
      </c>
      <c r="J9" s="231">
        <f>DATE($M$2,$S$2,5)</f>
        <v>96</v>
      </c>
      <c r="K9" s="231">
        <f>DATE($M$2,$S$2,6)</f>
        <v>97</v>
      </c>
      <c r="L9" s="231">
        <f>DATE($M$2,$S$2,7)</f>
        <v>98</v>
      </c>
      <c r="M9" s="231">
        <f>DATE($M$2,$S$2,8)</f>
        <v>99</v>
      </c>
      <c r="N9" s="231">
        <f>DATE($M$2,$S$2,9)</f>
        <v>100</v>
      </c>
      <c r="O9" s="231">
        <f>DATE($M$2,$S$2,10)</f>
        <v>101</v>
      </c>
      <c r="P9" s="231">
        <f>DATE($M$2,$S$2,11)</f>
        <v>102</v>
      </c>
      <c r="Q9" s="231">
        <f>DATE($M$2,$S$2,12)</f>
        <v>103</v>
      </c>
      <c r="R9" s="231">
        <f>DATE($M$2,$S$2,13)</f>
        <v>104</v>
      </c>
      <c r="S9" s="231">
        <f>DATE($M$2,$S$2,14)</f>
        <v>105</v>
      </c>
      <c r="T9" s="231">
        <f>DATE($M$2,$S$2,15)</f>
        <v>106</v>
      </c>
      <c r="U9" s="231">
        <f>DATE($M$2,$S$2,16)</f>
        <v>107</v>
      </c>
      <c r="V9" s="231">
        <f>DATE($M$2,$S$2,17)</f>
        <v>108</v>
      </c>
      <c r="W9" s="231">
        <f>DATE($M$2,$S$2,18)</f>
        <v>109</v>
      </c>
      <c r="X9" s="231">
        <f>DATE($M$2,$S$2,19)</f>
        <v>110</v>
      </c>
      <c r="Y9" s="231">
        <f>DATE($M$2,$S$2,20)</f>
        <v>111</v>
      </c>
      <c r="Z9" s="231">
        <f>DATE($M$2,$S$2,21)</f>
        <v>112</v>
      </c>
      <c r="AA9" s="231">
        <f>DATE($M$2,$S$2,22)</f>
        <v>113</v>
      </c>
      <c r="AB9" s="231">
        <f>DATE($M$2,$S$2,23)</f>
        <v>114</v>
      </c>
      <c r="AC9" s="231">
        <f>DATE($M$2,$S$2,24)</f>
        <v>115</v>
      </c>
      <c r="AD9" s="231">
        <f>DATE($M$2,$S$2,25)</f>
        <v>116</v>
      </c>
      <c r="AE9" s="231">
        <f>DATE($M$2,$S$2,26)</f>
        <v>117</v>
      </c>
      <c r="AF9" s="231">
        <f>DATE($M$2,$S$2,27)</f>
        <v>118</v>
      </c>
      <c r="AG9" s="231">
        <f>DATE($M$2,$S$2,28)</f>
        <v>119</v>
      </c>
      <c r="AH9" s="231">
        <f>IF(DAY(EOMONTH(F9,0))&lt;29,"",DATE($M$2,$S$2,29))</f>
        <v>120</v>
      </c>
      <c r="AI9" s="231">
        <f>IF(DAY(EOMONTH(F9,0))&lt;30,"",DATE($M$2,$S$2,30))</f>
        <v>121</v>
      </c>
      <c r="AJ9" s="231" t="str">
        <f>IF(DAY(EOMONTH(F9,0))&lt;31,"",DATE($M$2,$S$2,31))</f>
        <v/>
      </c>
      <c r="AK9" s="582"/>
      <c r="AL9" s="574"/>
      <c r="AM9" s="575"/>
      <c r="AN9" s="575"/>
    </row>
    <row r="10" spans="1:40" ht="15" customHeight="1">
      <c r="A10" s="571"/>
      <c r="B10" s="628"/>
      <c r="C10" s="580"/>
      <c r="D10" s="573"/>
      <c r="E10" s="569"/>
      <c r="F10" s="232">
        <f>DATE($M$2,$S$2,1)</f>
        <v>92</v>
      </c>
      <c r="G10" s="232">
        <f>DATE($M$2,$S$2,2)</f>
        <v>93</v>
      </c>
      <c r="H10" s="232">
        <f>DATE($M$2,$S$2,3)</f>
        <v>94</v>
      </c>
      <c r="I10" s="232">
        <f>DATE($M$2,$S$2,4)</f>
        <v>95</v>
      </c>
      <c r="J10" s="232">
        <f>DATE($M$2,$S$2,5)</f>
        <v>96</v>
      </c>
      <c r="K10" s="232">
        <f>DATE($M$2,$S$2,6)</f>
        <v>97</v>
      </c>
      <c r="L10" s="232">
        <f>DATE($M$2,$S$2,7)</f>
        <v>98</v>
      </c>
      <c r="M10" s="232">
        <f>DATE($M$2,$S$2,8)</f>
        <v>99</v>
      </c>
      <c r="N10" s="232">
        <f>DATE($M$2,$S$2,9)</f>
        <v>100</v>
      </c>
      <c r="O10" s="232">
        <f>DATE($M$2,$S$2,10)</f>
        <v>101</v>
      </c>
      <c r="P10" s="232">
        <f>DATE($M$2,$S$2,11)</f>
        <v>102</v>
      </c>
      <c r="Q10" s="232">
        <f>DATE($M$2,$S$2,12)</f>
        <v>103</v>
      </c>
      <c r="R10" s="232">
        <f>DATE($M$2,$S$2,13)</f>
        <v>104</v>
      </c>
      <c r="S10" s="232">
        <f>DATE($M$2,$S$2,14)</f>
        <v>105</v>
      </c>
      <c r="T10" s="232">
        <f>DATE($M$2,$S$2,15)</f>
        <v>106</v>
      </c>
      <c r="U10" s="232">
        <f>DATE($M$2,$S$2,16)</f>
        <v>107</v>
      </c>
      <c r="V10" s="232">
        <f>DATE($M$2,$S$2,17)</f>
        <v>108</v>
      </c>
      <c r="W10" s="232">
        <f>DATE($M$2,$S$2,18)</f>
        <v>109</v>
      </c>
      <c r="X10" s="232">
        <f>DATE($M$2,$S$2,19)</f>
        <v>110</v>
      </c>
      <c r="Y10" s="232">
        <f>DATE($M$2,$S$2,20)</f>
        <v>111</v>
      </c>
      <c r="Z10" s="232">
        <f>DATE($M$2,$S$2,21)</f>
        <v>112</v>
      </c>
      <c r="AA10" s="232">
        <f>DATE($M$2,$S$2,22)</f>
        <v>113</v>
      </c>
      <c r="AB10" s="232">
        <f>DATE($M$2,$S$2,23)</f>
        <v>114</v>
      </c>
      <c r="AC10" s="232">
        <f>DATE($M$2,$S$2,24)</f>
        <v>115</v>
      </c>
      <c r="AD10" s="232">
        <f>DATE($M$2,$S$2,25)</f>
        <v>116</v>
      </c>
      <c r="AE10" s="232">
        <f>DATE($M$2,$S$2,26)</f>
        <v>117</v>
      </c>
      <c r="AF10" s="232">
        <f>DATE($M$2,$S$2,27)</f>
        <v>118</v>
      </c>
      <c r="AG10" s="232">
        <f>DATE($M$2,$S$2,28)</f>
        <v>119</v>
      </c>
      <c r="AH10" s="232">
        <f>IF(DAY(EOMONTH(F10,0))&lt;29,"",DATE($M$2,$S$2,29))</f>
        <v>120</v>
      </c>
      <c r="AI10" s="232">
        <f>IF(DAY(EOMONTH(F10,0))&lt;30,"",DATE($M$2,$S$2,30))</f>
        <v>121</v>
      </c>
      <c r="AJ10" s="232" t="str">
        <f>IF(DAY(EOMONTH(F10,0))&lt;31,"",DATE($M$2,$S$2,31))</f>
        <v/>
      </c>
      <c r="AK10" s="582"/>
      <c r="AL10" s="574"/>
      <c r="AM10" s="575"/>
      <c r="AN10" s="575"/>
    </row>
    <row r="11" spans="1:40" ht="18" customHeight="1">
      <c r="A11" s="228">
        <v>1</v>
      </c>
      <c r="B11" s="253" t="s">
        <v>412</v>
      </c>
      <c r="C11" s="234"/>
      <c r="D11" s="254"/>
      <c r="E11" s="255"/>
      <c r="F11" s="237"/>
      <c r="G11" s="237"/>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238">
        <f>+SUM(F11:AJ11)</f>
        <v>0</v>
      </c>
      <c r="AL11" s="239">
        <f>IF($AK$3="４週",AK11/4,AK11/(DAY(EOMONTH($F$9,0))/7))</f>
        <v>0</v>
      </c>
      <c r="AM11" s="568"/>
      <c r="AN11" s="568"/>
    </row>
    <row r="12" spans="1:40" ht="18" customHeight="1">
      <c r="A12" s="228">
        <v>2</v>
      </c>
      <c r="B12" s="253"/>
      <c r="C12" s="234"/>
      <c r="D12" s="254"/>
      <c r="E12" s="255"/>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8">
        <f t="shared" ref="AK12:AK32" si="0">+SUM(F12:AJ12)</f>
        <v>0</v>
      </c>
      <c r="AL12" s="239">
        <f t="shared" ref="AL12:AL30" si="1">IF($AK$3="４週",AK12/4,AK12/(DAY(EOMONTH($F$9,0))/7))</f>
        <v>0</v>
      </c>
      <c r="AM12" s="568"/>
      <c r="AN12" s="568"/>
    </row>
    <row r="13" spans="1:40" ht="16.5" customHeight="1">
      <c r="A13" s="228">
        <v>3</v>
      </c>
      <c r="B13" s="253"/>
      <c r="C13" s="234"/>
      <c r="D13" s="254"/>
      <c r="E13" s="255"/>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8">
        <f t="shared" si="0"/>
        <v>0</v>
      </c>
      <c r="AL13" s="239">
        <f t="shared" si="1"/>
        <v>0</v>
      </c>
      <c r="AM13" s="568"/>
      <c r="AN13" s="568"/>
    </row>
    <row r="14" spans="1:40" ht="18" customHeight="1">
      <c r="A14" s="228">
        <v>4</v>
      </c>
      <c r="B14" s="253"/>
      <c r="C14" s="234"/>
      <c r="D14" s="254"/>
      <c r="E14" s="255"/>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8">
        <f t="shared" si="0"/>
        <v>0</v>
      </c>
      <c r="AL14" s="239">
        <f t="shared" si="1"/>
        <v>0</v>
      </c>
      <c r="AM14" s="568"/>
      <c r="AN14" s="568"/>
    </row>
    <row r="15" spans="1:40" ht="18" customHeight="1">
      <c r="A15" s="228">
        <v>5</v>
      </c>
      <c r="B15" s="253"/>
      <c r="C15" s="234"/>
      <c r="D15" s="254"/>
      <c r="E15" s="255"/>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8">
        <f t="shared" si="0"/>
        <v>0</v>
      </c>
      <c r="AL15" s="239">
        <f t="shared" si="1"/>
        <v>0</v>
      </c>
      <c r="AM15" s="568"/>
      <c r="AN15" s="568"/>
    </row>
    <row r="16" spans="1:40" ht="18" customHeight="1">
      <c r="A16" s="228">
        <v>6</v>
      </c>
      <c r="B16" s="253"/>
      <c r="C16" s="234"/>
      <c r="D16" s="254"/>
      <c r="E16" s="255"/>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8">
        <f t="shared" si="0"/>
        <v>0</v>
      </c>
      <c r="AL16" s="239">
        <f t="shared" si="1"/>
        <v>0</v>
      </c>
      <c r="AM16" s="568"/>
      <c r="AN16" s="568"/>
    </row>
    <row r="17" spans="1:40" ht="18" customHeight="1">
      <c r="A17" s="228">
        <v>7</v>
      </c>
      <c r="B17" s="253"/>
      <c r="C17" s="234"/>
      <c r="D17" s="254"/>
      <c r="E17" s="255"/>
      <c r="F17" s="237"/>
      <c r="G17" s="237"/>
      <c r="H17" s="237"/>
      <c r="I17" s="237"/>
      <c r="J17" s="237"/>
      <c r="K17" s="237"/>
      <c r="L17" s="237"/>
      <c r="M17" s="237"/>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8">
        <f t="shared" si="0"/>
        <v>0</v>
      </c>
      <c r="AL17" s="239">
        <f t="shared" si="1"/>
        <v>0</v>
      </c>
      <c r="AM17" s="568"/>
      <c r="AN17" s="568"/>
    </row>
    <row r="18" spans="1:40" ht="18" customHeight="1">
      <c r="A18" s="228">
        <v>8</v>
      </c>
      <c r="B18" s="253"/>
      <c r="C18" s="234"/>
      <c r="D18" s="254"/>
      <c r="E18" s="255"/>
      <c r="F18" s="237"/>
      <c r="G18" s="237"/>
      <c r="H18" s="237"/>
      <c r="I18" s="237"/>
      <c r="J18" s="237"/>
      <c r="K18" s="237"/>
      <c r="L18" s="237"/>
      <c r="M18" s="237"/>
      <c r="N18" s="237"/>
      <c r="O18" s="237"/>
      <c r="P18" s="237"/>
      <c r="Q18" s="237"/>
      <c r="R18" s="237"/>
      <c r="S18" s="237"/>
      <c r="T18" s="237"/>
      <c r="U18" s="237"/>
      <c r="V18" s="237"/>
      <c r="W18" s="237"/>
      <c r="X18" s="237"/>
      <c r="Y18" s="237"/>
      <c r="Z18" s="237"/>
      <c r="AA18" s="237"/>
      <c r="AB18" s="237"/>
      <c r="AC18" s="237"/>
      <c r="AD18" s="237"/>
      <c r="AE18" s="237"/>
      <c r="AF18" s="237"/>
      <c r="AG18" s="237"/>
      <c r="AH18" s="237"/>
      <c r="AI18" s="237"/>
      <c r="AJ18" s="237"/>
      <c r="AK18" s="238">
        <f t="shared" si="0"/>
        <v>0</v>
      </c>
      <c r="AL18" s="239">
        <f t="shared" si="1"/>
        <v>0</v>
      </c>
      <c r="AM18" s="568"/>
      <c r="AN18" s="568"/>
    </row>
    <row r="19" spans="1:40" ht="18" customHeight="1">
      <c r="A19" s="228">
        <v>9</v>
      </c>
      <c r="B19" s="253"/>
      <c r="C19" s="234"/>
      <c r="D19" s="254"/>
      <c r="E19" s="255"/>
      <c r="F19" s="237"/>
      <c r="G19" s="237"/>
      <c r="H19" s="237"/>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8">
        <f t="shared" si="0"/>
        <v>0</v>
      </c>
      <c r="AL19" s="239">
        <f t="shared" si="1"/>
        <v>0</v>
      </c>
      <c r="AM19" s="568"/>
      <c r="AN19" s="568"/>
    </row>
    <row r="20" spans="1:40" ht="18" customHeight="1">
      <c r="A20" s="228">
        <v>10</v>
      </c>
      <c r="B20" s="253"/>
      <c r="C20" s="234"/>
      <c r="D20" s="254"/>
      <c r="E20" s="255"/>
      <c r="F20" s="237"/>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c r="AD20" s="237"/>
      <c r="AE20" s="237"/>
      <c r="AF20" s="237"/>
      <c r="AG20" s="237"/>
      <c r="AH20" s="237"/>
      <c r="AI20" s="237"/>
      <c r="AJ20" s="237"/>
      <c r="AK20" s="238">
        <f t="shared" si="0"/>
        <v>0</v>
      </c>
      <c r="AL20" s="239">
        <f t="shared" si="1"/>
        <v>0</v>
      </c>
      <c r="AM20" s="568"/>
      <c r="AN20" s="568"/>
    </row>
    <row r="21" spans="1:40" ht="18" customHeight="1">
      <c r="A21" s="228">
        <v>11</v>
      </c>
      <c r="B21" s="253"/>
      <c r="C21" s="234"/>
      <c r="D21" s="254"/>
      <c r="E21" s="255"/>
      <c r="F21" s="237"/>
      <c r="G21" s="237"/>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8">
        <f t="shared" si="0"/>
        <v>0</v>
      </c>
      <c r="AL21" s="239">
        <f t="shared" si="1"/>
        <v>0</v>
      </c>
      <c r="AM21" s="568"/>
      <c r="AN21" s="568"/>
    </row>
    <row r="22" spans="1:40" ht="18" customHeight="1">
      <c r="A22" s="228">
        <v>12</v>
      </c>
      <c r="B22" s="253"/>
      <c r="C22" s="234"/>
      <c r="D22" s="254"/>
      <c r="E22" s="255"/>
      <c r="F22" s="237"/>
      <c r="G22" s="237"/>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8">
        <f t="shared" si="0"/>
        <v>0</v>
      </c>
      <c r="AL22" s="239">
        <f t="shared" si="1"/>
        <v>0</v>
      </c>
      <c r="AM22" s="568"/>
      <c r="AN22" s="568"/>
    </row>
    <row r="23" spans="1:40" ht="18" customHeight="1">
      <c r="A23" s="228">
        <v>13</v>
      </c>
      <c r="B23" s="253"/>
      <c r="C23" s="234"/>
      <c r="D23" s="254"/>
      <c r="E23" s="255"/>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8">
        <f t="shared" si="0"/>
        <v>0</v>
      </c>
      <c r="AL23" s="239">
        <f t="shared" si="1"/>
        <v>0</v>
      </c>
      <c r="AM23" s="568"/>
      <c r="AN23" s="568"/>
    </row>
    <row r="24" spans="1:40" ht="18" customHeight="1">
      <c r="A24" s="228">
        <v>14</v>
      </c>
      <c r="B24" s="253"/>
      <c r="C24" s="234"/>
      <c r="D24" s="254"/>
      <c r="E24" s="255"/>
      <c r="F24" s="237"/>
      <c r="G24" s="237"/>
      <c r="H24" s="237"/>
      <c r="I24" s="237"/>
      <c r="J24" s="237"/>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8">
        <f t="shared" si="0"/>
        <v>0</v>
      </c>
      <c r="AL24" s="239">
        <f t="shared" si="1"/>
        <v>0</v>
      </c>
      <c r="AM24" s="568"/>
      <c r="AN24" s="568"/>
    </row>
    <row r="25" spans="1:40" ht="18" customHeight="1">
      <c r="A25" s="228">
        <v>15</v>
      </c>
      <c r="B25" s="253"/>
      <c r="C25" s="234"/>
      <c r="D25" s="254"/>
      <c r="E25" s="255"/>
      <c r="F25" s="237"/>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8">
        <f t="shared" si="0"/>
        <v>0</v>
      </c>
      <c r="AL25" s="239">
        <f t="shared" si="1"/>
        <v>0</v>
      </c>
      <c r="AM25" s="568"/>
      <c r="AN25" s="568"/>
    </row>
    <row r="26" spans="1:40" ht="18" customHeight="1">
      <c r="A26" s="228">
        <v>16</v>
      </c>
      <c r="B26" s="253"/>
      <c r="C26" s="234"/>
      <c r="D26" s="254"/>
      <c r="E26" s="255"/>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8">
        <f t="shared" si="0"/>
        <v>0</v>
      </c>
      <c r="AL26" s="239">
        <f t="shared" si="1"/>
        <v>0</v>
      </c>
      <c r="AM26" s="568"/>
      <c r="AN26" s="568"/>
    </row>
    <row r="27" spans="1:40" ht="18" customHeight="1">
      <c r="A27" s="228">
        <v>17</v>
      </c>
      <c r="B27" s="253"/>
      <c r="C27" s="234"/>
      <c r="D27" s="254"/>
      <c r="E27" s="255"/>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8">
        <f t="shared" si="0"/>
        <v>0</v>
      </c>
      <c r="AL27" s="239">
        <f t="shared" si="1"/>
        <v>0</v>
      </c>
      <c r="AM27" s="568"/>
      <c r="AN27" s="568"/>
    </row>
    <row r="28" spans="1:40" ht="18" customHeight="1">
      <c r="A28" s="228">
        <v>18</v>
      </c>
      <c r="B28" s="253"/>
      <c r="C28" s="234"/>
      <c r="D28" s="254"/>
      <c r="E28" s="255"/>
      <c r="F28" s="237"/>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8">
        <f t="shared" si="0"/>
        <v>0</v>
      </c>
      <c r="AL28" s="239">
        <f t="shared" si="1"/>
        <v>0</v>
      </c>
      <c r="AM28" s="568"/>
      <c r="AN28" s="568"/>
    </row>
    <row r="29" spans="1:40" ht="18" customHeight="1">
      <c r="A29" s="228">
        <v>19</v>
      </c>
      <c r="B29" s="253"/>
      <c r="C29" s="234"/>
      <c r="D29" s="254"/>
      <c r="E29" s="255"/>
      <c r="F29" s="237"/>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8">
        <f t="shared" si="0"/>
        <v>0</v>
      </c>
      <c r="AL29" s="239">
        <f t="shared" si="1"/>
        <v>0</v>
      </c>
      <c r="AM29" s="568"/>
      <c r="AN29" s="568"/>
    </row>
    <row r="30" spans="1:40" ht="18" customHeight="1">
      <c r="A30" s="228">
        <v>20</v>
      </c>
      <c r="B30" s="253"/>
      <c r="C30" s="234"/>
      <c r="D30" s="254"/>
      <c r="E30" s="255"/>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8">
        <f t="shared" si="0"/>
        <v>0</v>
      </c>
      <c r="AL30" s="239">
        <f t="shared" si="1"/>
        <v>0</v>
      </c>
      <c r="AM30" s="568"/>
      <c r="AN30" s="568"/>
    </row>
    <row r="31" spans="1:40" ht="18" customHeight="1">
      <c r="A31" s="569" t="s">
        <v>220</v>
      </c>
      <c r="B31" s="570"/>
      <c r="C31" s="570"/>
      <c r="D31" s="570"/>
      <c r="E31" s="570"/>
      <c r="F31" s="240">
        <f>+SUM(F11:F30)</f>
        <v>0</v>
      </c>
      <c r="G31" s="240">
        <f t="shared" ref="G31:AJ31" si="2">+SUM(G11:G30)</f>
        <v>0</v>
      </c>
      <c r="H31" s="240">
        <f t="shared" si="2"/>
        <v>0</v>
      </c>
      <c r="I31" s="240">
        <f t="shared" si="2"/>
        <v>0</v>
      </c>
      <c r="J31" s="240">
        <f t="shared" si="2"/>
        <v>0</v>
      </c>
      <c r="K31" s="240">
        <f t="shared" si="2"/>
        <v>0</v>
      </c>
      <c r="L31" s="240">
        <f t="shared" si="2"/>
        <v>0</v>
      </c>
      <c r="M31" s="240">
        <f t="shared" si="2"/>
        <v>0</v>
      </c>
      <c r="N31" s="240">
        <f t="shared" si="2"/>
        <v>0</v>
      </c>
      <c r="O31" s="240">
        <f t="shared" si="2"/>
        <v>0</v>
      </c>
      <c r="P31" s="240">
        <f t="shared" si="2"/>
        <v>0</v>
      </c>
      <c r="Q31" s="240">
        <f t="shared" si="2"/>
        <v>0</v>
      </c>
      <c r="R31" s="240">
        <f t="shared" si="2"/>
        <v>0</v>
      </c>
      <c r="S31" s="240">
        <f t="shared" si="2"/>
        <v>0</v>
      </c>
      <c r="T31" s="240">
        <f t="shared" si="2"/>
        <v>0</v>
      </c>
      <c r="U31" s="240">
        <f t="shared" si="2"/>
        <v>0</v>
      </c>
      <c r="V31" s="240">
        <f t="shared" si="2"/>
        <v>0</v>
      </c>
      <c r="W31" s="240">
        <f t="shared" si="2"/>
        <v>0</v>
      </c>
      <c r="X31" s="240">
        <f t="shared" si="2"/>
        <v>0</v>
      </c>
      <c r="Y31" s="240">
        <f t="shared" si="2"/>
        <v>0</v>
      </c>
      <c r="Z31" s="240">
        <f t="shared" si="2"/>
        <v>0</v>
      </c>
      <c r="AA31" s="240">
        <f t="shared" si="2"/>
        <v>0</v>
      </c>
      <c r="AB31" s="240">
        <f t="shared" si="2"/>
        <v>0</v>
      </c>
      <c r="AC31" s="240">
        <f t="shared" si="2"/>
        <v>0</v>
      </c>
      <c r="AD31" s="240">
        <f t="shared" si="2"/>
        <v>0</v>
      </c>
      <c r="AE31" s="240">
        <f t="shared" si="2"/>
        <v>0</v>
      </c>
      <c r="AF31" s="240">
        <f t="shared" si="2"/>
        <v>0</v>
      </c>
      <c r="AG31" s="240">
        <f t="shared" si="2"/>
        <v>0</v>
      </c>
      <c r="AH31" s="240">
        <f t="shared" si="2"/>
        <v>0</v>
      </c>
      <c r="AI31" s="240">
        <f t="shared" si="2"/>
        <v>0</v>
      </c>
      <c r="AJ31" s="240">
        <f t="shared" si="2"/>
        <v>0</v>
      </c>
      <c r="AK31" s="238">
        <f t="shared" si="0"/>
        <v>0</v>
      </c>
      <c r="AL31" s="239">
        <f>IF($AK$3="４週",AK31/4,AK31/(DAY(EOMONTH($F$9,0))/7))</f>
        <v>0</v>
      </c>
      <c r="AM31" s="571"/>
      <c r="AN31" s="571"/>
    </row>
    <row r="32" spans="1:40" ht="18" customHeight="1">
      <c r="A32" s="570" t="s">
        <v>373</v>
      </c>
      <c r="B32" s="570"/>
      <c r="C32" s="570"/>
      <c r="D32" s="570"/>
      <c r="E32" s="572"/>
      <c r="F32" s="242"/>
      <c r="G32" s="242"/>
      <c r="H32" s="242"/>
      <c r="I32" s="242"/>
      <c r="J32" s="242"/>
      <c r="K32" s="242"/>
      <c r="L32" s="242"/>
      <c r="M32" s="242"/>
      <c r="N32" s="242"/>
      <c r="O32" s="242"/>
      <c r="P32" s="242"/>
      <c r="Q32" s="242"/>
      <c r="R32" s="242"/>
      <c r="S32" s="242"/>
      <c r="T32" s="242"/>
      <c r="U32" s="242"/>
      <c r="V32" s="242"/>
      <c r="W32" s="242"/>
      <c r="X32" s="242"/>
      <c r="Y32" s="242"/>
      <c r="Z32" s="242"/>
      <c r="AA32" s="242"/>
      <c r="AB32" s="242"/>
      <c r="AC32" s="242"/>
      <c r="AD32" s="242"/>
      <c r="AE32" s="242"/>
      <c r="AF32" s="242"/>
      <c r="AG32" s="242"/>
      <c r="AH32" s="242"/>
      <c r="AI32" s="242"/>
      <c r="AJ32" s="242"/>
      <c r="AK32" s="238">
        <f t="shared" si="0"/>
        <v>0</v>
      </c>
      <c r="AL32" s="243"/>
      <c r="AM32" s="571"/>
      <c r="AN32" s="571"/>
    </row>
    <row r="33" spans="1:39" ht="15" customHeight="1">
      <c r="A33" s="227"/>
      <c r="B33" s="227"/>
      <c r="C33" s="227"/>
      <c r="D33" s="227"/>
      <c r="E33" s="227"/>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227"/>
      <c r="AL33" s="227"/>
      <c r="AM33" s="161"/>
    </row>
    <row r="34" spans="1:39" ht="15" customHeight="1">
      <c r="A34" s="227"/>
      <c r="B34" s="227"/>
      <c r="C34" s="227"/>
      <c r="D34" s="227"/>
      <c r="E34" s="227"/>
      <c r="F34" s="162"/>
      <c r="G34" s="162"/>
      <c r="H34" s="162"/>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c r="AH34" s="162"/>
      <c r="AI34" s="162"/>
      <c r="AJ34" s="162"/>
      <c r="AK34" s="227"/>
      <c r="AL34" s="227"/>
      <c r="AM34" s="161"/>
    </row>
    <row r="35" spans="1:39" ht="15" customHeight="1">
      <c r="A35" s="227"/>
      <c r="B35" s="227"/>
      <c r="C35" s="227"/>
      <c r="D35" s="227"/>
      <c r="E35" s="227"/>
      <c r="F35" s="162"/>
      <c r="G35" s="162"/>
      <c r="H35" s="162"/>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c r="AH35" s="162"/>
      <c r="AI35" s="162"/>
      <c r="AJ35" s="162"/>
      <c r="AK35" s="227"/>
      <c r="AL35" s="227"/>
      <c r="AM35" s="161"/>
    </row>
    <row r="36" spans="1:39" ht="15" customHeight="1">
      <c r="A36" s="162" t="s">
        <v>374</v>
      </c>
      <c r="B36" s="244"/>
      <c r="C36" s="245"/>
      <c r="D36" s="245"/>
      <c r="E36" s="245"/>
      <c r="F36" s="246"/>
      <c r="G36" s="245"/>
      <c r="H36" s="247"/>
      <c r="I36" s="247"/>
      <c r="J36" s="247"/>
      <c r="K36" s="247"/>
      <c r="L36" s="247"/>
      <c r="M36" s="247"/>
      <c r="N36" s="247"/>
      <c r="O36" s="247"/>
      <c r="P36" s="247"/>
      <c r="Q36" s="247"/>
      <c r="R36" s="247">
        <v>6</v>
      </c>
      <c r="S36" s="247"/>
      <c r="T36" s="247"/>
      <c r="U36" s="247"/>
      <c r="V36" s="247"/>
      <c r="W36" s="247"/>
      <c r="X36" s="247">
        <v>7</v>
      </c>
      <c r="Y36" s="247"/>
      <c r="Z36" s="247"/>
      <c r="AA36" s="247"/>
      <c r="AB36" s="247"/>
      <c r="AC36" s="247"/>
      <c r="AD36" s="247">
        <v>8</v>
      </c>
      <c r="AE36" s="247"/>
      <c r="AF36" s="247"/>
      <c r="AG36" s="248"/>
      <c r="AH36" s="248"/>
      <c r="AI36" s="248"/>
      <c r="AJ36" s="248">
        <v>9</v>
      </c>
      <c r="AK36" s="249"/>
      <c r="AL36" s="249"/>
      <c r="AM36" s="161"/>
    </row>
    <row r="37" spans="1:39" s="162" customFormat="1" ht="15" customHeight="1">
      <c r="A37" s="162" t="s">
        <v>375</v>
      </c>
      <c r="B37" s="250"/>
      <c r="C37" s="250"/>
      <c r="D37" s="250"/>
      <c r="E37" s="250"/>
      <c r="F37" s="250"/>
      <c r="G37" s="250"/>
      <c r="H37" s="218"/>
      <c r="I37" s="218"/>
      <c r="J37" s="218"/>
      <c r="K37" s="218"/>
      <c r="L37" s="218"/>
      <c r="M37" s="218"/>
      <c r="N37" s="218"/>
      <c r="O37" s="218"/>
      <c r="P37" s="218"/>
      <c r="Q37" s="218"/>
      <c r="R37" s="218"/>
      <c r="S37" s="218"/>
      <c r="T37" s="218"/>
      <c r="U37" s="218"/>
      <c r="V37" s="218"/>
      <c r="W37" s="218"/>
      <c r="X37" s="218"/>
      <c r="Y37" s="218"/>
      <c r="Z37" s="218"/>
      <c r="AA37" s="218"/>
      <c r="AB37" s="218"/>
      <c r="AC37" s="218"/>
      <c r="AD37" s="218"/>
      <c r="AE37" s="218"/>
      <c r="AF37" s="218"/>
      <c r="AG37" s="218"/>
      <c r="AH37" s="218"/>
      <c r="AI37" s="218"/>
      <c r="AJ37" s="218"/>
      <c r="AK37" s="218"/>
      <c r="AL37" s="218"/>
      <c r="AM37" s="218"/>
    </row>
    <row r="38" spans="1:39" s="162" customFormat="1" ht="15" customHeight="1">
      <c r="A38" s="162" t="s">
        <v>376</v>
      </c>
      <c r="B38" s="250"/>
      <c r="C38" s="250"/>
      <c r="D38" s="250"/>
      <c r="E38" s="250"/>
      <c r="F38" s="250"/>
      <c r="G38" s="250"/>
      <c r="H38" s="218"/>
      <c r="I38" s="218"/>
      <c r="J38" s="218"/>
      <c r="K38" s="218"/>
      <c r="L38" s="218"/>
      <c r="M38" s="218"/>
      <c r="N38" s="218"/>
      <c r="O38" s="218"/>
      <c r="P38" s="218"/>
      <c r="Q38" s="218"/>
      <c r="R38" s="218"/>
      <c r="S38" s="218"/>
      <c r="T38" s="218"/>
      <c r="U38" s="218"/>
      <c r="V38" s="218"/>
      <c r="W38" s="218"/>
      <c r="X38" s="218"/>
      <c r="Y38" s="218"/>
      <c r="Z38" s="218"/>
      <c r="AA38" s="218"/>
      <c r="AB38" s="218"/>
      <c r="AC38" s="218"/>
      <c r="AD38" s="218"/>
      <c r="AE38" s="218"/>
      <c r="AF38" s="218"/>
      <c r="AG38" s="218"/>
      <c r="AH38" s="218"/>
      <c r="AI38" s="218"/>
      <c r="AJ38" s="218"/>
      <c r="AK38" s="218"/>
      <c r="AL38" s="218"/>
      <c r="AM38" s="218"/>
    </row>
    <row r="39" spans="1:39" s="162" customFormat="1" ht="15" customHeight="1">
      <c r="A39" s="162" t="s">
        <v>377</v>
      </c>
      <c r="B39" s="250"/>
      <c r="C39" s="250"/>
      <c r="D39" s="250"/>
      <c r="E39" s="250"/>
      <c r="F39" s="250"/>
      <c r="G39" s="250"/>
      <c r="H39" s="218"/>
      <c r="I39" s="218"/>
      <c r="J39" s="218"/>
      <c r="K39" s="218"/>
      <c r="L39" s="218"/>
      <c r="M39" s="218"/>
      <c r="N39" s="218"/>
      <c r="O39" s="218"/>
      <c r="P39" s="218"/>
      <c r="Q39" s="218"/>
      <c r="R39" s="218"/>
      <c r="S39" s="218"/>
      <c r="T39" s="218"/>
      <c r="U39" s="218"/>
      <c r="V39" s="218"/>
      <c r="W39" s="218"/>
      <c r="X39" s="218"/>
      <c r="Y39" s="218"/>
      <c r="Z39" s="218"/>
      <c r="AA39" s="218"/>
      <c r="AB39" s="218"/>
      <c r="AC39" s="218"/>
      <c r="AD39" s="218"/>
      <c r="AE39" s="218"/>
      <c r="AF39" s="218"/>
      <c r="AG39" s="218"/>
      <c r="AH39" s="218"/>
      <c r="AI39" s="218"/>
      <c r="AJ39" s="218"/>
      <c r="AK39" s="218"/>
      <c r="AL39" s="218"/>
      <c r="AM39" s="218"/>
    </row>
    <row r="40" spans="1:39" s="162" customFormat="1" ht="15" customHeight="1">
      <c r="A40" s="162" t="s">
        <v>378</v>
      </c>
      <c r="B40" s="250"/>
      <c r="C40" s="250"/>
      <c r="D40" s="250"/>
      <c r="E40" s="250"/>
      <c r="F40" s="250"/>
      <c r="G40" s="250"/>
      <c r="H40" s="218"/>
      <c r="I40" s="218"/>
      <c r="J40" s="218"/>
      <c r="K40" s="218"/>
      <c r="L40" s="218"/>
      <c r="M40" s="218"/>
      <c r="N40" s="218"/>
      <c r="O40" s="218"/>
      <c r="P40" s="218"/>
      <c r="Q40" s="218"/>
      <c r="R40" s="218"/>
      <c r="S40" s="218"/>
      <c r="T40" s="218"/>
      <c r="U40" s="218"/>
      <c r="V40" s="218"/>
      <c r="W40" s="218"/>
      <c r="X40" s="218"/>
      <c r="Y40" s="218"/>
      <c r="Z40" s="218"/>
      <c r="AA40" s="218"/>
      <c r="AB40" s="218"/>
      <c r="AC40" s="218"/>
      <c r="AD40" s="218"/>
      <c r="AE40" s="218"/>
      <c r="AF40" s="218"/>
      <c r="AG40" s="218"/>
      <c r="AH40" s="218"/>
      <c r="AI40" s="218"/>
      <c r="AJ40" s="218"/>
      <c r="AK40" s="218"/>
      <c r="AL40" s="218"/>
      <c r="AM40" s="218"/>
    </row>
    <row r="41" spans="1:39" ht="15" customHeight="1">
      <c r="A41" s="162" t="s">
        <v>379</v>
      </c>
      <c r="B41" s="163"/>
      <c r="C41" s="162"/>
      <c r="D41" s="162"/>
      <c r="E41" s="162"/>
      <c r="F41" s="162"/>
      <c r="G41" s="162"/>
    </row>
    <row r="42" spans="1:39" ht="15" customHeight="1">
      <c r="A42" s="162" t="s">
        <v>380</v>
      </c>
      <c r="B42" s="163"/>
      <c r="C42" s="162"/>
      <c r="D42" s="162"/>
      <c r="E42" s="162"/>
      <c r="F42" s="162"/>
      <c r="G42" s="162"/>
    </row>
    <row r="43" spans="1:39" ht="15" customHeight="1">
      <c r="A43" s="162"/>
      <c r="B43" s="229" t="s">
        <v>381</v>
      </c>
      <c r="C43" s="573" t="s">
        <v>382</v>
      </c>
      <c r="D43" s="573"/>
      <c r="E43" s="573"/>
      <c r="F43" s="162"/>
      <c r="G43" s="162"/>
    </row>
    <row r="44" spans="1:39" ht="15" customHeight="1">
      <c r="A44" s="162"/>
      <c r="B44" s="251" t="s">
        <v>383</v>
      </c>
      <c r="C44" s="567" t="s">
        <v>384</v>
      </c>
      <c r="D44" s="567"/>
      <c r="E44" s="567"/>
      <c r="F44" s="162"/>
      <c r="G44" s="162"/>
    </row>
    <row r="45" spans="1:39" ht="15" customHeight="1">
      <c r="A45" s="162"/>
      <c r="B45" s="251" t="s">
        <v>385</v>
      </c>
      <c r="C45" s="567" t="s">
        <v>386</v>
      </c>
      <c r="D45" s="567"/>
      <c r="E45" s="567"/>
      <c r="F45" s="162"/>
      <c r="G45" s="162"/>
    </row>
    <row r="46" spans="1:39" ht="15" customHeight="1">
      <c r="A46" s="162"/>
      <c r="B46" s="251" t="s">
        <v>387</v>
      </c>
      <c r="C46" s="567" t="s">
        <v>388</v>
      </c>
      <c r="D46" s="567"/>
      <c r="E46" s="567"/>
      <c r="F46" s="162"/>
      <c r="G46" s="162"/>
    </row>
    <row r="47" spans="1:39" ht="15" customHeight="1">
      <c r="A47" s="162"/>
      <c r="B47" s="251" t="s">
        <v>389</v>
      </c>
      <c r="C47" s="567" t="s">
        <v>390</v>
      </c>
      <c r="D47" s="567"/>
      <c r="E47" s="567"/>
      <c r="F47" s="162"/>
      <c r="G47" s="162"/>
    </row>
    <row r="48" spans="1:39" ht="15" customHeight="1">
      <c r="A48" s="162"/>
      <c r="B48" s="162" t="s">
        <v>391</v>
      </c>
      <c r="C48" s="162"/>
      <c r="D48" s="162"/>
      <c r="E48" s="162"/>
      <c r="F48" s="162"/>
      <c r="G48" s="162"/>
    </row>
    <row r="49" spans="1:7" ht="15" customHeight="1">
      <c r="A49" s="162"/>
      <c r="B49" s="162" t="s">
        <v>392</v>
      </c>
      <c r="C49" s="162"/>
      <c r="D49" s="162"/>
      <c r="E49" s="162"/>
      <c r="F49" s="162"/>
      <c r="G49" s="162"/>
    </row>
    <row r="50" spans="1:7" ht="15" customHeight="1">
      <c r="A50" s="162"/>
      <c r="B50" s="162" t="s">
        <v>393</v>
      </c>
      <c r="C50" s="162"/>
      <c r="D50" s="162"/>
      <c r="E50" s="162"/>
      <c r="F50" s="162"/>
      <c r="G50" s="162"/>
    </row>
    <row r="51" spans="1:7" ht="15" customHeight="1">
      <c r="A51" s="162" t="s">
        <v>394</v>
      </c>
      <c r="B51" s="163"/>
      <c r="C51" s="162"/>
      <c r="D51" s="162"/>
      <c r="E51" s="162"/>
      <c r="F51" s="162"/>
      <c r="G51" s="162"/>
    </row>
    <row r="52" spans="1:7" ht="15" customHeight="1">
      <c r="A52" s="162" t="s">
        <v>395</v>
      </c>
      <c r="B52" s="163"/>
      <c r="C52" s="162"/>
      <c r="D52" s="162"/>
      <c r="E52" s="162"/>
      <c r="F52" s="162"/>
      <c r="G52" s="162"/>
    </row>
    <row r="53" spans="1:7" ht="15" customHeight="1">
      <c r="A53" s="162" t="s">
        <v>396</v>
      </c>
      <c r="B53" s="163"/>
      <c r="C53" s="162"/>
      <c r="D53" s="162"/>
      <c r="E53" s="162"/>
      <c r="F53" s="162"/>
      <c r="G53" s="162"/>
    </row>
    <row r="54" spans="1:7" ht="15" customHeight="1">
      <c r="A54" s="162" t="s">
        <v>397</v>
      </c>
      <c r="B54" s="163"/>
      <c r="C54" s="162"/>
      <c r="D54" s="162"/>
      <c r="E54" s="162"/>
      <c r="F54" s="162"/>
      <c r="G54" s="162"/>
    </row>
    <row r="55" spans="1:7" ht="15" customHeight="1">
      <c r="A55" s="162" t="s">
        <v>398</v>
      </c>
      <c r="B55" s="163"/>
      <c r="C55" s="162"/>
      <c r="D55" s="162"/>
      <c r="E55" s="162"/>
      <c r="F55" s="162"/>
      <c r="G55" s="162"/>
    </row>
    <row r="56" spans="1:7" ht="15" customHeight="1">
      <c r="A56" s="162" t="s">
        <v>399</v>
      </c>
      <c r="B56" s="163"/>
      <c r="C56" s="162"/>
      <c r="D56" s="162"/>
      <c r="E56" s="162"/>
      <c r="F56" s="162"/>
      <c r="G56" s="162"/>
    </row>
    <row r="57" spans="1:7" ht="15" customHeight="1">
      <c r="A57" s="162"/>
      <c r="B57" s="162" t="s">
        <v>400</v>
      </c>
      <c r="C57" s="162"/>
      <c r="D57" s="162"/>
      <c r="E57" s="162"/>
      <c r="F57" s="162"/>
      <c r="G57" s="162"/>
    </row>
    <row r="58" spans="1:7" ht="15" customHeight="1">
      <c r="A58" s="162"/>
      <c r="B58" s="162" t="s">
        <v>401</v>
      </c>
      <c r="C58" s="162"/>
      <c r="D58" s="162"/>
      <c r="E58" s="162"/>
      <c r="F58" s="162"/>
      <c r="G58" s="162"/>
    </row>
    <row r="59" spans="1:7" ht="15" customHeight="1">
      <c r="A59" s="162" t="s">
        <v>402</v>
      </c>
      <c r="B59" s="163"/>
      <c r="C59" s="162"/>
      <c r="D59" s="162"/>
      <c r="E59" s="162"/>
      <c r="F59" s="162"/>
      <c r="G59" s="162"/>
    </row>
    <row r="60" spans="1:7" ht="15" customHeight="1">
      <c r="A60" s="162" t="s">
        <v>403</v>
      </c>
      <c r="B60" s="163"/>
      <c r="C60" s="162"/>
      <c r="D60" s="162"/>
      <c r="E60" s="162"/>
      <c r="F60" s="162"/>
      <c r="G60" s="162"/>
    </row>
    <row r="61" spans="1:7" ht="15" customHeight="1">
      <c r="A61" s="162" t="s">
        <v>404</v>
      </c>
      <c r="B61" s="163"/>
      <c r="C61" s="162"/>
      <c r="D61" s="162"/>
      <c r="E61" s="162"/>
      <c r="F61" s="162"/>
      <c r="G61" s="162"/>
    </row>
    <row r="62" spans="1:7" ht="15" customHeight="1">
      <c r="A62" s="162" t="s">
        <v>405</v>
      </c>
      <c r="B62" s="163"/>
      <c r="C62" s="162"/>
      <c r="D62" s="162"/>
      <c r="E62" s="162"/>
      <c r="F62" s="162"/>
      <c r="G62" s="162"/>
    </row>
    <row r="63" spans="1:7" ht="15" customHeight="1">
      <c r="A63" s="162" t="s">
        <v>406</v>
      </c>
      <c r="B63" s="163"/>
      <c r="C63" s="162"/>
      <c r="D63" s="162"/>
      <c r="E63" s="162"/>
      <c r="F63" s="162"/>
      <c r="G63" s="162"/>
    </row>
    <row r="64" spans="1:7" ht="15" customHeight="1">
      <c r="A64" s="162" t="s">
        <v>407</v>
      </c>
      <c r="B64" s="163"/>
      <c r="C64" s="162"/>
      <c r="D64" s="162"/>
      <c r="E64" s="162"/>
      <c r="F64" s="162"/>
      <c r="G64" s="162"/>
    </row>
    <row r="65" spans="1:7" ht="15" customHeight="1">
      <c r="A65" s="162" t="s">
        <v>408</v>
      </c>
      <c r="B65" s="163"/>
      <c r="C65" s="162"/>
      <c r="D65" s="162"/>
      <c r="E65" s="162"/>
      <c r="F65" s="162"/>
      <c r="G65" s="162"/>
    </row>
    <row r="66" spans="1:7" ht="15" customHeight="1">
      <c r="A66" s="162" t="s">
        <v>409</v>
      </c>
      <c r="B66" s="163"/>
      <c r="C66" s="162"/>
      <c r="D66" s="162"/>
      <c r="E66" s="162"/>
      <c r="F66" s="162"/>
      <c r="G66" s="162"/>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4"/>
  <dataValidations count="5">
    <dataValidation allowBlank="1" showInputMessage="1" sqref="B11" xr:uid="{004736A6-C0F1-49DC-B304-3FDF46052056}"/>
    <dataValidation type="list" allowBlank="1" showInputMessage="1" sqref="B12:B30" xr:uid="{C0FDEB36-F0D2-4E42-8C74-8C8BF0DA2951}">
      <formula1>INDIRECT($AK$1)</formula1>
    </dataValidation>
    <dataValidation type="list" allowBlank="1" showInputMessage="1" showErrorMessage="1" sqref="AK3:AN3" xr:uid="{26BA1994-0DD7-4CD5-A636-9FF6FC41F99C}">
      <formula1>"４週,歴月"</formula1>
    </dataValidation>
    <dataValidation type="list" allowBlank="1" showInputMessage="1" showErrorMessage="1" sqref="AK4:AN4" xr:uid="{20E6BF5B-77F2-4F74-928E-921703395721}">
      <formula1>"予定,実績"</formula1>
    </dataValidation>
    <dataValidation type="list" allowBlank="1" showInputMessage="1" showErrorMessage="1" sqref="C11:C30" xr:uid="{93AF667A-884D-453F-B080-14359320D4E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rowBreaks count="1" manualBreakCount="1">
    <brk id="34" max="39"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9A212-6565-48C2-AA04-DA692C1F3BF0}">
  <dimension ref="A1:AQ82"/>
  <sheetViews>
    <sheetView showGridLines="0" view="pageBreakPreview" zoomScaleNormal="100" zoomScaleSheetLayoutView="100" workbookViewId="0"/>
  </sheetViews>
  <sheetFormatPr defaultColWidth="9.125" defaultRowHeight="21" customHeight="1"/>
  <cols>
    <col min="1" max="1" width="2.875" style="221" customWidth="1"/>
    <col min="2" max="2" width="15.625" style="216" customWidth="1"/>
    <col min="3" max="3" width="7.375" style="221" customWidth="1"/>
    <col min="4" max="5" width="8.5" style="221" customWidth="1"/>
    <col min="6" max="36" width="2.875" style="221" customWidth="1"/>
    <col min="37" max="37" width="7.375" style="221" customWidth="1"/>
    <col min="38" max="39" width="8.5" style="221" customWidth="1"/>
    <col min="40" max="40" width="6.25" style="221" customWidth="1"/>
    <col min="41" max="16384" width="9.125" style="221"/>
  </cols>
  <sheetData>
    <row r="1" spans="1:40" ht="20.100000000000001" customHeight="1">
      <c r="A1" s="215" t="s">
        <v>552</v>
      </c>
      <c r="C1" s="217"/>
      <c r="D1" s="217"/>
      <c r="E1" s="217"/>
      <c r="F1" s="217"/>
      <c r="G1" s="217"/>
      <c r="H1" s="217"/>
      <c r="I1" s="217"/>
      <c r="J1" s="217"/>
      <c r="K1" s="217"/>
      <c r="L1" s="217"/>
      <c r="M1" s="217"/>
      <c r="N1" s="217"/>
      <c r="O1" s="217"/>
      <c r="P1" s="217"/>
      <c r="Q1" s="217"/>
      <c r="R1" s="217"/>
      <c r="S1" s="217"/>
      <c r="T1" s="217"/>
      <c r="U1" s="217"/>
      <c r="V1" s="217"/>
      <c r="W1" s="217"/>
      <c r="X1" s="218"/>
      <c r="Y1" s="218"/>
      <c r="Z1" s="161"/>
      <c r="AA1" s="161"/>
      <c r="AB1" s="161"/>
      <c r="AC1" s="161"/>
      <c r="AD1" s="219"/>
      <c r="AE1" s="219"/>
      <c r="AF1" s="219"/>
      <c r="AG1" s="219"/>
      <c r="AH1" s="219"/>
      <c r="AI1" s="220" t="s">
        <v>356</v>
      </c>
      <c r="AJ1" s="220"/>
      <c r="AK1" s="583" t="s">
        <v>488</v>
      </c>
      <c r="AL1" s="583"/>
      <c r="AM1" s="583"/>
      <c r="AN1" s="583"/>
    </row>
    <row r="2" spans="1:40" ht="18" customHeight="1">
      <c r="A2" s="161"/>
      <c r="B2" s="222"/>
      <c r="C2" s="222"/>
      <c r="D2" s="222"/>
      <c r="E2" s="222"/>
      <c r="F2" s="222"/>
      <c r="G2" s="222"/>
      <c r="H2" s="222"/>
      <c r="I2" s="222"/>
      <c r="J2" s="222"/>
      <c r="K2" s="222"/>
      <c r="L2" s="222"/>
      <c r="M2" s="584"/>
      <c r="N2" s="584"/>
      <c r="O2" s="584"/>
      <c r="P2" s="584"/>
      <c r="Q2" s="585" t="s">
        <v>154</v>
      </c>
      <c r="R2" s="585"/>
      <c r="S2" s="584">
        <v>4</v>
      </c>
      <c r="T2" s="584"/>
      <c r="U2" s="585" t="s">
        <v>275</v>
      </c>
      <c r="V2" s="585"/>
      <c r="W2" s="222"/>
      <c r="X2" s="222"/>
      <c r="Y2" s="222"/>
      <c r="Z2" s="161"/>
      <c r="AA2" s="161"/>
      <c r="AC2" s="220"/>
      <c r="AD2" s="222"/>
      <c r="AE2" s="222"/>
      <c r="AF2" s="222"/>
      <c r="AG2" s="222"/>
      <c r="AH2" s="222"/>
      <c r="AI2" s="220" t="s">
        <v>357</v>
      </c>
      <c r="AJ2" s="220"/>
      <c r="AK2" s="586"/>
      <c r="AL2" s="586"/>
      <c r="AM2" s="586"/>
      <c r="AN2" s="586"/>
    </row>
    <row r="3" spans="1:40" ht="18" customHeight="1">
      <c r="A3" s="223"/>
      <c r="B3" s="223"/>
      <c r="C3" s="223"/>
      <c r="D3" s="223"/>
      <c r="E3" s="223"/>
      <c r="F3" s="223"/>
      <c r="G3" s="223"/>
      <c r="H3" s="223"/>
      <c r="I3" s="223"/>
      <c r="J3" s="223"/>
      <c r="K3" s="223"/>
      <c r="L3" s="223"/>
      <c r="M3" s="223"/>
      <c r="N3" s="223"/>
      <c r="O3" s="223"/>
      <c r="P3" s="223"/>
      <c r="Q3" s="223"/>
      <c r="R3" s="223"/>
      <c r="S3" s="223"/>
      <c r="T3" s="223"/>
      <c r="U3" s="223"/>
      <c r="V3" s="223"/>
      <c r="W3" s="223"/>
      <c r="Y3" s="224"/>
      <c r="Z3" s="224"/>
      <c r="AA3" s="224"/>
      <c r="AB3" s="161"/>
      <c r="AC3" s="224"/>
      <c r="AD3" s="224"/>
      <c r="AE3" s="224"/>
      <c r="AF3" s="224"/>
      <c r="AG3" s="224"/>
      <c r="AH3" s="224"/>
      <c r="AI3" s="225" t="s">
        <v>358</v>
      </c>
      <c r="AJ3" s="220"/>
      <c r="AK3" s="576"/>
      <c r="AL3" s="576"/>
      <c r="AM3" s="576"/>
      <c r="AN3" s="576"/>
    </row>
    <row r="4" spans="1:40" ht="18" customHeight="1">
      <c r="A4" s="223"/>
      <c r="B4" s="223"/>
      <c r="C4" s="223"/>
      <c r="D4" s="223"/>
      <c r="E4" s="223"/>
      <c r="F4" s="223"/>
      <c r="G4" s="223"/>
      <c r="H4" s="223"/>
      <c r="I4" s="223"/>
      <c r="J4" s="223"/>
      <c r="K4" s="223"/>
      <c r="L4" s="223"/>
      <c r="M4" s="223"/>
      <c r="N4" s="223"/>
      <c r="O4" s="223"/>
      <c r="P4" s="223"/>
      <c r="Q4" s="223"/>
      <c r="R4" s="223"/>
      <c r="S4" s="223"/>
      <c r="T4" s="223"/>
      <c r="U4" s="223"/>
      <c r="V4" s="223"/>
      <c r="W4" s="223"/>
      <c r="Y4" s="224"/>
      <c r="Z4" s="224"/>
      <c r="AA4" s="224"/>
      <c r="AB4" s="161"/>
      <c r="AC4" s="224"/>
      <c r="AD4" s="224"/>
      <c r="AE4" s="224"/>
      <c r="AF4" s="224"/>
      <c r="AG4" s="224"/>
      <c r="AH4" s="224"/>
      <c r="AI4" s="225" t="s">
        <v>359</v>
      </c>
      <c r="AJ4" s="220"/>
      <c r="AK4" s="576"/>
      <c r="AL4" s="576"/>
      <c r="AM4" s="576"/>
      <c r="AN4" s="576"/>
    </row>
    <row r="5" spans="1:40" ht="18" customHeight="1">
      <c r="A5" s="223"/>
      <c r="B5" s="223"/>
      <c r="C5" s="223"/>
      <c r="D5" s="223"/>
      <c r="E5" s="223"/>
      <c r="F5" s="223"/>
      <c r="G5" s="223"/>
      <c r="H5" s="223"/>
      <c r="I5" s="223"/>
      <c r="J5" s="223"/>
      <c r="K5" s="223"/>
      <c r="L5" s="223"/>
      <c r="M5" s="223"/>
      <c r="N5" s="223"/>
      <c r="O5" s="223"/>
      <c r="P5" s="223"/>
      <c r="Q5" s="223"/>
      <c r="R5" s="223"/>
      <c r="S5" s="223"/>
      <c r="U5" s="223"/>
      <c r="V5" s="223"/>
      <c r="W5" s="223"/>
      <c r="Y5" s="224"/>
      <c r="Z5" s="224"/>
      <c r="AA5" s="224"/>
      <c r="AB5" s="161"/>
      <c r="AC5" s="224"/>
      <c r="AD5" s="224"/>
      <c r="AE5" s="224"/>
      <c r="AF5" s="224"/>
      <c r="AG5" s="225" t="s">
        <v>360</v>
      </c>
      <c r="AH5" s="629"/>
      <c r="AI5" s="629"/>
      <c r="AJ5" s="629"/>
      <c r="AK5" s="224" t="s">
        <v>361</v>
      </c>
      <c r="AL5" s="252"/>
      <c r="AM5" s="224" t="s">
        <v>362</v>
      </c>
      <c r="AN5" s="161"/>
    </row>
    <row r="6" spans="1:40" ht="9.9499999999999993" customHeight="1">
      <c r="A6" s="161"/>
      <c r="B6" s="227"/>
      <c r="C6" s="227"/>
      <c r="D6" s="227"/>
      <c r="E6" s="227"/>
      <c r="F6" s="227"/>
      <c r="G6" s="227"/>
      <c r="H6" s="227"/>
      <c r="I6" s="227"/>
      <c r="J6" s="227"/>
      <c r="K6" s="227"/>
      <c r="L6" s="227"/>
      <c r="M6" s="227"/>
      <c r="N6" s="227"/>
      <c r="O6" s="227"/>
      <c r="P6" s="227"/>
      <c r="Q6" s="227"/>
      <c r="R6" s="227"/>
      <c r="S6" s="227"/>
      <c r="T6" s="227"/>
      <c r="U6" s="227"/>
      <c r="V6" s="227"/>
      <c r="W6" s="227"/>
      <c r="X6" s="222"/>
      <c r="Y6" s="222"/>
      <c r="Z6" s="222"/>
      <c r="AA6" s="222"/>
      <c r="AB6" s="222"/>
      <c r="AC6" s="222"/>
      <c r="AD6" s="222"/>
      <c r="AE6" s="222"/>
      <c r="AF6" s="222"/>
      <c r="AG6" s="222"/>
      <c r="AH6" s="222"/>
      <c r="AI6" s="222"/>
      <c r="AJ6" s="222"/>
      <c r="AK6" s="222"/>
      <c r="AL6" s="222"/>
      <c r="AM6" s="161"/>
      <c r="AN6" s="161"/>
    </row>
    <row r="7" spans="1:40" ht="15" customHeight="1">
      <c r="A7" s="571" t="s">
        <v>363</v>
      </c>
      <c r="B7" s="625" t="s">
        <v>364</v>
      </c>
      <c r="C7" s="578" t="s">
        <v>365</v>
      </c>
      <c r="D7" s="573" t="s">
        <v>366</v>
      </c>
      <c r="E7" s="569" t="s">
        <v>367</v>
      </c>
      <c r="F7" s="581" t="s">
        <v>368</v>
      </c>
      <c r="G7" s="581"/>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1"/>
      <c r="AG7" s="581"/>
      <c r="AH7" s="581"/>
      <c r="AI7" s="581"/>
      <c r="AJ7" s="581"/>
      <c r="AK7" s="582" t="s">
        <v>369</v>
      </c>
      <c r="AL7" s="574" t="s">
        <v>370</v>
      </c>
      <c r="AM7" s="575" t="s">
        <v>371</v>
      </c>
      <c r="AN7" s="575"/>
    </row>
    <row r="8" spans="1:40" ht="15" customHeight="1">
      <c r="A8" s="571"/>
      <c r="B8" s="626"/>
      <c r="C8" s="579"/>
      <c r="D8" s="573"/>
      <c r="E8" s="569"/>
      <c r="F8" s="573" t="s">
        <v>216</v>
      </c>
      <c r="G8" s="573"/>
      <c r="H8" s="573"/>
      <c r="I8" s="573"/>
      <c r="J8" s="573"/>
      <c r="K8" s="573"/>
      <c r="L8" s="573"/>
      <c r="M8" s="573" t="s">
        <v>217</v>
      </c>
      <c r="N8" s="573"/>
      <c r="O8" s="573"/>
      <c r="P8" s="573"/>
      <c r="Q8" s="573"/>
      <c r="R8" s="573"/>
      <c r="S8" s="573"/>
      <c r="T8" s="573" t="s">
        <v>218</v>
      </c>
      <c r="U8" s="573"/>
      <c r="V8" s="573"/>
      <c r="W8" s="573"/>
      <c r="X8" s="573"/>
      <c r="Y8" s="573"/>
      <c r="Z8" s="573"/>
      <c r="AA8" s="573" t="s">
        <v>219</v>
      </c>
      <c r="AB8" s="573"/>
      <c r="AC8" s="573"/>
      <c r="AD8" s="573"/>
      <c r="AE8" s="573"/>
      <c r="AF8" s="573"/>
      <c r="AG8" s="573"/>
      <c r="AH8" s="573" t="s">
        <v>372</v>
      </c>
      <c r="AI8" s="573"/>
      <c r="AJ8" s="573"/>
      <c r="AK8" s="582"/>
      <c r="AL8" s="574"/>
      <c r="AM8" s="575"/>
      <c r="AN8" s="575"/>
    </row>
    <row r="9" spans="1:40" ht="15" customHeight="1">
      <c r="A9" s="571"/>
      <c r="B9" s="627" t="s">
        <v>411</v>
      </c>
      <c r="C9" s="579"/>
      <c r="D9" s="573"/>
      <c r="E9" s="569"/>
      <c r="F9" s="231">
        <f>DATE($M$2,$S$2,1)</f>
        <v>92</v>
      </c>
      <c r="G9" s="231">
        <f>DATE($M$2,$S$2,2)</f>
        <v>93</v>
      </c>
      <c r="H9" s="231">
        <f>DATE($M$2,$S$2,3)</f>
        <v>94</v>
      </c>
      <c r="I9" s="231">
        <f>DATE($M$2,$S$2,4)</f>
        <v>95</v>
      </c>
      <c r="J9" s="231">
        <f>DATE($M$2,$S$2,5)</f>
        <v>96</v>
      </c>
      <c r="K9" s="231">
        <f>DATE($M$2,$S$2,6)</f>
        <v>97</v>
      </c>
      <c r="L9" s="231">
        <f>DATE($M$2,$S$2,7)</f>
        <v>98</v>
      </c>
      <c r="M9" s="231">
        <f>DATE($M$2,$S$2,8)</f>
        <v>99</v>
      </c>
      <c r="N9" s="231">
        <f>DATE($M$2,$S$2,9)</f>
        <v>100</v>
      </c>
      <c r="O9" s="231">
        <f>DATE($M$2,$S$2,10)</f>
        <v>101</v>
      </c>
      <c r="P9" s="231">
        <f>DATE($M$2,$S$2,11)</f>
        <v>102</v>
      </c>
      <c r="Q9" s="231">
        <f>DATE($M$2,$S$2,12)</f>
        <v>103</v>
      </c>
      <c r="R9" s="231">
        <f>DATE($M$2,$S$2,13)</f>
        <v>104</v>
      </c>
      <c r="S9" s="231">
        <f>DATE($M$2,$S$2,14)</f>
        <v>105</v>
      </c>
      <c r="T9" s="231">
        <f>DATE($M$2,$S$2,15)</f>
        <v>106</v>
      </c>
      <c r="U9" s="231">
        <f>DATE($M$2,$S$2,16)</f>
        <v>107</v>
      </c>
      <c r="V9" s="231">
        <f>DATE($M$2,$S$2,17)</f>
        <v>108</v>
      </c>
      <c r="W9" s="231">
        <f>DATE($M$2,$S$2,18)</f>
        <v>109</v>
      </c>
      <c r="X9" s="231">
        <f>DATE($M$2,$S$2,19)</f>
        <v>110</v>
      </c>
      <c r="Y9" s="231">
        <f>DATE($M$2,$S$2,20)</f>
        <v>111</v>
      </c>
      <c r="Z9" s="231">
        <f>DATE($M$2,$S$2,21)</f>
        <v>112</v>
      </c>
      <c r="AA9" s="231">
        <f>DATE($M$2,$S$2,22)</f>
        <v>113</v>
      </c>
      <c r="AB9" s="231">
        <f>DATE($M$2,$S$2,23)</f>
        <v>114</v>
      </c>
      <c r="AC9" s="231">
        <f>DATE($M$2,$S$2,24)</f>
        <v>115</v>
      </c>
      <c r="AD9" s="231">
        <f>DATE($M$2,$S$2,25)</f>
        <v>116</v>
      </c>
      <c r="AE9" s="231">
        <f>DATE($M$2,$S$2,26)</f>
        <v>117</v>
      </c>
      <c r="AF9" s="231">
        <f>DATE($M$2,$S$2,27)</f>
        <v>118</v>
      </c>
      <c r="AG9" s="231">
        <f>DATE($M$2,$S$2,28)</f>
        <v>119</v>
      </c>
      <c r="AH9" s="231">
        <f>IF(DAY(EOMONTH(F9,0))&lt;29,"",DATE($M$2,$S$2,29))</f>
        <v>120</v>
      </c>
      <c r="AI9" s="231">
        <f>IF(DAY(EOMONTH(F9,0))&lt;30,"",DATE($M$2,$S$2,30))</f>
        <v>121</v>
      </c>
      <c r="AJ9" s="231" t="str">
        <f>IF(DAY(EOMONTH(F9,0))&lt;31,"",DATE($M$2,$S$2,31))</f>
        <v/>
      </c>
      <c r="AK9" s="582"/>
      <c r="AL9" s="574"/>
      <c r="AM9" s="575"/>
      <c r="AN9" s="575"/>
    </row>
    <row r="10" spans="1:40" ht="15" customHeight="1">
      <c r="A10" s="571"/>
      <c r="B10" s="628"/>
      <c r="C10" s="580"/>
      <c r="D10" s="573"/>
      <c r="E10" s="569"/>
      <c r="F10" s="232">
        <f>DATE($M$2,$S$2,1)</f>
        <v>92</v>
      </c>
      <c r="G10" s="232">
        <f>DATE($M$2,$S$2,2)</f>
        <v>93</v>
      </c>
      <c r="H10" s="232">
        <f>DATE($M$2,$S$2,3)</f>
        <v>94</v>
      </c>
      <c r="I10" s="232">
        <f>DATE($M$2,$S$2,4)</f>
        <v>95</v>
      </c>
      <c r="J10" s="232">
        <f>DATE($M$2,$S$2,5)</f>
        <v>96</v>
      </c>
      <c r="K10" s="232">
        <f>DATE($M$2,$S$2,6)</f>
        <v>97</v>
      </c>
      <c r="L10" s="232">
        <f>DATE($M$2,$S$2,7)</f>
        <v>98</v>
      </c>
      <c r="M10" s="232">
        <f>DATE($M$2,$S$2,8)</f>
        <v>99</v>
      </c>
      <c r="N10" s="232">
        <f>DATE($M$2,$S$2,9)</f>
        <v>100</v>
      </c>
      <c r="O10" s="232">
        <f>DATE($M$2,$S$2,10)</f>
        <v>101</v>
      </c>
      <c r="P10" s="232">
        <f>DATE($M$2,$S$2,11)</f>
        <v>102</v>
      </c>
      <c r="Q10" s="232">
        <f>DATE($M$2,$S$2,12)</f>
        <v>103</v>
      </c>
      <c r="R10" s="232">
        <f>DATE($M$2,$S$2,13)</f>
        <v>104</v>
      </c>
      <c r="S10" s="232">
        <f>DATE($M$2,$S$2,14)</f>
        <v>105</v>
      </c>
      <c r="T10" s="232">
        <f>DATE($M$2,$S$2,15)</f>
        <v>106</v>
      </c>
      <c r="U10" s="232">
        <f>DATE($M$2,$S$2,16)</f>
        <v>107</v>
      </c>
      <c r="V10" s="232">
        <f>DATE($M$2,$S$2,17)</f>
        <v>108</v>
      </c>
      <c r="W10" s="232">
        <f>DATE($M$2,$S$2,18)</f>
        <v>109</v>
      </c>
      <c r="X10" s="232">
        <f>DATE($M$2,$S$2,19)</f>
        <v>110</v>
      </c>
      <c r="Y10" s="232">
        <f>DATE($M$2,$S$2,20)</f>
        <v>111</v>
      </c>
      <c r="Z10" s="232">
        <f>DATE($M$2,$S$2,21)</f>
        <v>112</v>
      </c>
      <c r="AA10" s="232">
        <f>DATE($M$2,$S$2,22)</f>
        <v>113</v>
      </c>
      <c r="AB10" s="232">
        <f>DATE($M$2,$S$2,23)</f>
        <v>114</v>
      </c>
      <c r="AC10" s="232">
        <f>DATE($M$2,$S$2,24)</f>
        <v>115</v>
      </c>
      <c r="AD10" s="232">
        <f>DATE($M$2,$S$2,25)</f>
        <v>116</v>
      </c>
      <c r="AE10" s="232">
        <f>DATE($M$2,$S$2,26)</f>
        <v>117</v>
      </c>
      <c r="AF10" s="232">
        <f>DATE($M$2,$S$2,27)</f>
        <v>118</v>
      </c>
      <c r="AG10" s="232">
        <f>DATE($M$2,$S$2,28)</f>
        <v>119</v>
      </c>
      <c r="AH10" s="232">
        <f>IF(DAY(EOMONTH(F10,0))&lt;29,"",DATE($M$2,$S$2,29))</f>
        <v>120</v>
      </c>
      <c r="AI10" s="232">
        <f>IF(DAY(EOMONTH(F10,0))&lt;30,"",DATE($M$2,$S$2,30))</f>
        <v>121</v>
      </c>
      <c r="AJ10" s="232" t="str">
        <f>IF(DAY(EOMONTH(F10,0))&lt;31,"",DATE($M$2,$S$2,31))</f>
        <v/>
      </c>
      <c r="AK10" s="582"/>
      <c r="AL10" s="574"/>
      <c r="AM10" s="575"/>
      <c r="AN10" s="575"/>
    </row>
    <row r="11" spans="1:40" ht="18" customHeight="1">
      <c r="A11" s="228">
        <v>1</v>
      </c>
      <c r="B11" s="253" t="s">
        <v>412</v>
      </c>
      <c r="C11" s="234" t="s">
        <v>383</v>
      </c>
      <c r="D11" s="254"/>
      <c r="E11" s="255" t="s">
        <v>383</v>
      </c>
      <c r="F11" s="237"/>
      <c r="G11" s="237"/>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238">
        <f>+SUM(F11:AJ11)</f>
        <v>0</v>
      </c>
      <c r="AL11" s="239">
        <f>IF($AK$3="４週",AK11/4,AK11/(DAY(EOMONTH($F$9,0))/7))</f>
        <v>0</v>
      </c>
      <c r="AM11" s="568"/>
      <c r="AN11" s="568"/>
    </row>
    <row r="12" spans="1:40" ht="18" customHeight="1">
      <c r="A12" s="228">
        <v>2</v>
      </c>
      <c r="B12" s="253" t="s">
        <v>463</v>
      </c>
      <c r="C12" s="234" t="s">
        <v>385</v>
      </c>
      <c r="D12" s="254"/>
      <c r="E12" s="255" t="s">
        <v>385</v>
      </c>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8">
        <f t="shared" ref="AK12:AK31" si="0">+SUM(F12:AJ12)</f>
        <v>0</v>
      </c>
      <c r="AL12" s="239">
        <f t="shared" ref="AL12:AL30" si="1">IF($AK$3="４週",AK12/4,AK12/(DAY(EOMONTH($F$9,0))/7))</f>
        <v>0</v>
      </c>
      <c r="AM12" s="568"/>
      <c r="AN12" s="568"/>
    </row>
    <row r="13" spans="1:40" ht="18" customHeight="1">
      <c r="A13" s="228">
        <v>3</v>
      </c>
      <c r="B13" s="253" t="s">
        <v>463</v>
      </c>
      <c r="C13" s="234" t="s">
        <v>387</v>
      </c>
      <c r="D13" s="254"/>
      <c r="E13" s="255" t="s">
        <v>387</v>
      </c>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8">
        <f t="shared" si="0"/>
        <v>0</v>
      </c>
      <c r="AL13" s="239">
        <f t="shared" si="1"/>
        <v>0</v>
      </c>
      <c r="AM13" s="568"/>
      <c r="AN13" s="568"/>
    </row>
    <row r="14" spans="1:40" ht="18" customHeight="1">
      <c r="A14" s="228">
        <v>4</v>
      </c>
      <c r="B14" s="253" t="s">
        <v>465</v>
      </c>
      <c r="C14" s="234" t="s">
        <v>389</v>
      </c>
      <c r="D14" s="254"/>
      <c r="E14" s="255" t="s">
        <v>389</v>
      </c>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8">
        <f t="shared" si="0"/>
        <v>0</v>
      </c>
      <c r="AL14" s="239">
        <f t="shared" si="1"/>
        <v>0</v>
      </c>
      <c r="AM14" s="568"/>
      <c r="AN14" s="568"/>
    </row>
    <row r="15" spans="1:40" ht="18" customHeight="1">
      <c r="A15" s="228">
        <v>5</v>
      </c>
      <c r="B15" s="253" t="s">
        <v>489</v>
      </c>
      <c r="C15" s="234" t="s">
        <v>385</v>
      </c>
      <c r="D15" s="254"/>
      <c r="E15" s="255"/>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8">
        <f t="shared" si="0"/>
        <v>0</v>
      </c>
      <c r="AL15" s="239">
        <f t="shared" si="1"/>
        <v>0</v>
      </c>
      <c r="AM15" s="568"/>
      <c r="AN15" s="568"/>
    </row>
    <row r="16" spans="1:40" ht="18" customHeight="1">
      <c r="A16" s="228">
        <v>6</v>
      </c>
      <c r="B16" s="253"/>
      <c r="C16" s="234"/>
      <c r="D16" s="254"/>
      <c r="E16" s="255"/>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8">
        <f t="shared" si="0"/>
        <v>0</v>
      </c>
      <c r="AL16" s="239">
        <f t="shared" si="1"/>
        <v>0</v>
      </c>
      <c r="AM16" s="568"/>
      <c r="AN16" s="568"/>
    </row>
    <row r="17" spans="1:40" ht="18" customHeight="1">
      <c r="A17" s="228">
        <v>7</v>
      </c>
      <c r="B17" s="253"/>
      <c r="C17" s="234"/>
      <c r="D17" s="254"/>
      <c r="E17" s="255"/>
      <c r="F17" s="237"/>
      <c r="G17" s="237"/>
      <c r="H17" s="237"/>
      <c r="I17" s="237"/>
      <c r="J17" s="237"/>
      <c r="K17" s="237"/>
      <c r="L17" s="237"/>
      <c r="M17" s="237"/>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8">
        <f t="shared" si="0"/>
        <v>0</v>
      </c>
      <c r="AL17" s="239">
        <f t="shared" si="1"/>
        <v>0</v>
      </c>
      <c r="AM17" s="568"/>
      <c r="AN17" s="568"/>
    </row>
    <row r="18" spans="1:40" ht="18" customHeight="1">
      <c r="A18" s="228">
        <v>8</v>
      </c>
      <c r="B18" s="253"/>
      <c r="C18" s="234"/>
      <c r="D18" s="254"/>
      <c r="E18" s="255"/>
      <c r="F18" s="237"/>
      <c r="G18" s="237"/>
      <c r="H18" s="237"/>
      <c r="I18" s="237"/>
      <c r="J18" s="237"/>
      <c r="K18" s="237"/>
      <c r="L18" s="237"/>
      <c r="M18" s="237"/>
      <c r="N18" s="237"/>
      <c r="O18" s="237"/>
      <c r="P18" s="237"/>
      <c r="Q18" s="237"/>
      <c r="R18" s="237"/>
      <c r="S18" s="237"/>
      <c r="T18" s="237"/>
      <c r="U18" s="237"/>
      <c r="V18" s="237"/>
      <c r="W18" s="237"/>
      <c r="X18" s="237"/>
      <c r="Y18" s="237"/>
      <c r="Z18" s="237"/>
      <c r="AA18" s="237"/>
      <c r="AB18" s="237"/>
      <c r="AC18" s="237"/>
      <c r="AD18" s="237"/>
      <c r="AE18" s="237"/>
      <c r="AF18" s="237"/>
      <c r="AG18" s="237"/>
      <c r="AH18" s="237"/>
      <c r="AI18" s="237"/>
      <c r="AJ18" s="237"/>
      <c r="AK18" s="238">
        <f t="shared" si="0"/>
        <v>0</v>
      </c>
      <c r="AL18" s="239">
        <f t="shared" si="1"/>
        <v>0</v>
      </c>
      <c r="AM18" s="568"/>
      <c r="AN18" s="568"/>
    </row>
    <row r="19" spans="1:40" ht="18" customHeight="1">
      <c r="A19" s="228">
        <v>9</v>
      </c>
      <c r="B19" s="253"/>
      <c r="C19" s="234"/>
      <c r="D19" s="254"/>
      <c r="E19" s="255"/>
      <c r="F19" s="237"/>
      <c r="G19" s="237"/>
      <c r="H19" s="237"/>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8">
        <f t="shared" si="0"/>
        <v>0</v>
      </c>
      <c r="AL19" s="239">
        <f t="shared" si="1"/>
        <v>0</v>
      </c>
      <c r="AM19" s="568"/>
      <c r="AN19" s="568"/>
    </row>
    <row r="20" spans="1:40" ht="18" customHeight="1">
      <c r="A20" s="228">
        <v>10</v>
      </c>
      <c r="B20" s="253"/>
      <c r="C20" s="234"/>
      <c r="D20" s="254"/>
      <c r="E20" s="255"/>
      <c r="F20" s="237"/>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c r="AD20" s="237"/>
      <c r="AE20" s="237"/>
      <c r="AF20" s="237"/>
      <c r="AG20" s="237"/>
      <c r="AH20" s="237"/>
      <c r="AI20" s="237"/>
      <c r="AJ20" s="237"/>
      <c r="AK20" s="238">
        <f t="shared" si="0"/>
        <v>0</v>
      </c>
      <c r="AL20" s="239">
        <f t="shared" si="1"/>
        <v>0</v>
      </c>
      <c r="AM20" s="568"/>
      <c r="AN20" s="568"/>
    </row>
    <row r="21" spans="1:40" ht="18" customHeight="1">
      <c r="A21" s="228">
        <v>11</v>
      </c>
      <c r="B21" s="253"/>
      <c r="C21" s="234"/>
      <c r="D21" s="254"/>
      <c r="E21" s="255"/>
      <c r="F21" s="237"/>
      <c r="G21" s="237"/>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8">
        <f t="shared" si="0"/>
        <v>0</v>
      </c>
      <c r="AL21" s="239">
        <f t="shared" si="1"/>
        <v>0</v>
      </c>
      <c r="AM21" s="568"/>
      <c r="AN21" s="568"/>
    </row>
    <row r="22" spans="1:40" ht="18" customHeight="1">
      <c r="A22" s="228">
        <v>12</v>
      </c>
      <c r="B22" s="253"/>
      <c r="C22" s="234"/>
      <c r="D22" s="254"/>
      <c r="E22" s="255"/>
      <c r="F22" s="237"/>
      <c r="G22" s="237"/>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8">
        <f t="shared" si="0"/>
        <v>0</v>
      </c>
      <c r="AL22" s="239">
        <f t="shared" si="1"/>
        <v>0</v>
      </c>
      <c r="AM22" s="568"/>
      <c r="AN22" s="568"/>
    </row>
    <row r="23" spans="1:40" ht="18" customHeight="1">
      <c r="A23" s="228">
        <v>13</v>
      </c>
      <c r="B23" s="253"/>
      <c r="C23" s="234"/>
      <c r="D23" s="254"/>
      <c r="E23" s="255"/>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8">
        <f t="shared" si="0"/>
        <v>0</v>
      </c>
      <c r="AL23" s="239">
        <f t="shared" si="1"/>
        <v>0</v>
      </c>
      <c r="AM23" s="568"/>
      <c r="AN23" s="568"/>
    </row>
    <row r="24" spans="1:40" ht="18" customHeight="1">
      <c r="A24" s="228">
        <v>14</v>
      </c>
      <c r="B24" s="253"/>
      <c r="C24" s="234"/>
      <c r="D24" s="254"/>
      <c r="E24" s="255"/>
      <c r="F24" s="237"/>
      <c r="G24" s="237"/>
      <c r="H24" s="237"/>
      <c r="I24" s="237"/>
      <c r="J24" s="237"/>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8">
        <f t="shared" si="0"/>
        <v>0</v>
      </c>
      <c r="AL24" s="239">
        <f t="shared" si="1"/>
        <v>0</v>
      </c>
      <c r="AM24" s="568"/>
      <c r="AN24" s="568"/>
    </row>
    <row r="25" spans="1:40" ht="18" customHeight="1">
      <c r="A25" s="228">
        <v>15</v>
      </c>
      <c r="B25" s="253"/>
      <c r="C25" s="234"/>
      <c r="D25" s="254"/>
      <c r="E25" s="255"/>
      <c r="F25" s="237"/>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8">
        <f t="shared" si="0"/>
        <v>0</v>
      </c>
      <c r="AL25" s="239">
        <f t="shared" si="1"/>
        <v>0</v>
      </c>
      <c r="AM25" s="568"/>
      <c r="AN25" s="568"/>
    </row>
    <row r="26" spans="1:40" ht="18" customHeight="1">
      <c r="A26" s="228">
        <v>16</v>
      </c>
      <c r="B26" s="253"/>
      <c r="C26" s="234"/>
      <c r="D26" s="254"/>
      <c r="E26" s="255"/>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8">
        <f t="shared" si="0"/>
        <v>0</v>
      </c>
      <c r="AL26" s="239">
        <f t="shared" si="1"/>
        <v>0</v>
      </c>
      <c r="AM26" s="568"/>
      <c r="AN26" s="568"/>
    </row>
    <row r="27" spans="1:40" ht="18" customHeight="1">
      <c r="A27" s="228">
        <v>17</v>
      </c>
      <c r="B27" s="253"/>
      <c r="C27" s="234"/>
      <c r="D27" s="254"/>
      <c r="E27" s="255"/>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8">
        <f t="shared" si="0"/>
        <v>0</v>
      </c>
      <c r="AL27" s="239">
        <f t="shared" si="1"/>
        <v>0</v>
      </c>
      <c r="AM27" s="568"/>
      <c r="AN27" s="568"/>
    </row>
    <row r="28" spans="1:40" ht="18" customHeight="1">
      <c r="A28" s="228">
        <v>18</v>
      </c>
      <c r="B28" s="253"/>
      <c r="C28" s="234"/>
      <c r="D28" s="254"/>
      <c r="E28" s="255"/>
      <c r="F28" s="237"/>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8">
        <f t="shared" si="0"/>
        <v>0</v>
      </c>
      <c r="AL28" s="239">
        <f t="shared" si="1"/>
        <v>0</v>
      </c>
      <c r="AM28" s="568"/>
      <c r="AN28" s="568"/>
    </row>
    <row r="29" spans="1:40" ht="18" customHeight="1">
      <c r="A29" s="228">
        <v>19</v>
      </c>
      <c r="B29" s="253"/>
      <c r="C29" s="234"/>
      <c r="D29" s="254"/>
      <c r="E29" s="255"/>
      <c r="F29" s="237"/>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8">
        <f t="shared" si="0"/>
        <v>0</v>
      </c>
      <c r="AL29" s="239">
        <f t="shared" si="1"/>
        <v>0</v>
      </c>
      <c r="AM29" s="568"/>
      <c r="AN29" s="568"/>
    </row>
    <row r="30" spans="1:40" ht="18" customHeight="1">
      <c r="A30" s="228">
        <v>20</v>
      </c>
      <c r="B30" s="253"/>
      <c r="C30" s="234"/>
      <c r="D30" s="254"/>
      <c r="E30" s="255"/>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8">
        <f t="shared" si="0"/>
        <v>0</v>
      </c>
      <c r="AL30" s="239">
        <f t="shared" si="1"/>
        <v>0</v>
      </c>
      <c r="AM30" s="568"/>
      <c r="AN30" s="568"/>
    </row>
    <row r="31" spans="1:40" ht="18" customHeight="1">
      <c r="A31" s="569" t="s">
        <v>220</v>
      </c>
      <c r="B31" s="570"/>
      <c r="C31" s="570"/>
      <c r="D31" s="570"/>
      <c r="E31" s="570"/>
      <c r="F31" s="240">
        <f>+SUM(F11:F30)</f>
        <v>0</v>
      </c>
      <c r="G31" s="240">
        <f t="shared" ref="G31:AJ31" si="2">+SUM(G11:G30)</f>
        <v>0</v>
      </c>
      <c r="H31" s="240">
        <f t="shared" si="2"/>
        <v>0</v>
      </c>
      <c r="I31" s="240">
        <f t="shared" si="2"/>
        <v>0</v>
      </c>
      <c r="J31" s="240">
        <f t="shared" si="2"/>
        <v>0</v>
      </c>
      <c r="K31" s="240">
        <f t="shared" si="2"/>
        <v>0</v>
      </c>
      <c r="L31" s="240">
        <f t="shared" si="2"/>
        <v>0</v>
      </c>
      <c r="M31" s="240">
        <f t="shared" si="2"/>
        <v>0</v>
      </c>
      <c r="N31" s="240">
        <f t="shared" si="2"/>
        <v>0</v>
      </c>
      <c r="O31" s="240">
        <f t="shared" si="2"/>
        <v>0</v>
      </c>
      <c r="P31" s="240">
        <f t="shared" si="2"/>
        <v>0</v>
      </c>
      <c r="Q31" s="240">
        <f t="shared" si="2"/>
        <v>0</v>
      </c>
      <c r="R31" s="240">
        <f t="shared" si="2"/>
        <v>0</v>
      </c>
      <c r="S31" s="240">
        <f t="shared" si="2"/>
        <v>0</v>
      </c>
      <c r="T31" s="240">
        <f t="shared" si="2"/>
        <v>0</v>
      </c>
      <c r="U31" s="240">
        <f t="shared" si="2"/>
        <v>0</v>
      </c>
      <c r="V31" s="240">
        <f t="shared" si="2"/>
        <v>0</v>
      </c>
      <c r="W31" s="240">
        <f t="shared" si="2"/>
        <v>0</v>
      </c>
      <c r="X31" s="240">
        <f t="shared" si="2"/>
        <v>0</v>
      </c>
      <c r="Y31" s="240">
        <f t="shared" si="2"/>
        <v>0</v>
      </c>
      <c r="Z31" s="240">
        <f t="shared" si="2"/>
        <v>0</v>
      </c>
      <c r="AA31" s="240">
        <f t="shared" si="2"/>
        <v>0</v>
      </c>
      <c r="AB31" s="240">
        <f t="shared" si="2"/>
        <v>0</v>
      </c>
      <c r="AC31" s="240">
        <f t="shared" si="2"/>
        <v>0</v>
      </c>
      <c r="AD31" s="240">
        <f t="shared" si="2"/>
        <v>0</v>
      </c>
      <c r="AE31" s="240">
        <f t="shared" si="2"/>
        <v>0</v>
      </c>
      <c r="AF31" s="240">
        <f t="shared" si="2"/>
        <v>0</v>
      </c>
      <c r="AG31" s="240">
        <f t="shared" si="2"/>
        <v>0</v>
      </c>
      <c r="AH31" s="240">
        <f t="shared" si="2"/>
        <v>0</v>
      </c>
      <c r="AI31" s="240">
        <f t="shared" si="2"/>
        <v>0</v>
      </c>
      <c r="AJ31" s="240">
        <f t="shared" si="2"/>
        <v>0</v>
      </c>
      <c r="AK31" s="238">
        <f t="shared" si="0"/>
        <v>0</v>
      </c>
      <c r="AL31" s="239">
        <f>IF($AK$3="４週",AK31/4,AK31/(DAY(EOMONTH($F$9,0))/7))</f>
        <v>0</v>
      </c>
      <c r="AM31" s="571"/>
      <c r="AN31" s="571"/>
    </row>
    <row r="32" spans="1:40" ht="18" customHeight="1">
      <c r="A32" s="570" t="s">
        <v>373</v>
      </c>
      <c r="B32" s="570"/>
      <c r="C32" s="570"/>
      <c r="D32" s="570"/>
      <c r="E32" s="572"/>
      <c r="F32" s="242"/>
      <c r="G32" s="242"/>
      <c r="H32" s="242"/>
      <c r="I32" s="242"/>
      <c r="J32" s="242"/>
      <c r="K32" s="242"/>
      <c r="L32" s="242"/>
      <c r="M32" s="242"/>
      <c r="N32" s="242"/>
      <c r="O32" s="242"/>
      <c r="P32" s="242"/>
      <c r="Q32" s="242"/>
      <c r="R32" s="242"/>
      <c r="S32" s="242"/>
      <c r="T32" s="242"/>
      <c r="U32" s="242"/>
      <c r="V32" s="242"/>
      <c r="W32" s="242"/>
      <c r="X32" s="242"/>
      <c r="Y32" s="242"/>
      <c r="Z32" s="242"/>
      <c r="AA32" s="242"/>
      <c r="AB32" s="242"/>
      <c r="AC32" s="242"/>
      <c r="AD32" s="242"/>
      <c r="AE32" s="242"/>
      <c r="AF32" s="242"/>
      <c r="AG32" s="242"/>
      <c r="AH32" s="242"/>
      <c r="AI32" s="242"/>
      <c r="AJ32" s="242"/>
      <c r="AK32" s="240"/>
      <c r="AL32" s="243"/>
      <c r="AM32" s="571"/>
      <c r="AN32" s="571"/>
    </row>
    <row r="33" spans="1:43" ht="15" customHeight="1">
      <c r="A33" s="227"/>
      <c r="B33" s="227"/>
      <c r="C33" s="227"/>
      <c r="D33" s="227"/>
      <c r="E33" s="227"/>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227"/>
      <c r="AL33" s="227"/>
      <c r="AM33" s="161"/>
    </row>
    <row r="34" spans="1:43" ht="15" customHeight="1">
      <c r="A34" s="227"/>
      <c r="B34" s="227"/>
      <c r="C34" s="227"/>
      <c r="D34" s="227"/>
      <c r="E34" s="227"/>
      <c r="F34" s="162"/>
      <c r="G34" s="162"/>
      <c r="H34" s="162"/>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c r="AH34" s="162"/>
      <c r="AI34" s="162"/>
      <c r="AJ34" s="162"/>
      <c r="AK34" s="227"/>
      <c r="AL34" s="227"/>
      <c r="AM34" s="161"/>
    </row>
    <row r="35" spans="1:43" ht="15" customHeight="1">
      <c r="A35" s="227"/>
      <c r="B35" s="227"/>
      <c r="C35" s="227"/>
      <c r="D35" s="227"/>
      <c r="E35" s="227"/>
      <c r="F35" s="162"/>
      <c r="G35" s="162"/>
      <c r="H35" s="162"/>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c r="AH35" s="162"/>
      <c r="AI35" s="162"/>
      <c r="AJ35" s="162"/>
      <c r="AK35" s="227"/>
      <c r="AL35" s="227"/>
      <c r="AM35" s="161"/>
    </row>
    <row r="36" spans="1:43" ht="21" customHeight="1">
      <c r="A36" s="218" t="s">
        <v>466</v>
      </c>
      <c r="B36" s="227"/>
      <c r="C36" s="227"/>
      <c r="D36" s="227"/>
      <c r="E36" s="227"/>
      <c r="F36" s="227"/>
      <c r="G36" s="162"/>
      <c r="H36" s="162"/>
      <c r="I36" s="162"/>
      <c r="J36" s="162"/>
      <c r="K36" s="162"/>
      <c r="L36" s="162"/>
      <c r="M36" s="162"/>
      <c r="N36" s="162"/>
      <c r="O36" s="162"/>
      <c r="AM36" s="227"/>
      <c r="AN36" s="161"/>
    </row>
    <row r="37" spans="1:43" ht="24.95" customHeight="1">
      <c r="A37" s="573"/>
      <c r="B37" s="573"/>
      <c r="C37" s="573"/>
      <c r="D37" s="279">
        <v>4</v>
      </c>
      <c r="E37" s="279">
        <v>5</v>
      </c>
      <c r="F37" s="649">
        <v>6</v>
      </c>
      <c r="G37" s="649"/>
      <c r="H37" s="649"/>
      <c r="I37" s="649">
        <v>7</v>
      </c>
      <c r="J37" s="649"/>
      <c r="K37" s="649"/>
      <c r="L37" s="649">
        <v>8</v>
      </c>
      <c r="M37" s="649"/>
      <c r="N37" s="649"/>
      <c r="O37" s="649">
        <v>9</v>
      </c>
      <c r="P37" s="649"/>
      <c r="Q37" s="649"/>
      <c r="R37" s="649">
        <v>10</v>
      </c>
      <c r="S37" s="649"/>
      <c r="T37" s="649"/>
      <c r="U37" s="649">
        <v>11</v>
      </c>
      <c r="V37" s="649"/>
      <c r="W37" s="649"/>
      <c r="X37" s="649">
        <v>12</v>
      </c>
      <c r="Y37" s="649"/>
      <c r="Z37" s="649"/>
      <c r="AA37" s="649">
        <v>1</v>
      </c>
      <c r="AB37" s="649"/>
      <c r="AC37" s="649"/>
      <c r="AD37" s="649">
        <v>2</v>
      </c>
      <c r="AE37" s="649"/>
      <c r="AF37" s="649"/>
      <c r="AG37" s="649">
        <v>3</v>
      </c>
      <c r="AH37" s="649"/>
      <c r="AI37" s="649"/>
      <c r="AJ37" s="573" t="s">
        <v>467</v>
      </c>
      <c r="AK37" s="573"/>
      <c r="AL37" s="230" t="s">
        <v>468</v>
      </c>
      <c r="AM37" s="257"/>
      <c r="AN37" s="257"/>
      <c r="AO37" s="257"/>
      <c r="AP37" s="257"/>
      <c r="AQ37" s="257"/>
    </row>
    <row r="38" spans="1:43" ht="18" customHeight="1">
      <c r="A38" s="645" t="s">
        <v>469</v>
      </c>
      <c r="B38" s="645"/>
      <c r="C38" s="645"/>
      <c r="D38" s="237"/>
      <c r="E38" s="237"/>
      <c r="F38" s="642"/>
      <c r="G38" s="642"/>
      <c r="H38" s="642"/>
      <c r="I38" s="642"/>
      <c r="J38" s="642"/>
      <c r="K38" s="642"/>
      <c r="L38" s="642"/>
      <c r="M38" s="642"/>
      <c r="N38" s="642"/>
      <c r="O38" s="642"/>
      <c r="P38" s="642"/>
      <c r="Q38" s="642"/>
      <c r="R38" s="642"/>
      <c r="S38" s="642"/>
      <c r="T38" s="642"/>
      <c r="U38" s="642"/>
      <c r="V38" s="642"/>
      <c r="W38" s="642"/>
      <c r="X38" s="642"/>
      <c r="Y38" s="642"/>
      <c r="Z38" s="642"/>
      <c r="AA38" s="642"/>
      <c r="AB38" s="642"/>
      <c r="AC38" s="642"/>
      <c r="AD38" s="642"/>
      <c r="AE38" s="642"/>
      <c r="AF38" s="642"/>
      <c r="AG38" s="642"/>
      <c r="AH38" s="642"/>
      <c r="AI38" s="642"/>
      <c r="AJ38" s="567">
        <f>SUM(D38:AI38)</f>
        <v>0</v>
      </c>
      <c r="AK38" s="567"/>
      <c r="AL38" s="643" t="e">
        <f>ROUNDUP(AJ38/AJ39,1)</f>
        <v>#DIV/0!</v>
      </c>
      <c r="AM38" s="257"/>
      <c r="AN38" s="257"/>
      <c r="AO38" s="257"/>
      <c r="AP38" s="257"/>
      <c r="AQ38" s="257"/>
    </row>
    <row r="39" spans="1:43" ht="18" customHeight="1">
      <c r="A39" s="645" t="s">
        <v>470</v>
      </c>
      <c r="B39" s="645"/>
      <c r="C39" s="645"/>
      <c r="D39" s="237"/>
      <c r="E39" s="237"/>
      <c r="F39" s="642"/>
      <c r="G39" s="642"/>
      <c r="H39" s="642"/>
      <c r="I39" s="642"/>
      <c r="J39" s="642"/>
      <c r="K39" s="642"/>
      <c r="L39" s="642"/>
      <c r="M39" s="642"/>
      <c r="N39" s="642"/>
      <c r="O39" s="642"/>
      <c r="P39" s="642"/>
      <c r="Q39" s="642"/>
      <c r="R39" s="642"/>
      <c r="S39" s="642"/>
      <c r="T39" s="642"/>
      <c r="U39" s="642"/>
      <c r="V39" s="642"/>
      <c r="W39" s="642"/>
      <c r="X39" s="642"/>
      <c r="Y39" s="642"/>
      <c r="Z39" s="642"/>
      <c r="AA39" s="642"/>
      <c r="AB39" s="642"/>
      <c r="AC39" s="642"/>
      <c r="AD39" s="642"/>
      <c r="AE39" s="642"/>
      <c r="AF39" s="642"/>
      <c r="AG39" s="642"/>
      <c r="AH39" s="642"/>
      <c r="AI39" s="642"/>
      <c r="AJ39" s="567">
        <f>+SUM(D39:AI39)</f>
        <v>0</v>
      </c>
      <c r="AK39" s="567"/>
      <c r="AL39" s="644"/>
      <c r="AM39" s="257"/>
      <c r="AN39" s="257"/>
      <c r="AO39" s="257"/>
      <c r="AP39" s="257"/>
      <c r="AQ39" s="257"/>
    </row>
    <row r="40" spans="1:43" ht="5.0999999999999996" customHeight="1">
      <c r="A40" s="250"/>
      <c r="B40" s="250"/>
      <c r="C40" s="250"/>
      <c r="D40" s="257"/>
      <c r="E40" s="257"/>
      <c r="F40" s="257"/>
      <c r="G40" s="257"/>
      <c r="H40" s="257"/>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258"/>
      <c r="AK40" s="162"/>
      <c r="AL40" s="227"/>
      <c r="AM40" s="227"/>
      <c r="AN40" s="161"/>
    </row>
    <row r="41" spans="1:43" ht="18" customHeight="1">
      <c r="A41" s="218" t="s">
        <v>421</v>
      </c>
      <c r="B41" s="162"/>
      <c r="D41" s="162"/>
      <c r="E41" s="162"/>
      <c r="F41" s="162"/>
      <c r="G41" s="162"/>
      <c r="H41" s="162"/>
      <c r="I41" s="257"/>
      <c r="J41" s="257"/>
      <c r="K41" s="257"/>
      <c r="L41" s="257"/>
      <c r="M41" s="257"/>
      <c r="N41" s="257"/>
      <c r="O41" s="162"/>
      <c r="P41" s="162"/>
      <c r="Q41" s="162"/>
      <c r="R41" s="162"/>
      <c r="S41" s="162"/>
      <c r="T41" s="162"/>
      <c r="U41" s="162"/>
      <c r="V41" s="162"/>
      <c r="W41" s="227"/>
      <c r="X41" s="162"/>
      <c r="Y41" s="162"/>
      <c r="Z41" s="162"/>
      <c r="AA41" s="162"/>
      <c r="AB41" s="162"/>
      <c r="AC41" s="162"/>
      <c r="AD41" s="162"/>
      <c r="AE41" s="162"/>
      <c r="AF41" s="162"/>
      <c r="AG41" s="162"/>
      <c r="AH41" s="162"/>
      <c r="AI41" s="162"/>
      <c r="AJ41" s="258"/>
      <c r="AK41" s="162"/>
      <c r="AL41" s="227"/>
      <c r="AM41" s="227"/>
      <c r="AN41" s="161"/>
    </row>
    <row r="42" spans="1:43" ht="45" customHeight="1">
      <c r="A42" s="573" t="s">
        <v>425</v>
      </c>
      <c r="B42" s="573"/>
      <c r="C42" s="573" t="s">
        <v>463</v>
      </c>
      <c r="D42" s="573"/>
      <c r="E42" s="574" t="s">
        <v>490</v>
      </c>
      <c r="F42" s="574"/>
      <c r="G42" s="574"/>
      <c r="H42" s="574"/>
      <c r="I42" s="257"/>
      <c r="J42" s="257"/>
      <c r="K42" s="257"/>
      <c r="L42" s="257"/>
      <c r="M42" s="257"/>
      <c r="N42" s="257"/>
      <c r="O42" s="257"/>
      <c r="P42" s="257"/>
      <c r="Q42" s="257"/>
      <c r="R42" s="257"/>
      <c r="S42" s="257"/>
      <c r="T42" s="257"/>
      <c r="U42" s="257"/>
      <c r="W42" s="227"/>
      <c r="X42" s="162"/>
      <c r="Y42" s="162"/>
      <c r="Z42" s="162"/>
      <c r="AA42" s="162"/>
      <c r="AB42" s="162"/>
      <c r="AC42" s="162"/>
      <c r="AD42" s="162"/>
      <c r="AE42" s="162"/>
      <c r="AF42" s="162"/>
      <c r="AG42" s="162"/>
      <c r="AH42" s="162"/>
      <c r="AI42" s="162"/>
      <c r="AJ42" s="258"/>
      <c r="AK42" s="162"/>
      <c r="AL42" s="227"/>
      <c r="AM42" s="227"/>
      <c r="AN42" s="161"/>
    </row>
    <row r="43" spans="1:43" ht="18" customHeight="1">
      <c r="A43" s="574" t="s">
        <v>427</v>
      </c>
      <c r="B43" s="574"/>
      <c r="C43" s="641" t="e">
        <f>ROUNDDOWN(IF(AL38&lt;=60,1,1+ROUNDUP((AL38-60)/40,0)),1)</f>
        <v>#DIV/0!</v>
      </c>
      <c r="D43" s="641"/>
      <c r="E43" s="641" t="e">
        <f>ROUNDDOWN(AL38/6,1)</f>
        <v>#DIV/0!</v>
      </c>
      <c r="F43" s="641"/>
      <c r="G43" s="641"/>
      <c r="H43" s="641"/>
      <c r="I43" s="257"/>
      <c r="J43" s="257"/>
      <c r="K43" s="257"/>
      <c r="L43" s="257"/>
      <c r="M43" s="257"/>
      <c r="N43" s="257"/>
      <c r="O43" s="257"/>
      <c r="P43" s="257"/>
      <c r="Q43" s="257"/>
      <c r="R43" s="257"/>
      <c r="S43" s="257"/>
      <c r="T43" s="257"/>
      <c r="U43" s="257"/>
      <c r="W43" s="227"/>
      <c r="X43" s="162"/>
      <c r="Y43" s="162"/>
      <c r="Z43" s="162"/>
      <c r="AA43" s="162"/>
      <c r="AB43" s="162"/>
      <c r="AC43" s="162"/>
      <c r="AD43" s="162"/>
      <c r="AE43" s="162"/>
      <c r="AF43" s="162"/>
      <c r="AG43" s="162"/>
      <c r="AH43" s="162"/>
      <c r="AI43" s="162"/>
      <c r="AJ43" s="258"/>
      <c r="AK43" s="162"/>
      <c r="AL43" s="227"/>
      <c r="AM43" s="227"/>
      <c r="AN43" s="161"/>
    </row>
    <row r="44" spans="1:43" ht="5.0999999999999996" customHeight="1">
      <c r="A44" s="250"/>
      <c r="B44" s="250"/>
      <c r="C44" s="250"/>
      <c r="D44" s="250"/>
      <c r="E44" s="250"/>
      <c r="F44" s="250"/>
      <c r="G44" s="250"/>
      <c r="H44" s="250"/>
      <c r="I44" s="250"/>
      <c r="J44" s="162"/>
      <c r="K44" s="162"/>
      <c r="L44" s="162"/>
      <c r="M44" s="258"/>
      <c r="N44" s="162"/>
      <c r="O44" s="162"/>
      <c r="P44" s="162"/>
      <c r="Q44" s="257"/>
      <c r="W44" s="227"/>
      <c r="X44" s="162"/>
      <c r="Y44" s="162"/>
      <c r="Z44" s="162"/>
      <c r="AA44" s="162"/>
      <c r="AB44" s="162"/>
      <c r="AC44" s="162"/>
      <c r="AD44" s="162"/>
      <c r="AE44" s="162"/>
      <c r="AF44" s="162"/>
      <c r="AG44" s="162"/>
      <c r="AH44" s="162"/>
      <c r="AI44" s="162"/>
      <c r="AJ44" s="258"/>
      <c r="AK44" s="162"/>
      <c r="AL44" s="227"/>
      <c r="AM44" s="227"/>
      <c r="AN44" s="161"/>
    </row>
    <row r="45" spans="1:43" ht="21" customHeight="1">
      <c r="A45" s="218" t="s">
        <v>443</v>
      </c>
      <c r="B45" s="221"/>
      <c r="C45" s="222"/>
      <c r="D45" s="222"/>
      <c r="E45" s="222"/>
      <c r="F45" s="222"/>
      <c r="G45" s="161"/>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222"/>
      <c r="AM45" s="222"/>
      <c r="AN45" s="161"/>
    </row>
    <row r="46" spans="1:43" ht="24.95" customHeight="1">
      <c r="A46" s="161"/>
      <c r="B46" s="227"/>
      <c r="C46" s="593" t="e">
        <f>IF(VLOOKUP($AK$1,#REF!,C51,FALSE)=0,"-",VLOOKUP($AK$1,#REF!,C51,FALSE))</f>
        <v>#REF!</v>
      </c>
      <c r="D46" s="594"/>
      <c r="E46" s="595" t="e">
        <f>IF(VLOOKUP($AK$1,#REF!,E51,FALSE)=0,"-",VLOOKUP($AK$1,#REF!,E51,FALSE))</f>
        <v>#REF!</v>
      </c>
      <c r="F46" s="595"/>
      <c r="G46" s="595"/>
      <c r="H46" s="595"/>
      <c r="I46" s="593" t="e">
        <f>IF(VLOOKUP($AK$1,#REF!,I51,FALSE)=0,"-",VLOOKUP($AK$1,#REF!,I51,FALSE))</f>
        <v>#REF!</v>
      </c>
      <c r="J46" s="594"/>
      <c r="K46" s="594"/>
      <c r="L46" s="594"/>
      <c r="M46" s="594"/>
      <c r="N46" s="596"/>
      <c r="O46" s="593" t="e">
        <f>IF(VLOOKUP($AK$1,#REF!,O51,FALSE)=0,"-",VLOOKUP($AK$1,#REF!,O51,FALSE))</f>
        <v>#REF!</v>
      </c>
      <c r="P46" s="594"/>
      <c r="Q46" s="594"/>
      <c r="R46" s="594"/>
      <c r="S46" s="594"/>
      <c r="T46" s="596"/>
      <c r="U46" s="593" t="e">
        <f>IF(VLOOKUP($AK$1,#REF!,U51,FALSE)=0,"-",VLOOKUP($AK$1,#REF!,U51,FALSE))</f>
        <v>#REF!</v>
      </c>
      <c r="V46" s="594"/>
      <c r="W46" s="594"/>
      <c r="X46" s="594"/>
      <c r="Y46" s="594"/>
      <c r="Z46" s="596"/>
      <c r="AA46" s="593" t="e">
        <f>IF(VLOOKUP($AK$1,#REF!,AA51,FALSE)=0,"-",VLOOKUP($AK$1,#REF!,AA51,FALSE))</f>
        <v>#REF!</v>
      </c>
      <c r="AB46" s="594"/>
      <c r="AC46" s="594"/>
      <c r="AD46" s="594"/>
      <c r="AE46" s="594"/>
      <c r="AF46" s="596"/>
      <c r="AG46" s="595" t="e">
        <f>IF(VLOOKUP($AK$1,#REF!,AG51,FALSE)=0,"-",VLOOKUP($AK$1,#REF!,AG51,FALSE))</f>
        <v>#REF!</v>
      </c>
      <c r="AH46" s="595"/>
      <c r="AI46" s="595"/>
      <c r="AJ46" s="595"/>
      <c r="AK46" s="595"/>
      <c r="AL46" s="595" t="e">
        <f>IF(VLOOKUP($AK$1,#REF!,AL51,FALSE)=0,"-",VLOOKUP($AK$1,#REF!,AL51,FALSE))</f>
        <v>#REF!</v>
      </c>
      <c r="AM46" s="595"/>
      <c r="AN46" s="161"/>
    </row>
    <row r="47" spans="1:43" ht="18" customHeight="1">
      <c r="A47" s="161"/>
      <c r="B47" s="227"/>
      <c r="C47" s="272" t="s">
        <v>445</v>
      </c>
      <c r="D47" s="272" t="s">
        <v>447</v>
      </c>
      <c r="E47" s="273" t="s">
        <v>445</v>
      </c>
      <c r="F47" s="598" t="s">
        <v>447</v>
      </c>
      <c r="G47" s="598"/>
      <c r="H47" s="598"/>
      <c r="I47" s="590" t="s">
        <v>445</v>
      </c>
      <c r="J47" s="591"/>
      <c r="K47" s="592"/>
      <c r="L47" s="590" t="s">
        <v>447</v>
      </c>
      <c r="M47" s="591"/>
      <c r="N47" s="592"/>
      <c r="O47" s="590" t="s">
        <v>445</v>
      </c>
      <c r="P47" s="591"/>
      <c r="Q47" s="592"/>
      <c r="R47" s="590" t="s">
        <v>447</v>
      </c>
      <c r="S47" s="591"/>
      <c r="T47" s="592"/>
      <c r="U47" s="590" t="s">
        <v>445</v>
      </c>
      <c r="V47" s="591"/>
      <c r="W47" s="592"/>
      <c r="X47" s="590" t="s">
        <v>447</v>
      </c>
      <c r="Y47" s="591"/>
      <c r="Z47" s="592"/>
      <c r="AA47" s="590" t="s">
        <v>445</v>
      </c>
      <c r="AB47" s="591"/>
      <c r="AC47" s="592"/>
      <c r="AD47" s="590" t="s">
        <v>447</v>
      </c>
      <c r="AE47" s="591"/>
      <c r="AF47" s="592"/>
      <c r="AG47" s="590" t="s">
        <v>445</v>
      </c>
      <c r="AH47" s="591"/>
      <c r="AI47" s="592"/>
      <c r="AJ47" s="590" t="s">
        <v>447</v>
      </c>
      <c r="AK47" s="592"/>
      <c r="AL47" s="273" t="s">
        <v>444</v>
      </c>
      <c r="AM47" s="273" t="s">
        <v>446</v>
      </c>
      <c r="AN47" s="161"/>
    </row>
    <row r="48" spans="1:43" ht="18" customHeight="1">
      <c r="A48" s="161"/>
      <c r="B48" s="229" t="s">
        <v>448</v>
      </c>
      <c r="C48" s="273">
        <f>COUNTIFS($B$11:$B$30,C$46,$C$11:$C$30,"A",$E$11:$E$30,"*")</f>
        <v>0</v>
      </c>
      <c r="D48" s="273">
        <f>COUNTIFS($B$11:$B$30,C$46,$C$11:$C$30,"B",$E$11:$E$30,"*")</f>
        <v>0</v>
      </c>
      <c r="E48" s="273">
        <f>COUNTIFS($B$11:$B$30,E$46,$C$11:$C$30,"A",$E$11:$E$30,"*")</f>
        <v>0</v>
      </c>
      <c r="F48" s="590">
        <f>COUNTIFS($B$11:$B$30,E$46,$C$11:$C$30,"B",$E$11:$E$30,"*")</f>
        <v>0</v>
      </c>
      <c r="G48" s="591"/>
      <c r="H48" s="592"/>
      <c r="I48" s="590">
        <f>COUNTIFS($B$11:$B$30,I$46,$C$11:$C$30,"A",$E$11:$E$30,"*")</f>
        <v>0</v>
      </c>
      <c r="J48" s="591"/>
      <c r="K48" s="592"/>
      <c r="L48" s="590">
        <f>COUNTIFS($B$11:$B$30,I$46,$C$11:$C$30,"B",$E$11:$E$30,"*")</f>
        <v>0</v>
      </c>
      <c r="M48" s="591"/>
      <c r="N48" s="592"/>
      <c r="O48" s="590">
        <f>COUNTIFS($B$11:$B$30,O$46,$C$11:$C$30,"A",$E$11:$E$30,"*")</f>
        <v>0</v>
      </c>
      <c r="P48" s="591"/>
      <c r="Q48" s="592"/>
      <c r="R48" s="590">
        <f>COUNTIFS($B$11:$B$30,O$46,$C$11:$C$30,"B",$E$11:$E$30,"*")</f>
        <v>0</v>
      </c>
      <c r="S48" s="591"/>
      <c r="T48" s="592"/>
      <c r="U48" s="590">
        <f>COUNTIFS($B$11:$B$30,U$46,$C$11:$C$30,"A",$E$11:$E$30,"*")</f>
        <v>0</v>
      </c>
      <c r="V48" s="591"/>
      <c r="W48" s="592"/>
      <c r="X48" s="590">
        <f>COUNTIFS($B$11:$B$30,U$46,$C$11:$C$30,"B",$E$11:$E$30,"*")</f>
        <v>0</v>
      </c>
      <c r="Y48" s="591"/>
      <c r="Z48" s="592"/>
      <c r="AA48" s="590">
        <f>COUNTIFS($B$11:$B$30,AA$46,$C$11:$C$30,"A",$E$11:$E$30,"*")</f>
        <v>0</v>
      </c>
      <c r="AB48" s="591"/>
      <c r="AC48" s="592"/>
      <c r="AD48" s="590">
        <f>COUNTIFS($B$11:$B$30,AA$46,$C$11:$C$30,"B",$E$11:$E$30,"*")</f>
        <v>0</v>
      </c>
      <c r="AE48" s="591"/>
      <c r="AF48" s="592"/>
      <c r="AG48" s="590">
        <f>COUNTIFS($B$11:$B$30,AG$46,$C$11:$C$30,"A",$E$11:$E$30,"*")</f>
        <v>0</v>
      </c>
      <c r="AH48" s="591"/>
      <c r="AI48" s="592"/>
      <c r="AJ48" s="590">
        <f>COUNTIFS($B$11:$B$30,AG$46,$C$11:$C$30,"B",$E$11:$E$30,"*")</f>
        <v>0</v>
      </c>
      <c r="AK48" s="592"/>
      <c r="AL48" s="273">
        <f>COUNTIFS($B$11:$B$30,AL$46,$C$11:$C$30,"A",$E$11:$E$30,"*")</f>
        <v>0</v>
      </c>
      <c r="AM48" s="273">
        <f>COUNTIFS($B$11:$B$30,AL$46,$C$11:$C$30,"B",$E$11:$E$30,"*")</f>
        <v>0</v>
      </c>
      <c r="AN48" s="161"/>
    </row>
    <row r="49" spans="1:40" ht="18" customHeight="1">
      <c r="A49" s="161"/>
      <c r="B49" s="230" t="s">
        <v>449</v>
      </c>
      <c r="C49" s="273">
        <f>COUNTIFS($B$11:$B$30,C$46,$C$11:$C$30,"C",$E$11:$E$30,"*")</f>
        <v>0</v>
      </c>
      <c r="D49" s="273">
        <f>COUNTIFS($B$11:$B$30,C$46,$C$11:$C$30,"D",$E$11:$E$30,"*")</f>
        <v>0</v>
      </c>
      <c r="E49" s="273">
        <f>COUNTIFS($B$11:$B$30,E$46,$C$11:$C$30,"C",$E$11:$E$30,"*")</f>
        <v>0</v>
      </c>
      <c r="F49" s="590">
        <f>COUNTIFS($B$11:$B$30,E$46,$C$11:$C$30,"D",$E$11:$E$30,"*")</f>
        <v>0</v>
      </c>
      <c r="G49" s="591"/>
      <c r="H49" s="592"/>
      <c r="I49" s="590">
        <f>COUNTIFS($B$11:$B$30,I$46,$C$11:$C$30,"C",$E$11:$E$30,"*")</f>
        <v>0</v>
      </c>
      <c r="J49" s="591"/>
      <c r="K49" s="592"/>
      <c r="L49" s="590">
        <f>COUNTIFS($B$11:$B$30,I$46,$C$11:$C$30,"D",$E$11:$E$30,"*")</f>
        <v>0</v>
      </c>
      <c r="M49" s="591"/>
      <c r="N49" s="592"/>
      <c r="O49" s="590">
        <f>COUNTIFS($B$11:$B$30,O$46,$C$11:$C$30,"C",$E$11:$E$30,"*")</f>
        <v>0</v>
      </c>
      <c r="P49" s="591"/>
      <c r="Q49" s="592"/>
      <c r="R49" s="590">
        <f>COUNTIFS($B$11:$B$30,O$46,$C$11:$C$30,"D",$E$11:$E$30,"*")</f>
        <v>0</v>
      </c>
      <c r="S49" s="591"/>
      <c r="T49" s="592"/>
      <c r="U49" s="590">
        <f>COUNTIFS($B$11:$B$30,U$46,$C$11:$C$30,"C",$E$11:$E$30,"*")</f>
        <v>0</v>
      </c>
      <c r="V49" s="591"/>
      <c r="W49" s="592"/>
      <c r="X49" s="590">
        <f>COUNTIFS($B$11:$B$30,U$46,$C$11:$C$30,"D",$E$11:$E$30,"*")</f>
        <v>0</v>
      </c>
      <c r="Y49" s="591"/>
      <c r="Z49" s="592"/>
      <c r="AA49" s="590">
        <f>COUNTIFS($B$11:$B$30,AA$46,$C$11:$C$30,"C",$E$11:$E$30,"*")</f>
        <v>0</v>
      </c>
      <c r="AB49" s="591"/>
      <c r="AC49" s="592"/>
      <c r="AD49" s="590">
        <f>COUNTIFS($B$11:$B$30,AA$46,$C$11:$C$30,"D",$E$11:$E$30,"*")</f>
        <v>0</v>
      </c>
      <c r="AE49" s="591"/>
      <c r="AF49" s="592"/>
      <c r="AG49" s="590">
        <f>COUNTIFS($B$11:$B$30,AG$46,$C$11:$C$30,"C",$E$11:$E$30,"*")</f>
        <v>0</v>
      </c>
      <c r="AH49" s="591"/>
      <c r="AI49" s="592"/>
      <c r="AJ49" s="590">
        <f>COUNTIFS($B$11:$B$30,AG$46,$C$11:$C$30,"D",$E$11:$E$30,"*")</f>
        <v>0</v>
      </c>
      <c r="AK49" s="592"/>
      <c r="AL49" s="273">
        <f>COUNTIFS($B$11:$B$30,AL$46,$C$11:$C$30,"C",$E$11:$E$30,"*")</f>
        <v>0</v>
      </c>
      <c r="AM49" s="273">
        <f>COUNTIFS($B$11:$B$30,AL$46,$C$11:$C$30,"D",$E$11:$E$30,"*")</f>
        <v>0</v>
      </c>
      <c r="AN49" s="161"/>
    </row>
    <row r="50" spans="1:40" ht="24.95" customHeight="1">
      <c r="A50" s="161"/>
      <c r="B50" s="230" t="s">
        <v>450</v>
      </c>
      <c r="C50" s="593" t="str">
        <f>IF($AK$3="４週",SUMIFS($AK$11:$AK$30,$B$11:$B$30,C46)/4/$AH$5,IF($AK$3="歴月",SUMIFS($AK$11:$AK$30,$B$11:$B$30,C46)/$AL$5,"記載する期間を選択してください"))</f>
        <v>記載する期間を選択してください</v>
      </c>
      <c r="D50" s="596"/>
      <c r="E50" s="593" t="str">
        <f>IF($AK$3="４週",SUMIFS($AK$11:$AK$30,$B$11:$B$30,E46)/4/$AH$5,IF($AK$3="歴月",SUMIFS($AK$11:$AK$30,$B$11:$B$30,E46)/$AL$5,"記載する期間を選択してください"))</f>
        <v>記載する期間を選択してください</v>
      </c>
      <c r="F50" s="594"/>
      <c r="G50" s="594"/>
      <c r="H50" s="596"/>
      <c r="I50" s="593" t="str">
        <f>IF($AK$3="４週",SUMIFS($AK$11:$AK$30,$B$11:$B$30,I46)/4/$AH$5,IF($AK$3="歴月",SUMIFS($AK$11:$AK$30,$B$11:$B$30,I46)/$AL$5,"記載する期間を選択してください"))</f>
        <v>記載する期間を選択してください</v>
      </c>
      <c r="J50" s="594"/>
      <c r="K50" s="594"/>
      <c r="L50" s="594"/>
      <c r="M50" s="594"/>
      <c r="N50" s="596"/>
      <c r="O50" s="593" t="str">
        <f>IF($AK$3="４週",SUMIFS($AK$11:$AK$30,$B$11:$B$30,O46)/4/$AH$5,IF($AK$3="歴月",SUMIFS($AK$11:$AK$30,$B$11:$B$30,O46)/$AL$5,"記載する期間を選択してください"))</f>
        <v>記載する期間を選択してください</v>
      </c>
      <c r="P50" s="594"/>
      <c r="Q50" s="594"/>
      <c r="R50" s="594"/>
      <c r="S50" s="594"/>
      <c r="T50" s="596"/>
      <c r="U50" s="593" t="str">
        <f>IF($AK$3="４週",SUMIFS($AK$11:$AK$30,$B$11:$B$30,U46)/4/$AH$5,IF($AK$3="歴月",SUMIFS($AK$11:$AK$30,$B$11:$B$30,U46)/$AL$5,"記載する期間を選択してください"))</f>
        <v>記載する期間を選択してください</v>
      </c>
      <c r="V50" s="594"/>
      <c r="W50" s="594"/>
      <c r="X50" s="594"/>
      <c r="Y50" s="594"/>
      <c r="Z50" s="596"/>
      <c r="AA50" s="593" t="str">
        <f>IF($AK$3="４週",SUMIFS($AK$11:$AK$30,$B$11:$B$30,AA46)/4/$AH$5,IF($AK$3="歴月",SUMIFS($AK$11:$AK$30,$B$11:$B$30,AA46)/$AL$5,"記載する期間を選択してください"))</f>
        <v>記載する期間を選択してください</v>
      </c>
      <c r="AB50" s="594"/>
      <c r="AC50" s="594"/>
      <c r="AD50" s="594"/>
      <c r="AE50" s="594"/>
      <c r="AF50" s="596"/>
      <c r="AG50" s="593" t="str">
        <f>IF($AK$3="４週",SUMIFS($AK$11:$AK$30,$B$11:$B$30,AG46)/4/$AH$5,IF($AK$3="歴月",SUMIFS($AK$11:$AK$30,$B$11:$B$30,AG46)/$AL$5,"記載する期間を選択してください"))</f>
        <v>記載する期間を選択してください</v>
      </c>
      <c r="AH50" s="594"/>
      <c r="AI50" s="594"/>
      <c r="AJ50" s="594"/>
      <c r="AK50" s="596"/>
      <c r="AL50" s="593" t="str">
        <f>IF($AK$3="４週",SUMIFS($AK$11:$AK$30,$B$11:$B$30,AL46)/4/$AH$5,IF($AK$3="歴月",SUMIFS($AK$11:$AK$30,$B$11:$B$30,AL46)/$AL$5,"記載する期間を選択してください"))</f>
        <v>記載する期間を選択してください</v>
      </c>
      <c r="AM50" s="596"/>
      <c r="AN50" s="161"/>
    </row>
    <row r="51" spans="1:40" ht="5.0999999999999996" customHeight="1">
      <c r="A51" s="161"/>
      <c r="B51" s="221"/>
      <c r="C51" s="247">
        <v>2</v>
      </c>
      <c r="D51" s="247"/>
      <c r="E51" s="247">
        <v>3</v>
      </c>
      <c r="F51" s="247"/>
      <c r="G51" s="247"/>
      <c r="H51" s="247"/>
      <c r="I51" s="247">
        <v>4</v>
      </c>
      <c r="J51" s="247"/>
      <c r="K51" s="247"/>
      <c r="L51" s="247"/>
      <c r="M51" s="247"/>
      <c r="N51" s="247"/>
      <c r="O51" s="247">
        <v>5</v>
      </c>
      <c r="P51" s="247"/>
      <c r="Q51" s="247"/>
      <c r="R51" s="247"/>
      <c r="S51" s="247"/>
      <c r="T51" s="247"/>
      <c r="U51" s="247">
        <v>6</v>
      </c>
      <c r="V51" s="247"/>
      <c r="W51" s="247"/>
      <c r="X51" s="247"/>
      <c r="Y51" s="247"/>
      <c r="Z51" s="247"/>
      <c r="AA51" s="247">
        <v>7</v>
      </c>
      <c r="AB51" s="247"/>
      <c r="AC51" s="247"/>
      <c r="AD51" s="247"/>
      <c r="AE51" s="247"/>
      <c r="AF51" s="247"/>
      <c r="AG51" s="247">
        <v>8</v>
      </c>
      <c r="AH51" s="247"/>
      <c r="AI51" s="247"/>
      <c r="AJ51" s="247"/>
      <c r="AK51" s="247"/>
      <c r="AL51" s="247">
        <v>9</v>
      </c>
      <c r="AM51" s="276"/>
      <c r="AN51" s="161"/>
    </row>
    <row r="52" spans="1:40" ht="15" customHeight="1">
      <c r="A52" s="162" t="s">
        <v>374</v>
      </c>
      <c r="B52" s="244"/>
      <c r="C52" s="245"/>
      <c r="D52" s="245"/>
      <c r="E52" s="245"/>
      <c r="F52" s="246"/>
      <c r="G52" s="245"/>
      <c r="H52" s="247"/>
      <c r="I52" s="247"/>
      <c r="J52" s="247"/>
      <c r="K52" s="247"/>
      <c r="L52" s="247"/>
      <c r="M52" s="247"/>
      <c r="N52" s="247"/>
      <c r="O52" s="247"/>
      <c r="P52" s="247"/>
      <c r="Q52" s="247"/>
      <c r="R52" s="247">
        <v>6</v>
      </c>
      <c r="S52" s="247"/>
      <c r="T52" s="247"/>
      <c r="U52" s="247"/>
      <c r="V52" s="247"/>
      <c r="W52" s="247"/>
      <c r="X52" s="247">
        <v>7</v>
      </c>
      <c r="Y52" s="247"/>
      <c r="Z52" s="247"/>
      <c r="AA52" s="247"/>
      <c r="AB52" s="247"/>
      <c r="AC52" s="247"/>
      <c r="AD52" s="247">
        <v>8</v>
      </c>
      <c r="AE52" s="247"/>
      <c r="AF52" s="247"/>
      <c r="AG52" s="248"/>
      <c r="AH52" s="248"/>
      <c r="AI52" s="248"/>
      <c r="AJ52" s="248">
        <v>9</v>
      </c>
      <c r="AK52" s="249"/>
      <c r="AL52" s="249"/>
      <c r="AM52" s="161"/>
    </row>
    <row r="53" spans="1:40" s="162" customFormat="1" ht="15" customHeight="1">
      <c r="A53" s="162" t="s">
        <v>375</v>
      </c>
      <c r="B53" s="250"/>
      <c r="C53" s="250"/>
      <c r="D53" s="250"/>
      <c r="E53" s="250"/>
      <c r="F53" s="250"/>
      <c r="G53" s="250"/>
      <c r="H53" s="218"/>
      <c r="I53" s="218"/>
      <c r="J53" s="218"/>
      <c r="K53" s="218"/>
      <c r="L53" s="218"/>
      <c r="M53" s="218"/>
      <c r="N53" s="218"/>
      <c r="O53" s="218"/>
      <c r="P53" s="218"/>
      <c r="Q53" s="218"/>
      <c r="R53" s="218"/>
      <c r="S53" s="218"/>
      <c r="T53" s="218"/>
      <c r="U53" s="218"/>
      <c r="V53" s="218"/>
      <c r="W53" s="218"/>
      <c r="X53" s="218"/>
      <c r="Y53" s="218"/>
      <c r="Z53" s="218"/>
      <c r="AA53" s="218"/>
      <c r="AB53" s="218"/>
      <c r="AC53" s="218"/>
      <c r="AD53" s="218"/>
      <c r="AE53" s="218"/>
      <c r="AF53" s="218"/>
      <c r="AG53" s="218"/>
      <c r="AH53" s="218"/>
      <c r="AI53" s="218"/>
      <c r="AJ53" s="218"/>
      <c r="AK53" s="218"/>
      <c r="AL53" s="218"/>
      <c r="AM53" s="218"/>
    </row>
    <row r="54" spans="1:40" s="162" customFormat="1" ht="15" customHeight="1">
      <c r="A54" s="162" t="s">
        <v>376</v>
      </c>
      <c r="B54" s="250"/>
      <c r="C54" s="250"/>
      <c r="D54" s="250"/>
      <c r="E54" s="250"/>
      <c r="F54" s="250"/>
      <c r="G54" s="250"/>
      <c r="H54" s="218"/>
      <c r="I54" s="218"/>
      <c r="J54" s="218"/>
      <c r="K54" s="218"/>
      <c r="L54" s="218"/>
      <c r="M54" s="218"/>
      <c r="N54" s="218"/>
      <c r="O54" s="218"/>
      <c r="P54" s="218"/>
      <c r="Q54" s="218"/>
      <c r="R54" s="218"/>
      <c r="S54" s="218"/>
      <c r="T54" s="218"/>
      <c r="U54" s="218"/>
      <c r="V54" s="218"/>
      <c r="W54" s="218"/>
      <c r="X54" s="218"/>
      <c r="Y54" s="218"/>
      <c r="Z54" s="218"/>
      <c r="AA54" s="218"/>
      <c r="AB54" s="218"/>
      <c r="AC54" s="218"/>
      <c r="AD54" s="218"/>
      <c r="AE54" s="218"/>
      <c r="AF54" s="218"/>
      <c r="AG54" s="218"/>
      <c r="AH54" s="218"/>
      <c r="AI54" s="218"/>
      <c r="AJ54" s="218"/>
      <c r="AK54" s="218"/>
      <c r="AL54" s="218"/>
      <c r="AM54" s="218"/>
    </row>
    <row r="55" spans="1:40" s="162" customFormat="1" ht="15" customHeight="1">
      <c r="A55" s="162" t="s">
        <v>377</v>
      </c>
      <c r="B55" s="250"/>
      <c r="C55" s="250"/>
      <c r="D55" s="250"/>
      <c r="E55" s="250"/>
      <c r="F55" s="250"/>
      <c r="G55" s="250"/>
      <c r="H55" s="218"/>
      <c r="I55" s="218"/>
      <c r="J55" s="218"/>
      <c r="K55" s="218"/>
      <c r="L55" s="218"/>
      <c r="M55" s="218"/>
      <c r="N55" s="218"/>
      <c r="O55" s="218"/>
      <c r="P55" s="218"/>
      <c r="Q55" s="218"/>
      <c r="R55" s="218"/>
      <c r="S55" s="218"/>
      <c r="T55" s="218"/>
      <c r="U55" s="218"/>
      <c r="V55" s="218"/>
      <c r="W55" s="218"/>
      <c r="X55" s="218"/>
      <c r="Y55" s="218"/>
      <c r="Z55" s="218"/>
      <c r="AA55" s="218"/>
      <c r="AB55" s="218"/>
      <c r="AC55" s="218"/>
      <c r="AD55" s="218"/>
      <c r="AE55" s="218"/>
      <c r="AF55" s="218"/>
      <c r="AG55" s="218"/>
      <c r="AH55" s="218"/>
      <c r="AI55" s="218"/>
      <c r="AJ55" s="218"/>
      <c r="AK55" s="218"/>
      <c r="AL55" s="218"/>
      <c r="AM55" s="218"/>
    </row>
    <row r="56" spans="1:40" s="162" customFormat="1" ht="15" customHeight="1">
      <c r="A56" s="162" t="s">
        <v>378</v>
      </c>
      <c r="B56" s="250"/>
      <c r="C56" s="250"/>
      <c r="D56" s="250"/>
      <c r="E56" s="250"/>
      <c r="F56" s="250"/>
      <c r="G56" s="250"/>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row>
    <row r="57" spans="1:40" ht="15" customHeight="1">
      <c r="A57" s="162" t="s">
        <v>379</v>
      </c>
      <c r="B57" s="163"/>
      <c r="C57" s="162"/>
      <c r="D57" s="162"/>
      <c r="E57" s="162"/>
      <c r="F57" s="162"/>
      <c r="G57" s="162"/>
    </row>
    <row r="58" spans="1:40" ht="15" customHeight="1">
      <c r="A58" s="162" t="s">
        <v>380</v>
      </c>
      <c r="B58" s="163"/>
      <c r="C58" s="162"/>
      <c r="D58" s="162"/>
      <c r="E58" s="162"/>
      <c r="F58" s="162"/>
      <c r="G58" s="162"/>
    </row>
    <row r="59" spans="1:40" ht="15" customHeight="1">
      <c r="A59" s="162"/>
      <c r="B59" s="229" t="s">
        <v>381</v>
      </c>
      <c r="C59" s="573" t="s">
        <v>382</v>
      </c>
      <c r="D59" s="573"/>
      <c r="E59" s="573"/>
      <c r="F59" s="162"/>
      <c r="G59" s="162"/>
    </row>
    <row r="60" spans="1:40" ht="15" customHeight="1">
      <c r="A60" s="162"/>
      <c r="B60" s="251" t="s">
        <v>383</v>
      </c>
      <c r="C60" s="567" t="s">
        <v>384</v>
      </c>
      <c r="D60" s="567"/>
      <c r="E60" s="567"/>
      <c r="F60" s="162"/>
      <c r="G60" s="162"/>
    </row>
    <row r="61" spans="1:40" ht="15" customHeight="1">
      <c r="A61" s="162"/>
      <c r="B61" s="251" t="s">
        <v>385</v>
      </c>
      <c r="C61" s="567" t="s">
        <v>386</v>
      </c>
      <c r="D61" s="567"/>
      <c r="E61" s="567"/>
      <c r="F61" s="162"/>
      <c r="G61" s="162"/>
    </row>
    <row r="62" spans="1:40" ht="15" customHeight="1">
      <c r="A62" s="162"/>
      <c r="B62" s="251" t="s">
        <v>387</v>
      </c>
      <c r="C62" s="567" t="s">
        <v>388</v>
      </c>
      <c r="D62" s="567"/>
      <c r="E62" s="567"/>
      <c r="F62" s="162"/>
      <c r="G62" s="162"/>
    </row>
    <row r="63" spans="1:40" ht="15" customHeight="1">
      <c r="A63" s="162"/>
      <c r="B63" s="251" t="s">
        <v>389</v>
      </c>
      <c r="C63" s="567" t="s">
        <v>390</v>
      </c>
      <c r="D63" s="567"/>
      <c r="E63" s="567"/>
      <c r="F63" s="162"/>
      <c r="G63" s="162"/>
    </row>
    <row r="64" spans="1:40" ht="15" customHeight="1">
      <c r="A64" s="162"/>
      <c r="B64" s="162" t="s">
        <v>391</v>
      </c>
      <c r="C64" s="162"/>
      <c r="D64" s="162"/>
      <c r="E64" s="162"/>
      <c r="F64" s="162"/>
      <c r="G64" s="162"/>
    </row>
    <row r="65" spans="1:7" ht="15" customHeight="1">
      <c r="A65" s="162"/>
      <c r="B65" s="162" t="s">
        <v>392</v>
      </c>
      <c r="C65" s="162"/>
      <c r="D65" s="162"/>
      <c r="E65" s="162"/>
      <c r="F65" s="162"/>
      <c r="G65" s="162"/>
    </row>
    <row r="66" spans="1:7" ht="15" customHeight="1">
      <c r="A66" s="162"/>
      <c r="B66" s="162" t="s">
        <v>393</v>
      </c>
      <c r="C66" s="162"/>
      <c r="D66" s="162"/>
      <c r="E66" s="162"/>
      <c r="F66" s="162"/>
      <c r="G66" s="162"/>
    </row>
    <row r="67" spans="1:7" ht="15" customHeight="1">
      <c r="A67" s="162" t="s">
        <v>394</v>
      </c>
      <c r="B67" s="163"/>
      <c r="C67" s="162"/>
      <c r="D67" s="162"/>
      <c r="E67" s="162"/>
      <c r="F67" s="162"/>
      <c r="G67" s="162"/>
    </row>
    <row r="68" spans="1:7" ht="15" customHeight="1">
      <c r="A68" s="162" t="s">
        <v>395</v>
      </c>
      <c r="B68" s="163"/>
      <c r="C68" s="162"/>
      <c r="D68" s="162"/>
      <c r="E68" s="162"/>
      <c r="F68" s="162"/>
      <c r="G68" s="162"/>
    </row>
    <row r="69" spans="1:7" ht="15" customHeight="1">
      <c r="A69" s="162" t="s">
        <v>396</v>
      </c>
      <c r="B69" s="163"/>
      <c r="C69" s="162"/>
      <c r="D69" s="162"/>
      <c r="E69" s="162"/>
      <c r="F69" s="162"/>
      <c r="G69" s="162"/>
    </row>
    <row r="70" spans="1:7" ht="15" customHeight="1">
      <c r="A70" s="162" t="s">
        <v>397</v>
      </c>
      <c r="B70" s="163"/>
      <c r="C70" s="162"/>
      <c r="D70" s="162"/>
      <c r="E70" s="162"/>
      <c r="F70" s="162"/>
      <c r="G70" s="162"/>
    </row>
    <row r="71" spans="1:7" ht="15" customHeight="1">
      <c r="A71" s="162" t="s">
        <v>398</v>
      </c>
      <c r="B71" s="163"/>
      <c r="C71" s="162"/>
      <c r="D71" s="162"/>
      <c r="E71" s="162"/>
      <c r="F71" s="162"/>
      <c r="G71" s="162"/>
    </row>
    <row r="72" spans="1:7" ht="15" customHeight="1">
      <c r="A72" s="162" t="s">
        <v>399</v>
      </c>
      <c r="B72" s="163"/>
      <c r="C72" s="162"/>
      <c r="D72" s="162"/>
      <c r="E72" s="162"/>
      <c r="F72" s="162"/>
      <c r="G72" s="162"/>
    </row>
    <row r="73" spans="1:7" ht="15" customHeight="1">
      <c r="A73" s="162"/>
      <c r="B73" s="162" t="s">
        <v>400</v>
      </c>
      <c r="C73" s="162"/>
      <c r="D73" s="162"/>
      <c r="E73" s="162"/>
      <c r="F73" s="162"/>
      <c r="G73" s="162"/>
    </row>
    <row r="74" spans="1:7" ht="15" customHeight="1">
      <c r="A74" s="162"/>
      <c r="B74" s="162" t="s">
        <v>401</v>
      </c>
      <c r="C74" s="162"/>
      <c r="D74" s="162"/>
      <c r="E74" s="162"/>
      <c r="F74" s="162"/>
      <c r="G74" s="162"/>
    </row>
    <row r="75" spans="1:7" ht="15" customHeight="1">
      <c r="A75" s="162" t="s">
        <v>402</v>
      </c>
      <c r="B75" s="163"/>
      <c r="C75" s="162"/>
      <c r="D75" s="162"/>
      <c r="E75" s="162"/>
      <c r="F75" s="162"/>
      <c r="G75" s="162"/>
    </row>
    <row r="76" spans="1:7" ht="15" customHeight="1">
      <c r="A76" s="162" t="s">
        <v>403</v>
      </c>
      <c r="B76" s="163"/>
      <c r="C76" s="162"/>
      <c r="D76" s="162"/>
      <c r="E76" s="162"/>
      <c r="F76" s="162"/>
      <c r="G76" s="162"/>
    </row>
    <row r="77" spans="1:7" ht="15" customHeight="1">
      <c r="A77" s="162" t="s">
        <v>404</v>
      </c>
      <c r="B77" s="163"/>
      <c r="C77" s="162"/>
      <c r="D77" s="162"/>
      <c r="E77" s="162"/>
      <c r="F77" s="162"/>
      <c r="G77" s="162"/>
    </row>
    <row r="78" spans="1:7" ht="15" customHeight="1">
      <c r="A78" s="162" t="s">
        <v>405</v>
      </c>
      <c r="B78" s="163"/>
      <c r="C78" s="162"/>
      <c r="D78" s="162"/>
      <c r="E78" s="162"/>
      <c r="F78" s="162"/>
      <c r="G78" s="162"/>
    </row>
    <row r="79" spans="1:7" ht="15" customHeight="1">
      <c r="A79" s="162" t="s">
        <v>406</v>
      </c>
      <c r="B79" s="163"/>
      <c r="C79" s="162"/>
      <c r="D79" s="162"/>
      <c r="E79" s="162"/>
      <c r="F79" s="162"/>
      <c r="G79" s="162"/>
    </row>
    <row r="80" spans="1:7" ht="15" customHeight="1">
      <c r="A80" s="162" t="s">
        <v>407</v>
      </c>
      <c r="B80" s="163"/>
      <c r="C80" s="162"/>
      <c r="D80" s="162"/>
      <c r="E80" s="162"/>
      <c r="F80" s="162"/>
      <c r="G80" s="162"/>
    </row>
    <row r="81" spans="1:7" ht="15" customHeight="1">
      <c r="A81" s="162" t="s">
        <v>408</v>
      </c>
      <c r="B81" s="163"/>
      <c r="C81" s="162"/>
      <c r="D81" s="162"/>
      <c r="E81" s="162"/>
      <c r="F81" s="162"/>
      <c r="G81" s="162"/>
    </row>
    <row r="82" spans="1:7" ht="15" customHeight="1">
      <c r="A82" s="162" t="s">
        <v>409</v>
      </c>
      <c r="B82" s="163"/>
      <c r="C82" s="162"/>
      <c r="D82" s="162"/>
      <c r="E82" s="162"/>
      <c r="F82" s="162"/>
      <c r="G82" s="162"/>
    </row>
  </sheetData>
  <mergeCells count="14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4"/>
  <dataValidations count="7">
    <dataValidation allowBlank="1" showInputMessage="1" sqref="B11:B12" xr:uid="{12BA377A-5629-4691-97E9-E0C780433492}"/>
    <dataValidation type="list" allowBlank="1" showInputMessage="1" sqref="B13:B30" xr:uid="{95376CCE-AC6A-4C9F-AA1D-56DB3518CBEC}">
      <formula1>INDIRECT($AK$1)</formula1>
    </dataValidation>
    <dataValidation type="list" allowBlank="1" showInputMessage="1" showErrorMessage="1" sqref="AK3:AN3" xr:uid="{A8287490-C735-44A2-B180-C9D7855543B8}">
      <formula1>"４週,歴月"</formula1>
    </dataValidation>
    <dataValidation type="list" allowBlank="1" showInputMessage="1" showErrorMessage="1" sqref="AK4:AN4" xr:uid="{E0318E27-276D-4A99-94F1-1AFADE5A1682}">
      <formula1>"予定,実績"</formula1>
    </dataValidation>
    <dataValidation type="whole" operator="greaterThanOrEqual" allowBlank="1" showInputMessage="1" showErrorMessage="1" sqref="I38:I39 D38:F39 AG38:AG39 AD38:AD39 AA38:AA39 X38:X39 U38:U39 R38:R39 O38:O39 L38:L39" xr:uid="{89C6D815-BB4E-4682-BC91-FA347A3D2A03}">
      <formula1>0</formula1>
    </dataValidation>
    <dataValidation operator="greaterThanOrEqual" allowBlank="1" showInputMessage="1" showErrorMessage="1" sqref="I44 AJ38:AJ39 AL38 L40 L44 I40" xr:uid="{5405B4AF-B14D-4506-9300-516AC6C918C0}"/>
    <dataValidation type="list" allowBlank="1" showInputMessage="1" showErrorMessage="1" sqref="C11:C30" xr:uid="{0905DCEE-1F71-4953-8433-68C2E1E075A1}">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rowBreaks count="1" manualBreakCount="1">
    <brk id="34" max="39"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097A5-7B6A-40EB-9A9C-210FA56C7645}">
  <dimension ref="A1:AQ84"/>
  <sheetViews>
    <sheetView showGridLines="0" view="pageBreakPreview" zoomScaleNormal="100" zoomScaleSheetLayoutView="100" workbookViewId="0"/>
  </sheetViews>
  <sheetFormatPr defaultColWidth="9.125" defaultRowHeight="21" customHeight="1"/>
  <cols>
    <col min="1" max="1" width="2.875" style="221" customWidth="1"/>
    <col min="2" max="2" width="16.375" style="216" customWidth="1"/>
    <col min="3" max="3" width="7.375" style="221" customWidth="1"/>
    <col min="4" max="5" width="8.5" style="221" customWidth="1"/>
    <col min="6" max="36" width="2.875" style="221" customWidth="1"/>
    <col min="37" max="37" width="7.375" style="221" customWidth="1"/>
    <col min="38" max="38" width="8.375" style="221" customWidth="1"/>
    <col min="39" max="39" width="8.5" style="221" customWidth="1"/>
    <col min="40" max="40" width="6.25" style="221" customWidth="1"/>
    <col min="41" max="16384" width="9.125" style="221"/>
  </cols>
  <sheetData>
    <row r="1" spans="1:40" ht="20.100000000000001" customHeight="1">
      <c r="A1" s="215" t="s">
        <v>552</v>
      </c>
      <c r="C1" s="217"/>
      <c r="D1" s="217"/>
      <c r="E1" s="217"/>
      <c r="F1" s="217"/>
      <c r="G1" s="217"/>
      <c r="H1" s="217"/>
      <c r="I1" s="217"/>
      <c r="J1" s="217"/>
      <c r="K1" s="217"/>
      <c r="L1" s="217"/>
      <c r="M1" s="217"/>
      <c r="N1" s="217"/>
      <c r="O1" s="217"/>
      <c r="P1" s="217"/>
      <c r="Q1" s="217"/>
      <c r="R1" s="217"/>
      <c r="S1" s="217"/>
      <c r="T1" s="217"/>
      <c r="U1" s="217"/>
      <c r="V1" s="217"/>
      <c r="W1" s="217"/>
      <c r="X1" s="218"/>
      <c r="Y1" s="218"/>
      <c r="Z1" s="161"/>
      <c r="AA1" s="161"/>
      <c r="AB1" s="161"/>
      <c r="AC1" s="161"/>
      <c r="AD1" s="219"/>
      <c r="AE1" s="219"/>
      <c r="AF1" s="219"/>
      <c r="AG1" s="219"/>
      <c r="AH1" s="219"/>
      <c r="AI1" s="220" t="s">
        <v>356</v>
      </c>
      <c r="AJ1" s="220"/>
      <c r="AK1" s="583" t="s">
        <v>491</v>
      </c>
      <c r="AL1" s="583"/>
      <c r="AM1" s="583"/>
      <c r="AN1" s="583"/>
    </row>
    <row r="2" spans="1:40" ht="18" customHeight="1">
      <c r="A2" s="161"/>
      <c r="B2" s="222"/>
      <c r="C2" s="222"/>
      <c r="D2" s="222"/>
      <c r="E2" s="222"/>
      <c r="F2" s="222"/>
      <c r="G2" s="222"/>
      <c r="H2" s="222"/>
      <c r="I2" s="222"/>
      <c r="J2" s="222"/>
      <c r="K2" s="222"/>
      <c r="L2" s="222"/>
      <c r="M2" s="584"/>
      <c r="N2" s="584"/>
      <c r="O2" s="584"/>
      <c r="P2" s="584"/>
      <c r="Q2" s="585" t="s">
        <v>154</v>
      </c>
      <c r="R2" s="585"/>
      <c r="S2" s="584">
        <v>4</v>
      </c>
      <c r="T2" s="584"/>
      <c r="U2" s="585" t="s">
        <v>275</v>
      </c>
      <c r="V2" s="585"/>
      <c r="W2" s="222"/>
      <c r="X2" s="222"/>
      <c r="Y2" s="222"/>
      <c r="Z2" s="161"/>
      <c r="AA2" s="161"/>
      <c r="AC2" s="220"/>
      <c r="AD2" s="222"/>
      <c r="AE2" s="222"/>
      <c r="AF2" s="222"/>
      <c r="AG2" s="222"/>
      <c r="AH2" s="222"/>
      <c r="AI2" s="220" t="s">
        <v>357</v>
      </c>
      <c r="AJ2" s="220"/>
      <c r="AK2" s="586"/>
      <c r="AL2" s="586"/>
      <c r="AM2" s="586"/>
      <c r="AN2" s="586"/>
    </row>
    <row r="3" spans="1:40" ht="18" customHeight="1">
      <c r="A3" s="223"/>
      <c r="B3" s="223"/>
      <c r="C3" s="223"/>
      <c r="D3" s="223"/>
      <c r="E3" s="223"/>
      <c r="F3" s="223"/>
      <c r="G3" s="223"/>
      <c r="H3" s="223"/>
      <c r="I3" s="223"/>
      <c r="J3" s="223"/>
      <c r="K3" s="223"/>
      <c r="L3" s="223"/>
      <c r="M3" s="223"/>
      <c r="N3" s="223"/>
      <c r="O3" s="223"/>
      <c r="P3" s="223"/>
      <c r="Q3" s="223"/>
      <c r="R3" s="223"/>
      <c r="S3" s="223"/>
      <c r="T3" s="223"/>
      <c r="U3" s="223"/>
      <c r="V3" s="223"/>
      <c r="W3" s="223"/>
      <c r="Y3" s="224"/>
      <c r="Z3" s="224"/>
      <c r="AA3" s="224"/>
      <c r="AB3" s="161"/>
      <c r="AC3" s="224"/>
      <c r="AD3" s="224"/>
      <c r="AE3" s="224"/>
      <c r="AF3" s="224"/>
      <c r="AG3" s="224"/>
      <c r="AH3" s="224"/>
      <c r="AI3" s="225" t="s">
        <v>358</v>
      </c>
      <c r="AJ3" s="220"/>
      <c r="AK3" s="576"/>
      <c r="AL3" s="576"/>
      <c r="AM3" s="576"/>
      <c r="AN3" s="576"/>
    </row>
    <row r="4" spans="1:40" ht="18" customHeight="1">
      <c r="A4" s="223"/>
      <c r="B4" s="223"/>
      <c r="C4" s="223"/>
      <c r="D4" s="223"/>
      <c r="E4" s="223"/>
      <c r="F4" s="223"/>
      <c r="G4" s="223"/>
      <c r="H4" s="223"/>
      <c r="I4" s="223"/>
      <c r="J4" s="223"/>
      <c r="K4" s="223"/>
      <c r="L4" s="223"/>
      <c r="M4" s="223"/>
      <c r="N4" s="223"/>
      <c r="O4" s="223"/>
      <c r="P4" s="223"/>
      <c r="Q4" s="223"/>
      <c r="R4" s="223"/>
      <c r="S4" s="223"/>
      <c r="T4" s="223"/>
      <c r="U4" s="223"/>
      <c r="V4" s="223"/>
      <c r="W4" s="223"/>
      <c r="Y4" s="224"/>
      <c r="Z4" s="224"/>
      <c r="AA4" s="224"/>
      <c r="AB4" s="161"/>
      <c r="AC4" s="224"/>
      <c r="AD4" s="224"/>
      <c r="AE4" s="224"/>
      <c r="AF4" s="224"/>
      <c r="AG4" s="224"/>
      <c r="AH4" s="224"/>
      <c r="AI4" s="225" t="s">
        <v>359</v>
      </c>
      <c r="AJ4" s="220"/>
      <c r="AK4" s="576"/>
      <c r="AL4" s="576"/>
      <c r="AM4" s="576"/>
      <c r="AN4" s="576"/>
    </row>
    <row r="5" spans="1:40" ht="18" customHeight="1">
      <c r="A5" s="223"/>
      <c r="B5" s="223"/>
      <c r="C5" s="223"/>
      <c r="D5" s="223"/>
      <c r="E5" s="223"/>
      <c r="F5" s="223"/>
      <c r="G5" s="223"/>
      <c r="H5" s="223"/>
      <c r="I5" s="223"/>
      <c r="J5" s="223"/>
      <c r="K5" s="223"/>
      <c r="L5" s="223"/>
      <c r="M5" s="223"/>
      <c r="N5" s="223"/>
      <c r="O5" s="223"/>
      <c r="P5" s="223"/>
      <c r="Q5" s="223"/>
      <c r="R5" s="223"/>
      <c r="S5" s="223"/>
      <c r="U5" s="223"/>
      <c r="V5" s="223"/>
      <c r="W5" s="223"/>
      <c r="Y5" s="224"/>
      <c r="Z5" s="224"/>
      <c r="AA5" s="224"/>
      <c r="AB5" s="161"/>
      <c r="AC5" s="224"/>
      <c r="AD5" s="224"/>
      <c r="AE5" s="224"/>
      <c r="AF5" s="224"/>
      <c r="AG5" s="225" t="s">
        <v>360</v>
      </c>
      <c r="AH5" s="629"/>
      <c r="AI5" s="629"/>
      <c r="AJ5" s="629"/>
      <c r="AK5" s="224" t="s">
        <v>361</v>
      </c>
      <c r="AL5" s="252"/>
      <c r="AM5" s="224" t="s">
        <v>362</v>
      </c>
      <c r="AN5" s="161"/>
    </row>
    <row r="6" spans="1:40" ht="9.9499999999999993" customHeight="1">
      <c r="A6" s="161"/>
      <c r="B6" s="227"/>
      <c r="C6" s="227"/>
      <c r="D6" s="227"/>
      <c r="E6" s="227"/>
      <c r="F6" s="227"/>
      <c r="G6" s="227"/>
      <c r="H6" s="227"/>
      <c r="I6" s="227"/>
      <c r="J6" s="227"/>
      <c r="K6" s="227"/>
      <c r="L6" s="227"/>
      <c r="M6" s="227"/>
      <c r="N6" s="227"/>
      <c r="O6" s="227"/>
      <c r="P6" s="227"/>
      <c r="Q6" s="227"/>
      <c r="R6" s="227"/>
      <c r="S6" s="227"/>
      <c r="T6" s="227"/>
      <c r="U6" s="227"/>
      <c r="V6" s="227"/>
      <c r="W6" s="227"/>
      <c r="X6" s="222"/>
      <c r="Y6" s="222"/>
      <c r="Z6" s="222"/>
      <c r="AA6" s="222"/>
      <c r="AB6" s="222"/>
      <c r="AC6" s="222"/>
      <c r="AD6" s="222"/>
      <c r="AE6" s="222"/>
      <c r="AF6" s="222"/>
      <c r="AG6" s="222"/>
      <c r="AH6" s="222"/>
      <c r="AI6" s="222"/>
      <c r="AJ6" s="222"/>
      <c r="AK6" s="222"/>
      <c r="AL6" s="222"/>
      <c r="AM6" s="161"/>
      <c r="AN6" s="161"/>
    </row>
    <row r="7" spans="1:40" ht="15" customHeight="1">
      <c r="A7" s="571" t="s">
        <v>363</v>
      </c>
      <c r="B7" s="625" t="s">
        <v>364</v>
      </c>
      <c r="C7" s="578" t="s">
        <v>365</v>
      </c>
      <c r="D7" s="573" t="s">
        <v>366</v>
      </c>
      <c r="E7" s="569" t="s">
        <v>367</v>
      </c>
      <c r="F7" s="581" t="s">
        <v>368</v>
      </c>
      <c r="G7" s="581"/>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1"/>
      <c r="AG7" s="581"/>
      <c r="AH7" s="581"/>
      <c r="AI7" s="581"/>
      <c r="AJ7" s="581"/>
      <c r="AK7" s="582" t="s">
        <v>369</v>
      </c>
      <c r="AL7" s="574" t="s">
        <v>370</v>
      </c>
      <c r="AM7" s="575" t="s">
        <v>371</v>
      </c>
      <c r="AN7" s="575"/>
    </row>
    <row r="8" spans="1:40" ht="15" customHeight="1">
      <c r="A8" s="571"/>
      <c r="B8" s="626"/>
      <c r="C8" s="579"/>
      <c r="D8" s="573"/>
      <c r="E8" s="569"/>
      <c r="F8" s="573" t="s">
        <v>216</v>
      </c>
      <c r="G8" s="573"/>
      <c r="H8" s="573"/>
      <c r="I8" s="573"/>
      <c r="J8" s="573"/>
      <c r="K8" s="573"/>
      <c r="L8" s="573"/>
      <c r="M8" s="573" t="s">
        <v>217</v>
      </c>
      <c r="N8" s="573"/>
      <c r="O8" s="573"/>
      <c r="P8" s="573"/>
      <c r="Q8" s="573"/>
      <c r="R8" s="573"/>
      <c r="S8" s="573"/>
      <c r="T8" s="573" t="s">
        <v>218</v>
      </c>
      <c r="U8" s="573"/>
      <c r="V8" s="573"/>
      <c r="W8" s="573"/>
      <c r="X8" s="573"/>
      <c r="Y8" s="573"/>
      <c r="Z8" s="573"/>
      <c r="AA8" s="573" t="s">
        <v>219</v>
      </c>
      <c r="AB8" s="573"/>
      <c r="AC8" s="573"/>
      <c r="AD8" s="573"/>
      <c r="AE8" s="573"/>
      <c r="AF8" s="573"/>
      <c r="AG8" s="573"/>
      <c r="AH8" s="573" t="s">
        <v>372</v>
      </c>
      <c r="AI8" s="573"/>
      <c r="AJ8" s="573"/>
      <c r="AK8" s="582"/>
      <c r="AL8" s="574"/>
      <c r="AM8" s="575"/>
      <c r="AN8" s="575"/>
    </row>
    <row r="9" spans="1:40" ht="15" customHeight="1">
      <c r="A9" s="571"/>
      <c r="B9" s="627" t="s">
        <v>411</v>
      </c>
      <c r="C9" s="579"/>
      <c r="D9" s="573"/>
      <c r="E9" s="569"/>
      <c r="F9" s="231">
        <f>DATE($M$2,$S$2,1)</f>
        <v>92</v>
      </c>
      <c r="G9" s="231">
        <f>DATE($M$2,$S$2,2)</f>
        <v>93</v>
      </c>
      <c r="H9" s="231">
        <f>DATE($M$2,$S$2,3)</f>
        <v>94</v>
      </c>
      <c r="I9" s="231">
        <f>DATE($M$2,$S$2,4)</f>
        <v>95</v>
      </c>
      <c r="J9" s="231">
        <f>DATE($M$2,$S$2,5)</f>
        <v>96</v>
      </c>
      <c r="K9" s="231">
        <f>DATE($M$2,$S$2,6)</f>
        <v>97</v>
      </c>
      <c r="L9" s="231">
        <f>DATE($M$2,$S$2,7)</f>
        <v>98</v>
      </c>
      <c r="M9" s="231">
        <f>DATE($M$2,$S$2,8)</f>
        <v>99</v>
      </c>
      <c r="N9" s="231">
        <f>DATE($M$2,$S$2,9)</f>
        <v>100</v>
      </c>
      <c r="O9" s="231">
        <f>DATE($M$2,$S$2,10)</f>
        <v>101</v>
      </c>
      <c r="P9" s="231">
        <f>DATE($M$2,$S$2,11)</f>
        <v>102</v>
      </c>
      <c r="Q9" s="231">
        <f>DATE($M$2,$S$2,12)</f>
        <v>103</v>
      </c>
      <c r="R9" s="231">
        <f>DATE($M$2,$S$2,13)</f>
        <v>104</v>
      </c>
      <c r="S9" s="231">
        <f>DATE($M$2,$S$2,14)</f>
        <v>105</v>
      </c>
      <c r="T9" s="231">
        <f>DATE($M$2,$S$2,15)</f>
        <v>106</v>
      </c>
      <c r="U9" s="231">
        <f>DATE($M$2,$S$2,16)</f>
        <v>107</v>
      </c>
      <c r="V9" s="231">
        <f>DATE($M$2,$S$2,17)</f>
        <v>108</v>
      </c>
      <c r="W9" s="231">
        <f>DATE($M$2,$S$2,18)</f>
        <v>109</v>
      </c>
      <c r="X9" s="231">
        <f>DATE($M$2,$S$2,19)</f>
        <v>110</v>
      </c>
      <c r="Y9" s="231">
        <f>DATE($M$2,$S$2,20)</f>
        <v>111</v>
      </c>
      <c r="Z9" s="231">
        <f>DATE($M$2,$S$2,21)</f>
        <v>112</v>
      </c>
      <c r="AA9" s="231">
        <f>DATE($M$2,$S$2,22)</f>
        <v>113</v>
      </c>
      <c r="AB9" s="231">
        <f>DATE($M$2,$S$2,23)</f>
        <v>114</v>
      </c>
      <c r="AC9" s="231">
        <f>DATE($M$2,$S$2,24)</f>
        <v>115</v>
      </c>
      <c r="AD9" s="231">
        <f>DATE($M$2,$S$2,25)</f>
        <v>116</v>
      </c>
      <c r="AE9" s="231">
        <f>DATE($M$2,$S$2,26)</f>
        <v>117</v>
      </c>
      <c r="AF9" s="231">
        <f>DATE($M$2,$S$2,27)</f>
        <v>118</v>
      </c>
      <c r="AG9" s="231">
        <f>DATE($M$2,$S$2,28)</f>
        <v>119</v>
      </c>
      <c r="AH9" s="231">
        <f>IF(DAY(EOMONTH(F9,0))&lt;29,"",DATE($M$2,$S$2,29))</f>
        <v>120</v>
      </c>
      <c r="AI9" s="231">
        <f>IF(DAY(EOMONTH(F9,0))&lt;30,"",DATE($M$2,$S$2,30))</f>
        <v>121</v>
      </c>
      <c r="AJ9" s="231" t="str">
        <f>IF(DAY(EOMONTH(F9,0))&lt;31,"",DATE($M$2,$S$2,31))</f>
        <v/>
      </c>
      <c r="AK9" s="582"/>
      <c r="AL9" s="574"/>
      <c r="AM9" s="575"/>
      <c r="AN9" s="575"/>
    </row>
    <row r="10" spans="1:40" ht="15" customHeight="1">
      <c r="A10" s="571"/>
      <c r="B10" s="628"/>
      <c r="C10" s="580"/>
      <c r="D10" s="573"/>
      <c r="E10" s="569"/>
      <c r="F10" s="232">
        <f>DATE($M$2,$S$2,1)</f>
        <v>92</v>
      </c>
      <c r="G10" s="232">
        <f>DATE($M$2,$S$2,2)</f>
        <v>93</v>
      </c>
      <c r="H10" s="232">
        <f>DATE($M$2,$S$2,3)</f>
        <v>94</v>
      </c>
      <c r="I10" s="232">
        <f>DATE($M$2,$S$2,4)</f>
        <v>95</v>
      </c>
      <c r="J10" s="232">
        <f>DATE($M$2,$S$2,5)</f>
        <v>96</v>
      </c>
      <c r="K10" s="232">
        <f>DATE($M$2,$S$2,6)</f>
        <v>97</v>
      </c>
      <c r="L10" s="232">
        <f>DATE($M$2,$S$2,7)</f>
        <v>98</v>
      </c>
      <c r="M10" s="232">
        <f>DATE($M$2,$S$2,8)</f>
        <v>99</v>
      </c>
      <c r="N10" s="232">
        <f>DATE($M$2,$S$2,9)</f>
        <v>100</v>
      </c>
      <c r="O10" s="232">
        <f>DATE($M$2,$S$2,10)</f>
        <v>101</v>
      </c>
      <c r="P10" s="232">
        <f>DATE($M$2,$S$2,11)</f>
        <v>102</v>
      </c>
      <c r="Q10" s="232">
        <f>DATE($M$2,$S$2,12)</f>
        <v>103</v>
      </c>
      <c r="R10" s="232">
        <f>DATE($M$2,$S$2,13)</f>
        <v>104</v>
      </c>
      <c r="S10" s="232">
        <f>DATE($M$2,$S$2,14)</f>
        <v>105</v>
      </c>
      <c r="T10" s="232">
        <f>DATE($M$2,$S$2,15)</f>
        <v>106</v>
      </c>
      <c r="U10" s="232">
        <f>DATE($M$2,$S$2,16)</f>
        <v>107</v>
      </c>
      <c r="V10" s="232">
        <f>DATE($M$2,$S$2,17)</f>
        <v>108</v>
      </c>
      <c r="W10" s="232">
        <f>DATE($M$2,$S$2,18)</f>
        <v>109</v>
      </c>
      <c r="X10" s="232">
        <f>DATE($M$2,$S$2,19)</f>
        <v>110</v>
      </c>
      <c r="Y10" s="232">
        <f>DATE($M$2,$S$2,20)</f>
        <v>111</v>
      </c>
      <c r="Z10" s="232">
        <f>DATE($M$2,$S$2,21)</f>
        <v>112</v>
      </c>
      <c r="AA10" s="232">
        <f>DATE($M$2,$S$2,22)</f>
        <v>113</v>
      </c>
      <c r="AB10" s="232">
        <f>DATE($M$2,$S$2,23)</f>
        <v>114</v>
      </c>
      <c r="AC10" s="232">
        <f>DATE($M$2,$S$2,24)</f>
        <v>115</v>
      </c>
      <c r="AD10" s="232">
        <f>DATE($M$2,$S$2,25)</f>
        <v>116</v>
      </c>
      <c r="AE10" s="232">
        <f>DATE($M$2,$S$2,26)</f>
        <v>117</v>
      </c>
      <c r="AF10" s="232">
        <f>DATE($M$2,$S$2,27)</f>
        <v>118</v>
      </c>
      <c r="AG10" s="232">
        <f>DATE($M$2,$S$2,28)</f>
        <v>119</v>
      </c>
      <c r="AH10" s="232">
        <f>IF(DAY(EOMONTH(F10,0))&lt;29,"",DATE($M$2,$S$2,29))</f>
        <v>120</v>
      </c>
      <c r="AI10" s="232">
        <f>IF(DAY(EOMONTH(F10,0))&lt;30,"",DATE($M$2,$S$2,30))</f>
        <v>121</v>
      </c>
      <c r="AJ10" s="232" t="str">
        <f>IF(DAY(EOMONTH(F10,0))&lt;31,"",DATE($M$2,$S$2,31))</f>
        <v/>
      </c>
      <c r="AK10" s="582"/>
      <c r="AL10" s="574"/>
      <c r="AM10" s="575"/>
      <c r="AN10" s="575"/>
    </row>
    <row r="11" spans="1:40" ht="18" customHeight="1">
      <c r="A11" s="228">
        <v>1</v>
      </c>
      <c r="B11" s="253" t="s">
        <v>412</v>
      </c>
      <c r="C11" s="234" t="s">
        <v>383</v>
      </c>
      <c r="D11" s="254"/>
      <c r="E11" s="255" t="s">
        <v>383</v>
      </c>
      <c r="F11" s="237"/>
      <c r="G11" s="237"/>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238">
        <f>+SUM(F11:AJ11)</f>
        <v>0</v>
      </c>
      <c r="AL11" s="239">
        <f>IF($AK$3="４週",AK11/4,AK11/(DAY(EOMONTH($F$9,0))/7))</f>
        <v>0</v>
      </c>
      <c r="AM11" s="568"/>
      <c r="AN11" s="568"/>
    </row>
    <row r="12" spans="1:40" ht="18" customHeight="1">
      <c r="A12" s="228">
        <v>2</v>
      </c>
      <c r="B12" s="253" t="s">
        <v>463</v>
      </c>
      <c r="C12" s="234" t="s">
        <v>385</v>
      </c>
      <c r="D12" s="254"/>
      <c r="E12" s="255" t="s">
        <v>385</v>
      </c>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8">
        <f t="shared" ref="AK12:AK32" si="0">+SUM(F12:AJ12)</f>
        <v>0</v>
      </c>
      <c r="AL12" s="239">
        <f t="shared" ref="AL12:AL30" si="1">IF($AK$3="４週",AK12/4,AK12/(DAY(EOMONTH($F$9,0))/7))</f>
        <v>0</v>
      </c>
      <c r="AM12" s="568"/>
      <c r="AN12" s="568"/>
    </row>
    <row r="13" spans="1:40" ht="18" customHeight="1">
      <c r="A13" s="228">
        <v>3</v>
      </c>
      <c r="B13" s="253" t="s">
        <v>492</v>
      </c>
      <c r="C13" s="234" t="s">
        <v>387</v>
      </c>
      <c r="D13" s="254"/>
      <c r="E13" s="255" t="s">
        <v>387</v>
      </c>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8">
        <f t="shared" si="0"/>
        <v>0</v>
      </c>
      <c r="AL13" s="239">
        <f t="shared" si="1"/>
        <v>0</v>
      </c>
      <c r="AM13" s="568"/>
      <c r="AN13" s="568"/>
    </row>
    <row r="14" spans="1:40" ht="18" customHeight="1">
      <c r="A14" s="228">
        <v>4</v>
      </c>
      <c r="B14" s="253" t="s">
        <v>471</v>
      </c>
      <c r="C14" s="234" t="s">
        <v>389</v>
      </c>
      <c r="D14" s="254"/>
      <c r="E14" s="255" t="s">
        <v>389</v>
      </c>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8">
        <f t="shared" si="0"/>
        <v>0</v>
      </c>
      <c r="AL14" s="239">
        <f t="shared" si="1"/>
        <v>0</v>
      </c>
      <c r="AM14" s="568"/>
      <c r="AN14" s="568"/>
    </row>
    <row r="15" spans="1:40" ht="18" customHeight="1">
      <c r="A15" s="228">
        <v>5</v>
      </c>
      <c r="B15" s="253"/>
      <c r="C15" s="234"/>
      <c r="D15" s="254"/>
      <c r="E15" s="255"/>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8">
        <f t="shared" si="0"/>
        <v>0</v>
      </c>
      <c r="AL15" s="239">
        <f t="shared" si="1"/>
        <v>0</v>
      </c>
      <c r="AM15" s="568"/>
      <c r="AN15" s="568"/>
    </row>
    <row r="16" spans="1:40" ht="18" customHeight="1">
      <c r="A16" s="228">
        <v>6</v>
      </c>
      <c r="B16" s="253"/>
      <c r="C16" s="234"/>
      <c r="D16" s="254"/>
      <c r="E16" s="255"/>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8">
        <f t="shared" si="0"/>
        <v>0</v>
      </c>
      <c r="AL16" s="239">
        <f t="shared" si="1"/>
        <v>0</v>
      </c>
      <c r="AM16" s="568"/>
      <c r="AN16" s="568"/>
    </row>
    <row r="17" spans="1:40" ht="18" customHeight="1">
      <c r="A17" s="228">
        <v>7</v>
      </c>
      <c r="B17" s="253"/>
      <c r="C17" s="234"/>
      <c r="D17" s="254"/>
      <c r="E17" s="255"/>
      <c r="F17" s="237"/>
      <c r="G17" s="237"/>
      <c r="H17" s="237"/>
      <c r="I17" s="237"/>
      <c r="J17" s="237"/>
      <c r="K17" s="237"/>
      <c r="L17" s="237"/>
      <c r="M17" s="237"/>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8">
        <f t="shared" si="0"/>
        <v>0</v>
      </c>
      <c r="AL17" s="239">
        <f t="shared" si="1"/>
        <v>0</v>
      </c>
      <c r="AM17" s="568"/>
      <c r="AN17" s="568"/>
    </row>
    <row r="18" spans="1:40" ht="18" customHeight="1">
      <c r="A18" s="228">
        <v>8</v>
      </c>
      <c r="B18" s="253"/>
      <c r="C18" s="234"/>
      <c r="D18" s="254"/>
      <c r="E18" s="255"/>
      <c r="F18" s="237"/>
      <c r="G18" s="237"/>
      <c r="H18" s="237"/>
      <c r="I18" s="237"/>
      <c r="J18" s="237"/>
      <c r="K18" s="237"/>
      <c r="L18" s="237"/>
      <c r="M18" s="237"/>
      <c r="N18" s="237"/>
      <c r="O18" s="237"/>
      <c r="P18" s="237"/>
      <c r="Q18" s="237"/>
      <c r="R18" s="237"/>
      <c r="S18" s="237"/>
      <c r="T18" s="237"/>
      <c r="U18" s="237"/>
      <c r="V18" s="237"/>
      <c r="W18" s="237"/>
      <c r="X18" s="237"/>
      <c r="Y18" s="237"/>
      <c r="Z18" s="237"/>
      <c r="AA18" s="237"/>
      <c r="AB18" s="237"/>
      <c r="AC18" s="237"/>
      <c r="AD18" s="237"/>
      <c r="AE18" s="237"/>
      <c r="AF18" s="237"/>
      <c r="AG18" s="237"/>
      <c r="AH18" s="237"/>
      <c r="AI18" s="237"/>
      <c r="AJ18" s="237"/>
      <c r="AK18" s="238">
        <f t="shared" si="0"/>
        <v>0</v>
      </c>
      <c r="AL18" s="239">
        <f t="shared" si="1"/>
        <v>0</v>
      </c>
      <c r="AM18" s="568"/>
      <c r="AN18" s="568"/>
    </row>
    <row r="19" spans="1:40" ht="18" customHeight="1">
      <c r="A19" s="228">
        <v>9</v>
      </c>
      <c r="B19" s="253"/>
      <c r="C19" s="234"/>
      <c r="D19" s="254"/>
      <c r="E19" s="255"/>
      <c r="F19" s="237"/>
      <c r="G19" s="237"/>
      <c r="H19" s="237"/>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8">
        <f t="shared" si="0"/>
        <v>0</v>
      </c>
      <c r="AL19" s="239">
        <f t="shared" si="1"/>
        <v>0</v>
      </c>
      <c r="AM19" s="568"/>
      <c r="AN19" s="568"/>
    </row>
    <row r="20" spans="1:40" ht="18" customHeight="1">
      <c r="A20" s="228">
        <v>10</v>
      </c>
      <c r="B20" s="253"/>
      <c r="C20" s="234"/>
      <c r="D20" s="254"/>
      <c r="E20" s="255"/>
      <c r="F20" s="237"/>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c r="AD20" s="237"/>
      <c r="AE20" s="237"/>
      <c r="AF20" s="237"/>
      <c r="AG20" s="237"/>
      <c r="AH20" s="237"/>
      <c r="AI20" s="237"/>
      <c r="AJ20" s="237"/>
      <c r="AK20" s="238">
        <f t="shared" si="0"/>
        <v>0</v>
      </c>
      <c r="AL20" s="239">
        <f t="shared" si="1"/>
        <v>0</v>
      </c>
      <c r="AM20" s="568"/>
      <c r="AN20" s="568"/>
    </row>
    <row r="21" spans="1:40" ht="18" customHeight="1">
      <c r="A21" s="228">
        <v>11</v>
      </c>
      <c r="B21" s="253"/>
      <c r="C21" s="234"/>
      <c r="D21" s="254"/>
      <c r="E21" s="255"/>
      <c r="F21" s="237"/>
      <c r="G21" s="237"/>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8">
        <f t="shared" si="0"/>
        <v>0</v>
      </c>
      <c r="AL21" s="239">
        <f t="shared" si="1"/>
        <v>0</v>
      </c>
      <c r="AM21" s="568"/>
      <c r="AN21" s="568"/>
    </row>
    <row r="22" spans="1:40" ht="18" customHeight="1">
      <c r="A22" s="228">
        <v>12</v>
      </c>
      <c r="B22" s="253"/>
      <c r="C22" s="234"/>
      <c r="D22" s="254"/>
      <c r="E22" s="255"/>
      <c r="F22" s="237"/>
      <c r="G22" s="237"/>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8">
        <f t="shared" si="0"/>
        <v>0</v>
      </c>
      <c r="AL22" s="239">
        <f t="shared" si="1"/>
        <v>0</v>
      </c>
      <c r="AM22" s="568"/>
      <c r="AN22" s="568"/>
    </row>
    <row r="23" spans="1:40" ht="18" customHeight="1">
      <c r="A23" s="228">
        <v>13</v>
      </c>
      <c r="B23" s="253"/>
      <c r="C23" s="234"/>
      <c r="D23" s="254"/>
      <c r="E23" s="255"/>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8">
        <f t="shared" si="0"/>
        <v>0</v>
      </c>
      <c r="AL23" s="239">
        <f t="shared" si="1"/>
        <v>0</v>
      </c>
      <c r="AM23" s="568"/>
      <c r="AN23" s="568"/>
    </row>
    <row r="24" spans="1:40" ht="18" customHeight="1">
      <c r="A24" s="228">
        <v>14</v>
      </c>
      <c r="B24" s="253"/>
      <c r="C24" s="234"/>
      <c r="D24" s="254"/>
      <c r="E24" s="255"/>
      <c r="F24" s="237"/>
      <c r="G24" s="237"/>
      <c r="H24" s="237"/>
      <c r="I24" s="237"/>
      <c r="J24" s="237"/>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8">
        <f t="shared" si="0"/>
        <v>0</v>
      </c>
      <c r="AL24" s="239">
        <f t="shared" si="1"/>
        <v>0</v>
      </c>
      <c r="AM24" s="568"/>
      <c r="AN24" s="568"/>
    </row>
    <row r="25" spans="1:40" ht="18" customHeight="1">
      <c r="A25" s="228">
        <v>15</v>
      </c>
      <c r="B25" s="253"/>
      <c r="C25" s="234"/>
      <c r="D25" s="254"/>
      <c r="E25" s="255"/>
      <c r="F25" s="237"/>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8">
        <f t="shared" si="0"/>
        <v>0</v>
      </c>
      <c r="AL25" s="239">
        <f t="shared" si="1"/>
        <v>0</v>
      </c>
      <c r="AM25" s="568"/>
      <c r="AN25" s="568"/>
    </row>
    <row r="26" spans="1:40" ht="18" customHeight="1">
      <c r="A26" s="228">
        <v>16</v>
      </c>
      <c r="B26" s="253"/>
      <c r="C26" s="234"/>
      <c r="D26" s="254"/>
      <c r="E26" s="255"/>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8">
        <f t="shared" si="0"/>
        <v>0</v>
      </c>
      <c r="AL26" s="239">
        <f t="shared" si="1"/>
        <v>0</v>
      </c>
      <c r="AM26" s="568"/>
      <c r="AN26" s="568"/>
    </row>
    <row r="27" spans="1:40" ht="18" customHeight="1">
      <c r="A27" s="228">
        <v>17</v>
      </c>
      <c r="B27" s="253"/>
      <c r="C27" s="234"/>
      <c r="D27" s="254"/>
      <c r="E27" s="255"/>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8">
        <f t="shared" si="0"/>
        <v>0</v>
      </c>
      <c r="AL27" s="239">
        <f t="shared" si="1"/>
        <v>0</v>
      </c>
      <c r="AM27" s="568"/>
      <c r="AN27" s="568"/>
    </row>
    <row r="28" spans="1:40" ht="18" customHeight="1">
      <c r="A28" s="228">
        <v>18</v>
      </c>
      <c r="B28" s="253"/>
      <c r="C28" s="234"/>
      <c r="D28" s="254"/>
      <c r="E28" s="255"/>
      <c r="F28" s="237"/>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8">
        <f t="shared" si="0"/>
        <v>0</v>
      </c>
      <c r="AL28" s="239">
        <f t="shared" si="1"/>
        <v>0</v>
      </c>
      <c r="AM28" s="568"/>
      <c r="AN28" s="568"/>
    </row>
    <row r="29" spans="1:40" ht="18" customHeight="1">
      <c r="A29" s="228">
        <v>19</v>
      </c>
      <c r="B29" s="253"/>
      <c r="C29" s="234"/>
      <c r="D29" s="254"/>
      <c r="E29" s="255"/>
      <c r="F29" s="237"/>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8">
        <f t="shared" si="0"/>
        <v>0</v>
      </c>
      <c r="AL29" s="239">
        <f t="shared" si="1"/>
        <v>0</v>
      </c>
      <c r="AM29" s="568"/>
      <c r="AN29" s="568"/>
    </row>
    <row r="30" spans="1:40" ht="18" customHeight="1">
      <c r="A30" s="228">
        <v>20</v>
      </c>
      <c r="B30" s="253"/>
      <c r="C30" s="234"/>
      <c r="D30" s="254"/>
      <c r="E30" s="255"/>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8">
        <f t="shared" si="0"/>
        <v>0</v>
      </c>
      <c r="AL30" s="239">
        <f t="shared" si="1"/>
        <v>0</v>
      </c>
      <c r="AM30" s="568"/>
      <c r="AN30" s="568"/>
    </row>
    <row r="31" spans="1:40" ht="18" customHeight="1">
      <c r="A31" s="569" t="s">
        <v>220</v>
      </c>
      <c r="B31" s="570"/>
      <c r="C31" s="570"/>
      <c r="D31" s="570"/>
      <c r="E31" s="570"/>
      <c r="F31" s="240">
        <f>+SUM(F11:F30)</f>
        <v>0</v>
      </c>
      <c r="G31" s="240">
        <f t="shared" ref="G31:AJ31" si="2">+SUM(G11:G30)</f>
        <v>0</v>
      </c>
      <c r="H31" s="240">
        <f t="shared" si="2"/>
        <v>0</v>
      </c>
      <c r="I31" s="240">
        <f t="shared" si="2"/>
        <v>0</v>
      </c>
      <c r="J31" s="240">
        <f t="shared" si="2"/>
        <v>0</v>
      </c>
      <c r="K31" s="240">
        <f t="shared" si="2"/>
        <v>0</v>
      </c>
      <c r="L31" s="240">
        <f t="shared" si="2"/>
        <v>0</v>
      </c>
      <c r="M31" s="240">
        <f t="shared" si="2"/>
        <v>0</v>
      </c>
      <c r="N31" s="240">
        <f t="shared" si="2"/>
        <v>0</v>
      </c>
      <c r="O31" s="240">
        <f t="shared" si="2"/>
        <v>0</v>
      </c>
      <c r="P31" s="240">
        <f t="shared" si="2"/>
        <v>0</v>
      </c>
      <c r="Q31" s="240">
        <f t="shared" si="2"/>
        <v>0</v>
      </c>
      <c r="R31" s="240">
        <f t="shared" si="2"/>
        <v>0</v>
      </c>
      <c r="S31" s="240">
        <f t="shared" si="2"/>
        <v>0</v>
      </c>
      <c r="T31" s="240">
        <f t="shared" si="2"/>
        <v>0</v>
      </c>
      <c r="U31" s="240">
        <f t="shared" si="2"/>
        <v>0</v>
      </c>
      <c r="V31" s="240">
        <f t="shared" si="2"/>
        <v>0</v>
      </c>
      <c r="W31" s="240">
        <f t="shared" si="2"/>
        <v>0</v>
      </c>
      <c r="X31" s="240">
        <f t="shared" si="2"/>
        <v>0</v>
      </c>
      <c r="Y31" s="240">
        <f t="shared" si="2"/>
        <v>0</v>
      </c>
      <c r="Z31" s="240">
        <f t="shared" si="2"/>
        <v>0</v>
      </c>
      <c r="AA31" s="240">
        <f t="shared" si="2"/>
        <v>0</v>
      </c>
      <c r="AB31" s="240">
        <f t="shared" si="2"/>
        <v>0</v>
      </c>
      <c r="AC31" s="240">
        <f t="shared" si="2"/>
        <v>0</v>
      </c>
      <c r="AD31" s="240">
        <f t="shared" si="2"/>
        <v>0</v>
      </c>
      <c r="AE31" s="240">
        <f t="shared" si="2"/>
        <v>0</v>
      </c>
      <c r="AF31" s="240">
        <f t="shared" si="2"/>
        <v>0</v>
      </c>
      <c r="AG31" s="240">
        <f t="shared" si="2"/>
        <v>0</v>
      </c>
      <c r="AH31" s="240">
        <f t="shared" si="2"/>
        <v>0</v>
      </c>
      <c r="AI31" s="240">
        <f t="shared" si="2"/>
        <v>0</v>
      </c>
      <c r="AJ31" s="240">
        <f t="shared" si="2"/>
        <v>0</v>
      </c>
      <c r="AK31" s="238">
        <f t="shared" si="0"/>
        <v>0</v>
      </c>
      <c r="AL31" s="239">
        <f>IF($AK$3="４週",AK31/4,AK31/(DAY(EOMONTH($F$9,0))/7))</f>
        <v>0</v>
      </c>
      <c r="AM31" s="571"/>
      <c r="AN31" s="571"/>
    </row>
    <row r="32" spans="1:40" ht="18" customHeight="1">
      <c r="A32" s="570" t="s">
        <v>373</v>
      </c>
      <c r="B32" s="570"/>
      <c r="C32" s="570"/>
      <c r="D32" s="570"/>
      <c r="E32" s="572"/>
      <c r="F32" s="242"/>
      <c r="G32" s="242"/>
      <c r="H32" s="242"/>
      <c r="I32" s="242"/>
      <c r="J32" s="242"/>
      <c r="K32" s="242"/>
      <c r="L32" s="242"/>
      <c r="M32" s="242"/>
      <c r="N32" s="242"/>
      <c r="O32" s="242"/>
      <c r="P32" s="242"/>
      <c r="Q32" s="242"/>
      <c r="R32" s="242"/>
      <c r="S32" s="242"/>
      <c r="T32" s="242"/>
      <c r="U32" s="242"/>
      <c r="V32" s="242"/>
      <c r="W32" s="242"/>
      <c r="X32" s="242"/>
      <c r="Y32" s="242"/>
      <c r="Z32" s="242"/>
      <c r="AA32" s="242"/>
      <c r="AB32" s="242"/>
      <c r="AC32" s="242"/>
      <c r="AD32" s="242"/>
      <c r="AE32" s="242"/>
      <c r="AF32" s="242"/>
      <c r="AG32" s="242"/>
      <c r="AH32" s="242"/>
      <c r="AI32" s="242"/>
      <c r="AJ32" s="242"/>
      <c r="AK32" s="238">
        <f t="shared" si="0"/>
        <v>0</v>
      </c>
      <c r="AL32" s="243"/>
      <c r="AM32" s="571"/>
      <c r="AN32" s="571"/>
    </row>
    <row r="33" spans="1:43" ht="15" customHeight="1">
      <c r="A33" s="227"/>
      <c r="B33" s="227"/>
      <c r="C33" s="227"/>
      <c r="D33" s="227"/>
      <c r="E33" s="227"/>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227"/>
      <c r="AL33" s="227"/>
      <c r="AM33" s="161"/>
    </row>
    <row r="34" spans="1:43" ht="15" customHeight="1">
      <c r="A34" s="227"/>
      <c r="B34" s="227"/>
      <c r="C34" s="227"/>
      <c r="D34" s="227"/>
      <c r="E34" s="227"/>
      <c r="F34" s="162"/>
      <c r="G34" s="162"/>
      <c r="H34" s="162"/>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c r="AH34" s="162"/>
      <c r="AI34" s="162"/>
      <c r="AJ34" s="162"/>
      <c r="AK34" s="227"/>
      <c r="AL34" s="227"/>
      <c r="AM34" s="161"/>
    </row>
    <row r="35" spans="1:43" ht="15" customHeight="1">
      <c r="A35" s="227"/>
      <c r="B35" s="227"/>
      <c r="C35" s="227"/>
      <c r="D35" s="227"/>
      <c r="E35" s="227"/>
      <c r="F35" s="162"/>
      <c r="G35" s="162"/>
      <c r="H35" s="162"/>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c r="AH35" s="162"/>
      <c r="AI35" s="162"/>
      <c r="AJ35" s="162"/>
      <c r="AK35" s="227"/>
      <c r="AL35" s="227"/>
      <c r="AM35" s="161"/>
    </row>
    <row r="36" spans="1:43" ht="21" customHeight="1">
      <c r="A36" s="218" t="s">
        <v>466</v>
      </c>
      <c r="B36" s="227"/>
      <c r="C36" s="227"/>
      <c r="D36" s="227"/>
      <c r="E36" s="227"/>
      <c r="F36" s="227"/>
      <c r="G36" s="162"/>
      <c r="H36" s="162"/>
      <c r="I36" s="162"/>
      <c r="J36" s="162"/>
      <c r="K36" s="162"/>
      <c r="L36" s="162"/>
      <c r="M36" s="162"/>
      <c r="N36" s="162"/>
      <c r="O36" s="162"/>
      <c r="AM36" s="227"/>
      <c r="AN36" s="161"/>
    </row>
    <row r="37" spans="1:43" ht="24.95" customHeight="1">
      <c r="A37" s="573"/>
      <c r="B37" s="573"/>
      <c r="C37" s="573"/>
      <c r="D37" s="279">
        <v>4</v>
      </c>
      <c r="E37" s="279">
        <v>5</v>
      </c>
      <c r="F37" s="649">
        <v>6</v>
      </c>
      <c r="G37" s="649"/>
      <c r="H37" s="649"/>
      <c r="I37" s="649">
        <v>7</v>
      </c>
      <c r="J37" s="649"/>
      <c r="K37" s="649"/>
      <c r="L37" s="649">
        <v>8</v>
      </c>
      <c r="M37" s="649"/>
      <c r="N37" s="649"/>
      <c r="O37" s="649">
        <v>9</v>
      </c>
      <c r="P37" s="649"/>
      <c r="Q37" s="649"/>
      <c r="R37" s="649">
        <v>10</v>
      </c>
      <c r="S37" s="649"/>
      <c r="T37" s="649"/>
      <c r="U37" s="649">
        <v>11</v>
      </c>
      <c r="V37" s="649"/>
      <c r="W37" s="649"/>
      <c r="X37" s="649">
        <v>12</v>
      </c>
      <c r="Y37" s="649"/>
      <c r="Z37" s="649"/>
      <c r="AA37" s="649">
        <v>1</v>
      </c>
      <c r="AB37" s="649"/>
      <c r="AC37" s="649"/>
      <c r="AD37" s="649">
        <v>2</v>
      </c>
      <c r="AE37" s="649"/>
      <c r="AF37" s="649"/>
      <c r="AG37" s="649">
        <v>3</v>
      </c>
      <c r="AH37" s="649"/>
      <c r="AI37" s="649"/>
      <c r="AJ37" s="573" t="s">
        <v>467</v>
      </c>
      <c r="AK37" s="573"/>
      <c r="AL37" s="230" t="s">
        <v>468</v>
      </c>
      <c r="AM37" s="257"/>
      <c r="AN37" s="257"/>
      <c r="AO37" s="257"/>
      <c r="AP37" s="257"/>
      <c r="AQ37" s="257"/>
    </row>
    <row r="38" spans="1:43" ht="24.95" customHeight="1">
      <c r="A38" s="645" t="s">
        <v>469</v>
      </c>
      <c r="B38" s="645"/>
      <c r="C38" s="645"/>
      <c r="D38" s="240">
        <f>SUM(D39:D40)</f>
        <v>0</v>
      </c>
      <c r="E38" s="240">
        <f>SUM(E39:E40)</f>
        <v>0</v>
      </c>
      <c r="F38" s="641">
        <f>SUM(F39:H40)</f>
        <v>0</v>
      </c>
      <c r="G38" s="641"/>
      <c r="H38" s="641"/>
      <c r="I38" s="641">
        <f>SUM(I39:K40)</f>
        <v>0</v>
      </c>
      <c r="J38" s="641"/>
      <c r="K38" s="641"/>
      <c r="L38" s="641">
        <f>SUM(L39:N40)</f>
        <v>0</v>
      </c>
      <c r="M38" s="641"/>
      <c r="N38" s="641"/>
      <c r="O38" s="641">
        <f>SUM(O39:Q40)</f>
        <v>0</v>
      </c>
      <c r="P38" s="641"/>
      <c r="Q38" s="641"/>
      <c r="R38" s="641">
        <f>SUM(R39:T40)</f>
        <v>0</v>
      </c>
      <c r="S38" s="641"/>
      <c r="T38" s="641"/>
      <c r="U38" s="641">
        <f>SUM(U39:W40)</f>
        <v>0</v>
      </c>
      <c r="V38" s="641"/>
      <c r="W38" s="641"/>
      <c r="X38" s="641">
        <f>SUM(X39:Z40)</f>
        <v>0</v>
      </c>
      <c r="Y38" s="641"/>
      <c r="Z38" s="641"/>
      <c r="AA38" s="641">
        <f>SUM(AA39:AC40)</f>
        <v>0</v>
      </c>
      <c r="AB38" s="641"/>
      <c r="AC38" s="641"/>
      <c r="AD38" s="641">
        <f>SUM(AD39:AF40)</f>
        <v>0</v>
      </c>
      <c r="AE38" s="641"/>
      <c r="AF38" s="641"/>
      <c r="AG38" s="641">
        <f>SUM(AG39:AI40)</f>
        <v>0</v>
      </c>
      <c r="AH38" s="641"/>
      <c r="AI38" s="641"/>
      <c r="AJ38" s="567">
        <f>SUM(D38:AI38)</f>
        <v>0</v>
      </c>
      <c r="AK38" s="567"/>
      <c r="AL38" s="281" t="e">
        <f>ROUNDUP(AJ38/AJ41,1)</f>
        <v>#DIV/0!</v>
      </c>
      <c r="AM38" s="257"/>
      <c r="AN38" s="257"/>
      <c r="AO38" s="257"/>
      <c r="AP38" s="257"/>
      <c r="AQ38" s="257"/>
    </row>
    <row r="39" spans="1:43" ht="24.95" customHeight="1">
      <c r="A39" s="653" t="s">
        <v>493</v>
      </c>
      <c r="B39" s="653"/>
      <c r="C39" s="653"/>
      <c r="D39" s="237"/>
      <c r="E39" s="237"/>
      <c r="F39" s="642"/>
      <c r="G39" s="642"/>
      <c r="H39" s="642"/>
      <c r="I39" s="642"/>
      <c r="J39" s="642"/>
      <c r="K39" s="642"/>
      <c r="L39" s="642"/>
      <c r="M39" s="642"/>
      <c r="N39" s="642"/>
      <c r="O39" s="642"/>
      <c r="P39" s="642"/>
      <c r="Q39" s="642"/>
      <c r="R39" s="642"/>
      <c r="S39" s="642"/>
      <c r="T39" s="642"/>
      <c r="U39" s="642"/>
      <c r="V39" s="642"/>
      <c r="W39" s="642"/>
      <c r="X39" s="642"/>
      <c r="Y39" s="642"/>
      <c r="Z39" s="642"/>
      <c r="AA39" s="642"/>
      <c r="AB39" s="642"/>
      <c r="AC39" s="642"/>
      <c r="AD39" s="642"/>
      <c r="AE39" s="642"/>
      <c r="AF39" s="642"/>
      <c r="AG39" s="642"/>
      <c r="AH39" s="642"/>
      <c r="AI39" s="642"/>
      <c r="AJ39" s="567">
        <f>SUM(D39:AI39)</f>
        <v>0</v>
      </c>
      <c r="AK39" s="567"/>
      <c r="AL39" s="281" t="e">
        <f>ROUNDUP(AJ39/AJ41,1)</f>
        <v>#DIV/0!</v>
      </c>
      <c r="AM39" s="257"/>
      <c r="AN39" s="257"/>
      <c r="AO39" s="257"/>
      <c r="AP39" s="257"/>
      <c r="AQ39" s="257"/>
    </row>
    <row r="40" spans="1:43" ht="24.95" customHeight="1">
      <c r="A40" s="653" t="s">
        <v>494</v>
      </c>
      <c r="B40" s="653"/>
      <c r="C40" s="653"/>
      <c r="D40" s="237"/>
      <c r="E40" s="237"/>
      <c r="F40" s="642"/>
      <c r="G40" s="642"/>
      <c r="H40" s="642"/>
      <c r="I40" s="642"/>
      <c r="J40" s="642"/>
      <c r="K40" s="642"/>
      <c r="L40" s="642"/>
      <c r="M40" s="642"/>
      <c r="N40" s="642"/>
      <c r="O40" s="642"/>
      <c r="P40" s="642"/>
      <c r="Q40" s="642"/>
      <c r="R40" s="642"/>
      <c r="S40" s="642"/>
      <c r="T40" s="642"/>
      <c r="U40" s="642"/>
      <c r="V40" s="642"/>
      <c r="W40" s="642"/>
      <c r="X40" s="642"/>
      <c r="Y40" s="642"/>
      <c r="Z40" s="642"/>
      <c r="AA40" s="642"/>
      <c r="AB40" s="642"/>
      <c r="AC40" s="642"/>
      <c r="AD40" s="642"/>
      <c r="AE40" s="642"/>
      <c r="AF40" s="642"/>
      <c r="AG40" s="642"/>
      <c r="AH40" s="642"/>
      <c r="AI40" s="642"/>
      <c r="AJ40" s="567">
        <f>SUM(D40:AI40)</f>
        <v>0</v>
      </c>
      <c r="AK40" s="567"/>
      <c r="AL40" s="281" t="e">
        <f>ROUNDUP(AJ40/AJ41,1)</f>
        <v>#DIV/0!</v>
      </c>
      <c r="AM40" s="257"/>
      <c r="AN40" s="257"/>
      <c r="AO40" s="257"/>
      <c r="AP40" s="257"/>
      <c r="AQ40" s="257"/>
    </row>
    <row r="41" spans="1:43" ht="24.95" customHeight="1">
      <c r="A41" s="645" t="s">
        <v>470</v>
      </c>
      <c r="B41" s="645"/>
      <c r="C41" s="645"/>
      <c r="D41" s="237"/>
      <c r="E41" s="237"/>
      <c r="F41" s="642"/>
      <c r="G41" s="642"/>
      <c r="H41" s="642"/>
      <c r="I41" s="642"/>
      <c r="J41" s="642"/>
      <c r="K41" s="642"/>
      <c r="L41" s="642"/>
      <c r="M41" s="642"/>
      <c r="N41" s="642"/>
      <c r="O41" s="642"/>
      <c r="P41" s="642"/>
      <c r="Q41" s="642"/>
      <c r="R41" s="642"/>
      <c r="S41" s="642"/>
      <c r="T41" s="642"/>
      <c r="U41" s="642"/>
      <c r="V41" s="642"/>
      <c r="W41" s="642"/>
      <c r="X41" s="642"/>
      <c r="Y41" s="642"/>
      <c r="Z41" s="642"/>
      <c r="AA41" s="642"/>
      <c r="AB41" s="642"/>
      <c r="AC41" s="642"/>
      <c r="AD41" s="642"/>
      <c r="AE41" s="642"/>
      <c r="AF41" s="642"/>
      <c r="AG41" s="642"/>
      <c r="AH41" s="642"/>
      <c r="AI41" s="642"/>
      <c r="AJ41" s="567">
        <f>+SUM(D41:AI41)</f>
        <v>0</v>
      </c>
      <c r="AK41" s="567"/>
      <c r="AL41" s="282"/>
      <c r="AM41" s="257"/>
      <c r="AN41" s="257"/>
      <c r="AO41" s="257"/>
      <c r="AP41" s="257"/>
      <c r="AQ41" s="257"/>
    </row>
    <row r="42" spans="1:43" ht="5.0999999999999996" customHeight="1">
      <c r="A42" s="250"/>
      <c r="B42" s="250"/>
      <c r="C42" s="250"/>
      <c r="D42" s="257"/>
      <c r="E42" s="257"/>
      <c r="F42" s="257"/>
      <c r="G42" s="257"/>
      <c r="H42" s="257"/>
      <c r="I42" s="162"/>
      <c r="J42" s="162"/>
      <c r="K42" s="162"/>
      <c r="L42" s="162"/>
      <c r="M42" s="162"/>
      <c r="N42" s="162"/>
      <c r="O42" s="162"/>
      <c r="P42" s="162"/>
      <c r="Q42" s="162"/>
      <c r="R42" s="162"/>
      <c r="S42" s="162"/>
      <c r="T42" s="162"/>
      <c r="U42" s="162"/>
      <c r="V42" s="162"/>
      <c r="W42" s="162"/>
      <c r="X42" s="162"/>
      <c r="Y42" s="162"/>
      <c r="Z42" s="162"/>
      <c r="AA42" s="162"/>
      <c r="AB42" s="162"/>
      <c r="AC42" s="162"/>
      <c r="AD42" s="162"/>
      <c r="AE42" s="162"/>
      <c r="AF42" s="162"/>
      <c r="AG42" s="162"/>
      <c r="AH42" s="162"/>
      <c r="AI42" s="162"/>
      <c r="AJ42" s="258"/>
      <c r="AK42" s="162"/>
      <c r="AL42" s="227"/>
      <c r="AM42" s="227"/>
      <c r="AN42" s="161"/>
    </row>
    <row r="43" spans="1:43" ht="18" customHeight="1">
      <c r="A43" s="218" t="s">
        <v>421</v>
      </c>
      <c r="B43" s="162"/>
      <c r="D43" s="162"/>
      <c r="E43" s="162"/>
      <c r="F43" s="162"/>
      <c r="G43" s="162"/>
      <c r="H43" s="162"/>
      <c r="I43" s="257"/>
      <c r="J43" s="257"/>
      <c r="K43" s="257"/>
      <c r="L43" s="257"/>
      <c r="M43" s="257"/>
      <c r="N43" s="257"/>
      <c r="O43" s="162"/>
      <c r="P43" s="162"/>
      <c r="Q43" s="162"/>
      <c r="R43" s="162"/>
      <c r="S43" s="162"/>
      <c r="T43" s="162"/>
      <c r="U43" s="162"/>
      <c r="V43" s="162"/>
      <c r="W43" s="227"/>
      <c r="X43" s="162"/>
      <c r="Y43" s="162"/>
      <c r="Z43" s="162"/>
      <c r="AA43" s="162"/>
      <c r="AB43" s="162"/>
      <c r="AC43" s="162"/>
      <c r="AD43" s="162"/>
      <c r="AE43" s="162"/>
      <c r="AF43" s="162"/>
      <c r="AG43" s="162"/>
      <c r="AH43" s="162"/>
      <c r="AI43" s="162"/>
      <c r="AJ43" s="258"/>
      <c r="AK43" s="162"/>
      <c r="AL43" s="227"/>
      <c r="AM43" s="227"/>
      <c r="AN43" s="161"/>
    </row>
    <row r="44" spans="1:43" ht="18" customHeight="1">
      <c r="A44" s="573" t="s">
        <v>425</v>
      </c>
      <c r="B44" s="573"/>
      <c r="C44" s="573" t="s">
        <v>463</v>
      </c>
      <c r="D44" s="573"/>
      <c r="E44" s="574" t="s">
        <v>471</v>
      </c>
      <c r="F44" s="574"/>
      <c r="G44" s="574"/>
      <c r="H44" s="574"/>
      <c r="I44" s="257"/>
      <c r="J44" s="257"/>
      <c r="K44" s="257"/>
      <c r="L44" s="257"/>
      <c r="M44" s="257"/>
      <c r="N44" s="257"/>
      <c r="O44" s="257"/>
      <c r="P44" s="257"/>
      <c r="Q44" s="257"/>
      <c r="R44" s="257"/>
      <c r="S44" s="257"/>
      <c r="T44" s="257"/>
      <c r="U44" s="257"/>
      <c r="W44" s="227"/>
      <c r="X44" s="162"/>
      <c r="Y44" s="162"/>
      <c r="Z44" s="162"/>
      <c r="AA44" s="162"/>
      <c r="AB44" s="162"/>
      <c r="AC44" s="162"/>
      <c r="AD44" s="162"/>
      <c r="AE44" s="162"/>
      <c r="AF44" s="162"/>
      <c r="AG44" s="162"/>
      <c r="AH44" s="162"/>
      <c r="AI44" s="162"/>
      <c r="AJ44" s="258"/>
      <c r="AK44" s="162"/>
      <c r="AL44" s="227"/>
      <c r="AM44" s="227"/>
      <c r="AN44" s="161"/>
    </row>
    <row r="45" spans="1:43" ht="18" customHeight="1">
      <c r="A45" s="574" t="s">
        <v>427</v>
      </c>
      <c r="B45" s="574"/>
      <c r="C45" s="641" t="e">
        <f>ROUNDDOWN(IF(AL38&lt;=60,1,1+ROUNDUP((AL38-60)/40,0)),1)</f>
        <v>#DIV/0!</v>
      </c>
      <c r="D45" s="641"/>
      <c r="E45" s="641" t="e">
        <f>ROUNDDOWN(AL39/6+AL40/10,1)</f>
        <v>#DIV/0!</v>
      </c>
      <c r="F45" s="641"/>
      <c r="G45" s="641"/>
      <c r="H45" s="641"/>
      <c r="I45" s="257"/>
      <c r="J45" s="257"/>
      <c r="K45" s="257"/>
      <c r="L45" s="257"/>
      <c r="M45" s="257"/>
      <c r="N45" s="257"/>
      <c r="O45" s="257"/>
      <c r="P45" s="257"/>
      <c r="Q45" s="257"/>
      <c r="R45" s="257"/>
      <c r="S45" s="257"/>
      <c r="T45" s="257"/>
      <c r="U45" s="257"/>
      <c r="W45" s="227"/>
      <c r="X45" s="162"/>
      <c r="Y45" s="162"/>
      <c r="Z45" s="162"/>
      <c r="AA45" s="162"/>
      <c r="AB45" s="162"/>
      <c r="AC45" s="162"/>
      <c r="AD45" s="162"/>
      <c r="AE45" s="162"/>
      <c r="AF45" s="162"/>
      <c r="AG45" s="162"/>
      <c r="AH45" s="162"/>
      <c r="AI45" s="162"/>
      <c r="AJ45" s="258"/>
      <c r="AK45" s="162"/>
      <c r="AL45" s="227"/>
      <c r="AM45" s="227"/>
      <c r="AN45" s="161"/>
    </row>
    <row r="46" spans="1:43" ht="5.0999999999999996" customHeight="1">
      <c r="A46" s="250"/>
      <c r="B46" s="250"/>
      <c r="C46" s="250"/>
      <c r="D46" s="250"/>
      <c r="E46" s="250"/>
      <c r="F46" s="250"/>
      <c r="G46" s="250"/>
      <c r="H46" s="250"/>
      <c r="I46" s="250"/>
      <c r="J46" s="162"/>
      <c r="K46" s="162"/>
      <c r="L46" s="162"/>
      <c r="M46" s="258"/>
      <c r="N46" s="162"/>
      <c r="O46" s="162"/>
      <c r="P46" s="162"/>
      <c r="Q46" s="257"/>
      <c r="W46" s="227"/>
      <c r="X46" s="162"/>
      <c r="Y46" s="162"/>
      <c r="Z46" s="162"/>
      <c r="AA46" s="162"/>
      <c r="AB46" s="162"/>
      <c r="AC46" s="162"/>
      <c r="AD46" s="162"/>
      <c r="AE46" s="162"/>
      <c r="AF46" s="162"/>
      <c r="AG46" s="162"/>
      <c r="AH46" s="162"/>
      <c r="AI46" s="162"/>
      <c r="AJ46" s="258"/>
      <c r="AK46" s="162"/>
      <c r="AL46" s="227"/>
      <c r="AM46" s="227"/>
      <c r="AN46" s="161"/>
    </row>
    <row r="47" spans="1:43" ht="21" customHeight="1">
      <c r="A47" s="218" t="s">
        <v>443</v>
      </c>
      <c r="B47" s="221"/>
      <c r="C47" s="222"/>
      <c r="D47" s="222"/>
      <c r="E47" s="222"/>
      <c r="F47" s="222"/>
      <c r="G47" s="161"/>
      <c r="H47" s="161"/>
      <c r="I47" s="161"/>
      <c r="J47" s="161"/>
      <c r="K47" s="161"/>
      <c r="L47" s="161"/>
      <c r="M47" s="161"/>
      <c r="N47" s="161"/>
      <c r="O47" s="161"/>
      <c r="P47" s="161"/>
      <c r="Q47" s="161"/>
      <c r="R47" s="161"/>
      <c r="S47" s="161"/>
      <c r="T47" s="161"/>
      <c r="U47" s="161"/>
      <c r="V47" s="161"/>
      <c r="W47" s="161"/>
      <c r="X47" s="161"/>
      <c r="Y47" s="161"/>
      <c r="Z47" s="161"/>
      <c r="AA47" s="161"/>
      <c r="AB47" s="161"/>
      <c r="AC47" s="161"/>
      <c r="AD47" s="161"/>
      <c r="AE47" s="161"/>
      <c r="AF47" s="161"/>
      <c r="AG47" s="161"/>
      <c r="AH47" s="161"/>
      <c r="AI47" s="161"/>
      <c r="AJ47" s="161"/>
      <c r="AK47" s="161"/>
      <c r="AL47" s="222"/>
      <c r="AM47" s="222"/>
      <c r="AN47" s="161"/>
    </row>
    <row r="48" spans="1:43" ht="24.95" customHeight="1">
      <c r="A48" s="161"/>
      <c r="B48" s="227"/>
      <c r="C48" s="593" t="e">
        <f>IF(VLOOKUP($AK$1,#REF!,C53,FALSE)=0,"-",VLOOKUP($AK$1,#REF!,C53,FALSE))</f>
        <v>#REF!</v>
      </c>
      <c r="D48" s="594"/>
      <c r="E48" s="595" t="e">
        <f>IF(VLOOKUP($AK$1,#REF!,E53,FALSE)=0,"-",VLOOKUP($AK$1,#REF!,E53,FALSE))</f>
        <v>#REF!</v>
      </c>
      <c r="F48" s="595"/>
      <c r="G48" s="595"/>
      <c r="H48" s="595"/>
      <c r="I48" s="593" t="e">
        <f>IF(VLOOKUP($AK$1,#REF!,I53,FALSE)=0,"-",VLOOKUP($AK$1,#REF!,I53,FALSE))</f>
        <v>#REF!</v>
      </c>
      <c r="J48" s="594"/>
      <c r="K48" s="594"/>
      <c r="L48" s="594"/>
      <c r="M48" s="594"/>
      <c r="N48" s="596"/>
      <c r="O48" s="593" t="e">
        <f>IF(VLOOKUP($AK$1,#REF!,O53,FALSE)=0,"-",VLOOKUP($AK$1,#REF!,O53,FALSE))</f>
        <v>#REF!</v>
      </c>
      <c r="P48" s="594"/>
      <c r="Q48" s="594"/>
      <c r="R48" s="594"/>
      <c r="S48" s="594"/>
      <c r="T48" s="596"/>
      <c r="U48" s="593" t="e">
        <f>IF(VLOOKUP($AK$1,#REF!,U53,FALSE)=0,"-",VLOOKUP($AK$1,#REF!,U53,FALSE))</f>
        <v>#REF!</v>
      </c>
      <c r="V48" s="594"/>
      <c r="W48" s="594"/>
      <c r="X48" s="594"/>
      <c r="Y48" s="594"/>
      <c r="Z48" s="596"/>
      <c r="AA48" s="593" t="e">
        <f>IF(VLOOKUP($AK$1,#REF!,AA53,FALSE)=0,"-",VLOOKUP($AK$1,#REF!,AA53,FALSE))</f>
        <v>#REF!</v>
      </c>
      <c r="AB48" s="594"/>
      <c r="AC48" s="594"/>
      <c r="AD48" s="594"/>
      <c r="AE48" s="594"/>
      <c r="AF48" s="596"/>
      <c r="AG48" s="595" t="e">
        <f>IF(VLOOKUP($AK$1,#REF!,AG53,FALSE)=0,"-",VLOOKUP($AK$1,#REF!,AG53,FALSE))</f>
        <v>#REF!</v>
      </c>
      <c r="AH48" s="595"/>
      <c r="AI48" s="595"/>
      <c r="AJ48" s="595"/>
      <c r="AK48" s="595"/>
      <c r="AL48" s="595" t="e">
        <f>IF(VLOOKUP($AK$1,#REF!,AL53,FALSE)=0,"-",VLOOKUP($AK$1,#REF!,AL53,FALSE))</f>
        <v>#REF!</v>
      </c>
      <c r="AM48" s="595"/>
      <c r="AN48" s="161"/>
    </row>
    <row r="49" spans="1:40" ht="18" customHeight="1">
      <c r="A49" s="161"/>
      <c r="B49" s="227"/>
      <c r="C49" s="272" t="s">
        <v>445</v>
      </c>
      <c r="D49" s="272" t="s">
        <v>447</v>
      </c>
      <c r="E49" s="273" t="s">
        <v>445</v>
      </c>
      <c r="F49" s="598" t="s">
        <v>447</v>
      </c>
      <c r="G49" s="598"/>
      <c r="H49" s="598"/>
      <c r="I49" s="590" t="s">
        <v>445</v>
      </c>
      <c r="J49" s="591"/>
      <c r="K49" s="592"/>
      <c r="L49" s="590" t="s">
        <v>447</v>
      </c>
      <c r="M49" s="591"/>
      <c r="N49" s="592"/>
      <c r="O49" s="590" t="s">
        <v>445</v>
      </c>
      <c r="P49" s="591"/>
      <c r="Q49" s="592"/>
      <c r="R49" s="590" t="s">
        <v>447</v>
      </c>
      <c r="S49" s="591"/>
      <c r="T49" s="592"/>
      <c r="U49" s="590" t="s">
        <v>445</v>
      </c>
      <c r="V49" s="591"/>
      <c r="W49" s="592"/>
      <c r="X49" s="590" t="s">
        <v>447</v>
      </c>
      <c r="Y49" s="591"/>
      <c r="Z49" s="592"/>
      <c r="AA49" s="590" t="s">
        <v>445</v>
      </c>
      <c r="AB49" s="591"/>
      <c r="AC49" s="592"/>
      <c r="AD49" s="590" t="s">
        <v>447</v>
      </c>
      <c r="AE49" s="591"/>
      <c r="AF49" s="592"/>
      <c r="AG49" s="590" t="s">
        <v>445</v>
      </c>
      <c r="AH49" s="591"/>
      <c r="AI49" s="592"/>
      <c r="AJ49" s="590" t="s">
        <v>447</v>
      </c>
      <c r="AK49" s="592"/>
      <c r="AL49" s="273" t="s">
        <v>444</v>
      </c>
      <c r="AM49" s="273" t="s">
        <v>446</v>
      </c>
      <c r="AN49" s="161"/>
    </row>
    <row r="50" spans="1:40" ht="18" customHeight="1">
      <c r="A50" s="161"/>
      <c r="B50" s="229" t="s">
        <v>448</v>
      </c>
      <c r="C50" s="273">
        <f>COUNTIFS($B$11:$B$30,C$48,$C$11:$C$30,"A",$E$11:$E$30,"*")</f>
        <v>0</v>
      </c>
      <c r="D50" s="273">
        <f>COUNTIFS($B$11:$B$30,C$48,$C$11:$C$30,"B",$E$11:$E$30,"*")</f>
        <v>0</v>
      </c>
      <c r="E50" s="273">
        <f>COUNTIFS($B$11:$B$30,E$48,$C$11:$C$30,"A",$E$11:$E$30,"*")</f>
        <v>0</v>
      </c>
      <c r="F50" s="590">
        <f>COUNTIFS($B$11:$B$30,E$48,$C$11:$C$30,"B",$E$11:$E$30,"*")</f>
        <v>0</v>
      </c>
      <c r="G50" s="591"/>
      <c r="H50" s="592"/>
      <c r="I50" s="590">
        <f>COUNTIFS($B$11:$B$30,I$48,$C$11:$C$30,"A",$E$11:$E$30,"*")</f>
        <v>0</v>
      </c>
      <c r="J50" s="591"/>
      <c r="K50" s="592"/>
      <c r="L50" s="590">
        <f>COUNTIFS($B$11:$B$30,I$48,$C$11:$C$30,"B",$E$11:$E$30,"*")</f>
        <v>0</v>
      </c>
      <c r="M50" s="591"/>
      <c r="N50" s="592"/>
      <c r="O50" s="590">
        <f>COUNTIFS($B$11:$B$30,O$48,$C$11:$C$30,"A",$E$11:$E$30,"*")</f>
        <v>0</v>
      </c>
      <c r="P50" s="591"/>
      <c r="Q50" s="592"/>
      <c r="R50" s="590">
        <f>COUNTIFS($B$11:$B$30,O$48,$C$11:$C$30,"B",$E$11:$E$30,"*")</f>
        <v>0</v>
      </c>
      <c r="S50" s="591"/>
      <c r="T50" s="592"/>
      <c r="U50" s="590">
        <f>COUNTIFS($B$11:$B$30,U$48,$C$11:$C$30,"A",$E$11:$E$30,"*")</f>
        <v>0</v>
      </c>
      <c r="V50" s="591"/>
      <c r="W50" s="592"/>
      <c r="X50" s="590">
        <f>COUNTIFS($B$11:$B$30,U$48,$C$11:$C$30,"B",$E$11:$E$30,"*")</f>
        <v>0</v>
      </c>
      <c r="Y50" s="591"/>
      <c r="Z50" s="592"/>
      <c r="AA50" s="590">
        <f>COUNTIFS($B$11:$B$30,AA$48,$C$11:$C$30,"A",$E$11:$E$30,"*")</f>
        <v>0</v>
      </c>
      <c r="AB50" s="591"/>
      <c r="AC50" s="592"/>
      <c r="AD50" s="590">
        <f>COUNTIFS($B$11:$B$30,AA$48,$C$11:$C$30,"B",$E$11:$E$30,"*")</f>
        <v>0</v>
      </c>
      <c r="AE50" s="591"/>
      <c r="AF50" s="592"/>
      <c r="AG50" s="590">
        <f>COUNTIFS($B$11:$B$30,AG$48,$C$11:$C$30,"A",$E$11:$E$30,"*")</f>
        <v>0</v>
      </c>
      <c r="AH50" s="591"/>
      <c r="AI50" s="592"/>
      <c r="AJ50" s="590">
        <f>COUNTIFS($B$11:$B$30,AG$48,$C$11:$C$30,"B",$E$11:$E$30,"*")</f>
        <v>0</v>
      </c>
      <c r="AK50" s="592"/>
      <c r="AL50" s="273">
        <f>COUNTIFS($B$11:$B$30,AL$48,$C$11:$C$30,"A",$E$11:$E$30,"*")</f>
        <v>0</v>
      </c>
      <c r="AM50" s="273">
        <f>COUNTIFS($B$11:$B$30,AL$48,$C$11:$C$30,"B",$E$11:$E$30,"*")</f>
        <v>0</v>
      </c>
      <c r="AN50" s="161"/>
    </row>
    <row r="51" spans="1:40" ht="18" customHeight="1">
      <c r="A51" s="161"/>
      <c r="B51" s="230" t="s">
        <v>449</v>
      </c>
      <c r="C51" s="273">
        <f>COUNTIFS($B$11:$B$30,C$48,$C$11:$C$30,"C",$E$11:$E$30,"*")</f>
        <v>0</v>
      </c>
      <c r="D51" s="273">
        <f>COUNTIFS($B$11:$B$30,C$48,$C$11:$C$30,"D",$E$11:$E$30,"*")</f>
        <v>0</v>
      </c>
      <c r="E51" s="273">
        <f>COUNTIFS($B$11:$B$30,E$48,$C$11:$C$30,"C",$E$11:$E$30,"*")</f>
        <v>0</v>
      </c>
      <c r="F51" s="590">
        <f>COUNTIFS($B$11:$B$30,E$48,$C$11:$C$30,"D",$E$11:$E$30,"*")</f>
        <v>0</v>
      </c>
      <c r="G51" s="591"/>
      <c r="H51" s="592"/>
      <c r="I51" s="590">
        <f>COUNTIFS($B$11:$B$30,I$48,$C$11:$C$30,"C",$E$11:$E$30,"*")</f>
        <v>0</v>
      </c>
      <c r="J51" s="591"/>
      <c r="K51" s="592"/>
      <c r="L51" s="590">
        <f>COUNTIFS($B$11:$B$30,I$48,$C$11:$C$30,"D",$E$11:$E$30,"*")</f>
        <v>0</v>
      </c>
      <c r="M51" s="591"/>
      <c r="N51" s="592"/>
      <c r="O51" s="590">
        <f>COUNTIFS($B$11:$B$30,O$48,$C$11:$C$30,"C",$E$11:$E$30,"*")</f>
        <v>0</v>
      </c>
      <c r="P51" s="591"/>
      <c r="Q51" s="592"/>
      <c r="R51" s="590">
        <f>COUNTIFS($B$11:$B$30,O$48,$C$11:$C$30,"D",$E$11:$E$30,"*")</f>
        <v>0</v>
      </c>
      <c r="S51" s="591"/>
      <c r="T51" s="592"/>
      <c r="U51" s="590">
        <f>COUNTIFS($B$11:$B$30,U$48,$C$11:$C$30,"C",$E$11:$E$30,"*")</f>
        <v>0</v>
      </c>
      <c r="V51" s="591"/>
      <c r="W51" s="592"/>
      <c r="X51" s="590">
        <f>COUNTIFS($B$11:$B$30,U$48,$C$11:$C$30,"D",$E$11:$E$30,"*")</f>
        <v>0</v>
      </c>
      <c r="Y51" s="591"/>
      <c r="Z51" s="592"/>
      <c r="AA51" s="590">
        <f>COUNTIFS($B$11:$B$30,AA$48,$C$11:$C$30,"C",$E$11:$E$30,"*")</f>
        <v>0</v>
      </c>
      <c r="AB51" s="591"/>
      <c r="AC51" s="592"/>
      <c r="AD51" s="590">
        <f>COUNTIFS($B$11:$B$30,AA$48,$C$11:$C$30,"D",$E$11:$E$30,"*")</f>
        <v>0</v>
      </c>
      <c r="AE51" s="591"/>
      <c r="AF51" s="592"/>
      <c r="AG51" s="590">
        <f>COUNTIFS($B$11:$B$30,AG$48,$C$11:$C$30,"C",$E$11:$E$30,"*")</f>
        <v>0</v>
      </c>
      <c r="AH51" s="591"/>
      <c r="AI51" s="592"/>
      <c r="AJ51" s="590">
        <f>COUNTIFS($B$11:$B$30,AG$48,$C$11:$C$30,"D",$E$11:$E$30,"*")</f>
        <v>0</v>
      </c>
      <c r="AK51" s="592"/>
      <c r="AL51" s="273">
        <f>COUNTIFS($B$11:$B$30,AL$48,$C$11:$C$30,"C",$E$11:$E$30,"*")</f>
        <v>0</v>
      </c>
      <c r="AM51" s="273">
        <f>COUNTIFS($B$11:$B$30,AL$48,$C$11:$C$30,"D",$E$11:$E$30,"*")</f>
        <v>0</v>
      </c>
      <c r="AN51" s="161"/>
    </row>
    <row r="52" spans="1:40" ht="24.95" customHeight="1">
      <c r="A52" s="161"/>
      <c r="B52" s="230" t="s">
        <v>450</v>
      </c>
      <c r="C52" s="593" t="str">
        <f>IF($AK$3="４週",SUMIFS($AK$11:$AK$30,$B$11:$B$30,C48)/4/$AH$5,IF($AK$3="歴月",SUMIFS($AK$11:$AK$30,$B$11:$B$30,C48)/$AL$5,"記載する期間を選択してください"))</f>
        <v>記載する期間を選択してください</v>
      </c>
      <c r="D52" s="596"/>
      <c r="E52" s="593" t="str">
        <f>IF($AK$3="４週",SUMIFS($AK$11:$AK$30,$B$11:$B$30,E48)/4/$AH$5,IF($AK$3="歴月",SUMIFS($AK$11:$AK$30,$B$11:$B$30,E48)/$AL$5,"記載する期間を選択してください"))</f>
        <v>記載する期間を選択してください</v>
      </c>
      <c r="F52" s="594"/>
      <c r="G52" s="594"/>
      <c r="H52" s="596"/>
      <c r="I52" s="593" t="str">
        <f>IF($AK$3="４週",SUMIFS($AK$11:$AK$30,$B$11:$B$30,I48)/4/$AH$5,IF($AK$3="歴月",SUMIFS($AK$11:$AK$30,$B$11:$B$30,I48)/$AL$5,"記載する期間を選択してください"))</f>
        <v>記載する期間を選択してください</v>
      </c>
      <c r="J52" s="594"/>
      <c r="K52" s="594"/>
      <c r="L52" s="594"/>
      <c r="M52" s="594"/>
      <c r="N52" s="596"/>
      <c r="O52" s="593" t="str">
        <f>IF($AK$3="４週",SUMIFS($AK$11:$AK$30,$B$11:$B$30,O48)/4/$AH$5,IF($AK$3="歴月",SUMIFS($AK$11:$AK$30,$B$11:$B$30,O48)/$AL$5,"記載する期間を選択してください"))</f>
        <v>記載する期間を選択してください</v>
      </c>
      <c r="P52" s="594"/>
      <c r="Q52" s="594"/>
      <c r="R52" s="594"/>
      <c r="S52" s="594"/>
      <c r="T52" s="596"/>
      <c r="U52" s="593" t="str">
        <f>IF($AK$3="４週",SUMIFS($AK$11:$AK$30,$B$11:$B$30,U48)/4/$AH$5,IF($AK$3="歴月",SUMIFS($AK$11:$AK$30,$B$11:$B$30,U48)/$AL$5,"記載する期間を選択してください"))</f>
        <v>記載する期間を選択してください</v>
      </c>
      <c r="V52" s="594"/>
      <c r="W52" s="594"/>
      <c r="X52" s="594"/>
      <c r="Y52" s="594"/>
      <c r="Z52" s="596"/>
      <c r="AA52" s="593" t="str">
        <f>IF($AK$3="４週",SUMIFS($AK$11:$AK$30,$B$11:$B$30,AA48)/4/$AH$5,IF($AK$3="歴月",SUMIFS($AK$11:$AK$30,$B$11:$B$30,AA48)/$AL$5,"記載する期間を選択してください"))</f>
        <v>記載する期間を選択してください</v>
      </c>
      <c r="AB52" s="594"/>
      <c r="AC52" s="594"/>
      <c r="AD52" s="594"/>
      <c r="AE52" s="594"/>
      <c r="AF52" s="596"/>
      <c r="AG52" s="593" t="str">
        <f>IF($AK$3="４週",SUMIFS($AK$11:$AK$30,$B$11:$B$30,AG48)/4/$AH$5,IF($AK$3="歴月",SUMIFS($AK$11:$AK$30,$B$11:$B$30,AG48)/$AL$5,"記載する期間を選択してください"))</f>
        <v>記載する期間を選択してください</v>
      </c>
      <c r="AH52" s="594"/>
      <c r="AI52" s="594"/>
      <c r="AJ52" s="594"/>
      <c r="AK52" s="596"/>
      <c r="AL52" s="593" t="str">
        <f>IF($AK$3="４週",SUMIFS($AK$11:$AK$30,$B$11:$B$30,AL48)/4/$AH$5,IF($AK$3="歴月",SUMIFS($AK$11:$AK$30,$B$11:$B$30,AL48)/$AL$5,"記載する期間を選択してください"))</f>
        <v>記載する期間を選択してください</v>
      </c>
      <c r="AM52" s="596"/>
      <c r="AN52" s="161"/>
    </row>
    <row r="53" spans="1:40" ht="5.0999999999999996" customHeight="1">
      <c r="A53" s="161"/>
      <c r="B53" s="221"/>
      <c r="C53" s="247">
        <v>2</v>
      </c>
      <c r="D53" s="247"/>
      <c r="E53" s="247">
        <v>3</v>
      </c>
      <c r="F53" s="247"/>
      <c r="G53" s="247"/>
      <c r="H53" s="247"/>
      <c r="I53" s="247">
        <v>4</v>
      </c>
      <c r="J53" s="247"/>
      <c r="K53" s="247"/>
      <c r="L53" s="247"/>
      <c r="M53" s="247"/>
      <c r="N53" s="247"/>
      <c r="O53" s="247">
        <v>5</v>
      </c>
      <c r="P53" s="247"/>
      <c r="Q53" s="247"/>
      <c r="R53" s="247"/>
      <c r="S53" s="247"/>
      <c r="T53" s="247"/>
      <c r="U53" s="247">
        <v>6</v>
      </c>
      <c r="V53" s="247"/>
      <c r="W53" s="247"/>
      <c r="X53" s="247"/>
      <c r="Y53" s="247"/>
      <c r="Z53" s="247"/>
      <c r="AA53" s="247">
        <v>7</v>
      </c>
      <c r="AB53" s="247"/>
      <c r="AC53" s="247"/>
      <c r="AD53" s="247"/>
      <c r="AE53" s="247"/>
      <c r="AF53" s="247"/>
      <c r="AG53" s="247">
        <v>8</v>
      </c>
      <c r="AH53" s="247"/>
      <c r="AI53" s="247"/>
      <c r="AJ53" s="247"/>
      <c r="AK53" s="247"/>
      <c r="AL53" s="247">
        <v>9</v>
      </c>
      <c r="AM53" s="276"/>
      <c r="AN53" s="161"/>
    </row>
    <row r="54" spans="1:40" ht="15" customHeight="1">
      <c r="A54" s="162" t="s">
        <v>374</v>
      </c>
      <c r="B54" s="244"/>
      <c r="C54" s="245"/>
      <c r="D54" s="245"/>
      <c r="E54" s="245"/>
      <c r="F54" s="246"/>
      <c r="G54" s="245"/>
      <c r="H54" s="247"/>
      <c r="I54" s="247"/>
      <c r="J54" s="247"/>
      <c r="K54" s="247"/>
      <c r="L54" s="247"/>
      <c r="M54" s="247"/>
      <c r="N54" s="247"/>
      <c r="O54" s="247"/>
      <c r="P54" s="247"/>
      <c r="Q54" s="247"/>
      <c r="R54" s="247">
        <v>6</v>
      </c>
      <c r="S54" s="247"/>
      <c r="T54" s="247"/>
      <c r="U54" s="247"/>
      <c r="V54" s="247"/>
      <c r="W54" s="247"/>
      <c r="X54" s="247">
        <v>7</v>
      </c>
      <c r="Y54" s="247"/>
      <c r="Z54" s="247"/>
      <c r="AA54" s="247"/>
      <c r="AB54" s="247"/>
      <c r="AC54" s="247"/>
      <c r="AD54" s="247">
        <v>8</v>
      </c>
      <c r="AE54" s="247"/>
      <c r="AF54" s="247"/>
      <c r="AG54" s="248"/>
      <c r="AH54" s="248"/>
      <c r="AI54" s="248"/>
      <c r="AJ54" s="248">
        <v>9</v>
      </c>
      <c r="AK54" s="249"/>
      <c r="AL54" s="249"/>
      <c r="AM54" s="161"/>
    </row>
    <row r="55" spans="1:40" s="162" customFormat="1" ht="15" customHeight="1">
      <c r="A55" s="162" t="s">
        <v>375</v>
      </c>
      <c r="B55" s="250"/>
      <c r="C55" s="250"/>
      <c r="D55" s="250"/>
      <c r="E55" s="250"/>
      <c r="F55" s="250"/>
      <c r="G55" s="250"/>
      <c r="H55" s="218"/>
      <c r="I55" s="218"/>
      <c r="J55" s="218"/>
      <c r="K55" s="218"/>
      <c r="L55" s="218"/>
      <c r="M55" s="218"/>
      <c r="N55" s="218"/>
      <c r="O55" s="218"/>
      <c r="P55" s="218"/>
      <c r="Q55" s="218"/>
      <c r="R55" s="218"/>
      <c r="S55" s="218"/>
      <c r="T55" s="218"/>
      <c r="U55" s="218"/>
      <c r="V55" s="218"/>
      <c r="W55" s="218"/>
      <c r="X55" s="218"/>
      <c r="Y55" s="218"/>
      <c r="Z55" s="218"/>
      <c r="AA55" s="218"/>
      <c r="AB55" s="218"/>
      <c r="AC55" s="218"/>
      <c r="AD55" s="218"/>
      <c r="AE55" s="218"/>
      <c r="AF55" s="218"/>
      <c r="AG55" s="218"/>
      <c r="AH55" s="218"/>
      <c r="AI55" s="218"/>
      <c r="AJ55" s="218"/>
      <c r="AK55" s="218"/>
      <c r="AL55" s="218"/>
      <c r="AM55" s="218"/>
    </row>
    <row r="56" spans="1:40" s="162" customFormat="1" ht="15" customHeight="1">
      <c r="A56" s="162" t="s">
        <v>376</v>
      </c>
      <c r="B56" s="250"/>
      <c r="C56" s="250"/>
      <c r="D56" s="250"/>
      <c r="E56" s="250"/>
      <c r="F56" s="250"/>
      <c r="G56" s="250"/>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row>
    <row r="57" spans="1:40" s="162" customFormat="1" ht="15" customHeight="1">
      <c r="A57" s="162" t="s">
        <v>377</v>
      </c>
      <c r="B57" s="250"/>
      <c r="C57" s="250"/>
      <c r="D57" s="250"/>
      <c r="E57" s="250"/>
      <c r="F57" s="250"/>
      <c r="G57" s="250"/>
      <c r="H57" s="218"/>
      <c r="I57" s="218"/>
      <c r="J57" s="218"/>
      <c r="K57" s="218"/>
      <c r="L57" s="218"/>
      <c r="M57" s="218"/>
      <c r="N57" s="218"/>
      <c r="O57" s="218"/>
      <c r="P57" s="218"/>
      <c r="Q57" s="218"/>
      <c r="R57" s="218"/>
      <c r="S57" s="218"/>
      <c r="T57" s="218"/>
      <c r="U57" s="218"/>
      <c r="V57" s="218"/>
      <c r="W57" s="218"/>
      <c r="X57" s="218"/>
      <c r="Y57" s="218"/>
      <c r="Z57" s="218"/>
      <c r="AA57" s="218"/>
      <c r="AB57" s="218"/>
      <c r="AC57" s="218"/>
      <c r="AD57" s="218"/>
      <c r="AE57" s="218"/>
      <c r="AF57" s="218"/>
      <c r="AG57" s="218"/>
      <c r="AH57" s="218"/>
      <c r="AI57" s="218"/>
      <c r="AJ57" s="218"/>
      <c r="AK57" s="218"/>
      <c r="AL57" s="218"/>
      <c r="AM57" s="218"/>
    </row>
    <row r="58" spans="1:40" s="162" customFormat="1" ht="15" customHeight="1">
      <c r="A58" s="162" t="s">
        <v>378</v>
      </c>
      <c r="B58" s="250"/>
      <c r="C58" s="250"/>
      <c r="D58" s="250"/>
      <c r="E58" s="250"/>
      <c r="F58" s="250"/>
      <c r="G58" s="250"/>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row>
    <row r="59" spans="1:40" ht="15" customHeight="1">
      <c r="A59" s="162" t="s">
        <v>379</v>
      </c>
      <c r="B59" s="163"/>
      <c r="C59" s="162"/>
      <c r="D59" s="162"/>
      <c r="E59" s="162"/>
      <c r="F59" s="162"/>
      <c r="G59" s="162"/>
    </row>
    <row r="60" spans="1:40" ht="15" customHeight="1">
      <c r="A60" s="162" t="s">
        <v>380</v>
      </c>
      <c r="B60" s="163"/>
      <c r="C60" s="162"/>
      <c r="D60" s="162"/>
      <c r="E60" s="162"/>
      <c r="F60" s="162"/>
      <c r="G60" s="162"/>
    </row>
    <row r="61" spans="1:40" ht="15" customHeight="1">
      <c r="A61" s="162"/>
      <c r="B61" s="229" t="s">
        <v>381</v>
      </c>
      <c r="C61" s="573" t="s">
        <v>382</v>
      </c>
      <c r="D61" s="573"/>
      <c r="E61" s="573"/>
      <c r="F61" s="162"/>
      <c r="G61" s="162"/>
    </row>
    <row r="62" spans="1:40" ht="15" customHeight="1">
      <c r="A62" s="162"/>
      <c r="B62" s="251" t="s">
        <v>383</v>
      </c>
      <c r="C62" s="567" t="s">
        <v>384</v>
      </c>
      <c r="D62" s="567"/>
      <c r="E62" s="567"/>
      <c r="F62" s="162"/>
      <c r="G62" s="162"/>
    </row>
    <row r="63" spans="1:40" ht="15" customHeight="1">
      <c r="A63" s="162"/>
      <c r="B63" s="251" t="s">
        <v>385</v>
      </c>
      <c r="C63" s="567" t="s">
        <v>386</v>
      </c>
      <c r="D63" s="567"/>
      <c r="E63" s="567"/>
      <c r="F63" s="162"/>
      <c r="G63" s="162"/>
    </row>
    <row r="64" spans="1:40" ht="15" customHeight="1">
      <c r="A64" s="162"/>
      <c r="B64" s="251" t="s">
        <v>387</v>
      </c>
      <c r="C64" s="567" t="s">
        <v>388</v>
      </c>
      <c r="D64" s="567"/>
      <c r="E64" s="567"/>
      <c r="F64" s="162"/>
      <c r="G64" s="162"/>
    </row>
    <row r="65" spans="1:7" ht="15" customHeight="1">
      <c r="A65" s="162"/>
      <c r="B65" s="251" t="s">
        <v>389</v>
      </c>
      <c r="C65" s="567" t="s">
        <v>390</v>
      </c>
      <c r="D65" s="567"/>
      <c r="E65" s="567"/>
      <c r="F65" s="162"/>
      <c r="G65" s="162"/>
    </row>
    <row r="66" spans="1:7" ht="15" customHeight="1">
      <c r="A66" s="162"/>
      <c r="B66" s="162" t="s">
        <v>391</v>
      </c>
      <c r="C66" s="162"/>
      <c r="D66" s="162"/>
      <c r="E66" s="162"/>
      <c r="F66" s="162"/>
      <c r="G66" s="162"/>
    </row>
    <row r="67" spans="1:7" ht="15" customHeight="1">
      <c r="A67" s="162"/>
      <c r="B67" s="162" t="s">
        <v>392</v>
      </c>
      <c r="C67" s="162"/>
      <c r="D67" s="162"/>
      <c r="E67" s="162"/>
      <c r="F67" s="162"/>
      <c r="G67" s="162"/>
    </row>
    <row r="68" spans="1:7" ht="15" customHeight="1">
      <c r="A68" s="162"/>
      <c r="B68" s="162" t="s">
        <v>393</v>
      </c>
      <c r="C68" s="162"/>
      <c r="D68" s="162"/>
      <c r="E68" s="162"/>
      <c r="F68" s="162"/>
      <c r="G68" s="162"/>
    </row>
    <row r="69" spans="1:7" ht="15" customHeight="1">
      <c r="A69" s="162" t="s">
        <v>394</v>
      </c>
      <c r="B69" s="163"/>
      <c r="C69" s="162"/>
      <c r="D69" s="162"/>
      <c r="E69" s="162"/>
      <c r="F69" s="162"/>
      <c r="G69" s="162"/>
    </row>
    <row r="70" spans="1:7" ht="15" customHeight="1">
      <c r="A70" s="162" t="s">
        <v>495</v>
      </c>
      <c r="B70" s="163"/>
      <c r="C70" s="162"/>
      <c r="D70" s="162"/>
      <c r="E70" s="162"/>
      <c r="F70" s="162"/>
      <c r="G70" s="162"/>
    </row>
    <row r="71" spans="1:7" ht="15" customHeight="1">
      <c r="A71" s="162" t="s">
        <v>396</v>
      </c>
      <c r="B71" s="163"/>
      <c r="C71" s="162"/>
      <c r="D71" s="162"/>
      <c r="E71" s="162"/>
      <c r="F71" s="162"/>
      <c r="G71" s="162"/>
    </row>
    <row r="72" spans="1:7" ht="15" customHeight="1">
      <c r="A72" s="162" t="s">
        <v>397</v>
      </c>
      <c r="B72" s="163"/>
      <c r="C72" s="162"/>
      <c r="D72" s="162"/>
      <c r="E72" s="162"/>
      <c r="F72" s="162"/>
      <c r="G72" s="162"/>
    </row>
    <row r="73" spans="1:7" ht="15" customHeight="1">
      <c r="A73" s="162" t="s">
        <v>398</v>
      </c>
      <c r="B73" s="163"/>
      <c r="C73" s="162"/>
      <c r="D73" s="162"/>
      <c r="E73" s="162"/>
      <c r="F73" s="162"/>
      <c r="G73" s="162"/>
    </row>
    <row r="74" spans="1:7" ht="15" customHeight="1">
      <c r="A74" s="162" t="s">
        <v>399</v>
      </c>
      <c r="B74" s="163"/>
      <c r="C74" s="162"/>
      <c r="D74" s="162"/>
      <c r="E74" s="162"/>
      <c r="F74" s="162"/>
      <c r="G74" s="162"/>
    </row>
    <row r="75" spans="1:7" ht="15" customHeight="1">
      <c r="A75" s="162"/>
      <c r="B75" s="162" t="s">
        <v>400</v>
      </c>
      <c r="C75" s="162"/>
      <c r="D75" s="162"/>
      <c r="E75" s="162"/>
      <c r="F75" s="162"/>
      <c r="G75" s="162"/>
    </row>
    <row r="76" spans="1:7" ht="15" customHeight="1">
      <c r="A76" s="162"/>
      <c r="B76" s="162" t="s">
        <v>401</v>
      </c>
      <c r="C76" s="162"/>
      <c r="D76" s="162"/>
      <c r="E76" s="162"/>
      <c r="F76" s="162"/>
      <c r="G76" s="162"/>
    </row>
    <row r="77" spans="1:7" ht="15" customHeight="1">
      <c r="A77" s="162" t="s">
        <v>402</v>
      </c>
      <c r="B77" s="163"/>
      <c r="C77" s="162"/>
      <c r="D77" s="162"/>
      <c r="E77" s="162"/>
      <c r="F77" s="162"/>
      <c r="G77" s="162"/>
    </row>
    <row r="78" spans="1:7" ht="15" customHeight="1">
      <c r="A78" s="162" t="s">
        <v>403</v>
      </c>
      <c r="B78" s="163"/>
      <c r="C78" s="162"/>
      <c r="D78" s="162"/>
      <c r="E78" s="162"/>
      <c r="F78" s="162"/>
      <c r="G78" s="162"/>
    </row>
    <row r="79" spans="1:7" ht="15" customHeight="1">
      <c r="A79" s="162" t="s">
        <v>404</v>
      </c>
      <c r="B79" s="163"/>
      <c r="C79" s="162"/>
      <c r="D79" s="162"/>
      <c r="E79" s="162"/>
      <c r="F79" s="162"/>
      <c r="G79" s="162"/>
    </row>
    <row r="80" spans="1:7" ht="15" customHeight="1">
      <c r="A80" s="162" t="s">
        <v>405</v>
      </c>
      <c r="B80" s="163"/>
      <c r="C80" s="162"/>
      <c r="D80" s="162"/>
      <c r="E80" s="162"/>
      <c r="F80" s="162"/>
      <c r="G80" s="162"/>
    </row>
    <row r="81" spans="1:7" ht="15" customHeight="1">
      <c r="A81" s="162" t="s">
        <v>406</v>
      </c>
      <c r="B81" s="163"/>
      <c r="C81" s="162"/>
      <c r="D81" s="162"/>
      <c r="E81" s="162"/>
      <c r="F81" s="162"/>
      <c r="G81" s="162"/>
    </row>
    <row r="82" spans="1:7" ht="15" customHeight="1">
      <c r="A82" s="162" t="s">
        <v>407</v>
      </c>
      <c r="B82" s="163"/>
      <c r="C82" s="162"/>
      <c r="D82" s="162"/>
      <c r="E82" s="162"/>
      <c r="F82" s="162"/>
      <c r="G82" s="162"/>
    </row>
    <row r="83" spans="1:7" ht="15" customHeight="1">
      <c r="A83" s="162" t="s">
        <v>408</v>
      </c>
      <c r="B83" s="163"/>
      <c r="C83" s="162"/>
      <c r="D83" s="162"/>
      <c r="E83" s="162"/>
      <c r="F83" s="162"/>
      <c r="G83" s="162"/>
    </row>
    <row r="84" spans="1:7" ht="15" customHeight="1">
      <c r="A84" s="162" t="s">
        <v>409</v>
      </c>
      <c r="B84" s="163"/>
      <c r="C84" s="162"/>
      <c r="D84" s="162"/>
      <c r="E84" s="162"/>
      <c r="F84" s="162"/>
      <c r="G84" s="162"/>
    </row>
  </sheetData>
  <mergeCells count="167">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8:AN28"/>
    <mergeCell ref="AM29:AN29"/>
    <mergeCell ref="AM30:AN30"/>
    <mergeCell ref="A31:E31"/>
    <mergeCell ref="AM31:AN32"/>
    <mergeCell ref="A32:E32"/>
    <mergeCell ref="AM22:AN22"/>
    <mergeCell ref="AM23:AN23"/>
    <mergeCell ref="AM24:AN24"/>
    <mergeCell ref="AM25:AN25"/>
    <mergeCell ref="AM26:AN26"/>
    <mergeCell ref="AM27:AN27"/>
    <mergeCell ref="U37:W37"/>
    <mergeCell ref="X37:Z37"/>
    <mergeCell ref="AA37:AC37"/>
    <mergeCell ref="AD37:AF37"/>
    <mergeCell ref="AG37:AI37"/>
    <mergeCell ref="AJ37:AK37"/>
    <mergeCell ref="A37:C37"/>
    <mergeCell ref="F37:H37"/>
    <mergeCell ref="I37:K37"/>
    <mergeCell ref="L37:N37"/>
    <mergeCell ref="O37:Q37"/>
    <mergeCell ref="R37:T37"/>
    <mergeCell ref="U38:W38"/>
    <mergeCell ref="X38:Z38"/>
    <mergeCell ref="AA38:AC38"/>
    <mergeCell ref="AD38:AF38"/>
    <mergeCell ref="AG38:AI38"/>
    <mergeCell ref="AJ38:AK38"/>
    <mergeCell ref="A38:C38"/>
    <mergeCell ref="F38:H38"/>
    <mergeCell ref="I38:K38"/>
    <mergeCell ref="L38:N38"/>
    <mergeCell ref="O38:Q38"/>
    <mergeCell ref="R38:T38"/>
    <mergeCell ref="U39:W39"/>
    <mergeCell ref="X39:Z39"/>
    <mergeCell ref="AA39:AC39"/>
    <mergeCell ref="AD39:AF39"/>
    <mergeCell ref="AG39:AI39"/>
    <mergeCell ref="AJ39:AK39"/>
    <mergeCell ref="A39:C39"/>
    <mergeCell ref="F39:H39"/>
    <mergeCell ref="I39:K39"/>
    <mergeCell ref="L39:N39"/>
    <mergeCell ref="O39:Q39"/>
    <mergeCell ref="R39:T39"/>
    <mergeCell ref="U40:W40"/>
    <mergeCell ref="X40:Z40"/>
    <mergeCell ref="AA40:AC40"/>
    <mergeCell ref="AD40:AF40"/>
    <mergeCell ref="AG40:AI40"/>
    <mergeCell ref="AJ40:AK40"/>
    <mergeCell ref="A40:C40"/>
    <mergeCell ref="F40:H40"/>
    <mergeCell ref="I40:K40"/>
    <mergeCell ref="L40:N40"/>
    <mergeCell ref="O40:Q40"/>
    <mergeCell ref="R40:T40"/>
    <mergeCell ref="U41:W41"/>
    <mergeCell ref="X41:Z41"/>
    <mergeCell ref="AA41:AC41"/>
    <mergeCell ref="AD41:AF41"/>
    <mergeCell ref="AG41:AI41"/>
    <mergeCell ref="AJ41:AK41"/>
    <mergeCell ref="A41:C41"/>
    <mergeCell ref="F41:H41"/>
    <mergeCell ref="I41:K41"/>
    <mergeCell ref="L41:N41"/>
    <mergeCell ref="O41:Q41"/>
    <mergeCell ref="R41:T41"/>
    <mergeCell ref="C48:D48"/>
    <mergeCell ref="E48:H48"/>
    <mergeCell ref="I48:N48"/>
    <mergeCell ref="O48:T48"/>
    <mergeCell ref="U48:Z48"/>
    <mergeCell ref="AA48:AF48"/>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AG50:AI50"/>
    <mergeCell ref="AJ50:AK50"/>
    <mergeCell ref="F51:H51"/>
    <mergeCell ref="I51:K51"/>
    <mergeCell ref="L51:N51"/>
    <mergeCell ref="O51:Q51"/>
    <mergeCell ref="R51:T51"/>
    <mergeCell ref="U51:W51"/>
    <mergeCell ref="C64:E64"/>
    <mergeCell ref="F50:H50"/>
    <mergeCell ref="I50:K50"/>
    <mergeCell ref="L50:N50"/>
    <mergeCell ref="O50:Q50"/>
    <mergeCell ref="R50:T50"/>
    <mergeCell ref="U50:W50"/>
    <mergeCell ref="X50:Z50"/>
    <mergeCell ref="AA50:AC50"/>
    <mergeCell ref="AD50:AF50"/>
    <mergeCell ref="C65:E65"/>
    <mergeCell ref="AA52:AF52"/>
    <mergeCell ref="AG52:AK52"/>
    <mergeCell ref="AL52:AM52"/>
    <mergeCell ref="C61:E61"/>
    <mergeCell ref="C62:E62"/>
    <mergeCell ref="C63:E63"/>
    <mergeCell ref="X51:Z51"/>
    <mergeCell ref="AA51:AC51"/>
    <mergeCell ref="AD51:AF51"/>
    <mergeCell ref="AG51:AI51"/>
    <mergeCell ref="AJ51:AK51"/>
    <mergeCell ref="C52:D52"/>
    <mergeCell ref="E52:H52"/>
    <mergeCell ref="I52:N52"/>
    <mergeCell ref="O52:T52"/>
    <mergeCell ref="U52:Z52"/>
  </mergeCells>
  <phoneticPr fontId="4"/>
  <dataValidations count="7">
    <dataValidation allowBlank="1" showInputMessage="1" sqref="B11:B12" xr:uid="{939198F2-54A8-4B0A-9FDC-EDE820980564}"/>
    <dataValidation type="list" allowBlank="1" showInputMessage="1" sqref="B13:B30" xr:uid="{740DE439-5265-4FD3-99E8-C80A4BC21E61}">
      <formula1>INDIRECT($AK$1)</formula1>
    </dataValidation>
    <dataValidation type="list" allowBlank="1" showInputMessage="1" showErrorMessage="1" sqref="AK3:AN3" xr:uid="{04E183DA-98CA-4A7D-BA15-2FE5450566E0}">
      <formula1>"４週,歴月"</formula1>
    </dataValidation>
    <dataValidation type="list" allowBlank="1" showInputMessage="1" showErrorMessage="1" sqref="AK4:AN4" xr:uid="{75187F9F-3F48-42EC-90B8-586330CAEB48}">
      <formula1>"予定,実績"</formula1>
    </dataValidation>
    <dataValidation type="list" allowBlank="1" showInputMessage="1" showErrorMessage="1" sqref="C11:C30" xr:uid="{4118A8F7-64B1-4281-A884-5846CAD817A9}">
      <formula1>"A,B,C,D"</formula1>
    </dataValidation>
    <dataValidation operator="greaterThanOrEqual" allowBlank="1" showInputMessage="1" showErrorMessage="1" sqref="I46 I42 AJ38:AJ41 L42 L46 AL38:AL40" xr:uid="{2C7CE2B1-AC5F-4BA6-BA7C-3944593364AF}"/>
    <dataValidation type="whole" operator="greaterThanOrEqual" allowBlank="1" showInputMessage="1" showErrorMessage="1" sqref="D38:F41 L38:L41 I38:I41 O38:O41 AG38:AG41 AD38:AD41 AA38:AA41 X38:X41 U38:U41 R38:R41" xr:uid="{A0A37C11-26E9-4113-879E-08129DD88D72}">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rowBreaks count="1" manualBreakCount="1">
    <brk id="34"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C35"/>
  <sheetViews>
    <sheetView view="pageBreakPreview" zoomScaleNormal="100" zoomScaleSheetLayoutView="100" workbookViewId="0"/>
  </sheetViews>
  <sheetFormatPr defaultColWidth="9" defaultRowHeight="15.95" customHeight="1"/>
  <cols>
    <col min="1" max="27" width="4.625" style="13" customWidth="1"/>
    <col min="28" max="29" width="3.125" style="13" customWidth="1"/>
    <col min="30" max="16384" width="9" style="13"/>
  </cols>
  <sheetData>
    <row r="1" spans="1:29" ht="20.100000000000001" customHeight="1">
      <c r="A1" s="34" t="s">
        <v>8</v>
      </c>
    </row>
    <row r="3" spans="1:29" ht="15.95" customHeight="1">
      <c r="B3" s="34" t="s">
        <v>9</v>
      </c>
    </row>
    <row r="5" spans="1:29" ht="15.95" customHeight="1">
      <c r="B5" s="358" t="s">
        <v>10</v>
      </c>
      <c r="C5" s="359"/>
      <c r="D5" s="359"/>
      <c r="E5" s="360"/>
      <c r="F5" s="355"/>
      <c r="G5" s="356"/>
      <c r="H5" s="356"/>
      <c r="I5" s="356"/>
      <c r="J5" s="356"/>
      <c r="K5" s="356"/>
      <c r="L5" s="356"/>
      <c r="M5" s="356"/>
      <c r="N5" s="356"/>
      <c r="O5" s="357"/>
    </row>
    <row r="7" spans="1:29" ht="15.95" customHeight="1">
      <c r="A7" s="35"/>
      <c r="B7" s="36"/>
      <c r="C7" s="36"/>
      <c r="D7" s="36"/>
      <c r="E7" s="36"/>
      <c r="F7" s="36"/>
      <c r="G7" s="36"/>
      <c r="H7" s="36"/>
      <c r="I7" s="36"/>
      <c r="J7" s="36"/>
      <c r="K7" s="36"/>
      <c r="L7" s="36"/>
      <c r="M7" s="36"/>
      <c r="N7" s="36"/>
      <c r="O7" s="36"/>
      <c r="P7" s="36"/>
      <c r="Q7" s="36"/>
      <c r="R7" s="36"/>
      <c r="S7" s="36"/>
      <c r="T7" s="36"/>
      <c r="U7" s="36"/>
      <c r="V7" s="36"/>
      <c r="W7" s="36"/>
      <c r="X7" s="36"/>
      <c r="Y7" s="36"/>
      <c r="Z7" s="36"/>
      <c r="AA7" s="36"/>
      <c r="AB7" s="36"/>
      <c r="AC7" s="37"/>
    </row>
    <row r="8" spans="1:29" ht="15.95" customHeight="1">
      <c r="A8" s="38"/>
      <c r="AC8" s="39"/>
    </row>
    <row r="9" spans="1:29" ht="15.95" customHeight="1">
      <c r="A9" s="38"/>
      <c r="AC9" s="39"/>
    </row>
    <row r="10" spans="1:29" ht="15.95" customHeight="1">
      <c r="A10" s="38"/>
      <c r="AC10" s="39"/>
    </row>
    <row r="11" spans="1:29" ht="15.95" customHeight="1">
      <c r="A11" s="38"/>
      <c r="AC11" s="39"/>
    </row>
    <row r="12" spans="1:29" ht="15.95" customHeight="1">
      <c r="A12" s="38"/>
      <c r="AC12" s="39"/>
    </row>
    <row r="13" spans="1:29" ht="15.95" customHeight="1">
      <c r="A13" s="38"/>
      <c r="AC13" s="39"/>
    </row>
    <row r="14" spans="1:29" ht="15.95" customHeight="1">
      <c r="A14" s="38"/>
      <c r="AC14" s="39"/>
    </row>
    <row r="15" spans="1:29" ht="15.95" customHeight="1">
      <c r="A15" s="38"/>
      <c r="AC15" s="39"/>
    </row>
    <row r="16" spans="1:29" ht="15.95" customHeight="1">
      <c r="A16" s="38"/>
      <c r="AC16" s="39"/>
    </row>
    <row r="17" spans="1:29" ht="15.95" customHeight="1">
      <c r="A17" s="38"/>
      <c r="AC17" s="39"/>
    </row>
    <row r="18" spans="1:29" ht="15.95" customHeight="1">
      <c r="A18" s="38"/>
      <c r="AC18" s="39"/>
    </row>
    <row r="19" spans="1:29" ht="15.95" customHeight="1">
      <c r="A19" s="38"/>
      <c r="AC19" s="39"/>
    </row>
    <row r="20" spans="1:29" ht="15.95" customHeight="1">
      <c r="A20" s="38"/>
      <c r="AC20" s="39"/>
    </row>
    <row r="21" spans="1:29" ht="15.95" customHeight="1">
      <c r="A21" s="38"/>
      <c r="AC21" s="39"/>
    </row>
    <row r="22" spans="1:29" ht="15.95" customHeight="1">
      <c r="A22" s="38"/>
      <c r="AC22" s="39"/>
    </row>
    <row r="23" spans="1:29" ht="15.95" customHeight="1">
      <c r="A23" s="38"/>
      <c r="AC23" s="39"/>
    </row>
    <row r="24" spans="1:29" ht="15.95" customHeight="1">
      <c r="A24" s="38"/>
      <c r="AC24" s="39"/>
    </row>
    <row r="25" spans="1:29" ht="15.95" customHeight="1">
      <c r="A25" s="38"/>
      <c r="AC25" s="39"/>
    </row>
    <row r="26" spans="1:29" ht="15.95" customHeight="1">
      <c r="A26" s="38"/>
      <c r="AC26" s="39"/>
    </row>
    <row r="27" spans="1:29" ht="15.95" customHeight="1">
      <c r="A27" s="38"/>
      <c r="AC27" s="39"/>
    </row>
    <row r="28" spans="1:29" ht="15.95" customHeight="1">
      <c r="A28" s="38"/>
      <c r="AC28" s="39"/>
    </row>
    <row r="29" spans="1:29" ht="15.95" customHeight="1">
      <c r="A29" s="38"/>
      <c r="AC29" s="39"/>
    </row>
    <row r="30" spans="1:29" ht="15.95" customHeight="1">
      <c r="A30" s="38"/>
      <c r="AC30" s="39"/>
    </row>
    <row r="31" spans="1:29" ht="15.95" customHeight="1">
      <c r="A31" s="38"/>
      <c r="AC31" s="39"/>
    </row>
    <row r="32" spans="1:29" ht="15.95" customHeight="1">
      <c r="A32" s="38"/>
      <c r="AC32" s="39"/>
    </row>
    <row r="33" spans="1:29" ht="15.95" customHeight="1">
      <c r="A33" s="40"/>
      <c r="B33" s="41"/>
      <c r="C33" s="41"/>
      <c r="D33" s="41"/>
      <c r="E33" s="41"/>
      <c r="F33" s="41"/>
      <c r="G33" s="41"/>
      <c r="H33" s="41"/>
      <c r="I33" s="41"/>
      <c r="J33" s="41"/>
      <c r="K33" s="41"/>
      <c r="L33" s="41"/>
      <c r="M33" s="41"/>
      <c r="N33" s="41"/>
      <c r="O33" s="41"/>
      <c r="P33" s="41"/>
      <c r="Q33" s="41"/>
      <c r="R33" s="41"/>
      <c r="S33" s="41"/>
      <c r="T33" s="41"/>
      <c r="U33" s="41"/>
      <c r="V33" s="41"/>
      <c r="W33" s="41"/>
      <c r="X33" s="41"/>
      <c r="Y33" s="41"/>
      <c r="Z33" s="41"/>
      <c r="AA33" s="41"/>
      <c r="AB33" s="41"/>
      <c r="AC33" s="42"/>
    </row>
    <row r="34" spans="1:29" ht="15.95" customHeight="1">
      <c r="A34" s="43" t="s">
        <v>65</v>
      </c>
    </row>
    <row r="35" spans="1:29" ht="15.95" customHeight="1">
      <c r="A35" s="43" t="s">
        <v>66</v>
      </c>
    </row>
  </sheetData>
  <mergeCells count="2">
    <mergeCell ref="F5:O5"/>
    <mergeCell ref="B5:E5"/>
  </mergeCells>
  <phoneticPr fontId="4"/>
  <pageMargins left="0.78740157480314965" right="0.78740157480314965" top="0.59" bottom="0.53" header="0.51181102362204722" footer="0.51181102362204722"/>
  <pageSetup paperSize="9" fitToHeight="0"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58270-E797-45B3-BFB0-72B3ED31291C}">
  <dimension ref="A1:AQ82"/>
  <sheetViews>
    <sheetView showGridLines="0" view="pageBreakPreview" zoomScaleNormal="100" zoomScaleSheetLayoutView="100" workbookViewId="0"/>
  </sheetViews>
  <sheetFormatPr defaultColWidth="9.125" defaultRowHeight="21" customHeight="1"/>
  <cols>
    <col min="1" max="1" width="2.875" style="221" customWidth="1"/>
    <col min="2" max="2" width="15.75" style="216" customWidth="1"/>
    <col min="3" max="3" width="7.375" style="221" customWidth="1"/>
    <col min="4" max="5" width="8.5" style="221" customWidth="1"/>
    <col min="6" max="36" width="2.875" style="221" customWidth="1"/>
    <col min="37" max="37" width="7.375" style="221" customWidth="1"/>
    <col min="38" max="39" width="8.5" style="221" customWidth="1"/>
    <col min="40" max="40" width="6.25" style="221" customWidth="1"/>
    <col min="41" max="16384" width="9.125" style="221"/>
  </cols>
  <sheetData>
    <row r="1" spans="1:40" ht="20.100000000000001" customHeight="1">
      <c r="A1" s="215" t="s">
        <v>552</v>
      </c>
      <c r="C1" s="217"/>
      <c r="D1" s="217"/>
      <c r="E1" s="217"/>
      <c r="F1" s="217"/>
      <c r="G1" s="217"/>
      <c r="H1" s="217"/>
      <c r="I1" s="217"/>
      <c r="J1" s="217"/>
      <c r="K1" s="217"/>
      <c r="L1" s="217"/>
      <c r="M1" s="217"/>
      <c r="N1" s="217"/>
      <c r="O1" s="217"/>
      <c r="P1" s="217"/>
      <c r="Q1" s="217"/>
      <c r="R1" s="217"/>
      <c r="S1" s="217"/>
      <c r="T1" s="217"/>
      <c r="U1" s="217"/>
      <c r="V1" s="217"/>
      <c r="W1" s="217"/>
      <c r="X1" s="218"/>
      <c r="Y1" s="218"/>
      <c r="Z1" s="161"/>
      <c r="AA1" s="161"/>
      <c r="AB1" s="161"/>
      <c r="AC1" s="161"/>
      <c r="AD1" s="219"/>
      <c r="AE1" s="219"/>
      <c r="AF1" s="219"/>
      <c r="AG1" s="219"/>
      <c r="AH1" s="219"/>
      <c r="AI1" s="220" t="s">
        <v>356</v>
      </c>
      <c r="AJ1" s="220"/>
      <c r="AK1" s="583" t="s">
        <v>496</v>
      </c>
      <c r="AL1" s="583"/>
      <c r="AM1" s="583"/>
      <c r="AN1" s="583"/>
    </row>
    <row r="2" spans="1:40" ht="18" customHeight="1">
      <c r="A2" s="161"/>
      <c r="B2" s="222"/>
      <c r="C2" s="222"/>
      <c r="D2" s="222"/>
      <c r="E2" s="222"/>
      <c r="F2" s="222"/>
      <c r="G2" s="222"/>
      <c r="H2" s="222"/>
      <c r="I2" s="222"/>
      <c r="J2" s="222"/>
      <c r="K2" s="222"/>
      <c r="L2" s="222"/>
      <c r="M2" s="584"/>
      <c r="N2" s="584"/>
      <c r="O2" s="584"/>
      <c r="P2" s="584"/>
      <c r="Q2" s="585" t="s">
        <v>154</v>
      </c>
      <c r="R2" s="585"/>
      <c r="S2" s="584">
        <v>4</v>
      </c>
      <c r="T2" s="584"/>
      <c r="U2" s="585" t="s">
        <v>275</v>
      </c>
      <c r="V2" s="585"/>
      <c r="W2" s="222"/>
      <c r="X2" s="222"/>
      <c r="Y2" s="222"/>
      <c r="Z2" s="161"/>
      <c r="AA2" s="161"/>
      <c r="AC2" s="220"/>
      <c r="AD2" s="222"/>
      <c r="AE2" s="222"/>
      <c r="AF2" s="222"/>
      <c r="AG2" s="222"/>
      <c r="AH2" s="222"/>
      <c r="AI2" s="220" t="s">
        <v>357</v>
      </c>
      <c r="AJ2" s="220"/>
      <c r="AK2" s="586"/>
      <c r="AL2" s="586"/>
      <c r="AM2" s="586"/>
      <c r="AN2" s="586"/>
    </row>
    <row r="3" spans="1:40" ht="18" customHeight="1">
      <c r="A3" s="223"/>
      <c r="B3" s="223"/>
      <c r="C3" s="223"/>
      <c r="D3" s="223"/>
      <c r="E3" s="223"/>
      <c r="F3" s="223"/>
      <c r="G3" s="223"/>
      <c r="H3" s="223"/>
      <c r="I3" s="223"/>
      <c r="J3" s="223"/>
      <c r="K3" s="223"/>
      <c r="L3" s="223"/>
      <c r="M3" s="223"/>
      <c r="N3" s="223"/>
      <c r="O3" s="223"/>
      <c r="P3" s="223"/>
      <c r="Q3" s="223"/>
      <c r="R3" s="223"/>
      <c r="S3" s="223"/>
      <c r="T3" s="223"/>
      <c r="U3" s="223"/>
      <c r="V3" s="223"/>
      <c r="W3" s="223"/>
      <c r="Y3" s="224"/>
      <c r="Z3" s="224"/>
      <c r="AA3" s="224"/>
      <c r="AB3" s="161"/>
      <c r="AC3" s="224"/>
      <c r="AD3" s="224"/>
      <c r="AE3" s="224"/>
      <c r="AF3" s="224"/>
      <c r="AG3" s="224"/>
      <c r="AH3" s="224"/>
      <c r="AI3" s="225" t="s">
        <v>358</v>
      </c>
      <c r="AJ3" s="220"/>
      <c r="AK3" s="576"/>
      <c r="AL3" s="576"/>
      <c r="AM3" s="576"/>
      <c r="AN3" s="576"/>
    </row>
    <row r="4" spans="1:40" ht="18" customHeight="1">
      <c r="A4" s="223"/>
      <c r="B4" s="223"/>
      <c r="C4" s="223"/>
      <c r="D4" s="223"/>
      <c r="E4" s="223"/>
      <c r="F4" s="223"/>
      <c r="G4" s="223"/>
      <c r="H4" s="223"/>
      <c r="I4" s="223"/>
      <c r="J4" s="223"/>
      <c r="K4" s="223"/>
      <c r="L4" s="223"/>
      <c r="M4" s="223"/>
      <c r="N4" s="223"/>
      <c r="O4" s="223"/>
      <c r="P4" s="223"/>
      <c r="Q4" s="223"/>
      <c r="R4" s="223"/>
      <c r="S4" s="223"/>
      <c r="T4" s="223"/>
      <c r="U4" s="223"/>
      <c r="V4" s="223"/>
      <c r="W4" s="223"/>
      <c r="Y4" s="224"/>
      <c r="Z4" s="224"/>
      <c r="AA4" s="224"/>
      <c r="AB4" s="161"/>
      <c r="AC4" s="224"/>
      <c r="AD4" s="224"/>
      <c r="AE4" s="224"/>
      <c r="AF4" s="224"/>
      <c r="AG4" s="224"/>
      <c r="AH4" s="224"/>
      <c r="AI4" s="225" t="s">
        <v>359</v>
      </c>
      <c r="AJ4" s="220"/>
      <c r="AK4" s="576"/>
      <c r="AL4" s="576"/>
      <c r="AM4" s="576"/>
      <c r="AN4" s="576"/>
    </row>
    <row r="5" spans="1:40" ht="18" customHeight="1">
      <c r="A5" s="223"/>
      <c r="B5" s="223"/>
      <c r="C5" s="223"/>
      <c r="D5" s="223"/>
      <c r="E5" s="223"/>
      <c r="F5" s="223"/>
      <c r="G5" s="223"/>
      <c r="H5" s="223"/>
      <c r="I5" s="223"/>
      <c r="J5" s="223"/>
      <c r="K5" s="223"/>
      <c r="L5" s="223"/>
      <c r="M5" s="223"/>
      <c r="N5" s="223"/>
      <c r="O5" s="223"/>
      <c r="P5" s="223"/>
      <c r="Q5" s="223"/>
      <c r="R5" s="223"/>
      <c r="S5" s="223"/>
      <c r="U5" s="223"/>
      <c r="V5" s="223"/>
      <c r="W5" s="223"/>
      <c r="Y5" s="224"/>
      <c r="Z5" s="224"/>
      <c r="AA5" s="224"/>
      <c r="AB5" s="161"/>
      <c r="AC5" s="224"/>
      <c r="AD5" s="224"/>
      <c r="AE5" s="224"/>
      <c r="AF5" s="224"/>
      <c r="AG5" s="225" t="s">
        <v>360</v>
      </c>
      <c r="AH5" s="629"/>
      <c r="AI5" s="629"/>
      <c r="AJ5" s="629"/>
      <c r="AK5" s="224" t="s">
        <v>361</v>
      </c>
      <c r="AL5" s="252"/>
      <c r="AM5" s="224" t="s">
        <v>362</v>
      </c>
      <c r="AN5" s="161"/>
    </row>
    <row r="6" spans="1:40" ht="9.9499999999999993" customHeight="1">
      <c r="A6" s="161"/>
      <c r="B6" s="227"/>
      <c r="C6" s="227"/>
      <c r="D6" s="227"/>
      <c r="E6" s="227"/>
      <c r="F6" s="227"/>
      <c r="G6" s="227"/>
      <c r="H6" s="227"/>
      <c r="I6" s="227"/>
      <c r="J6" s="227"/>
      <c r="K6" s="227"/>
      <c r="L6" s="227"/>
      <c r="M6" s="227"/>
      <c r="N6" s="227"/>
      <c r="O6" s="227"/>
      <c r="P6" s="227"/>
      <c r="Q6" s="227"/>
      <c r="R6" s="227"/>
      <c r="S6" s="227"/>
      <c r="T6" s="227"/>
      <c r="U6" s="227"/>
      <c r="V6" s="227"/>
      <c r="W6" s="227"/>
      <c r="X6" s="222"/>
      <c r="Y6" s="222"/>
      <c r="Z6" s="222"/>
      <c r="AA6" s="222"/>
      <c r="AB6" s="222"/>
      <c r="AC6" s="222"/>
      <c r="AD6" s="222"/>
      <c r="AE6" s="222"/>
      <c r="AF6" s="222"/>
      <c r="AG6" s="222"/>
      <c r="AH6" s="222"/>
      <c r="AI6" s="222"/>
      <c r="AJ6" s="222"/>
      <c r="AK6" s="222"/>
      <c r="AL6" s="222"/>
      <c r="AM6" s="161"/>
      <c r="AN6" s="161"/>
    </row>
    <row r="7" spans="1:40" ht="15" customHeight="1">
      <c r="A7" s="571" t="s">
        <v>363</v>
      </c>
      <c r="B7" s="625" t="s">
        <v>364</v>
      </c>
      <c r="C7" s="578" t="s">
        <v>365</v>
      </c>
      <c r="D7" s="573" t="s">
        <v>366</v>
      </c>
      <c r="E7" s="569" t="s">
        <v>367</v>
      </c>
      <c r="F7" s="581" t="s">
        <v>368</v>
      </c>
      <c r="G7" s="581"/>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1"/>
      <c r="AG7" s="581"/>
      <c r="AH7" s="581"/>
      <c r="AI7" s="581"/>
      <c r="AJ7" s="581"/>
      <c r="AK7" s="582" t="s">
        <v>369</v>
      </c>
      <c r="AL7" s="574" t="s">
        <v>370</v>
      </c>
      <c r="AM7" s="575" t="s">
        <v>371</v>
      </c>
      <c r="AN7" s="575"/>
    </row>
    <row r="8" spans="1:40" ht="15" customHeight="1">
      <c r="A8" s="571"/>
      <c r="B8" s="626"/>
      <c r="C8" s="579"/>
      <c r="D8" s="573"/>
      <c r="E8" s="569"/>
      <c r="F8" s="573" t="s">
        <v>216</v>
      </c>
      <c r="G8" s="573"/>
      <c r="H8" s="573"/>
      <c r="I8" s="573"/>
      <c r="J8" s="573"/>
      <c r="K8" s="573"/>
      <c r="L8" s="573"/>
      <c r="M8" s="573" t="s">
        <v>217</v>
      </c>
      <c r="N8" s="573"/>
      <c r="O8" s="573"/>
      <c r="P8" s="573"/>
      <c r="Q8" s="573"/>
      <c r="R8" s="573"/>
      <c r="S8" s="573"/>
      <c r="T8" s="573" t="s">
        <v>218</v>
      </c>
      <c r="U8" s="573"/>
      <c r="V8" s="573"/>
      <c r="W8" s="573"/>
      <c r="X8" s="573"/>
      <c r="Y8" s="573"/>
      <c r="Z8" s="573"/>
      <c r="AA8" s="573" t="s">
        <v>219</v>
      </c>
      <c r="AB8" s="573"/>
      <c r="AC8" s="573"/>
      <c r="AD8" s="573"/>
      <c r="AE8" s="573"/>
      <c r="AF8" s="573"/>
      <c r="AG8" s="573"/>
      <c r="AH8" s="573" t="s">
        <v>372</v>
      </c>
      <c r="AI8" s="573"/>
      <c r="AJ8" s="573"/>
      <c r="AK8" s="582"/>
      <c r="AL8" s="574"/>
      <c r="AM8" s="575"/>
      <c r="AN8" s="575"/>
    </row>
    <row r="9" spans="1:40" ht="15" customHeight="1">
      <c r="A9" s="571"/>
      <c r="B9" s="627" t="s">
        <v>411</v>
      </c>
      <c r="C9" s="579"/>
      <c r="D9" s="573"/>
      <c r="E9" s="569"/>
      <c r="F9" s="231">
        <f>DATE($M$2,$S$2,1)</f>
        <v>92</v>
      </c>
      <c r="G9" s="231">
        <f>DATE($M$2,$S$2,2)</f>
        <v>93</v>
      </c>
      <c r="H9" s="231">
        <f>DATE($M$2,$S$2,3)</f>
        <v>94</v>
      </c>
      <c r="I9" s="231">
        <f>DATE($M$2,$S$2,4)</f>
        <v>95</v>
      </c>
      <c r="J9" s="231">
        <f>DATE($M$2,$S$2,5)</f>
        <v>96</v>
      </c>
      <c r="K9" s="231">
        <f>DATE($M$2,$S$2,6)</f>
        <v>97</v>
      </c>
      <c r="L9" s="231">
        <f>DATE($M$2,$S$2,7)</f>
        <v>98</v>
      </c>
      <c r="M9" s="231">
        <f>DATE($M$2,$S$2,8)</f>
        <v>99</v>
      </c>
      <c r="N9" s="231">
        <f>DATE($M$2,$S$2,9)</f>
        <v>100</v>
      </c>
      <c r="O9" s="231">
        <f>DATE($M$2,$S$2,10)</f>
        <v>101</v>
      </c>
      <c r="P9" s="231">
        <f>DATE($M$2,$S$2,11)</f>
        <v>102</v>
      </c>
      <c r="Q9" s="231">
        <f>DATE($M$2,$S$2,12)</f>
        <v>103</v>
      </c>
      <c r="R9" s="231">
        <f>DATE($M$2,$S$2,13)</f>
        <v>104</v>
      </c>
      <c r="S9" s="231">
        <f>DATE($M$2,$S$2,14)</f>
        <v>105</v>
      </c>
      <c r="T9" s="231">
        <f>DATE($M$2,$S$2,15)</f>
        <v>106</v>
      </c>
      <c r="U9" s="231">
        <f>DATE($M$2,$S$2,16)</f>
        <v>107</v>
      </c>
      <c r="V9" s="231">
        <f>DATE($M$2,$S$2,17)</f>
        <v>108</v>
      </c>
      <c r="W9" s="231">
        <f>DATE($M$2,$S$2,18)</f>
        <v>109</v>
      </c>
      <c r="X9" s="231">
        <f>DATE($M$2,$S$2,19)</f>
        <v>110</v>
      </c>
      <c r="Y9" s="231">
        <f>DATE($M$2,$S$2,20)</f>
        <v>111</v>
      </c>
      <c r="Z9" s="231">
        <f>DATE($M$2,$S$2,21)</f>
        <v>112</v>
      </c>
      <c r="AA9" s="231">
        <f>DATE($M$2,$S$2,22)</f>
        <v>113</v>
      </c>
      <c r="AB9" s="231">
        <f>DATE($M$2,$S$2,23)</f>
        <v>114</v>
      </c>
      <c r="AC9" s="231">
        <f>DATE($M$2,$S$2,24)</f>
        <v>115</v>
      </c>
      <c r="AD9" s="231">
        <f>DATE($M$2,$S$2,25)</f>
        <v>116</v>
      </c>
      <c r="AE9" s="231">
        <f>DATE($M$2,$S$2,26)</f>
        <v>117</v>
      </c>
      <c r="AF9" s="231">
        <f>DATE($M$2,$S$2,27)</f>
        <v>118</v>
      </c>
      <c r="AG9" s="231">
        <f>DATE($M$2,$S$2,28)</f>
        <v>119</v>
      </c>
      <c r="AH9" s="231">
        <f>IF(DAY(EOMONTH(F9,0))&lt;29,"",DATE($M$2,$S$2,29))</f>
        <v>120</v>
      </c>
      <c r="AI9" s="231">
        <f>IF(DAY(EOMONTH(F9,0))&lt;30,"",DATE($M$2,$S$2,30))</f>
        <v>121</v>
      </c>
      <c r="AJ9" s="231" t="str">
        <f>IF(DAY(EOMONTH(F9,0))&lt;31,"",DATE($M$2,$S$2,31))</f>
        <v/>
      </c>
      <c r="AK9" s="582"/>
      <c r="AL9" s="574"/>
      <c r="AM9" s="575"/>
      <c r="AN9" s="575"/>
    </row>
    <row r="10" spans="1:40" ht="15" customHeight="1">
      <c r="A10" s="571"/>
      <c r="B10" s="628"/>
      <c r="C10" s="580"/>
      <c r="D10" s="573"/>
      <c r="E10" s="569"/>
      <c r="F10" s="232">
        <f>DATE($M$2,$S$2,1)</f>
        <v>92</v>
      </c>
      <c r="G10" s="232">
        <f>DATE($M$2,$S$2,2)</f>
        <v>93</v>
      </c>
      <c r="H10" s="232">
        <f>DATE($M$2,$S$2,3)</f>
        <v>94</v>
      </c>
      <c r="I10" s="232">
        <f>DATE($M$2,$S$2,4)</f>
        <v>95</v>
      </c>
      <c r="J10" s="232">
        <f>DATE($M$2,$S$2,5)</f>
        <v>96</v>
      </c>
      <c r="K10" s="232">
        <f>DATE($M$2,$S$2,6)</f>
        <v>97</v>
      </c>
      <c r="L10" s="232">
        <f>DATE($M$2,$S$2,7)</f>
        <v>98</v>
      </c>
      <c r="M10" s="232">
        <f>DATE($M$2,$S$2,8)</f>
        <v>99</v>
      </c>
      <c r="N10" s="232">
        <f>DATE($M$2,$S$2,9)</f>
        <v>100</v>
      </c>
      <c r="O10" s="232">
        <f>DATE($M$2,$S$2,10)</f>
        <v>101</v>
      </c>
      <c r="P10" s="232">
        <f>DATE($M$2,$S$2,11)</f>
        <v>102</v>
      </c>
      <c r="Q10" s="232">
        <f>DATE($M$2,$S$2,12)</f>
        <v>103</v>
      </c>
      <c r="R10" s="232">
        <f>DATE($M$2,$S$2,13)</f>
        <v>104</v>
      </c>
      <c r="S10" s="232">
        <f>DATE($M$2,$S$2,14)</f>
        <v>105</v>
      </c>
      <c r="T10" s="232">
        <f>DATE($M$2,$S$2,15)</f>
        <v>106</v>
      </c>
      <c r="U10" s="232">
        <f>DATE($M$2,$S$2,16)</f>
        <v>107</v>
      </c>
      <c r="V10" s="232">
        <f>DATE($M$2,$S$2,17)</f>
        <v>108</v>
      </c>
      <c r="W10" s="232">
        <f>DATE($M$2,$S$2,18)</f>
        <v>109</v>
      </c>
      <c r="X10" s="232">
        <f>DATE($M$2,$S$2,19)</f>
        <v>110</v>
      </c>
      <c r="Y10" s="232">
        <f>DATE($M$2,$S$2,20)</f>
        <v>111</v>
      </c>
      <c r="Z10" s="232">
        <f>DATE($M$2,$S$2,21)</f>
        <v>112</v>
      </c>
      <c r="AA10" s="232">
        <f>DATE($M$2,$S$2,22)</f>
        <v>113</v>
      </c>
      <c r="AB10" s="232">
        <f>DATE($M$2,$S$2,23)</f>
        <v>114</v>
      </c>
      <c r="AC10" s="232">
        <f>DATE($M$2,$S$2,24)</f>
        <v>115</v>
      </c>
      <c r="AD10" s="232">
        <f>DATE($M$2,$S$2,25)</f>
        <v>116</v>
      </c>
      <c r="AE10" s="232">
        <f>DATE($M$2,$S$2,26)</f>
        <v>117</v>
      </c>
      <c r="AF10" s="232">
        <f>DATE($M$2,$S$2,27)</f>
        <v>118</v>
      </c>
      <c r="AG10" s="232">
        <f>DATE($M$2,$S$2,28)</f>
        <v>119</v>
      </c>
      <c r="AH10" s="232">
        <f>IF(DAY(EOMONTH(F10,0))&lt;29,"",DATE($M$2,$S$2,29))</f>
        <v>120</v>
      </c>
      <c r="AI10" s="232">
        <f>IF(DAY(EOMONTH(F10,0))&lt;30,"",DATE($M$2,$S$2,30))</f>
        <v>121</v>
      </c>
      <c r="AJ10" s="232" t="str">
        <f>IF(DAY(EOMONTH(F10,0))&lt;31,"",DATE($M$2,$S$2,31))</f>
        <v/>
      </c>
      <c r="AK10" s="582"/>
      <c r="AL10" s="574"/>
      <c r="AM10" s="575"/>
      <c r="AN10" s="575"/>
    </row>
    <row r="11" spans="1:40" ht="18" customHeight="1">
      <c r="A11" s="228">
        <v>1</v>
      </c>
      <c r="B11" s="253" t="s">
        <v>412</v>
      </c>
      <c r="C11" s="234" t="s">
        <v>383</v>
      </c>
      <c r="D11" s="254"/>
      <c r="E11" s="255" t="s">
        <v>383</v>
      </c>
      <c r="F11" s="237"/>
      <c r="G11" s="237"/>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238">
        <f>+SUM(F11:AJ11)</f>
        <v>0</v>
      </c>
      <c r="AL11" s="239">
        <f>IF($AK$3="４週",AK11/4,AK11/(DAY(EOMONTH($F$9,0))/7))</f>
        <v>0</v>
      </c>
      <c r="AM11" s="568"/>
      <c r="AN11" s="568"/>
    </row>
    <row r="12" spans="1:40" ht="18" customHeight="1">
      <c r="A12" s="228">
        <v>2</v>
      </c>
      <c r="B12" s="253" t="s">
        <v>497</v>
      </c>
      <c r="C12" s="234" t="s">
        <v>385</v>
      </c>
      <c r="D12" s="254"/>
      <c r="E12" s="255" t="s">
        <v>385</v>
      </c>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8">
        <f t="shared" ref="AK12:AK32" si="0">+SUM(F12:AJ12)</f>
        <v>0</v>
      </c>
      <c r="AL12" s="239">
        <f t="shared" ref="AL12:AL30" si="1">IF($AK$3="４週",AK12/4,AK12/(DAY(EOMONTH($F$9,0))/7))</f>
        <v>0</v>
      </c>
      <c r="AM12" s="568"/>
      <c r="AN12" s="568"/>
    </row>
    <row r="13" spans="1:40" ht="18" customHeight="1">
      <c r="A13" s="228">
        <v>3</v>
      </c>
      <c r="B13" s="253" t="s">
        <v>497</v>
      </c>
      <c r="C13" s="234" t="s">
        <v>387</v>
      </c>
      <c r="D13" s="254"/>
      <c r="E13" s="255" t="s">
        <v>387</v>
      </c>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8">
        <f t="shared" si="0"/>
        <v>0</v>
      </c>
      <c r="AL13" s="239">
        <f t="shared" si="1"/>
        <v>0</v>
      </c>
      <c r="AM13" s="568"/>
      <c r="AN13" s="568"/>
    </row>
    <row r="14" spans="1:40" ht="18" customHeight="1">
      <c r="A14" s="228">
        <v>4</v>
      </c>
      <c r="B14" s="253" t="s">
        <v>497</v>
      </c>
      <c r="C14" s="234" t="s">
        <v>389</v>
      </c>
      <c r="D14" s="254"/>
      <c r="E14" s="255" t="s">
        <v>389</v>
      </c>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8">
        <f t="shared" si="0"/>
        <v>0</v>
      </c>
      <c r="AL14" s="239">
        <f t="shared" si="1"/>
        <v>0</v>
      </c>
      <c r="AM14" s="568"/>
      <c r="AN14" s="568"/>
    </row>
    <row r="15" spans="1:40" ht="18" customHeight="1">
      <c r="A15" s="228">
        <v>5</v>
      </c>
      <c r="B15" s="253"/>
      <c r="C15" s="234"/>
      <c r="D15" s="254"/>
      <c r="E15" s="255"/>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8">
        <f t="shared" si="0"/>
        <v>0</v>
      </c>
      <c r="AL15" s="239">
        <f t="shared" si="1"/>
        <v>0</v>
      </c>
      <c r="AM15" s="568"/>
      <c r="AN15" s="568"/>
    </row>
    <row r="16" spans="1:40" ht="18" customHeight="1">
      <c r="A16" s="228">
        <v>6</v>
      </c>
      <c r="B16" s="253"/>
      <c r="C16" s="234"/>
      <c r="D16" s="254"/>
      <c r="E16" s="255"/>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8">
        <f t="shared" si="0"/>
        <v>0</v>
      </c>
      <c r="AL16" s="239">
        <f t="shared" si="1"/>
        <v>0</v>
      </c>
      <c r="AM16" s="568"/>
      <c r="AN16" s="568"/>
    </row>
    <row r="17" spans="1:40" ht="18" customHeight="1">
      <c r="A17" s="228">
        <v>7</v>
      </c>
      <c r="B17" s="253"/>
      <c r="C17" s="234"/>
      <c r="D17" s="254"/>
      <c r="E17" s="255"/>
      <c r="F17" s="237"/>
      <c r="G17" s="237"/>
      <c r="H17" s="237"/>
      <c r="I17" s="237"/>
      <c r="J17" s="237"/>
      <c r="K17" s="237"/>
      <c r="L17" s="237"/>
      <c r="M17" s="237"/>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8">
        <f t="shared" si="0"/>
        <v>0</v>
      </c>
      <c r="AL17" s="239">
        <f t="shared" si="1"/>
        <v>0</v>
      </c>
      <c r="AM17" s="568"/>
      <c r="AN17" s="568"/>
    </row>
    <row r="18" spans="1:40" ht="18" customHeight="1">
      <c r="A18" s="228">
        <v>8</v>
      </c>
      <c r="B18" s="253"/>
      <c r="C18" s="234"/>
      <c r="D18" s="254"/>
      <c r="E18" s="255"/>
      <c r="F18" s="237"/>
      <c r="G18" s="237"/>
      <c r="H18" s="237"/>
      <c r="I18" s="237"/>
      <c r="J18" s="237"/>
      <c r="K18" s="237"/>
      <c r="L18" s="237"/>
      <c r="M18" s="237"/>
      <c r="N18" s="237"/>
      <c r="O18" s="237"/>
      <c r="P18" s="237"/>
      <c r="Q18" s="237"/>
      <c r="R18" s="237"/>
      <c r="S18" s="237"/>
      <c r="T18" s="237"/>
      <c r="U18" s="237"/>
      <c r="V18" s="237"/>
      <c r="W18" s="237"/>
      <c r="X18" s="237"/>
      <c r="Y18" s="237"/>
      <c r="Z18" s="237"/>
      <c r="AA18" s="237"/>
      <c r="AB18" s="237"/>
      <c r="AC18" s="237"/>
      <c r="AD18" s="237"/>
      <c r="AE18" s="237"/>
      <c r="AF18" s="237"/>
      <c r="AG18" s="237"/>
      <c r="AH18" s="237"/>
      <c r="AI18" s="237"/>
      <c r="AJ18" s="237"/>
      <c r="AK18" s="238">
        <f t="shared" si="0"/>
        <v>0</v>
      </c>
      <c r="AL18" s="239">
        <f t="shared" si="1"/>
        <v>0</v>
      </c>
      <c r="AM18" s="568"/>
      <c r="AN18" s="568"/>
    </row>
    <row r="19" spans="1:40" ht="18" customHeight="1">
      <c r="A19" s="228">
        <v>9</v>
      </c>
      <c r="B19" s="253"/>
      <c r="C19" s="234"/>
      <c r="D19" s="254"/>
      <c r="E19" s="255"/>
      <c r="F19" s="237"/>
      <c r="G19" s="237"/>
      <c r="H19" s="237"/>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8">
        <f t="shared" si="0"/>
        <v>0</v>
      </c>
      <c r="AL19" s="239">
        <f t="shared" si="1"/>
        <v>0</v>
      </c>
      <c r="AM19" s="568"/>
      <c r="AN19" s="568"/>
    </row>
    <row r="20" spans="1:40" ht="18" customHeight="1">
      <c r="A20" s="228">
        <v>10</v>
      </c>
      <c r="B20" s="253"/>
      <c r="C20" s="234"/>
      <c r="D20" s="254"/>
      <c r="E20" s="255"/>
      <c r="F20" s="237"/>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c r="AD20" s="237"/>
      <c r="AE20" s="237"/>
      <c r="AF20" s="237"/>
      <c r="AG20" s="237"/>
      <c r="AH20" s="237"/>
      <c r="AI20" s="237"/>
      <c r="AJ20" s="237"/>
      <c r="AK20" s="238">
        <f t="shared" si="0"/>
        <v>0</v>
      </c>
      <c r="AL20" s="239">
        <f t="shared" si="1"/>
        <v>0</v>
      </c>
      <c r="AM20" s="568"/>
      <c r="AN20" s="568"/>
    </row>
    <row r="21" spans="1:40" ht="18" customHeight="1">
      <c r="A21" s="228">
        <v>11</v>
      </c>
      <c r="B21" s="253"/>
      <c r="C21" s="234"/>
      <c r="D21" s="254"/>
      <c r="E21" s="255"/>
      <c r="F21" s="237"/>
      <c r="G21" s="237"/>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8">
        <f t="shared" si="0"/>
        <v>0</v>
      </c>
      <c r="AL21" s="239">
        <f t="shared" si="1"/>
        <v>0</v>
      </c>
      <c r="AM21" s="568"/>
      <c r="AN21" s="568"/>
    </row>
    <row r="22" spans="1:40" ht="18" customHeight="1">
      <c r="A22" s="228">
        <v>12</v>
      </c>
      <c r="B22" s="253"/>
      <c r="C22" s="234"/>
      <c r="D22" s="254"/>
      <c r="E22" s="255"/>
      <c r="F22" s="237"/>
      <c r="G22" s="237"/>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8">
        <f t="shared" si="0"/>
        <v>0</v>
      </c>
      <c r="AL22" s="239">
        <f t="shared" si="1"/>
        <v>0</v>
      </c>
      <c r="AM22" s="568"/>
      <c r="AN22" s="568"/>
    </row>
    <row r="23" spans="1:40" ht="18" customHeight="1">
      <c r="A23" s="228">
        <v>13</v>
      </c>
      <c r="B23" s="253"/>
      <c r="C23" s="234"/>
      <c r="D23" s="254"/>
      <c r="E23" s="255"/>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8">
        <f t="shared" si="0"/>
        <v>0</v>
      </c>
      <c r="AL23" s="239">
        <f t="shared" si="1"/>
        <v>0</v>
      </c>
      <c r="AM23" s="568"/>
      <c r="AN23" s="568"/>
    </row>
    <row r="24" spans="1:40" ht="18" customHeight="1">
      <c r="A24" s="228">
        <v>14</v>
      </c>
      <c r="B24" s="253"/>
      <c r="C24" s="234"/>
      <c r="D24" s="254"/>
      <c r="E24" s="255"/>
      <c r="F24" s="237"/>
      <c r="G24" s="237"/>
      <c r="H24" s="237"/>
      <c r="I24" s="237"/>
      <c r="J24" s="237"/>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8">
        <f t="shared" si="0"/>
        <v>0</v>
      </c>
      <c r="AL24" s="239">
        <f t="shared" si="1"/>
        <v>0</v>
      </c>
      <c r="AM24" s="568"/>
      <c r="AN24" s="568"/>
    </row>
    <row r="25" spans="1:40" ht="18" customHeight="1">
      <c r="A25" s="228">
        <v>15</v>
      </c>
      <c r="B25" s="253"/>
      <c r="C25" s="234"/>
      <c r="D25" s="254"/>
      <c r="E25" s="255"/>
      <c r="F25" s="237"/>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8">
        <f t="shared" si="0"/>
        <v>0</v>
      </c>
      <c r="AL25" s="239">
        <f t="shared" si="1"/>
        <v>0</v>
      </c>
      <c r="AM25" s="568"/>
      <c r="AN25" s="568"/>
    </row>
    <row r="26" spans="1:40" ht="18" customHeight="1">
      <c r="A26" s="228">
        <v>16</v>
      </c>
      <c r="B26" s="253"/>
      <c r="C26" s="234"/>
      <c r="D26" s="254"/>
      <c r="E26" s="255"/>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8">
        <f t="shared" si="0"/>
        <v>0</v>
      </c>
      <c r="AL26" s="239">
        <f t="shared" si="1"/>
        <v>0</v>
      </c>
      <c r="AM26" s="568"/>
      <c r="AN26" s="568"/>
    </row>
    <row r="27" spans="1:40" ht="18" customHeight="1">
      <c r="A27" s="228">
        <v>17</v>
      </c>
      <c r="B27" s="253"/>
      <c r="C27" s="234"/>
      <c r="D27" s="254"/>
      <c r="E27" s="255"/>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8">
        <f t="shared" si="0"/>
        <v>0</v>
      </c>
      <c r="AL27" s="239">
        <f t="shared" si="1"/>
        <v>0</v>
      </c>
      <c r="AM27" s="568"/>
      <c r="AN27" s="568"/>
    </row>
    <row r="28" spans="1:40" ht="18" customHeight="1">
      <c r="A28" s="228">
        <v>18</v>
      </c>
      <c r="B28" s="253"/>
      <c r="C28" s="234"/>
      <c r="D28" s="254"/>
      <c r="E28" s="255"/>
      <c r="F28" s="237"/>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8">
        <f t="shared" si="0"/>
        <v>0</v>
      </c>
      <c r="AL28" s="239">
        <f t="shared" si="1"/>
        <v>0</v>
      </c>
      <c r="AM28" s="568"/>
      <c r="AN28" s="568"/>
    </row>
    <row r="29" spans="1:40" ht="18" customHeight="1">
      <c r="A29" s="228">
        <v>19</v>
      </c>
      <c r="B29" s="253"/>
      <c r="C29" s="234"/>
      <c r="D29" s="254"/>
      <c r="E29" s="255"/>
      <c r="F29" s="237"/>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8">
        <f t="shared" si="0"/>
        <v>0</v>
      </c>
      <c r="AL29" s="239">
        <f t="shared" si="1"/>
        <v>0</v>
      </c>
      <c r="AM29" s="568"/>
      <c r="AN29" s="568"/>
    </row>
    <row r="30" spans="1:40" ht="18" customHeight="1">
      <c r="A30" s="228">
        <v>20</v>
      </c>
      <c r="B30" s="253"/>
      <c r="C30" s="234"/>
      <c r="D30" s="254"/>
      <c r="E30" s="255"/>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8">
        <f t="shared" si="0"/>
        <v>0</v>
      </c>
      <c r="AL30" s="239">
        <f t="shared" si="1"/>
        <v>0</v>
      </c>
      <c r="AM30" s="568"/>
      <c r="AN30" s="568"/>
    </row>
    <row r="31" spans="1:40" ht="18" customHeight="1">
      <c r="A31" s="569" t="s">
        <v>220</v>
      </c>
      <c r="B31" s="570"/>
      <c r="C31" s="570"/>
      <c r="D31" s="570"/>
      <c r="E31" s="570"/>
      <c r="F31" s="240">
        <f>+SUM(F11:F30)</f>
        <v>0</v>
      </c>
      <c r="G31" s="240">
        <f t="shared" ref="G31:AJ31" si="2">+SUM(G11:G30)</f>
        <v>0</v>
      </c>
      <c r="H31" s="240">
        <f t="shared" si="2"/>
        <v>0</v>
      </c>
      <c r="I31" s="240">
        <f t="shared" si="2"/>
        <v>0</v>
      </c>
      <c r="J31" s="240">
        <f t="shared" si="2"/>
        <v>0</v>
      </c>
      <c r="K31" s="240">
        <f t="shared" si="2"/>
        <v>0</v>
      </c>
      <c r="L31" s="240">
        <f t="shared" si="2"/>
        <v>0</v>
      </c>
      <c r="M31" s="240">
        <f t="shared" si="2"/>
        <v>0</v>
      </c>
      <c r="N31" s="240">
        <f t="shared" si="2"/>
        <v>0</v>
      </c>
      <c r="O31" s="240">
        <f t="shared" si="2"/>
        <v>0</v>
      </c>
      <c r="P31" s="240">
        <f t="shared" si="2"/>
        <v>0</v>
      </c>
      <c r="Q31" s="240">
        <f t="shared" si="2"/>
        <v>0</v>
      </c>
      <c r="R31" s="240">
        <f t="shared" si="2"/>
        <v>0</v>
      </c>
      <c r="S31" s="240">
        <f t="shared" si="2"/>
        <v>0</v>
      </c>
      <c r="T31" s="240">
        <f t="shared" si="2"/>
        <v>0</v>
      </c>
      <c r="U31" s="240">
        <f t="shared" si="2"/>
        <v>0</v>
      </c>
      <c r="V31" s="240">
        <f t="shared" si="2"/>
        <v>0</v>
      </c>
      <c r="W31" s="240">
        <f t="shared" si="2"/>
        <v>0</v>
      </c>
      <c r="X31" s="240">
        <f t="shared" si="2"/>
        <v>0</v>
      </c>
      <c r="Y31" s="240">
        <f t="shared" si="2"/>
        <v>0</v>
      </c>
      <c r="Z31" s="240">
        <f t="shared" si="2"/>
        <v>0</v>
      </c>
      <c r="AA31" s="240">
        <f t="shared" si="2"/>
        <v>0</v>
      </c>
      <c r="AB31" s="240">
        <f t="shared" si="2"/>
        <v>0</v>
      </c>
      <c r="AC31" s="240">
        <f t="shared" si="2"/>
        <v>0</v>
      </c>
      <c r="AD31" s="240">
        <f t="shared" si="2"/>
        <v>0</v>
      </c>
      <c r="AE31" s="240">
        <f t="shared" si="2"/>
        <v>0</v>
      </c>
      <c r="AF31" s="240">
        <f t="shared" si="2"/>
        <v>0</v>
      </c>
      <c r="AG31" s="240">
        <f t="shared" si="2"/>
        <v>0</v>
      </c>
      <c r="AH31" s="240">
        <f t="shared" si="2"/>
        <v>0</v>
      </c>
      <c r="AI31" s="240">
        <f t="shared" si="2"/>
        <v>0</v>
      </c>
      <c r="AJ31" s="240">
        <f t="shared" si="2"/>
        <v>0</v>
      </c>
      <c r="AK31" s="238">
        <f t="shared" si="0"/>
        <v>0</v>
      </c>
      <c r="AL31" s="239">
        <f>IF($AK$3="４週",AK31/4,AK31/(DAY(EOMONTH($F$9,0))/7))</f>
        <v>0</v>
      </c>
      <c r="AM31" s="571"/>
      <c r="AN31" s="571"/>
    </row>
    <row r="32" spans="1:40" ht="18" customHeight="1">
      <c r="A32" s="570" t="s">
        <v>373</v>
      </c>
      <c r="B32" s="570"/>
      <c r="C32" s="570"/>
      <c r="D32" s="570"/>
      <c r="E32" s="572"/>
      <c r="F32" s="242"/>
      <c r="G32" s="242"/>
      <c r="H32" s="242"/>
      <c r="I32" s="242"/>
      <c r="J32" s="242"/>
      <c r="K32" s="242"/>
      <c r="L32" s="242"/>
      <c r="M32" s="242"/>
      <c r="N32" s="242"/>
      <c r="O32" s="242"/>
      <c r="P32" s="242"/>
      <c r="Q32" s="242"/>
      <c r="R32" s="242"/>
      <c r="S32" s="242"/>
      <c r="T32" s="242"/>
      <c r="U32" s="242"/>
      <c r="V32" s="242"/>
      <c r="W32" s="242"/>
      <c r="X32" s="242"/>
      <c r="Y32" s="242"/>
      <c r="Z32" s="242"/>
      <c r="AA32" s="242"/>
      <c r="AB32" s="242"/>
      <c r="AC32" s="242"/>
      <c r="AD32" s="242"/>
      <c r="AE32" s="242"/>
      <c r="AF32" s="242"/>
      <c r="AG32" s="242"/>
      <c r="AH32" s="242"/>
      <c r="AI32" s="242"/>
      <c r="AJ32" s="242"/>
      <c r="AK32" s="238">
        <f t="shared" si="0"/>
        <v>0</v>
      </c>
      <c r="AL32" s="243"/>
      <c r="AM32" s="571"/>
      <c r="AN32" s="571"/>
    </row>
    <row r="33" spans="1:43" ht="15" customHeight="1">
      <c r="A33" s="227"/>
      <c r="B33" s="227"/>
      <c r="C33" s="227"/>
      <c r="D33" s="227"/>
      <c r="E33" s="227"/>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227"/>
      <c r="AL33" s="227"/>
      <c r="AM33" s="161"/>
    </row>
    <row r="34" spans="1:43" ht="15" customHeight="1">
      <c r="A34" s="227"/>
      <c r="B34" s="227"/>
      <c r="C34" s="227"/>
      <c r="D34" s="227"/>
      <c r="E34" s="227"/>
      <c r="F34" s="162"/>
      <c r="G34" s="162"/>
      <c r="H34" s="162"/>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c r="AH34" s="162"/>
      <c r="AI34" s="162"/>
      <c r="AJ34" s="162"/>
      <c r="AK34" s="227"/>
      <c r="AL34" s="227"/>
      <c r="AM34" s="161"/>
    </row>
    <row r="35" spans="1:43" ht="15" customHeight="1">
      <c r="A35" s="227"/>
      <c r="B35" s="227"/>
      <c r="C35" s="227"/>
      <c r="D35" s="227"/>
      <c r="E35" s="227"/>
      <c r="F35" s="162"/>
      <c r="G35" s="162"/>
      <c r="H35" s="162"/>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c r="AH35" s="162"/>
      <c r="AI35" s="162"/>
      <c r="AJ35" s="162"/>
      <c r="AK35" s="227"/>
      <c r="AL35" s="227"/>
      <c r="AM35" s="161"/>
    </row>
    <row r="36" spans="1:43" ht="21" customHeight="1">
      <c r="A36" s="218" t="s">
        <v>466</v>
      </c>
      <c r="B36" s="227"/>
      <c r="C36" s="227"/>
      <c r="D36" s="227"/>
      <c r="E36" s="227"/>
      <c r="F36" s="227"/>
      <c r="G36" s="162"/>
      <c r="H36" s="162"/>
      <c r="I36" s="162"/>
      <c r="J36" s="162"/>
      <c r="K36" s="162"/>
      <c r="L36" s="162"/>
      <c r="M36" s="162"/>
      <c r="N36" s="162"/>
      <c r="O36" s="162"/>
      <c r="AM36" s="227"/>
      <c r="AN36" s="161"/>
    </row>
    <row r="37" spans="1:43" ht="24.95" customHeight="1">
      <c r="A37" s="573"/>
      <c r="B37" s="573"/>
      <c r="C37" s="573"/>
      <c r="D37" s="279">
        <v>4</v>
      </c>
      <c r="E37" s="279">
        <v>5</v>
      </c>
      <c r="F37" s="649">
        <v>6</v>
      </c>
      <c r="G37" s="649"/>
      <c r="H37" s="649"/>
      <c r="I37" s="649">
        <v>7</v>
      </c>
      <c r="J37" s="649"/>
      <c r="K37" s="649"/>
      <c r="L37" s="649">
        <v>8</v>
      </c>
      <c r="M37" s="649"/>
      <c r="N37" s="649"/>
      <c r="O37" s="649">
        <v>9</v>
      </c>
      <c r="P37" s="649"/>
      <c r="Q37" s="649"/>
      <c r="R37" s="649">
        <v>10</v>
      </c>
      <c r="S37" s="649"/>
      <c r="T37" s="649"/>
      <c r="U37" s="649">
        <v>11</v>
      </c>
      <c r="V37" s="649"/>
      <c r="W37" s="649"/>
      <c r="X37" s="649">
        <v>12</v>
      </c>
      <c r="Y37" s="649"/>
      <c r="Z37" s="649"/>
      <c r="AA37" s="649">
        <v>1</v>
      </c>
      <c r="AB37" s="649"/>
      <c r="AC37" s="649"/>
      <c r="AD37" s="649">
        <v>2</v>
      </c>
      <c r="AE37" s="649"/>
      <c r="AF37" s="649"/>
      <c r="AG37" s="649">
        <v>3</v>
      </c>
      <c r="AH37" s="649"/>
      <c r="AI37" s="649"/>
      <c r="AJ37" s="573" t="s">
        <v>467</v>
      </c>
      <c r="AK37" s="573"/>
      <c r="AL37" s="230" t="s">
        <v>468</v>
      </c>
      <c r="AM37" s="257"/>
      <c r="AN37" s="257"/>
      <c r="AO37" s="257"/>
      <c r="AP37" s="257"/>
      <c r="AQ37" s="257"/>
    </row>
    <row r="38" spans="1:43" ht="18" customHeight="1">
      <c r="A38" s="645" t="s">
        <v>469</v>
      </c>
      <c r="B38" s="645"/>
      <c r="C38" s="645"/>
      <c r="D38" s="237"/>
      <c r="E38" s="237"/>
      <c r="F38" s="642"/>
      <c r="G38" s="642"/>
      <c r="H38" s="642"/>
      <c r="I38" s="642"/>
      <c r="J38" s="642"/>
      <c r="K38" s="642"/>
      <c r="L38" s="642"/>
      <c r="M38" s="642"/>
      <c r="N38" s="642"/>
      <c r="O38" s="642"/>
      <c r="P38" s="642"/>
      <c r="Q38" s="642"/>
      <c r="R38" s="642"/>
      <c r="S38" s="642"/>
      <c r="T38" s="642"/>
      <c r="U38" s="642"/>
      <c r="V38" s="642"/>
      <c r="W38" s="642"/>
      <c r="X38" s="642"/>
      <c r="Y38" s="642"/>
      <c r="Z38" s="642"/>
      <c r="AA38" s="642"/>
      <c r="AB38" s="642"/>
      <c r="AC38" s="642"/>
      <c r="AD38" s="642"/>
      <c r="AE38" s="642"/>
      <c r="AF38" s="642"/>
      <c r="AG38" s="642"/>
      <c r="AH38" s="642"/>
      <c r="AI38" s="642"/>
      <c r="AJ38" s="567">
        <f>SUM(D38:AI38)</f>
        <v>0</v>
      </c>
      <c r="AK38" s="567"/>
      <c r="AL38" s="643" t="e">
        <f>ROUNDUP(AJ38/AJ39,1)</f>
        <v>#DIV/0!</v>
      </c>
      <c r="AM38" s="257"/>
      <c r="AN38" s="257"/>
      <c r="AO38" s="257"/>
      <c r="AP38" s="257"/>
      <c r="AQ38" s="257"/>
    </row>
    <row r="39" spans="1:43" ht="18" customHeight="1">
      <c r="A39" s="645" t="s">
        <v>470</v>
      </c>
      <c r="B39" s="645"/>
      <c r="C39" s="645"/>
      <c r="D39" s="237"/>
      <c r="E39" s="237"/>
      <c r="F39" s="642"/>
      <c r="G39" s="642"/>
      <c r="H39" s="642"/>
      <c r="I39" s="642"/>
      <c r="J39" s="642"/>
      <c r="K39" s="642"/>
      <c r="L39" s="642"/>
      <c r="M39" s="642"/>
      <c r="N39" s="642"/>
      <c r="O39" s="642"/>
      <c r="P39" s="642"/>
      <c r="Q39" s="642"/>
      <c r="R39" s="642"/>
      <c r="S39" s="642"/>
      <c r="T39" s="642"/>
      <c r="U39" s="642"/>
      <c r="V39" s="642"/>
      <c r="W39" s="642"/>
      <c r="X39" s="642"/>
      <c r="Y39" s="642"/>
      <c r="Z39" s="642"/>
      <c r="AA39" s="642"/>
      <c r="AB39" s="642"/>
      <c r="AC39" s="642"/>
      <c r="AD39" s="642"/>
      <c r="AE39" s="642"/>
      <c r="AF39" s="642"/>
      <c r="AG39" s="642"/>
      <c r="AH39" s="642"/>
      <c r="AI39" s="642"/>
      <c r="AJ39" s="567">
        <f>+SUM(D39:AI39)</f>
        <v>0</v>
      </c>
      <c r="AK39" s="567"/>
      <c r="AL39" s="644"/>
      <c r="AM39" s="257"/>
      <c r="AN39" s="257"/>
      <c r="AO39" s="257"/>
      <c r="AP39" s="257"/>
      <c r="AQ39" s="257"/>
    </row>
    <row r="40" spans="1:43" ht="5.0999999999999996" customHeight="1">
      <c r="A40" s="250"/>
      <c r="B40" s="250"/>
      <c r="C40" s="250"/>
      <c r="D40" s="257"/>
      <c r="E40" s="257"/>
      <c r="F40" s="257"/>
      <c r="G40" s="257"/>
      <c r="H40" s="257"/>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258"/>
      <c r="AK40" s="162"/>
      <c r="AL40" s="227"/>
      <c r="AM40" s="227"/>
      <c r="AN40" s="161"/>
    </row>
    <row r="41" spans="1:43" ht="18" customHeight="1">
      <c r="A41" s="218" t="s">
        <v>421</v>
      </c>
      <c r="B41" s="162"/>
      <c r="D41" s="162"/>
      <c r="E41" s="162"/>
      <c r="F41" s="162"/>
      <c r="G41" s="162"/>
      <c r="H41" s="162"/>
      <c r="I41" s="257"/>
      <c r="J41" s="257"/>
      <c r="K41" s="257"/>
      <c r="L41" s="257"/>
      <c r="M41" s="257"/>
      <c r="N41" s="257"/>
      <c r="O41" s="162"/>
      <c r="P41" s="162"/>
      <c r="Q41" s="162"/>
      <c r="R41" s="162"/>
      <c r="S41" s="162"/>
      <c r="T41" s="162"/>
      <c r="U41" s="162"/>
      <c r="V41" s="162"/>
      <c r="W41" s="227"/>
      <c r="X41" s="162"/>
      <c r="Y41" s="162"/>
      <c r="Z41" s="162"/>
      <c r="AA41" s="162"/>
      <c r="AB41" s="162"/>
      <c r="AC41" s="162"/>
      <c r="AD41" s="162"/>
      <c r="AE41" s="162"/>
      <c r="AF41" s="162"/>
      <c r="AG41" s="162"/>
      <c r="AH41" s="162"/>
      <c r="AI41" s="162"/>
      <c r="AJ41" s="258"/>
      <c r="AK41" s="162"/>
      <c r="AL41" s="227"/>
      <c r="AM41" s="227"/>
      <c r="AN41" s="161"/>
    </row>
    <row r="42" spans="1:43" ht="24.95" customHeight="1">
      <c r="A42" s="573" t="s">
        <v>425</v>
      </c>
      <c r="B42" s="573"/>
      <c r="C42" s="569" t="s">
        <v>497</v>
      </c>
      <c r="D42" s="572"/>
      <c r="E42" s="659"/>
      <c r="F42" s="659"/>
      <c r="G42" s="659"/>
      <c r="H42" s="579"/>
      <c r="I42" s="597"/>
      <c r="J42" s="597"/>
      <c r="K42" s="597"/>
      <c r="L42" s="597"/>
      <c r="M42" s="597"/>
      <c r="N42" s="597"/>
      <c r="O42" s="257"/>
      <c r="P42" s="257"/>
      <c r="Q42" s="257"/>
      <c r="R42" s="257"/>
      <c r="S42" s="257"/>
      <c r="T42" s="257"/>
      <c r="U42" s="257"/>
      <c r="W42" s="227"/>
      <c r="X42" s="162"/>
      <c r="Y42" s="162"/>
      <c r="Z42" s="162"/>
      <c r="AA42" s="162"/>
      <c r="AB42" s="162"/>
      <c r="AC42" s="162"/>
      <c r="AD42" s="162"/>
      <c r="AE42" s="162"/>
      <c r="AF42" s="162"/>
      <c r="AG42" s="162"/>
      <c r="AH42" s="162"/>
      <c r="AI42" s="162"/>
      <c r="AJ42" s="258"/>
      <c r="AK42" s="162"/>
      <c r="AL42" s="227"/>
      <c r="AM42" s="227"/>
      <c r="AN42" s="161"/>
    </row>
    <row r="43" spans="1:43" ht="18" customHeight="1">
      <c r="A43" s="574" t="s">
        <v>427</v>
      </c>
      <c r="B43" s="574"/>
      <c r="C43" s="654"/>
      <c r="D43" s="655"/>
      <c r="E43" s="656"/>
      <c r="F43" s="656"/>
      <c r="G43" s="656"/>
      <c r="H43" s="657"/>
      <c r="I43" s="658"/>
      <c r="J43" s="656"/>
      <c r="K43" s="656"/>
      <c r="L43" s="656"/>
      <c r="M43" s="656"/>
      <c r="N43" s="657"/>
      <c r="O43" s="257"/>
      <c r="P43" s="257"/>
      <c r="Q43" s="257"/>
      <c r="R43" s="257"/>
      <c r="S43" s="257"/>
      <c r="T43" s="257"/>
      <c r="U43" s="257"/>
      <c r="W43" s="227"/>
      <c r="X43" s="162"/>
      <c r="Y43" s="162"/>
      <c r="Z43" s="162"/>
      <c r="AA43" s="162"/>
      <c r="AB43" s="162"/>
      <c r="AC43" s="162"/>
      <c r="AD43" s="162"/>
      <c r="AE43" s="162"/>
      <c r="AF43" s="162"/>
      <c r="AG43" s="162"/>
      <c r="AH43" s="162"/>
      <c r="AI43" s="162"/>
      <c r="AJ43" s="258"/>
      <c r="AK43" s="162"/>
      <c r="AL43" s="227"/>
      <c r="AM43" s="227"/>
      <c r="AN43" s="161"/>
    </row>
    <row r="44" spans="1:43" ht="5.0999999999999996" customHeight="1">
      <c r="A44" s="250"/>
      <c r="B44" s="250"/>
      <c r="C44" s="250"/>
      <c r="D44" s="250"/>
      <c r="E44" s="250"/>
      <c r="F44" s="250"/>
      <c r="G44" s="250"/>
      <c r="H44" s="250"/>
      <c r="I44" s="250"/>
      <c r="J44" s="162"/>
      <c r="K44" s="162"/>
      <c r="L44" s="162"/>
      <c r="M44" s="258"/>
      <c r="N44" s="162"/>
      <c r="O44" s="162"/>
      <c r="P44" s="162"/>
      <c r="Q44" s="257"/>
      <c r="W44" s="227"/>
      <c r="X44" s="162"/>
      <c r="Y44" s="162"/>
      <c r="Z44" s="162"/>
      <c r="AA44" s="162"/>
      <c r="AB44" s="162"/>
      <c r="AC44" s="162"/>
      <c r="AD44" s="162"/>
      <c r="AE44" s="162"/>
      <c r="AF44" s="162"/>
      <c r="AG44" s="162"/>
      <c r="AH44" s="162"/>
      <c r="AI44" s="162"/>
      <c r="AJ44" s="258"/>
      <c r="AK44" s="162"/>
      <c r="AL44" s="227"/>
      <c r="AM44" s="227"/>
      <c r="AN44" s="161"/>
    </row>
    <row r="45" spans="1:43" ht="21" customHeight="1">
      <c r="A45" s="218" t="s">
        <v>443</v>
      </c>
      <c r="B45" s="221"/>
      <c r="C45" s="222"/>
      <c r="D45" s="222"/>
      <c r="E45" s="222"/>
      <c r="F45" s="222"/>
      <c r="G45" s="161"/>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222"/>
      <c r="AM45" s="222"/>
      <c r="AN45" s="161"/>
    </row>
    <row r="46" spans="1:43" ht="24.95" customHeight="1">
      <c r="A46" s="161"/>
      <c r="B46" s="227"/>
      <c r="C46" s="593" t="e">
        <f>IF(VLOOKUP($AK$1,#REF!,C51,FALSE)=0,"-",VLOOKUP($AK$1,#REF!,C51,FALSE))</f>
        <v>#REF!</v>
      </c>
      <c r="D46" s="594"/>
      <c r="E46" s="595" t="e">
        <f>IF(VLOOKUP($AK$1,#REF!,E51,FALSE)=0,"-",VLOOKUP($AK$1,#REF!,E51,FALSE))</f>
        <v>#REF!</v>
      </c>
      <c r="F46" s="595"/>
      <c r="G46" s="595"/>
      <c r="H46" s="595"/>
      <c r="I46" s="593" t="e">
        <f>IF(VLOOKUP($AK$1,#REF!,I51,FALSE)=0,"-",VLOOKUP($AK$1,#REF!,I51,FALSE))</f>
        <v>#REF!</v>
      </c>
      <c r="J46" s="594"/>
      <c r="K46" s="594"/>
      <c r="L46" s="594"/>
      <c r="M46" s="594"/>
      <c r="N46" s="596"/>
      <c r="O46" s="593" t="e">
        <f>IF(VLOOKUP($AK$1,#REF!,O51,FALSE)=0,"-",VLOOKUP($AK$1,#REF!,O51,FALSE))</f>
        <v>#REF!</v>
      </c>
      <c r="P46" s="594"/>
      <c r="Q46" s="594"/>
      <c r="R46" s="594"/>
      <c r="S46" s="594"/>
      <c r="T46" s="596"/>
      <c r="U46" s="593" t="e">
        <f>IF(VLOOKUP($AK$1,#REF!,U51,FALSE)=0,"-",VLOOKUP($AK$1,#REF!,U51,FALSE))</f>
        <v>#REF!</v>
      </c>
      <c r="V46" s="594"/>
      <c r="W46" s="594"/>
      <c r="X46" s="594"/>
      <c r="Y46" s="594"/>
      <c r="Z46" s="596"/>
      <c r="AA46" s="593" t="e">
        <f>IF(VLOOKUP($AK$1,#REF!,AA51,FALSE)=0,"-",VLOOKUP($AK$1,#REF!,AA51,FALSE))</f>
        <v>#REF!</v>
      </c>
      <c r="AB46" s="594"/>
      <c r="AC46" s="594"/>
      <c r="AD46" s="594"/>
      <c r="AE46" s="594"/>
      <c r="AF46" s="596"/>
      <c r="AG46" s="595" t="e">
        <f>IF(VLOOKUP($AK$1,#REF!,AG51,FALSE)=0,"-",VLOOKUP($AK$1,#REF!,AG51,FALSE))</f>
        <v>#REF!</v>
      </c>
      <c r="AH46" s="595"/>
      <c r="AI46" s="595"/>
      <c r="AJ46" s="595"/>
      <c r="AK46" s="595"/>
      <c r="AL46" s="595" t="e">
        <f>IF(VLOOKUP($AK$1,#REF!,AL51,FALSE)=0,"-",VLOOKUP($AK$1,#REF!,AL51,FALSE))</f>
        <v>#REF!</v>
      </c>
      <c r="AM46" s="595"/>
      <c r="AN46" s="161"/>
    </row>
    <row r="47" spans="1:43" ht="18" customHeight="1">
      <c r="A47" s="161"/>
      <c r="B47" s="227"/>
      <c r="C47" s="272" t="s">
        <v>445</v>
      </c>
      <c r="D47" s="272" t="s">
        <v>447</v>
      </c>
      <c r="E47" s="273" t="s">
        <v>445</v>
      </c>
      <c r="F47" s="598" t="s">
        <v>447</v>
      </c>
      <c r="G47" s="598"/>
      <c r="H47" s="598"/>
      <c r="I47" s="590" t="s">
        <v>445</v>
      </c>
      <c r="J47" s="591"/>
      <c r="K47" s="592"/>
      <c r="L47" s="590" t="s">
        <v>447</v>
      </c>
      <c r="M47" s="591"/>
      <c r="N47" s="592"/>
      <c r="O47" s="590" t="s">
        <v>445</v>
      </c>
      <c r="P47" s="591"/>
      <c r="Q47" s="592"/>
      <c r="R47" s="590" t="s">
        <v>447</v>
      </c>
      <c r="S47" s="591"/>
      <c r="T47" s="592"/>
      <c r="U47" s="590" t="s">
        <v>445</v>
      </c>
      <c r="V47" s="591"/>
      <c r="W47" s="592"/>
      <c r="X47" s="590" t="s">
        <v>447</v>
      </c>
      <c r="Y47" s="591"/>
      <c r="Z47" s="592"/>
      <c r="AA47" s="590" t="s">
        <v>445</v>
      </c>
      <c r="AB47" s="591"/>
      <c r="AC47" s="592"/>
      <c r="AD47" s="590" t="s">
        <v>447</v>
      </c>
      <c r="AE47" s="591"/>
      <c r="AF47" s="592"/>
      <c r="AG47" s="590" t="s">
        <v>445</v>
      </c>
      <c r="AH47" s="591"/>
      <c r="AI47" s="592"/>
      <c r="AJ47" s="590" t="s">
        <v>447</v>
      </c>
      <c r="AK47" s="592"/>
      <c r="AL47" s="273" t="s">
        <v>444</v>
      </c>
      <c r="AM47" s="273" t="s">
        <v>446</v>
      </c>
      <c r="AN47" s="161"/>
    </row>
    <row r="48" spans="1:43" ht="18" customHeight="1">
      <c r="A48" s="161"/>
      <c r="B48" s="229" t="s">
        <v>448</v>
      </c>
      <c r="C48" s="273">
        <f>COUNTIFS($B$11:$B$30,C$46,$C$11:$C$30,"A",$E$11:$E$30,"*")</f>
        <v>0</v>
      </c>
      <c r="D48" s="273">
        <f>COUNTIFS($B$11:$B$30,C$46,$C$11:$C$30,"B",$E$11:$E$30,"*")</f>
        <v>0</v>
      </c>
      <c r="E48" s="273">
        <f>COUNTIFS($B$11:$B$30,E$46,$C$11:$C$30,"A",$E$11:$E$30,"*")</f>
        <v>0</v>
      </c>
      <c r="F48" s="590">
        <f>COUNTIFS($B$11:$B$30,E$46,$C$11:$C$30,"B",$E$11:$E$30,"*")</f>
        <v>0</v>
      </c>
      <c r="G48" s="591"/>
      <c r="H48" s="592"/>
      <c r="I48" s="590">
        <f>COUNTIFS($B$11:$B$30,I$46,$C$11:$C$30,"A",$E$11:$E$30,"*")</f>
        <v>0</v>
      </c>
      <c r="J48" s="591"/>
      <c r="K48" s="592"/>
      <c r="L48" s="590">
        <f>COUNTIFS($B$11:$B$30,I$46,$C$11:$C$30,"B",$E$11:$E$30,"*")</f>
        <v>0</v>
      </c>
      <c r="M48" s="591"/>
      <c r="N48" s="592"/>
      <c r="O48" s="590">
        <f>COUNTIFS($B$11:$B$30,O$46,$C$11:$C$30,"A",$E$11:$E$30,"*")</f>
        <v>0</v>
      </c>
      <c r="P48" s="591"/>
      <c r="Q48" s="592"/>
      <c r="R48" s="590">
        <f>COUNTIFS($B$11:$B$30,O$46,$C$11:$C$30,"B",$E$11:$E$30,"*")</f>
        <v>0</v>
      </c>
      <c r="S48" s="591"/>
      <c r="T48" s="592"/>
      <c r="U48" s="590">
        <f>COUNTIFS($B$11:$B$30,U$46,$C$11:$C$30,"A",$E$11:$E$30,"*")</f>
        <v>0</v>
      </c>
      <c r="V48" s="591"/>
      <c r="W48" s="592"/>
      <c r="X48" s="590">
        <f>COUNTIFS($B$11:$B$30,U$46,$C$11:$C$30,"B",$E$11:$E$30,"*")</f>
        <v>0</v>
      </c>
      <c r="Y48" s="591"/>
      <c r="Z48" s="592"/>
      <c r="AA48" s="590">
        <f>COUNTIFS($B$11:$B$30,AA$46,$C$11:$C$30,"A",$E$11:$E$30,"*")</f>
        <v>0</v>
      </c>
      <c r="AB48" s="591"/>
      <c r="AC48" s="592"/>
      <c r="AD48" s="590">
        <f>COUNTIFS($B$11:$B$30,AA$46,$C$11:$C$30,"B",$E$11:$E$30,"*")</f>
        <v>0</v>
      </c>
      <c r="AE48" s="591"/>
      <c r="AF48" s="592"/>
      <c r="AG48" s="590">
        <f>COUNTIFS($B$11:$B$30,AG$46,$C$11:$C$30,"A",$E$11:$E$30,"*")</f>
        <v>0</v>
      </c>
      <c r="AH48" s="591"/>
      <c r="AI48" s="592"/>
      <c r="AJ48" s="590">
        <f>COUNTIFS($B$11:$B$30,AG$46,$C$11:$C$30,"B",$E$11:$E$30,"*")</f>
        <v>0</v>
      </c>
      <c r="AK48" s="592"/>
      <c r="AL48" s="273">
        <f>COUNTIFS($B$11:$B$30,AL$46,$C$11:$C$30,"A",$E$11:$E$30,"*")</f>
        <v>0</v>
      </c>
      <c r="AM48" s="273">
        <f>COUNTIFS($B$11:$B$30,AL$46,$C$11:$C$30,"B",$E$11:$E$30,"*")</f>
        <v>0</v>
      </c>
      <c r="AN48" s="161"/>
    </row>
    <row r="49" spans="1:40" ht="18" customHeight="1">
      <c r="A49" s="161"/>
      <c r="B49" s="230" t="s">
        <v>449</v>
      </c>
      <c r="C49" s="273">
        <f>COUNTIFS($B$11:$B$30,C$46,$C$11:$C$30,"C",$E$11:$E$30,"*")</f>
        <v>0</v>
      </c>
      <c r="D49" s="273">
        <f>COUNTIFS($B$11:$B$30,C$46,$C$11:$C$30,"D",$E$11:$E$30,"*")</f>
        <v>0</v>
      </c>
      <c r="E49" s="273">
        <f>COUNTIFS($B$11:$B$30,E$46,$C$11:$C$30,"C",$E$11:$E$30,"*")</f>
        <v>0</v>
      </c>
      <c r="F49" s="590">
        <f>COUNTIFS($B$11:$B$30,E$46,$C$11:$C$30,"D",$E$11:$E$30,"*")</f>
        <v>0</v>
      </c>
      <c r="G49" s="591"/>
      <c r="H49" s="592"/>
      <c r="I49" s="590">
        <f>COUNTIFS($B$11:$B$30,I$46,$C$11:$C$30,"C",$E$11:$E$30,"*")</f>
        <v>0</v>
      </c>
      <c r="J49" s="591"/>
      <c r="K49" s="592"/>
      <c r="L49" s="590">
        <f>COUNTIFS($B$11:$B$30,I$46,$C$11:$C$30,"D",$E$11:$E$30,"*")</f>
        <v>0</v>
      </c>
      <c r="M49" s="591"/>
      <c r="N49" s="592"/>
      <c r="O49" s="590">
        <f>COUNTIFS($B$11:$B$30,O$46,$C$11:$C$30,"C",$E$11:$E$30,"*")</f>
        <v>0</v>
      </c>
      <c r="P49" s="591"/>
      <c r="Q49" s="592"/>
      <c r="R49" s="590">
        <f>COUNTIFS($B$11:$B$30,O$46,$C$11:$C$30,"D",$E$11:$E$30,"*")</f>
        <v>0</v>
      </c>
      <c r="S49" s="591"/>
      <c r="T49" s="592"/>
      <c r="U49" s="590">
        <f>COUNTIFS($B$11:$B$30,U$46,$C$11:$C$30,"C",$E$11:$E$30,"*")</f>
        <v>0</v>
      </c>
      <c r="V49" s="591"/>
      <c r="W49" s="592"/>
      <c r="X49" s="590">
        <f>COUNTIFS($B$11:$B$30,U$46,$C$11:$C$30,"D",$E$11:$E$30,"*")</f>
        <v>0</v>
      </c>
      <c r="Y49" s="591"/>
      <c r="Z49" s="592"/>
      <c r="AA49" s="590">
        <f>COUNTIFS($B$11:$B$30,AA$46,$C$11:$C$30,"C",$E$11:$E$30,"*")</f>
        <v>0</v>
      </c>
      <c r="AB49" s="591"/>
      <c r="AC49" s="592"/>
      <c r="AD49" s="590">
        <f>COUNTIFS($B$11:$B$30,AA$46,$C$11:$C$30,"D",$E$11:$E$30,"*")</f>
        <v>0</v>
      </c>
      <c r="AE49" s="591"/>
      <c r="AF49" s="592"/>
      <c r="AG49" s="590">
        <f>COUNTIFS($B$11:$B$30,AG$46,$C$11:$C$30,"C",$E$11:$E$30,"*")</f>
        <v>0</v>
      </c>
      <c r="AH49" s="591"/>
      <c r="AI49" s="592"/>
      <c r="AJ49" s="590">
        <f>COUNTIFS($B$11:$B$30,AG$46,$C$11:$C$30,"D",$E$11:$E$30,"*")</f>
        <v>0</v>
      </c>
      <c r="AK49" s="592"/>
      <c r="AL49" s="273">
        <f>COUNTIFS($B$11:$B$30,AL$46,$C$11:$C$30,"C",$E$11:$E$30,"*")</f>
        <v>0</v>
      </c>
      <c r="AM49" s="273">
        <f>COUNTIFS($B$11:$B$30,AL$46,$C$11:$C$30,"D",$E$11:$E$30,"*")</f>
        <v>0</v>
      </c>
      <c r="AN49" s="161"/>
    </row>
    <row r="50" spans="1:40" ht="24.95" customHeight="1">
      <c r="A50" s="161"/>
      <c r="B50" s="230" t="s">
        <v>450</v>
      </c>
      <c r="C50" s="593" t="str">
        <f>IF($AK$3="４週",SUMIFS($AK$11:$AK$30,$B$11:$B$30,C46)/4/$AH$5,IF($AK$3="歴月",SUMIFS($AK$11:$AK$30,$B$11:$B$30,C46)/$AL$5,"記載する期間を選択してください"))</f>
        <v>記載する期間を選択してください</v>
      </c>
      <c r="D50" s="596"/>
      <c r="E50" s="593" t="str">
        <f>IF($AK$3="４週",SUMIFS($AK$11:$AK$30,$B$11:$B$30,E46)/4/$AH$5,IF($AK$3="歴月",SUMIFS($AK$11:$AK$30,$B$11:$B$30,E46)/$AL$5,"記載する期間を選択してください"))</f>
        <v>記載する期間を選択してください</v>
      </c>
      <c r="F50" s="594"/>
      <c r="G50" s="594"/>
      <c r="H50" s="596"/>
      <c r="I50" s="593" t="str">
        <f>IF($AK$3="４週",SUMIFS($AK$11:$AK$30,$B$11:$B$30,I46)/4/$AH$5,IF($AK$3="歴月",SUMIFS($AK$11:$AK$30,$B$11:$B$30,I46)/$AL$5,"記載する期間を選択してください"))</f>
        <v>記載する期間を選択してください</v>
      </c>
      <c r="J50" s="594"/>
      <c r="K50" s="594"/>
      <c r="L50" s="594"/>
      <c r="M50" s="594"/>
      <c r="N50" s="596"/>
      <c r="O50" s="593" t="str">
        <f>IF($AK$3="４週",SUMIFS($AK$11:$AK$30,$B$11:$B$30,O46)/4/$AH$5,IF($AK$3="歴月",SUMIFS($AK$11:$AK$30,$B$11:$B$30,O46)/$AL$5,"記載する期間を選択してください"))</f>
        <v>記載する期間を選択してください</v>
      </c>
      <c r="P50" s="594"/>
      <c r="Q50" s="594"/>
      <c r="R50" s="594"/>
      <c r="S50" s="594"/>
      <c r="T50" s="596"/>
      <c r="U50" s="593" t="str">
        <f>IF($AK$3="４週",SUMIFS($AK$11:$AK$30,$B$11:$B$30,U46)/4/$AH$5,IF($AK$3="歴月",SUMIFS($AK$11:$AK$30,$B$11:$B$30,U46)/$AL$5,"記載する期間を選択してください"))</f>
        <v>記載する期間を選択してください</v>
      </c>
      <c r="V50" s="594"/>
      <c r="W50" s="594"/>
      <c r="X50" s="594"/>
      <c r="Y50" s="594"/>
      <c r="Z50" s="596"/>
      <c r="AA50" s="593" t="str">
        <f>IF($AK$3="４週",SUMIFS($AK$11:$AK$30,$B$11:$B$30,AA46)/4/$AH$5,IF($AK$3="歴月",SUMIFS($AK$11:$AK$30,$B$11:$B$30,AA46)/$AL$5,"記載する期間を選択してください"))</f>
        <v>記載する期間を選択してください</v>
      </c>
      <c r="AB50" s="594"/>
      <c r="AC50" s="594"/>
      <c r="AD50" s="594"/>
      <c r="AE50" s="594"/>
      <c r="AF50" s="596"/>
      <c r="AG50" s="593" t="str">
        <f>IF($AK$3="４週",SUMIFS($AK$11:$AK$30,$B$11:$B$30,AG46)/4/$AH$5,IF($AK$3="歴月",SUMIFS($AK$11:$AK$30,$B$11:$B$30,AG46)/$AL$5,"記載する期間を選択してください"))</f>
        <v>記載する期間を選択してください</v>
      </c>
      <c r="AH50" s="594"/>
      <c r="AI50" s="594"/>
      <c r="AJ50" s="594"/>
      <c r="AK50" s="596"/>
      <c r="AL50" s="593" t="str">
        <f>IF($AK$3="４週",SUMIFS($AK$11:$AK$30,$B$11:$B$30,AL46)/4/$AH$5,IF($AK$3="歴月",SUMIFS($AK$11:$AK$30,$B$11:$B$30,AL46)/$AL$5,"記載する期間を選択してください"))</f>
        <v>記載する期間を選択してください</v>
      </c>
      <c r="AM50" s="596"/>
      <c r="AN50" s="161"/>
    </row>
    <row r="51" spans="1:40" ht="5.0999999999999996" customHeight="1">
      <c r="A51" s="161"/>
      <c r="B51" s="221"/>
      <c r="C51" s="247">
        <v>2</v>
      </c>
      <c r="D51" s="247"/>
      <c r="E51" s="247">
        <v>3</v>
      </c>
      <c r="F51" s="247"/>
      <c r="G51" s="247"/>
      <c r="H51" s="247"/>
      <c r="I51" s="247">
        <v>4</v>
      </c>
      <c r="J51" s="247"/>
      <c r="K51" s="247"/>
      <c r="L51" s="247"/>
      <c r="M51" s="247"/>
      <c r="N51" s="247"/>
      <c r="O51" s="247">
        <v>5</v>
      </c>
      <c r="P51" s="247"/>
      <c r="Q51" s="247"/>
      <c r="R51" s="247"/>
      <c r="S51" s="247"/>
      <c r="T51" s="247"/>
      <c r="U51" s="247">
        <v>6</v>
      </c>
      <c r="V51" s="247"/>
      <c r="W51" s="247"/>
      <c r="X51" s="247"/>
      <c r="Y51" s="247"/>
      <c r="Z51" s="247"/>
      <c r="AA51" s="247">
        <v>7</v>
      </c>
      <c r="AB51" s="247"/>
      <c r="AC51" s="247"/>
      <c r="AD51" s="247"/>
      <c r="AE51" s="247"/>
      <c r="AF51" s="247"/>
      <c r="AG51" s="247">
        <v>8</v>
      </c>
      <c r="AH51" s="247"/>
      <c r="AI51" s="247"/>
      <c r="AJ51" s="247"/>
      <c r="AK51" s="247"/>
      <c r="AL51" s="247">
        <v>9</v>
      </c>
      <c r="AM51" s="276"/>
      <c r="AN51" s="161"/>
    </row>
    <row r="52" spans="1:40" ht="15" customHeight="1">
      <c r="A52" s="162" t="s">
        <v>374</v>
      </c>
      <c r="B52" s="244"/>
      <c r="C52" s="245"/>
      <c r="D52" s="245"/>
      <c r="E52" s="245"/>
      <c r="F52" s="246"/>
      <c r="G52" s="245"/>
      <c r="H52" s="247"/>
      <c r="I52" s="247"/>
      <c r="J52" s="247"/>
      <c r="K52" s="247"/>
      <c r="L52" s="247"/>
      <c r="M52" s="247"/>
      <c r="N52" s="247"/>
      <c r="O52" s="247"/>
      <c r="P52" s="247"/>
      <c r="Q52" s="247"/>
      <c r="R52" s="247">
        <v>6</v>
      </c>
      <c r="S52" s="247"/>
      <c r="T52" s="247"/>
      <c r="U52" s="247"/>
      <c r="V52" s="247"/>
      <c r="W52" s="247"/>
      <c r="X52" s="247">
        <v>7</v>
      </c>
      <c r="Y52" s="247"/>
      <c r="Z52" s="247"/>
      <c r="AA52" s="247"/>
      <c r="AB52" s="247"/>
      <c r="AC52" s="247"/>
      <c r="AD52" s="247">
        <v>8</v>
      </c>
      <c r="AE52" s="247"/>
      <c r="AF52" s="247"/>
      <c r="AG52" s="248"/>
      <c r="AH52" s="248"/>
      <c r="AI52" s="248"/>
      <c r="AJ52" s="248">
        <v>9</v>
      </c>
      <c r="AK52" s="249"/>
      <c r="AL52" s="249"/>
      <c r="AM52" s="161"/>
    </row>
    <row r="53" spans="1:40" s="162" customFormat="1" ht="15" customHeight="1">
      <c r="A53" s="162" t="s">
        <v>375</v>
      </c>
      <c r="B53" s="250"/>
      <c r="C53" s="250"/>
      <c r="D53" s="250"/>
      <c r="E53" s="250"/>
      <c r="F53" s="250"/>
      <c r="G53" s="250"/>
      <c r="H53" s="218"/>
      <c r="I53" s="218"/>
      <c r="J53" s="218"/>
      <c r="K53" s="218"/>
      <c r="L53" s="218"/>
      <c r="M53" s="218"/>
      <c r="N53" s="218"/>
      <c r="O53" s="218"/>
      <c r="P53" s="218"/>
      <c r="Q53" s="218"/>
      <c r="R53" s="218"/>
      <c r="S53" s="218"/>
      <c r="T53" s="218"/>
      <c r="U53" s="218"/>
      <c r="V53" s="218"/>
      <c r="W53" s="218"/>
      <c r="X53" s="218"/>
      <c r="Y53" s="218"/>
      <c r="Z53" s="218"/>
      <c r="AA53" s="218"/>
      <c r="AB53" s="218"/>
      <c r="AC53" s="218"/>
      <c r="AD53" s="218"/>
      <c r="AE53" s="218"/>
      <c r="AF53" s="218"/>
      <c r="AG53" s="218"/>
      <c r="AH53" s="218"/>
      <c r="AI53" s="218"/>
      <c r="AJ53" s="218"/>
      <c r="AK53" s="218"/>
      <c r="AL53" s="218"/>
      <c r="AM53" s="218"/>
    </row>
    <row r="54" spans="1:40" s="162" customFormat="1" ht="15" customHeight="1">
      <c r="A54" s="162" t="s">
        <v>376</v>
      </c>
      <c r="B54" s="250"/>
      <c r="C54" s="250"/>
      <c r="D54" s="250"/>
      <c r="E54" s="250"/>
      <c r="F54" s="250"/>
      <c r="G54" s="250"/>
      <c r="H54" s="218"/>
      <c r="I54" s="218"/>
      <c r="J54" s="218"/>
      <c r="K54" s="218"/>
      <c r="L54" s="218"/>
      <c r="M54" s="218"/>
      <c r="N54" s="218"/>
      <c r="O54" s="218"/>
      <c r="P54" s="218"/>
      <c r="Q54" s="218"/>
      <c r="R54" s="218"/>
      <c r="S54" s="218"/>
      <c r="T54" s="218"/>
      <c r="U54" s="218"/>
      <c r="V54" s="218"/>
      <c r="W54" s="218"/>
      <c r="X54" s="218"/>
      <c r="Y54" s="218"/>
      <c r="Z54" s="218"/>
      <c r="AA54" s="218"/>
      <c r="AB54" s="218"/>
      <c r="AC54" s="218"/>
      <c r="AD54" s="218"/>
      <c r="AE54" s="218"/>
      <c r="AF54" s="218"/>
      <c r="AG54" s="218"/>
      <c r="AH54" s="218"/>
      <c r="AI54" s="218"/>
      <c r="AJ54" s="218"/>
      <c r="AK54" s="218"/>
      <c r="AL54" s="218"/>
      <c r="AM54" s="218"/>
    </row>
    <row r="55" spans="1:40" s="162" customFormat="1" ht="15" customHeight="1">
      <c r="A55" s="162" t="s">
        <v>377</v>
      </c>
      <c r="B55" s="250"/>
      <c r="C55" s="250"/>
      <c r="D55" s="250"/>
      <c r="E55" s="250"/>
      <c r="F55" s="250"/>
      <c r="G55" s="250"/>
      <c r="H55" s="218"/>
      <c r="I55" s="218"/>
      <c r="J55" s="218"/>
      <c r="K55" s="218"/>
      <c r="L55" s="218"/>
      <c r="M55" s="218"/>
      <c r="N55" s="218"/>
      <c r="O55" s="218"/>
      <c r="P55" s="218"/>
      <c r="Q55" s="218"/>
      <c r="R55" s="218"/>
      <c r="S55" s="218"/>
      <c r="T55" s="218"/>
      <c r="U55" s="218"/>
      <c r="V55" s="218"/>
      <c r="W55" s="218"/>
      <c r="X55" s="218"/>
      <c r="Y55" s="218"/>
      <c r="Z55" s="218"/>
      <c r="AA55" s="218"/>
      <c r="AB55" s="218"/>
      <c r="AC55" s="218"/>
      <c r="AD55" s="218"/>
      <c r="AE55" s="218"/>
      <c r="AF55" s="218"/>
      <c r="AG55" s="218"/>
      <c r="AH55" s="218"/>
      <c r="AI55" s="218"/>
      <c r="AJ55" s="218"/>
      <c r="AK55" s="218"/>
      <c r="AL55" s="218"/>
      <c r="AM55" s="218"/>
    </row>
    <row r="56" spans="1:40" s="162" customFormat="1" ht="15" customHeight="1">
      <c r="A56" s="162" t="s">
        <v>378</v>
      </c>
      <c r="B56" s="250"/>
      <c r="C56" s="250"/>
      <c r="D56" s="250"/>
      <c r="E56" s="250"/>
      <c r="F56" s="250"/>
      <c r="G56" s="250"/>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row>
    <row r="57" spans="1:40" ht="15" customHeight="1">
      <c r="A57" s="162" t="s">
        <v>379</v>
      </c>
      <c r="B57" s="163"/>
      <c r="C57" s="162"/>
      <c r="D57" s="162"/>
      <c r="E57" s="162"/>
      <c r="F57" s="162"/>
      <c r="G57" s="162"/>
    </row>
    <row r="58" spans="1:40" ht="15" customHeight="1">
      <c r="A58" s="162" t="s">
        <v>380</v>
      </c>
      <c r="B58" s="163"/>
      <c r="C58" s="162"/>
      <c r="D58" s="162"/>
      <c r="E58" s="162"/>
      <c r="F58" s="162"/>
      <c r="G58" s="162"/>
    </row>
    <row r="59" spans="1:40" ht="15" customHeight="1">
      <c r="A59" s="162"/>
      <c r="B59" s="229" t="s">
        <v>381</v>
      </c>
      <c r="C59" s="573" t="s">
        <v>382</v>
      </c>
      <c r="D59" s="573"/>
      <c r="E59" s="573"/>
      <c r="F59" s="162"/>
      <c r="G59" s="162"/>
    </row>
    <row r="60" spans="1:40" ht="15" customHeight="1">
      <c r="A60" s="162"/>
      <c r="B60" s="251" t="s">
        <v>383</v>
      </c>
      <c r="C60" s="567" t="s">
        <v>384</v>
      </c>
      <c r="D60" s="567"/>
      <c r="E60" s="567"/>
      <c r="F60" s="162"/>
      <c r="G60" s="162"/>
    </row>
    <row r="61" spans="1:40" ht="15" customHeight="1">
      <c r="A61" s="162"/>
      <c r="B61" s="251" t="s">
        <v>385</v>
      </c>
      <c r="C61" s="567" t="s">
        <v>386</v>
      </c>
      <c r="D61" s="567"/>
      <c r="E61" s="567"/>
      <c r="F61" s="162"/>
      <c r="G61" s="162"/>
    </row>
    <row r="62" spans="1:40" ht="15" customHeight="1">
      <c r="A62" s="162"/>
      <c r="B62" s="251" t="s">
        <v>387</v>
      </c>
      <c r="C62" s="567" t="s">
        <v>388</v>
      </c>
      <c r="D62" s="567"/>
      <c r="E62" s="567"/>
      <c r="F62" s="162"/>
      <c r="G62" s="162"/>
    </row>
    <row r="63" spans="1:40" ht="15" customHeight="1">
      <c r="A63" s="162"/>
      <c r="B63" s="251" t="s">
        <v>389</v>
      </c>
      <c r="C63" s="567" t="s">
        <v>390</v>
      </c>
      <c r="D63" s="567"/>
      <c r="E63" s="567"/>
      <c r="F63" s="162"/>
      <c r="G63" s="162"/>
    </row>
    <row r="64" spans="1:40" ht="15" customHeight="1">
      <c r="A64" s="162"/>
      <c r="B64" s="162" t="s">
        <v>391</v>
      </c>
      <c r="C64" s="162"/>
      <c r="D64" s="162"/>
      <c r="E64" s="162"/>
      <c r="F64" s="162"/>
      <c r="G64" s="162"/>
    </row>
    <row r="65" spans="1:7" ht="15" customHeight="1">
      <c r="A65" s="162"/>
      <c r="B65" s="162" t="s">
        <v>392</v>
      </c>
      <c r="C65" s="162"/>
      <c r="D65" s="162"/>
      <c r="E65" s="162"/>
      <c r="F65" s="162"/>
      <c r="G65" s="162"/>
    </row>
    <row r="66" spans="1:7" ht="15" customHeight="1">
      <c r="A66" s="162"/>
      <c r="B66" s="162" t="s">
        <v>393</v>
      </c>
      <c r="C66" s="162"/>
      <c r="D66" s="162"/>
      <c r="E66" s="162"/>
      <c r="F66" s="162"/>
      <c r="G66" s="162"/>
    </row>
    <row r="67" spans="1:7" ht="15" customHeight="1">
      <c r="A67" s="162" t="s">
        <v>394</v>
      </c>
      <c r="B67" s="163"/>
      <c r="C67" s="162"/>
      <c r="D67" s="162"/>
      <c r="E67" s="162"/>
      <c r="F67" s="162"/>
      <c r="G67" s="162"/>
    </row>
    <row r="68" spans="1:7" ht="15" customHeight="1">
      <c r="A68" s="162" t="s">
        <v>395</v>
      </c>
      <c r="B68" s="163"/>
      <c r="C68" s="162"/>
      <c r="D68" s="162"/>
      <c r="E68" s="162"/>
      <c r="F68" s="162"/>
      <c r="G68" s="162"/>
    </row>
    <row r="69" spans="1:7" ht="15" customHeight="1">
      <c r="A69" s="162" t="s">
        <v>396</v>
      </c>
      <c r="B69" s="163"/>
      <c r="C69" s="162"/>
      <c r="D69" s="162"/>
      <c r="E69" s="162"/>
      <c r="F69" s="162"/>
      <c r="G69" s="162"/>
    </row>
    <row r="70" spans="1:7" ht="15" customHeight="1">
      <c r="A70" s="162" t="s">
        <v>397</v>
      </c>
      <c r="B70" s="163"/>
      <c r="C70" s="162"/>
      <c r="D70" s="162"/>
      <c r="E70" s="162"/>
      <c r="F70" s="162"/>
      <c r="G70" s="162"/>
    </row>
    <row r="71" spans="1:7" ht="15" customHeight="1">
      <c r="A71" s="162" t="s">
        <v>398</v>
      </c>
      <c r="B71" s="163"/>
      <c r="C71" s="162"/>
      <c r="D71" s="162"/>
      <c r="E71" s="162"/>
      <c r="F71" s="162"/>
      <c r="G71" s="162"/>
    </row>
    <row r="72" spans="1:7" ht="15" customHeight="1">
      <c r="A72" s="162" t="s">
        <v>399</v>
      </c>
      <c r="B72" s="163"/>
      <c r="C72" s="162"/>
      <c r="D72" s="162"/>
      <c r="E72" s="162"/>
      <c r="F72" s="162"/>
      <c r="G72" s="162"/>
    </row>
    <row r="73" spans="1:7" ht="15" customHeight="1">
      <c r="A73" s="162"/>
      <c r="B73" s="162" t="s">
        <v>400</v>
      </c>
      <c r="C73" s="162"/>
      <c r="D73" s="162"/>
      <c r="E73" s="162"/>
      <c r="F73" s="162"/>
      <c r="G73" s="162"/>
    </row>
    <row r="74" spans="1:7" ht="15" customHeight="1">
      <c r="A74" s="162"/>
      <c r="B74" s="162" t="s">
        <v>401</v>
      </c>
      <c r="C74" s="162"/>
      <c r="D74" s="162"/>
      <c r="E74" s="162"/>
      <c r="F74" s="162"/>
      <c r="G74" s="162"/>
    </row>
    <row r="75" spans="1:7" ht="15" customHeight="1">
      <c r="A75" s="162" t="s">
        <v>402</v>
      </c>
      <c r="B75" s="163"/>
      <c r="C75" s="162"/>
      <c r="D75" s="162"/>
      <c r="E75" s="162"/>
      <c r="F75" s="162"/>
      <c r="G75" s="162"/>
    </row>
    <row r="76" spans="1:7" ht="15" customHeight="1">
      <c r="A76" s="162" t="s">
        <v>403</v>
      </c>
      <c r="B76" s="163"/>
      <c r="C76" s="162"/>
      <c r="D76" s="162"/>
      <c r="E76" s="162"/>
      <c r="F76" s="162"/>
      <c r="G76" s="162"/>
    </row>
    <row r="77" spans="1:7" ht="15" customHeight="1">
      <c r="A77" s="162" t="s">
        <v>404</v>
      </c>
      <c r="B77" s="163"/>
      <c r="C77" s="162"/>
      <c r="D77" s="162"/>
      <c r="E77" s="162"/>
      <c r="F77" s="162"/>
      <c r="G77" s="162"/>
    </row>
    <row r="78" spans="1:7" ht="15" customHeight="1">
      <c r="A78" s="162" t="s">
        <v>405</v>
      </c>
      <c r="B78" s="163"/>
      <c r="C78" s="162"/>
      <c r="D78" s="162"/>
      <c r="E78" s="162"/>
      <c r="F78" s="162"/>
      <c r="G78" s="162"/>
    </row>
    <row r="79" spans="1:7" ht="15" customHeight="1">
      <c r="A79" s="162" t="s">
        <v>406</v>
      </c>
      <c r="B79" s="163"/>
      <c r="C79" s="162"/>
      <c r="D79" s="162"/>
      <c r="E79" s="162"/>
      <c r="F79" s="162"/>
      <c r="G79" s="162"/>
    </row>
    <row r="80" spans="1:7" ht="15" customHeight="1">
      <c r="A80" s="162" t="s">
        <v>407</v>
      </c>
      <c r="B80" s="163"/>
      <c r="C80" s="162"/>
      <c r="D80" s="162"/>
      <c r="E80" s="162"/>
      <c r="F80" s="162"/>
      <c r="G80" s="162"/>
    </row>
    <row r="81" spans="1:7" ht="15" customHeight="1">
      <c r="A81" s="162" t="s">
        <v>408</v>
      </c>
      <c r="B81" s="163"/>
      <c r="C81" s="162"/>
      <c r="D81" s="162"/>
      <c r="E81" s="162"/>
      <c r="F81" s="162"/>
      <c r="G81" s="162"/>
    </row>
    <row r="82" spans="1:7" ht="15" customHeight="1">
      <c r="A82" s="162" t="s">
        <v>409</v>
      </c>
      <c r="B82" s="163"/>
      <c r="C82" s="162"/>
      <c r="D82" s="162"/>
      <c r="E82" s="162"/>
      <c r="F82" s="162"/>
      <c r="G82" s="162"/>
    </row>
  </sheetData>
  <mergeCells count="146">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4"/>
  <dataValidations count="7">
    <dataValidation type="whole" operator="greaterThanOrEqual" allowBlank="1" showInputMessage="1" showErrorMessage="1" sqref="I38:I39 D38:F39 AG38:AG39 AD38:AD39 AA38:AA39 X38:X39 U38:U39 R38:R39 O38:O39 L38:L39" xr:uid="{4B30B0A1-1055-4FA0-BF30-B06B6FCA74F1}">
      <formula1>0</formula1>
    </dataValidation>
    <dataValidation operator="greaterThanOrEqual" allowBlank="1" showInputMessage="1" showErrorMessage="1" sqref="I44 AJ38:AJ39 AL38 L40 L44 I40" xr:uid="{8DD300BF-A9EE-4511-A790-3DA818225221}"/>
    <dataValidation type="list" allowBlank="1" showInputMessage="1" showErrorMessage="1" sqref="C11:C30" xr:uid="{C5C11A4A-BF5B-4376-B196-5B353E7872A2}">
      <formula1>"A,B,C,D"</formula1>
    </dataValidation>
    <dataValidation type="list" allowBlank="1" showInputMessage="1" showErrorMessage="1" sqref="AK4:AN4" xr:uid="{4728ABFF-6050-47D3-9489-66B50D8D8C8A}">
      <formula1>"予定,実績"</formula1>
    </dataValidation>
    <dataValidation type="list" allowBlank="1" showInputMessage="1" showErrorMessage="1" sqref="AK3:AN3" xr:uid="{E70FB5A4-B7D3-479E-A48D-5A91568BAC9E}">
      <formula1>"４週,歴月"</formula1>
    </dataValidation>
    <dataValidation type="list" allowBlank="1" showInputMessage="1" sqref="B12:B30" xr:uid="{926214DC-6A14-4DCA-937E-6A291923FABC}">
      <formula1>INDIRECT($AK$1)</formula1>
    </dataValidation>
    <dataValidation allowBlank="1" showInputMessage="1" sqref="B11" xr:uid="{0B448FD4-9437-42A8-BD39-631D52DCCF29}"/>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rowBreaks count="1" manualBreakCount="1">
    <brk id="34" max="39"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37DBA-B034-42EF-9F02-1AEBBEA2F455}">
  <dimension ref="A1:AQ82"/>
  <sheetViews>
    <sheetView showGridLines="0" view="pageBreakPreview" zoomScaleNormal="100" zoomScaleSheetLayoutView="100" workbookViewId="0"/>
  </sheetViews>
  <sheetFormatPr defaultColWidth="9.125" defaultRowHeight="21" customHeight="1"/>
  <cols>
    <col min="1" max="1" width="2.875" style="221" customWidth="1"/>
    <col min="2" max="2" width="15.75" style="216" customWidth="1"/>
    <col min="3" max="3" width="7.375" style="221" customWidth="1"/>
    <col min="4" max="5" width="8.5" style="221" customWidth="1"/>
    <col min="6" max="36" width="2.875" style="221" customWidth="1"/>
    <col min="37" max="37" width="7.375" style="221" customWidth="1"/>
    <col min="38" max="39" width="8.5" style="221" customWidth="1"/>
    <col min="40" max="40" width="6.25" style="221" customWidth="1"/>
    <col min="41" max="16384" width="9.125" style="221"/>
  </cols>
  <sheetData>
    <row r="1" spans="1:40" ht="20.100000000000001" customHeight="1">
      <c r="A1" s="215" t="s">
        <v>552</v>
      </c>
      <c r="C1" s="217"/>
      <c r="D1" s="217"/>
      <c r="E1" s="217"/>
      <c r="F1" s="217"/>
      <c r="G1" s="217"/>
      <c r="H1" s="217"/>
      <c r="I1" s="217"/>
      <c r="J1" s="217"/>
      <c r="K1" s="217"/>
      <c r="L1" s="217"/>
      <c r="M1" s="217"/>
      <c r="N1" s="217"/>
      <c r="O1" s="217"/>
      <c r="P1" s="217"/>
      <c r="Q1" s="217"/>
      <c r="R1" s="217"/>
      <c r="S1" s="217"/>
      <c r="T1" s="217"/>
      <c r="U1" s="217"/>
      <c r="V1" s="217"/>
      <c r="W1" s="217"/>
      <c r="X1" s="218"/>
      <c r="Y1" s="218"/>
      <c r="Z1" s="161"/>
      <c r="AA1" s="161"/>
      <c r="AB1" s="161"/>
      <c r="AC1" s="161"/>
      <c r="AD1" s="219"/>
      <c r="AE1" s="219"/>
      <c r="AF1" s="219"/>
      <c r="AG1" s="219"/>
      <c r="AH1" s="219"/>
      <c r="AI1" s="220" t="s">
        <v>356</v>
      </c>
      <c r="AJ1" s="220"/>
      <c r="AK1" s="583" t="s">
        <v>498</v>
      </c>
      <c r="AL1" s="583"/>
      <c r="AM1" s="583"/>
      <c r="AN1" s="583"/>
    </row>
    <row r="2" spans="1:40" ht="18" customHeight="1">
      <c r="A2" s="161"/>
      <c r="B2" s="222"/>
      <c r="C2" s="222"/>
      <c r="D2" s="222"/>
      <c r="E2" s="222"/>
      <c r="F2" s="222"/>
      <c r="G2" s="222"/>
      <c r="H2" s="222"/>
      <c r="I2" s="222"/>
      <c r="J2" s="222"/>
      <c r="K2" s="222"/>
      <c r="L2" s="222"/>
      <c r="M2" s="584"/>
      <c r="N2" s="584"/>
      <c r="O2" s="584"/>
      <c r="P2" s="584"/>
      <c r="Q2" s="585" t="s">
        <v>154</v>
      </c>
      <c r="R2" s="585"/>
      <c r="S2" s="584">
        <v>4</v>
      </c>
      <c r="T2" s="584"/>
      <c r="U2" s="585" t="s">
        <v>275</v>
      </c>
      <c r="V2" s="585"/>
      <c r="W2" s="222"/>
      <c r="X2" s="222"/>
      <c r="Y2" s="222"/>
      <c r="Z2" s="161"/>
      <c r="AA2" s="161"/>
      <c r="AC2" s="220"/>
      <c r="AD2" s="222"/>
      <c r="AE2" s="222"/>
      <c r="AF2" s="222"/>
      <c r="AG2" s="222"/>
      <c r="AH2" s="222"/>
      <c r="AI2" s="220" t="s">
        <v>357</v>
      </c>
      <c r="AJ2" s="220"/>
      <c r="AK2" s="586"/>
      <c r="AL2" s="586"/>
      <c r="AM2" s="586"/>
      <c r="AN2" s="586"/>
    </row>
    <row r="3" spans="1:40" ht="18" customHeight="1">
      <c r="A3" s="223"/>
      <c r="B3" s="223"/>
      <c r="C3" s="223"/>
      <c r="D3" s="223"/>
      <c r="E3" s="223"/>
      <c r="F3" s="223"/>
      <c r="G3" s="223"/>
      <c r="H3" s="223"/>
      <c r="I3" s="223"/>
      <c r="J3" s="223"/>
      <c r="K3" s="223"/>
      <c r="L3" s="223"/>
      <c r="M3" s="223"/>
      <c r="N3" s="223"/>
      <c r="O3" s="223"/>
      <c r="P3" s="223"/>
      <c r="Q3" s="223"/>
      <c r="R3" s="223"/>
      <c r="S3" s="223"/>
      <c r="T3" s="223"/>
      <c r="U3" s="223"/>
      <c r="V3" s="223"/>
      <c r="W3" s="223"/>
      <c r="Y3" s="224"/>
      <c r="Z3" s="224"/>
      <c r="AA3" s="224"/>
      <c r="AB3" s="161"/>
      <c r="AC3" s="224"/>
      <c r="AD3" s="224"/>
      <c r="AE3" s="224"/>
      <c r="AF3" s="224"/>
      <c r="AG3" s="224"/>
      <c r="AH3" s="224"/>
      <c r="AI3" s="225" t="s">
        <v>358</v>
      </c>
      <c r="AJ3" s="220"/>
      <c r="AK3" s="576"/>
      <c r="AL3" s="576"/>
      <c r="AM3" s="576"/>
      <c r="AN3" s="576"/>
    </row>
    <row r="4" spans="1:40" ht="18" customHeight="1">
      <c r="A4" s="223"/>
      <c r="B4" s="223"/>
      <c r="C4" s="223"/>
      <c r="D4" s="223"/>
      <c r="E4" s="223"/>
      <c r="F4" s="223"/>
      <c r="G4" s="223"/>
      <c r="H4" s="223"/>
      <c r="I4" s="223"/>
      <c r="J4" s="223"/>
      <c r="K4" s="223"/>
      <c r="L4" s="223"/>
      <c r="M4" s="223"/>
      <c r="N4" s="223"/>
      <c r="O4" s="223"/>
      <c r="P4" s="223"/>
      <c r="Q4" s="223"/>
      <c r="R4" s="223"/>
      <c r="S4" s="223"/>
      <c r="T4" s="223"/>
      <c r="U4" s="223"/>
      <c r="V4" s="223"/>
      <c r="W4" s="223"/>
      <c r="Y4" s="224"/>
      <c r="Z4" s="224"/>
      <c r="AA4" s="224"/>
      <c r="AB4" s="161"/>
      <c r="AC4" s="224"/>
      <c r="AD4" s="224"/>
      <c r="AE4" s="224"/>
      <c r="AF4" s="224"/>
      <c r="AG4" s="224"/>
      <c r="AH4" s="224"/>
      <c r="AI4" s="225" t="s">
        <v>359</v>
      </c>
      <c r="AJ4" s="220"/>
      <c r="AK4" s="576"/>
      <c r="AL4" s="576"/>
      <c r="AM4" s="576"/>
      <c r="AN4" s="576"/>
    </row>
    <row r="5" spans="1:40" ht="18" customHeight="1">
      <c r="A5" s="223"/>
      <c r="B5" s="223"/>
      <c r="C5" s="223"/>
      <c r="D5" s="223"/>
      <c r="E5" s="223"/>
      <c r="F5" s="223"/>
      <c r="G5" s="223"/>
      <c r="H5" s="223"/>
      <c r="I5" s="223"/>
      <c r="J5" s="223"/>
      <c r="K5" s="223"/>
      <c r="L5" s="223"/>
      <c r="M5" s="223"/>
      <c r="N5" s="223"/>
      <c r="O5" s="223"/>
      <c r="P5" s="223"/>
      <c r="Q5" s="223"/>
      <c r="R5" s="223"/>
      <c r="S5" s="223"/>
      <c r="U5" s="223"/>
      <c r="V5" s="223"/>
      <c r="W5" s="223"/>
      <c r="Y5" s="224"/>
      <c r="Z5" s="224"/>
      <c r="AA5" s="224"/>
      <c r="AB5" s="161"/>
      <c r="AC5" s="224"/>
      <c r="AD5" s="224"/>
      <c r="AE5" s="224"/>
      <c r="AF5" s="224"/>
      <c r="AG5" s="225" t="s">
        <v>360</v>
      </c>
      <c r="AH5" s="629"/>
      <c r="AI5" s="629"/>
      <c r="AJ5" s="629"/>
      <c r="AK5" s="224" t="s">
        <v>361</v>
      </c>
      <c r="AL5" s="252"/>
      <c r="AM5" s="224" t="s">
        <v>362</v>
      </c>
      <c r="AN5" s="161"/>
    </row>
    <row r="6" spans="1:40" ht="9.9499999999999993" customHeight="1">
      <c r="A6" s="161"/>
      <c r="B6" s="227"/>
      <c r="C6" s="227"/>
      <c r="D6" s="227"/>
      <c r="E6" s="227"/>
      <c r="F6" s="227"/>
      <c r="G6" s="227"/>
      <c r="H6" s="227"/>
      <c r="I6" s="227"/>
      <c r="J6" s="227"/>
      <c r="K6" s="227"/>
      <c r="L6" s="227"/>
      <c r="M6" s="227"/>
      <c r="N6" s="227"/>
      <c r="O6" s="227"/>
      <c r="P6" s="227"/>
      <c r="Q6" s="227"/>
      <c r="R6" s="227"/>
      <c r="S6" s="227"/>
      <c r="T6" s="227"/>
      <c r="U6" s="227"/>
      <c r="V6" s="227"/>
      <c r="W6" s="227"/>
      <c r="X6" s="222"/>
      <c r="Y6" s="222"/>
      <c r="Z6" s="222"/>
      <c r="AA6" s="222"/>
      <c r="AB6" s="222"/>
      <c r="AC6" s="222"/>
      <c r="AD6" s="222"/>
      <c r="AE6" s="222"/>
      <c r="AF6" s="222"/>
      <c r="AG6" s="222"/>
      <c r="AH6" s="222"/>
      <c r="AI6" s="222"/>
      <c r="AJ6" s="222"/>
      <c r="AK6" s="222"/>
      <c r="AL6" s="222"/>
      <c r="AM6" s="161"/>
      <c r="AN6" s="161"/>
    </row>
    <row r="7" spans="1:40" ht="15" customHeight="1">
      <c r="A7" s="571" t="s">
        <v>363</v>
      </c>
      <c r="B7" s="625" t="s">
        <v>364</v>
      </c>
      <c r="C7" s="578" t="s">
        <v>365</v>
      </c>
      <c r="D7" s="573" t="s">
        <v>366</v>
      </c>
      <c r="E7" s="569" t="s">
        <v>367</v>
      </c>
      <c r="F7" s="581" t="s">
        <v>368</v>
      </c>
      <c r="G7" s="581"/>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1"/>
      <c r="AG7" s="581"/>
      <c r="AH7" s="581"/>
      <c r="AI7" s="581"/>
      <c r="AJ7" s="581"/>
      <c r="AK7" s="582" t="s">
        <v>369</v>
      </c>
      <c r="AL7" s="574" t="s">
        <v>370</v>
      </c>
      <c r="AM7" s="575" t="s">
        <v>371</v>
      </c>
      <c r="AN7" s="575"/>
    </row>
    <row r="8" spans="1:40" ht="15" customHeight="1">
      <c r="A8" s="571"/>
      <c r="B8" s="626"/>
      <c r="C8" s="579"/>
      <c r="D8" s="573"/>
      <c r="E8" s="569"/>
      <c r="F8" s="573" t="s">
        <v>216</v>
      </c>
      <c r="G8" s="573"/>
      <c r="H8" s="573"/>
      <c r="I8" s="573"/>
      <c r="J8" s="573"/>
      <c r="K8" s="573"/>
      <c r="L8" s="573"/>
      <c r="M8" s="573" t="s">
        <v>217</v>
      </c>
      <c r="N8" s="573"/>
      <c r="O8" s="573"/>
      <c r="P8" s="573"/>
      <c r="Q8" s="573"/>
      <c r="R8" s="573"/>
      <c r="S8" s="573"/>
      <c r="T8" s="573" t="s">
        <v>218</v>
      </c>
      <c r="U8" s="573"/>
      <c r="V8" s="573"/>
      <c r="W8" s="573"/>
      <c r="X8" s="573"/>
      <c r="Y8" s="573"/>
      <c r="Z8" s="573"/>
      <c r="AA8" s="573" t="s">
        <v>219</v>
      </c>
      <c r="AB8" s="573"/>
      <c r="AC8" s="573"/>
      <c r="AD8" s="573"/>
      <c r="AE8" s="573"/>
      <c r="AF8" s="573"/>
      <c r="AG8" s="573"/>
      <c r="AH8" s="573" t="s">
        <v>372</v>
      </c>
      <c r="AI8" s="573"/>
      <c r="AJ8" s="573"/>
      <c r="AK8" s="582"/>
      <c r="AL8" s="574"/>
      <c r="AM8" s="575"/>
      <c r="AN8" s="575"/>
    </row>
    <row r="9" spans="1:40" ht="15" customHeight="1">
      <c r="A9" s="571"/>
      <c r="B9" s="627" t="s">
        <v>411</v>
      </c>
      <c r="C9" s="579"/>
      <c r="D9" s="573"/>
      <c r="E9" s="569"/>
      <c r="F9" s="231">
        <f>DATE($M$2,$S$2,1)</f>
        <v>92</v>
      </c>
      <c r="G9" s="231">
        <f>DATE($M$2,$S$2,2)</f>
        <v>93</v>
      </c>
      <c r="H9" s="231">
        <f>DATE($M$2,$S$2,3)</f>
        <v>94</v>
      </c>
      <c r="I9" s="231">
        <f>DATE($M$2,$S$2,4)</f>
        <v>95</v>
      </c>
      <c r="J9" s="231">
        <f>DATE($M$2,$S$2,5)</f>
        <v>96</v>
      </c>
      <c r="K9" s="231">
        <f>DATE($M$2,$S$2,6)</f>
        <v>97</v>
      </c>
      <c r="L9" s="231">
        <f>DATE($M$2,$S$2,7)</f>
        <v>98</v>
      </c>
      <c r="M9" s="231">
        <f>DATE($M$2,$S$2,8)</f>
        <v>99</v>
      </c>
      <c r="N9" s="231">
        <f>DATE($M$2,$S$2,9)</f>
        <v>100</v>
      </c>
      <c r="O9" s="231">
        <f>DATE($M$2,$S$2,10)</f>
        <v>101</v>
      </c>
      <c r="P9" s="231">
        <f>DATE($M$2,$S$2,11)</f>
        <v>102</v>
      </c>
      <c r="Q9" s="231">
        <f>DATE($M$2,$S$2,12)</f>
        <v>103</v>
      </c>
      <c r="R9" s="231">
        <f>DATE($M$2,$S$2,13)</f>
        <v>104</v>
      </c>
      <c r="S9" s="231">
        <f>DATE($M$2,$S$2,14)</f>
        <v>105</v>
      </c>
      <c r="T9" s="231">
        <f>DATE($M$2,$S$2,15)</f>
        <v>106</v>
      </c>
      <c r="U9" s="231">
        <f>DATE($M$2,$S$2,16)</f>
        <v>107</v>
      </c>
      <c r="V9" s="231">
        <f>DATE($M$2,$S$2,17)</f>
        <v>108</v>
      </c>
      <c r="W9" s="231">
        <f>DATE($M$2,$S$2,18)</f>
        <v>109</v>
      </c>
      <c r="X9" s="231">
        <f>DATE($M$2,$S$2,19)</f>
        <v>110</v>
      </c>
      <c r="Y9" s="231">
        <f>DATE($M$2,$S$2,20)</f>
        <v>111</v>
      </c>
      <c r="Z9" s="231">
        <f>DATE($M$2,$S$2,21)</f>
        <v>112</v>
      </c>
      <c r="AA9" s="231">
        <f>DATE($M$2,$S$2,22)</f>
        <v>113</v>
      </c>
      <c r="AB9" s="231">
        <f>DATE($M$2,$S$2,23)</f>
        <v>114</v>
      </c>
      <c r="AC9" s="231">
        <f>DATE($M$2,$S$2,24)</f>
        <v>115</v>
      </c>
      <c r="AD9" s="231">
        <f>DATE($M$2,$S$2,25)</f>
        <v>116</v>
      </c>
      <c r="AE9" s="231">
        <f>DATE($M$2,$S$2,26)</f>
        <v>117</v>
      </c>
      <c r="AF9" s="231">
        <f>DATE($M$2,$S$2,27)</f>
        <v>118</v>
      </c>
      <c r="AG9" s="231">
        <f>DATE($M$2,$S$2,28)</f>
        <v>119</v>
      </c>
      <c r="AH9" s="231">
        <f>IF(DAY(EOMONTH(F9,0))&lt;29,"",DATE($M$2,$S$2,29))</f>
        <v>120</v>
      </c>
      <c r="AI9" s="231">
        <f>IF(DAY(EOMONTH(F9,0))&lt;30,"",DATE($M$2,$S$2,30))</f>
        <v>121</v>
      </c>
      <c r="AJ9" s="231" t="str">
        <f>IF(DAY(EOMONTH(F9,0))&lt;31,"",DATE($M$2,$S$2,31))</f>
        <v/>
      </c>
      <c r="AK9" s="582"/>
      <c r="AL9" s="574"/>
      <c r="AM9" s="575"/>
      <c r="AN9" s="575"/>
    </row>
    <row r="10" spans="1:40" ht="15" customHeight="1">
      <c r="A10" s="571"/>
      <c r="B10" s="628"/>
      <c r="C10" s="580"/>
      <c r="D10" s="573"/>
      <c r="E10" s="569"/>
      <c r="F10" s="232">
        <f>DATE($M$2,$S$2,1)</f>
        <v>92</v>
      </c>
      <c r="G10" s="232">
        <f>DATE($M$2,$S$2,2)</f>
        <v>93</v>
      </c>
      <c r="H10" s="232">
        <f>DATE($M$2,$S$2,3)</f>
        <v>94</v>
      </c>
      <c r="I10" s="232">
        <f>DATE($M$2,$S$2,4)</f>
        <v>95</v>
      </c>
      <c r="J10" s="232">
        <f>DATE($M$2,$S$2,5)</f>
        <v>96</v>
      </c>
      <c r="K10" s="232">
        <f>DATE($M$2,$S$2,6)</f>
        <v>97</v>
      </c>
      <c r="L10" s="232">
        <f>DATE($M$2,$S$2,7)</f>
        <v>98</v>
      </c>
      <c r="M10" s="232">
        <f>DATE($M$2,$S$2,8)</f>
        <v>99</v>
      </c>
      <c r="N10" s="232">
        <f>DATE($M$2,$S$2,9)</f>
        <v>100</v>
      </c>
      <c r="O10" s="232">
        <f>DATE($M$2,$S$2,10)</f>
        <v>101</v>
      </c>
      <c r="P10" s="232">
        <f>DATE($M$2,$S$2,11)</f>
        <v>102</v>
      </c>
      <c r="Q10" s="232">
        <f>DATE($M$2,$S$2,12)</f>
        <v>103</v>
      </c>
      <c r="R10" s="232">
        <f>DATE($M$2,$S$2,13)</f>
        <v>104</v>
      </c>
      <c r="S10" s="232">
        <f>DATE($M$2,$S$2,14)</f>
        <v>105</v>
      </c>
      <c r="T10" s="232">
        <f>DATE($M$2,$S$2,15)</f>
        <v>106</v>
      </c>
      <c r="U10" s="232">
        <f>DATE($M$2,$S$2,16)</f>
        <v>107</v>
      </c>
      <c r="V10" s="232">
        <f>DATE($M$2,$S$2,17)</f>
        <v>108</v>
      </c>
      <c r="W10" s="232">
        <f>DATE($M$2,$S$2,18)</f>
        <v>109</v>
      </c>
      <c r="X10" s="232">
        <f>DATE($M$2,$S$2,19)</f>
        <v>110</v>
      </c>
      <c r="Y10" s="232">
        <f>DATE($M$2,$S$2,20)</f>
        <v>111</v>
      </c>
      <c r="Z10" s="232">
        <f>DATE($M$2,$S$2,21)</f>
        <v>112</v>
      </c>
      <c r="AA10" s="232">
        <f>DATE($M$2,$S$2,22)</f>
        <v>113</v>
      </c>
      <c r="AB10" s="232">
        <f>DATE($M$2,$S$2,23)</f>
        <v>114</v>
      </c>
      <c r="AC10" s="232">
        <f>DATE($M$2,$S$2,24)</f>
        <v>115</v>
      </c>
      <c r="AD10" s="232">
        <f>DATE($M$2,$S$2,25)</f>
        <v>116</v>
      </c>
      <c r="AE10" s="232">
        <f>DATE($M$2,$S$2,26)</f>
        <v>117</v>
      </c>
      <c r="AF10" s="232">
        <f>DATE($M$2,$S$2,27)</f>
        <v>118</v>
      </c>
      <c r="AG10" s="232">
        <f>DATE($M$2,$S$2,28)</f>
        <v>119</v>
      </c>
      <c r="AH10" s="232">
        <f>IF(DAY(EOMONTH(F10,0))&lt;29,"",DATE($M$2,$S$2,29))</f>
        <v>120</v>
      </c>
      <c r="AI10" s="232">
        <f>IF(DAY(EOMONTH(F10,0))&lt;30,"",DATE($M$2,$S$2,30))</f>
        <v>121</v>
      </c>
      <c r="AJ10" s="232" t="str">
        <f>IF(DAY(EOMONTH(F10,0))&lt;31,"",DATE($M$2,$S$2,31))</f>
        <v/>
      </c>
      <c r="AK10" s="582"/>
      <c r="AL10" s="574"/>
      <c r="AM10" s="575"/>
      <c r="AN10" s="575"/>
    </row>
    <row r="11" spans="1:40" ht="18" customHeight="1">
      <c r="A11" s="228">
        <v>1</v>
      </c>
      <c r="B11" s="253" t="s">
        <v>412</v>
      </c>
      <c r="C11" s="234" t="s">
        <v>383</v>
      </c>
      <c r="D11" s="254"/>
      <c r="E11" s="255" t="s">
        <v>383</v>
      </c>
      <c r="F11" s="237"/>
      <c r="G11" s="237"/>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238">
        <f>+SUM(F11:AJ11)</f>
        <v>0</v>
      </c>
      <c r="AL11" s="239">
        <f>IF($AK$3="４週",AK11/4,AK11/(DAY(EOMONTH($F$9,0))/7))</f>
        <v>0</v>
      </c>
      <c r="AM11" s="568"/>
      <c r="AN11" s="568"/>
    </row>
    <row r="12" spans="1:40" ht="18" customHeight="1">
      <c r="A12" s="228">
        <v>2</v>
      </c>
      <c r="B12" s="253" t="s">
        <v>463</v>
      </c>
      <c r="C12" s="234" t="s">
        <v>385</v>
      </c>
      <c r="D12" s="254"/>
      <c r="E12" s="255" t="s">
        <v>385</v>
      </c>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8">
        <f t="shared" ref="AK12:AK32" si="0">+SUM(F12:AJ12)</f>
        <v>0</v>
      </c>
      <c r="AL12" s="239">
        <f t="shared" ref="AL12:AL30" si="1">IF($AK$3="４週",AK12/4,AK12/(DAY(EOMONTH($F$9,0))/7))</f>
        <v>0</v>
      </c>
      <c r="AM12" s="568"/>
      <c r="AN12" s="568"/>
    </row>
    <row r="13" spans="1:40" ht="18" customHeight="1">
      <c r="A13" s="228">
        <v>3</v>
      </c>
      <c r="B13" s="253" t="s">
        <v>499</v>
      </c>
      <c r="C13" s="234" t="s">
        <v>387</v>
      </c>
      <c r="D13" s="254"/>
      <c r="E13" s="255" t="s">
        <v>387</v>
      </c>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8">
        <f t="shared" si="0"/>
        <v>0</v>
      </c>
      <c r="AL13" s="239">
        <f t="shared" si="1"/>
        <v>0</v>
      </c>
      <c r="AM13" s="568"/>
      <c r="AN13" s="568"/>
    </row>
    <row r="14" spans="1:40" ht="18" customHeight="1">
      <c r="A14" s="228">
        <v>4</v>
      </c>
      <c r="B14" s="253" t="s">
        <v>500</v>
      </c>
      <c r="C14" s="234" t="s">
        <v>389</v>
      </c>
      <c r="D14" s="254"/>
      <c r="E14" s="255" t="s">
        <v>389</v>
      </c>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8">
        <f t="shared" si="0"/>
        <v>0</v>
      </c>
      <c r="AL14" s="239">
        <f t="shared" si="1"/>
        <v>0</v>
      </c>
      <c r="AM14" s="568"/>
      <c r="AN14" s="568"/>
    </row>
    <row r="15" spans="1:40" ht="18" customHeight="1">
      <c r="A15" s="228">
        <v>5</v>
      </c>
      <c r="B15" s="253"/>
      <c r="C15" s="234"/>
      <c r="D15" s="254"/>
      <c r="E15" s="255"/>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8">
        <f t="shared" si="0"/>
        <v>0</v>
      </c>
      <c r="AL15" s="239">
        <f t="shared" si="1"/>
        <v>0</v>
      </c>
      <c r="AM15" s="568"/>
      <c r="AN15" s="568"/>
    </row>
    <row r="16" spans="1:40" ht="18" customHeight="1">
      <c r="A16" s="228">
        <v>6</v>
      </c>
      <c r="B16" s="253"/>
      <c r="C16" s="234"/>
      <c r="D16" s="254"/>
      <c r="E16" s="255"/>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8">
        <f t="shared" si="0"/>
        <v>0</v>
      </c>
      <c r="AL16" s="239">
        <f t="shared" si="1"/>
        <v>0</v>
      </c>
      <c r="AM16" s="568"/>
      <c r="AN16" s="568"/>
    </row>
    <row r="17" spans="1:40" ht="18" customHeight="1">
      <c r="A17" s="228">
        <v>7</v>
      </c>
      <c r="B17" s="253"/>
      <c r="C17" s="234"/>
      <c r="D17" s="254"/>
      <c r="E17" s="255"/>
      <c r="F17" s="237"/>
      <c r="G17" s="237"/>
      <c r="H17" s="237"/>
      <c r="I17" s="237"/>
      <c r="J17" s="237"/>
      <c r="K17" s="237"/>
      <c r="L17" s="237"/>
      <c r="M17" s="237"/>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8">
        <f t="shared" si="0"/>
        <v>0</v>
      </c>
      <c r="AL17" s="239">
        <f t="shared" si="1"/>
        <v>0</v>
      </c>
      <c r="AM17" s="568"/>
      <c r="AN17" s="568"/>
    </row>
    <row r="18" spans="1:40" ht="18" customHeight="1">
      <c r="A18" s="228">
        <v>8</v>
      </c>
      <c r="B18" s="253"/>
      <c r="C18" s="234"/>
      <c r="D18" s="254"/>
      <c r="E18" s="255"/>
      <c r="F18" s="237"/>
      <c r="G18" s="237"/>
      <c r="H18" s="237"/>
      <c r="I18" s="237"/>
      <c r="J18" s="237"/>
      <c r="K18" s="237"/>
      <c r="L18" s="237"/>
      <c r="M18" s="237"/>
      <c r="N18" s="237"/>
      <c r="O18" s="237"/>
      <c r="P18" s="237"/>
      <c r="Q18" s="237"/>
      <c r="R18" s="237"/>
      <c r="S18" s="237"/>
      <c r="T18" s="237"/>
      <c r="U18" s="237"/>
      <c r="V18" s="237"/>
      <c r="W18" s="237"/>
      <c r="X18" s="237"/>
      <c r="Y18" s="237"/>
      <c r="Z18" s="237"/>
      <c r="AA18" s="237"/>
      <c r="AB18" s="237"/>
      <c r="AC18" s="237"/>
      <c r="AD18" s="237"/>
      <c r="AE18" s="237"/>
      <c r="AF18" s="237"/>
      <c r="AG18" s="237"/>
      <c r="AH18" s="237"/>
      <c r="AI18" s="237"/>
      <c r="AJ18" s="237"/>
      <c r="AK18" s="238">
        <f t="shared" si="0"/>
        <v>0</v>
      </c>
      <c r="AL18" s="239">
        <f t="shared" si="1"/>
        <v>0</v>
      </c>
      <c r="AM18" s="568"/>
      <c r="AN18" s="568"/>
    </row>
    <row r="19" spans="1:40" ht="18" customHeight="1">
      <c r="A19" s="228">
        <v>9</v>
      </c>
      <c r="B19" s="253"/>
      <c r="C19" s="234"/>
      <c r="D19" s="254"/>
      <c r="E19" s="255"/>
      <c r="F19" s="237"/>
      <c r="G19" s="237"/>
      <c r="H19" s="237"/>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8">
        <f t="shared" si="0"/>
        <v>0</v>
      </c>
      <c r="AL19" s="239">
        <f t="shared" si="1"/>
        <v>0</v>
      </c>
      <c r="AM19" s="568"/>
      <c r="AN19" s="568"/>
    </row>
    <row r="20" spans="1:40" ht="18" customHeight="1">
      <c r="A20" s="228">
        <v>10</v>
      </c>
      <c r="B20" s="253"/>
      <c r="C20" s="234"/>
      <c r="D20" s="254"/>
      <c r="E20" s="255"/>
      <c r="F20" s="237"/>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c r="AD20" s="237"/>
      <c r="AE20" s="237"/>
      <c r="AF20" s="237"/>
      <c r="AG20" s="237"/>
      <c r="AH20" s="237"/>
      <c r="AI20" s="237"/>
      <c r="AJ20" s="237"/>
      <c r="AK20" s="238">
        <f t="shared" si="0"/>
        <v>0</v>
      </c>
      <c r="AL20" s="239">
        <f t="shared" si="1"/>
        <v>0</v>
      </c>
      <c r="AM20" s="568"/>
      <c r="AN20" s="568"/>
    </row>
    <row r="21" spans="1:40" ht="18" customHeight="1">
      <c r="A21" s="228">
        <v>11</v>
      </c>
      <c r="B21" s="253"/>
      <c r="C21" s="234"/>
      <c r="D21" s="254"/>
      <c r="E21" s="255"/>
      <c r="F21" s="237"/>
      <c r="G21" s="237"/>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8">
        <f t="shared" si="0"/>
        <v>0</v>
      </c>
      <c r="AL21" s="239">
        <f t="shared" si="1"/>
        <v>0</v>
      </c>
      <c r="AM21" s="568"/>
      <c r="AN21" s="568"/>
    </row>
    <row r="22" spans="1:40" ht="18" customHeight="1">
      <c r="A22" s="228">
        <v>12</v>
      </c>
      <c r="B22" s="253"/>
      <c r="C22" s="234"/>
      <c r="D22" s="254"/>
      <c r="E22" s="255"/>
      <c r="F22" s="237"/>
      <c r="G22" s="237"/>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8">
        <f t="shared" si="0"/>
        <v>0</v>
      </c>
      <c r="AL22" s="239">
        <f t="shared" si="1"/>
        <v>0</v>
      </c>
      <c r="AM22" s="568"/>
      <c r="AN22" s="568"/>
    </row>
    <row r="23" spans="1:40" ht="18" customHeight="1">
      <c r="A23" s="228">
        <v>13</v>
      </c>
      <c r="B23" s="253"/>
      <c r="C23" s="234"/>
      <c r="D23" s="254"/>
      <c r="E23" s="255"/>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8">
        <f t="shared" si="0"/>
        <v>0</v>
      </c>
      <c r="AL23" s="239">
        <f t="shared" si="1"/>
        <v>0</v>
      </c>
      <c r="AM23" s="568"/>
      <c r="AN23" s="568"/>
    </row>
    <row r="24" spans="1:40" ht="18" customHeight="1">
      <c r="A24" s="228">
        <v>14</v>
      </c>
      <c r="B24" s="253"/>
      <c r="C24" s="234"/>
      <c r="D24" s="254"/>
      <c r="E24" s="255"/>
      <c r="F24" s="237"/>
      <c r="G24" s="237"/>
      <c r="H24" s="237"/>
      <c r="I24" s="237"/>
      <c r="J24" s="237"/>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8">
        <f t="shared" si="0"/>
        <v>0</v>
      </c>
      <c r="AL24" s="239">
        <f t="shared" si="1"/>
        <v>0</v>
      </c>
      <c r="AM24" s="568"/>
      <c r="AN24" s="568"/>
    </row>
    <row r="25" spans="1:40" ht="18" customHeight="1">
      <c r="A25" s="228">
        <v>15</v>
      </c>
      <c r="B25" s="253"/>
      <c r="C25" s="234"/>
      <c r="D25" s="254"/>
      <c r="E25" s="255"/>
      <c r="F25" s="237"/>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8">
        <f t="shared" si="0"/>
        <v>0</v>
      </c>
      <c r="AL25" s="239">
        <f t="shared" si="1"/>
        <v>0</v>
      </c>
      <c r="AM25" s="568"/>
      <c r="AN25" s="568"/>
    </row>
    <row r="26" spans="1:40" ht="18" customHeight="1">
      <c r="A26" s="228">
        <v>16</v>
      </c>
      <c r="B26" s="253"/>
      <c r="C26" s="234"/>
      <c r="D26" s="254"/>
      <c r="E26" s="255"/>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8">
        <f t="shared" si="0"/>
        <v>0</v>
      </c>
      <c r="AL26" s="239">
        <f t="shared" si="1"/>
        <v>0</v>
      </c>
      <c r="AM26" s="568"/>
      <c r="AN26" s="568"/>
    </row>
    <row r="27" spans="1:40" ht="18" customHeight="1">
      <c r="A27" s="228">
        <v>17</v>
      </c>
      <c r="B27" s="253"/>
      <c r="C27" s="234"/>
      <c r="D27" s="254"/>
      <c r="E27" s="255"/>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8">
        <f t="shared" si="0"/>
        <v>0</v>
      </c>
      <c r="AL27" s="239">
        <f t="shared" si="1"/>
        <v>0</v>
      </c>
      <c r="AM27" s="568"/>
      <c r="AN27" s="568"/>
    </row>
    <row r="28" spans="1:40" ht="18" customHeight="1">
      <c r="A28" s="228">
        <v>18</v>
      </c>
      <c r="B28" s="253"/>
      <c r="C28" s="234"/>
      <c r="D28" s="254"/>
      <c r="E28" s="255"/>
      <c r="F28" s="237"/>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8">
        <f t="shared" si="0"/>
        <v>0</v>
      </c>
      <c r="AL28" s="239">
        <f t="shared" si="1"/>
        <v>0</v>
      </c>
      <c r="AM28" s="568"/>
      <c r="AN28" s="568"/>
    </row>
    <row r="29" spans="1:40" ht="18" customHeight="1">
      <c r="A29" s="228">
        <v>19</v>
      </c>
      <c r="B29" s="253"/>
      <c r="C29" s="234"/>
      <c r="D29" s="254"/>
      <c r="E29" s="255"/>
      <c r="F29" s="237"/>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8">
        <f t="shared" si="0"/>
        <v>0</v>
      </c>
      <c r="AL29" s="239">
        <f t="shared" si="1"/>
        <v>0</v>
      </c>
      <c r="AM29" s="568"/>
      <c r="AN29" s="568"/>
    </row>
    <row r="30" spans="1:40" ht="18" customHeight="1">
      <c r="A30" s="228">
        <v>20</v>
      </c>
      <c r="B30" s="253"/>
      <c r="C30" s="234"/>
      <c r="D30" s="254"/>
      <c r="E30" s="255"/>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8">
        <f t="shared" si="0"/>
        <v>0</v>
      </c>
      <c r="AL30" s="239">
        <f t="shared" si="1"/>
        <v>0</v>
      </c>
      <c r="AM30" s="568"/>
      <c r="AN30" s="568"/>
    </row>
    <row r="31" spans="1:40" ht="18" customHeight="1">
      <c r="A31" s="569" t="s">
        <v>220</v>
      </c>
      <c r="B31" s="570"/>
      <c r="C31" s="570"/>
      <c r="D31" s="570"/>
      <c r="E31" s="570"/>
      <c r="F31" s="240">
        <f>+SUM(F11:F30)</f>
        <v>0</v>
      </c>
      <c r="G31" s="240">
        <f t="shared" ref="G31:AJ31" si="2">+SUM(G11:G30)</f>
        <v>0</v>
      </c>
      <c r="H31" s="240">
        <f t="shared" si="2"/>
        <v>0</v>
      </c>
      <c r="I31" s="240">
        <f t="shared" si="2"/>
        <v>0</v>
      </c>
      <c r="J31" s="240">
        <f t="shared" si="2"/>
        <v>0</v>
      </c>
      <c r="K31" s="240">
        <f t="shared" si="2"/>
        <v>0</v>
      </c>
      <c r="L31" s="240">
        <f t="shared" si="2"/>
        <v>0</v>
      </c>
      <c r="M31" s="240">
        <f t="shared" si="2"/>
        <v>0</v>
      </c>
      <c r="N31" s="240">
        <f t="shared" si="2"/>
        <v>0</v>
      </c>
      <c r="O31" s="240">
        <f t="shared" si="2"/>
        <v>0</v>
      </c>
      <c r="P31" s="240">
        <f t="shared" si="2"/>
        <v>0</v>
      </c>
      <c r="Q31" s="240">
        <f t="shared" si="2"/>
        <v>0</v>
      </c>
      <c r="R31" s="240">
        <f t="shared" si="2"/>
        <v>0</v>
      </c>
      <c r="S31" s="240">
        <f t="shared" si="2"/>
        <v>0</v>
      </c>
      <c r="T31" s="240">
        <f t="shared" si="2"/>
        <v>0</v>
      </c>
      <c r="U31" s="240">
        <f t="shared" si="2"/>
        <v>0</v>
      </c>
      <c r="V31" s="240">
        <f t="shared" si="2"/>
        <v>0</v>
      </c>
      <c r="W31" s="240">
        <f t="shared" si="2"/>
        <v>0</v>
      </c>
      <c r="X31" s="240">
        <f t="shared" si="2"/>
        <v>0</v>
      </c>
      <c r="Y31" s="240">
        <f t="shared" si="2"/>
        <v>0</v>
      </c>
      <c r="Z31" s="240">
        <f t="shared" si="2"/>
        <v>0</v>
      </c>
      <c r="AA31" s="240">
        <f t="shared" si="2"/>
        <v>0</v>
      </c>
      <c r="AB31" s="240">
        <f t="shared" si="2"/>
        <v>0</v>
      </c>
      <c r="AC31" s="240">
        <f t="shared" si="2"/>
        <v>0</v>
      </c>
      <c r="AD31" s="240">
        <f t="shared" si="2"/>
        <v>0</v>
      </c>
      <c r="AE31" s="240">
        <f t="shared" si="2"/>
        <v>0</v>
      </c>
      <c r="AF31" s="240">
        <f t="shared" si="2"/>
        <v>0</v>
      </c>
      <c r="AG31" s="240">
        <f t="shared" si="2"/>
        <v>0</v>
      </c>
      <c r="AH31" s="240">
        <f t="shared" si="2"/>
        <v>0</v>
      </c>
      <c r="AI31" s="240">
        <f t="shared" si="2"/>
        <v>0</v>
      </c>
      <c r="AJ31" s="240">
        <f t="shared" si="2"/>
        <v>0</v>
      </c>
      <c r="AK31" s="238">
        <f t="shared" si="0"/>
        <v>0</v>
      </c>
      <c r="AL31" s="239">
        <f>IF($AK$3="４週",AK31/4,AK31/(DAY(EOMONTH($F$9,0))/7))</f>
        <v>0</v>
      </c>
      <c r="AM31" s="571"/>
      <c r="AN31" s="571"/>
    </row>
    <row r="32" spans="1:40" ht="18" customHeight="1">
      <c r="A32" s="570" t="s">
        <v>373</v>
      </c>
      <c r="B32" s="570"/>
      <c r="C32" s="570"/>
      <c r="D32" s="570"/>
      <c r="E32" s="572"/>
      <c r="F32" s="242"/>
      <c r="G32" s="242"/>
      <c r="H32" s="242"/>
      <c r="I32" s="242"/>
      <c r="J32" s="242"/>
      <c r="K32" s="242"/>
      <c r="L32" s="242"/>
      <c r="M32" s="242"/>
      <c r="N32" s="242"/>
      <c r="O32" s="242"/>
      <c r="P32" s="242"/>
      <c r="Q32" s="242"/>
      <c r="R32" s="242"/>
      <c r="S32" s="242"/>
      <c r="T32" s="242"/>
      <c r="U32" s="242"/>
      <c r="V32" s="242"/>
      <c r="W32" s="242"/>
      <c r="X32" s="242"/>
      <c r="Y32" s="242"/>
      <c r="Z32" s="242"/>
      <c r="AA32" s="242"/>
      <c r="AB32" s="242"/>
      <c r="AC32" s="242"/>
      <c r="AD32" s="242"/>
      <c r="AE32" s="242"/>
      <c r="AF32" s="242"/>
      <c r="AG32" s="242"/>
      <c r="AH32" s="242"/>
      <c r="AI32" s="242"/>
      <c r="AJ32" s="242"/>
      <c r="AK32" s="238">
        <f t="shared" si="0"/>
        <v>0</v>
      </c>
      <c r="AL32" s="243"/>
      <c r="AM32" s="571"/>
      <c r="AN32" s="571"/>
    </row>
    <row r="33" spans="1:43" ht="15" customHeight="1">
      <c r="A33" s="227"/>
      <c r="B33" s="227"/>
      <c r="C33" s="227"/>
      <c r="D33" s="227"/>
      <c r="E33" s="227"/>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227"/>
      <c r="AL33" s="227"/>
      <c r="AM33" s="161"/>
    </row>
    <row r="34" spans="1:43" ht="15" customHeight="1">
      <c r="A34" s="227"/>
      <c r="B34" s="227"/>
      <c r="C34" s="227"/>
      <c r="D34" s="227"/>
      <c r="E34" s="227"/>
      <c r="F34" s="162"/>
      <c r="G34" s="162"/>
      <c r="H34" s="162"/>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c r="AH34" s="162"/>
      <c r="AI34" s="162"/>
      <c r="AJ34" s="162"/>
      <c r="AK34" s="227"/>
      <c r="AL34" s="227"/>
      <c r="AM34" s="161"/>
    </row>
    <row r="35" spans="1:43" ht="15" customHeight="1">
      <c r="A35" s="227"/>
      <c r="B35" s="227"/>
      <c r="C35" s="227"/>
      <c r="D35" s="227"/>
      <c r="E35" s="227"/>
      <c r="F35" s="162"/>
      <c r="G35" s="162"/>
      <c r="H35" s="162"/>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c r="AH35" s="162"/>
      <c r="AI35" s="162"/>
      <c r="AJ35" s="162"/>
      <c r="AK35" s="227"/>
      <c r="AL35" s="227"/>
      <c r="AM35" s="161"/>
    </row>
    <row r="36" spans="1:43" ht="21" customHeight="1">
      <c r="A36" s="218" t="s">
        <v>466</v>
      </c>
      <c r="B36" s="227"/>
      <c r="C36" s="227"/>
      <c r="D36" s="227"/>
      <c r="E36" s="227"/>
      <c r="F36" s="227"/>
      <c r="G36" s="162"/>
      <c r="H36" s="162"/>
      <c r="I36" s="162"/>
      <c r="J36" s="162"/>
      <c r="K36" s="162"/>
      <c r="L36" s="162"/>
      <c r="M36" s="162"/>
      <c r="N36" s="162"/>
      <c r="O36" s="162"/>
      <c r="AM36" s="227"/>
      <c r="AN36" s="161"/>
    </row>
    <row r="37" spans="1:43" ht="24.95" customHeight="1">
      <c r="A37" s="573"/>
      <c r="B37" s="573"/>
      <c r="C37" s="573"/>
      <c r="D37" s="279">
        <v>4</v>
      </c>
      <c r="E37" s="279">
        <v>5</v>
      </c>
      <c r="F37" s="649">
        <v>6</v>
      </c>
      <c r="G37" s="649"/>
      <c r="H37" s="649"/>
      <c r="I37" s="649">
        <v>7</v>
      </c>
      <c r="J37" s="649"/>
      <c r="K37" s="649"/>
      <c r="L37" s="649">
        <v>8</v>
      </c>
      <c r="M37" s="649"/>
      <c r="N37" s="649"/>
      <c r="O37" s="649">
        <v>9</v>
      </c>
      <c r="P37" s="649"/>
      <c r="Q37" s="649"/>
      <c r="R37" s="649">
        <v>10</v>
      </c>
      <c r="S37" s="649"/>
      <c r="T37" s="649"/>
      <c r="U37" s="649">
        <v>11</v>
      </c>
      <c r="V37" s="649"/>
      <c r="W37" s="649"/>
      <c r="X37" s="649">
        <v>12</v>
      </c>
      <c r="Y37" s="649"/>
      <c r="Z37" s="649"/>
      <c r="AA37" s="649">
        <v>1</v>
      </c>
      <c r="AB37" s="649"/>
      <c r="AC37" s="649"/>
      <c r="AD37" s="649">
        <v>2</v>
      </c>
      <c r="AE37" s="649"/>
      <c r="AF37" s="649"/>
      <c r="AG37" s="649">
        <v>3</v>
      </c>
      <c r="AH37" s="649"/>
      <c r="AI37" s="649"/>
      <c r="AJ37" s="573" t="s">
        <v>467</v>
      </c>
      <c r="AK37" s="573"/>
      <c r="AL37" s="230" t="s">
        <v>468</v>
      </c>
      <c r="AM37" s="257"/>
      <c r="AN37" s="257"/>
      <c r="AO37" s="257"/>
      <c r="AP37" s="257"/>
      <c r="AQ37" s="257"/>
    </row>
    <row r="38" spans="1:43" ht="18" customHeight="1">
      <c r="A38" s="645" t="s">
        <v>469</v>
      </c>
      <c r="B38" s="645"/>
      <c r="C38" s="645"/>
      <c r="D38" s="237"/>
      <c r="E38" s="237"/>
      <c r="F38" s="642"/>
      <c r="G38" s="642"/>
      <c r="H38" s="642"/>
      <c r="I38" s="642"/>
      <c r="J38" s="642"/>
      <c r="K38" s="642"/>
      <c r="L38" s="642"/>
      <c r="M38" s="642"/>
      <c r="N38" s="642"/>
      <c r="O38" s="642"/>
      <c r="P38" s="642"/>
      <c r="Q38" s="642"/>
      <c r="R38" s="642"/>
      <c r="S38" s="642"/>
      <c r="T38" s="642"/>
      <c r="U38" s="642"/>
      <c r="V38" s="642"/>
      <c r="W38" s="642"/>
      <c r="X38" s="642"/>
      <c r="Y38" s="642"/>
      <c r="Z38" s="642"/>
      <c r="AA38" s="642"/>
      <c r="AB38" s="642"/>
      <c r="AC38" s="642"/>
      <c r="AD38" s="642"/>
      <c r="AE38" s="642"/>
      <c r="AF38" s="642"/>
      <c r="AG38" s="642"/>
      <c r="AH38" s="642"/>
      <c r="AI38" s="642"/>
      <c r="AJ38" s="567">
        <f>SUM(D38:AI38)</f>
        <v>0</v>
      </c>
      <c r="AK38" s="567"/>
      <c r="AL38" s="643" t="e">
        <f>ROUNDUP(AJ38/AJ39,1)</f>
        <v>#DIV/0!</v>
      </c>
      <c r="AM38" s="257"/>
      <c r="AN38" s="257"/>
      <c r="AO38" s="257"/>
      <c r="AP38" s="257"/>
      <c r="AQ38" s="257"/>
    </row>
    <row r="39" spans="1:43" ht="18" customHeight="1">
      <c r="A39" s="645" t="s">
        <v>470</v>
      </c>
      <c r="B39" s="645"/>
      <c r="C39" s="645"/>
      <c r="D39" s="237"/>
      <c r="E39" s="237"/>
      <c r="F39" s="642"/>
      <c r="G39" s="642"/>
      <c r="H39" s="642"/>
      <c r="I39" s="642"/>
      <c r="J39" s="642"/>
      <c r="K39" s="642"/>
      <c r="L39" s="642"/>
      <c r="M39" s="642"/>
      <c r="N39" s="642"/>
      <c r="O39" s="642"/>
      <c r="P39" s="642"/>
      <c r="Q39" s="642"/>
      <c r="R39" s="642"/>
      <c r="S39" s="642"/>
      <c r="T39" s="642"/>
      <c r="U39" s="642"/>
      <c r="V39" s="642"/>
      <c r="W39" s="642"/>
      <c r="X39" s="642"/>
      <c r="Y39" s="642"/>
      <c r="Z39" s="642"/>
      <c r="AA39" s="642"/>
      <c r="AB39" s="642"/>
      <c r="AC39" s="642"/>
      <c r="AD39" s="642"/>
      <c r="AE39" s="642"/>
      <c r="AF39" s="642"/>
      <c r="AG39" s="642"/>
      <c r="AH39" s="642"/>
      <c r="AI39" s="642"/>
      <c r="AJ39" s="567">
        <f>+SUM(D39:AI39)</f>
        <v>0</v>
      </c>
      <c r="AK39" s="567"/>
      <c r="AL39" s="644"/>
      <c r="AM39" s="257"/>
      <c r="AN39" s="257"/>
      <c r="AO39" s="257"/>
      <c r="AP39" s="257"/>
      <c r="AQ39" s="257"/>
    </row>
    <row r="40" spans="1:43" ht="5.0999999999999996" customHeight="1">
      <c r="A40" s="250"/>
      <c r="B40" s="250"/>
      <c r="C40" s="250"/>
      <c r="D40" s="257"/>
      <c r="E40" s="257"/>
      <c r="F40" s="257"/>
      <c r="G40" s="257"/>
      <c r="H40" s="257"/>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258"/>
      <c r="AK40" s="162"/>
      <c r="AL40" s="227"/>
      <c r="AM40" s="227"/>
      <c r="AN40" s="161"/>
    </row>
    <row r="41" spans="1:43" ht="18" customHeight="1">
      <c r="A41" s="218" t="s">
        <v>421</v>
      </c>
      <c r="B41" s="162"/>
      <c r="D41" s="162"/>
      <c r="E41" s="162"/>
      <c r="F41" s="162"/>
      <c r="G41" s="162"/>
      <c r="H41" s="162"/>
      <c r="I41" s="257"/>
      <c r="J41" s="257"/>
      <c r="K41" s="257"/>
      <c r="L41" s="257"/>
      <c r="M41" s="257"/>
      <c r="N41" s="257"/>
      <c r="O41" s="162"/>
      <c r="P41" s="162"/>
      <c r="Q41" s="162"/>
      <c r="R41" s="162"/>
      <c r="S41" s="162"/>
      <c r="T41" s="162"/>
      <c r="U41" s="162"/>
      <c r="V41" s="162"/>
      <c r="W41" s="227"/>
      <c r="X41" s="162"/>
      <c r="Y41" s="162"/>
      <c r="Z41" s="162"/>
      <c r="AA41" s="162"/>
      <c r="AB41" s="162"/>
      <c r="AC41" s="162"/>
      <c r="AD41" s="162"/>
      <c r="AE41" s="162"/>
      <c r="AF41" s="162"/>
      <c r="AG41" s="162"/>
      <c r="AH41" s="162"/>
      <c r="AI41" s="162"/>
      <c r="AJ41" s="258"/>
      <c r="AK41" s="162"/>
      <c r="AL41" s="227"/>
      <c r="AM41" s="227"/>
      <c r="AN41" s="161"/>
    </row>
    <row r="42" spans="1:43" ht="24.95" customHeight="1">
      <c r="A42" s="573" t="s">
        <v>425</v>
      </c>
      <c r="B42" s="573"/>
      <c r="C42" s="573" t="s">
        <v>463</v>
      </c>
      <c r="D42" s="573"/>
      <c r="E42" s="574" t="s">
        <v>501</v>
      </c>
      <c r="F42" s="574"/>
      <c r="G42" s="574"/>
      <c r="H42" s="574"/>
      <c r="I42" s="593" t="s">
        <v>502</v>
      </c>
      <c r="J42" s="594"/>
      <c r="K42" s="594"/>
      <c r="L42" s="594"/>
      <c r="M42" s="594"/>
      <c r="N42" s="596"/>
      <c r="O42" s="257"/>
      <c r="P42" s="257"/>
      <c r="Q42" s="257"/>
      <c r="R42" s="257"/>
      <c r="S42" s="257"/>
      <c r="T42" s="257"/>
      <c r="U42" s="257"/>
      <c r="W42" s="227"/>
      <c r="X42" s="162"/>
      <c r="Y42" s="162"/>
      <c r="Z42" s="162"/>
      <c r="AA42" s="162"/>
      <c r="AB42" s="162"/>
      <c r="AC42" s="162"/>
      <c r="AD42" s="162"/>
      <c r="AE42" s="162"/>
      <c r="AF42" s="162"/>
      <c r="AG42" s="162"/>
      <c r="AH42" s="162"/>
      <c r="AI42" s="162"/>
      <c r="AJ42" s="258"/>
      <c r="AK42" s="162"/>
      <c r="AL42" s="227"/>
      <c r="AM42" s="227"/>
      <c r="AN42" s="161"/>
    </row>
    <row r="43" spans="1:43" ht="18" customHeight="1">
      <c r="A43" s="574" t="s">
        <v>427</v>
      </c>
      <c r="B43" s="574"/>
      <c r="C43" s="641" t="e">
        <f>ROUNDDOWN(IF(AL38&lt;=60,1,1+ROUNDUP((AL38-60)/40,0)),1)</f>
        <v>#DIV/0!</v>
      </c>
      <c r="D43" s="641"/>
      <c r="E43" s="641" t="e">
        <f>ROUNDDOWN(AL38/6,1)</f>
        <v>#DIV/0!</v>
      </c>
      <c r="F43" s="641"/>
      <c r="G43" s="641"/>
      <c r="H43" s="641"/>
      <c r="I43" s="641" t="e">
        <f>ROUNDDOWN(AL38/15,1)</f>
        <v>#DIV/0!</v>
      </c>
      <c r="J43" s="641"/>
      <c r="K43" s="641"/>
      <c r="L43" s="641"/>
      <c r="M43" s="641"/>
      <c r="N43" s="641"/>
      <c r="O43" s="257"/>
      <c r="P43" s="257"/>
      <c r="Q43" s="257"/>
      <c r="R43" s="257"/>
      <c r="S43" s="257"/>
      <c r="T43" s="257"/>
      <c r="U43" s="257"/>
      <c r="W43" s="227"/>
      <c r="X43" s="162"/>
      <c r="Y43" s="162"/>
      <c r="Z43" s="162"/>
      <c r="AA43" s="162"/>
      <c r="AB43" s="162"/>
      <c r="AC43" s="162"/>
      <c r="AD43" s="162"/>
      <c r="AE43" s="162"/>
      <c r="AF43" s="162"/>
      <c r="AG43" s="162"/>
      <c r="AH43" s="162"/>
      <c r="AI43" s="162"/>
      <c r="AJ43" s="258"/>
      <c r="AK43" s="162"/>
      <c r="AL43" s="227"/>
      <c r="AM43" s="227"/>
      <c r="AN43" s="161"/>
    </row>
    <row r="44" spans="1:43" ht="5.0999999999999996" customHeight="1">
      <c r="A44" s="250"/>
      <c r="B44" s="250"/>
      <c r="C44" s="250"/>
      <c r="D44" s="250"/>
      <c r="E44" s="250"/>
      <c r="F44" s="250"/>
      <c r="G44" s="250"/>
      <c r="H44" s="250"/>
      <c r="I44" s="250"/>
      <c r="J44" s="162"/>
      <c r="K44" s="162"/>
      <c r="L44" s="162"/>
      <c r="M44" s="258"/>
      <c r="N44" s="162"/>
      <c r="O44" s="162"/>
      <c r="P44" s="162"/>
      <c r="Q44" s="257"/>
      <c r="W44" s="227"/>
      <c r="X44" s="162"/>
      <c r="Y44" s="162"/>
      <c r="Z44" s="162"/>
      <c r="AA44" s="162"/>
      <c r="AB44" s="162"/>
      <c r="AC44" s="162"/>
      <c r="AD44" s="162"/>
      <c r="AE44" s="162"/>
      <c r="AF44" s="162"/>
      <c r="AG44" s="162"/>
      <c r="AH44" s="162"/>
      <c r="AI44" s="162"/>
      <c r="AJ44" s="258"/>
      <c r="AK44" s="162"/>
      <c r="AL44" s="227"/>
      <c r="AM44" s="227"/>
      <c r="AN44" s="161"/>
    </row>
    <row r="45" spans="1:43" ht="21" customHeight="1">
      <c r="A45" s="218" t="s">
        <v>443</v>
      </c>
      <c r="B45" s="221"/>
      <c r="C45" s="222"/>
      <c r="D45" s="222"/>
      <c r="E45" s="222"/>
      <c r="F45" s="222"/>
      <c r="G45" s="161"/>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222"/>
      <c r="AM45" s="222"/>
      <c r="AN45" s="161"/>
    </row>
    <row r="46" spans="1:43" ht="24.95" customHeight="1">
      <c r="A46" s="161"/>
      <c r="B46" s="227"/>
      <c r="C46" s="593" t="e">
        <f>IF(VLOOKUP($AK$1,#REF!,C51,FALSE)=0,"-",VLOOKUP($AK$1,#REF!,C51,FALSE))</f>
        <v>#REF!</v>
      </c>
      <c r="D46" s="594"/>
      <c r="E46" s="595" t="e">
        <f>IF(VLOOKUP($AK$1,#REF!,E51,FALSE)=0,"-",VLOOKUP($AK$1,#REF!,E51,FALSE))</f>
        <v>#REF!</v>
      </c>
      <c r="F46" s="595"/>
      <c r="G46" s="595"/>
      <c r="H46" s="595"/>
      <c r="I46" s="593" t="e">
        <f>IF(VLOOKUP($AK$1,#REF!,I51,FALSE)=0,"-",VLOOKUP($AK$1,#REF!,I51,FALSE))</f>
        <v>#REF!</v>
      </c>
      <c r="J46" s="594"/>
      <c r="K46" s="594"/>
      <c r="L46" s="594"/>
      <c r="M46" s="594"/>
      <c r="N46" s="596"/>
      <c r="O46" s="593" t="e">
        <f>IF(VLOOKUP($AK$1,#REF!,O51,FALSE)=0,"-",VLOOKUP($AK$1,#REF!,O51,FALSE))</f>
        <v>#REF!</v>
      </c>
      <c r="P46" s="594"/>
      <c r="Q46" s="594"/>
      <c r="R46" s="594"/>
      <c r="S46" s="594"/>
      <c r="T46" s="596"/>
      <c r="U46" s="593" t="e">
        <f>IF(VLOOKUP($AK$1,#REF!,U51,FALSE)=0,"-",VLOOKUP($AK$1,#REF!,U51,FALSE))</f>
        <v>#REF!</v>
      </c>
      <c r="V46" s="594"/>
      <c r="W46" s="594"/>
      <c r="X46" s="594"/>
      <c r="Y46" s="594"/>
      <c r="Z46" s="596"/>
      <c r="AA46" s="593" t="e">
        <f>IF(VLOOKUP($AK$1,#REF!,AA51,FALSE)=0,"-",VLOOKUP($AK$1,#REF!,AA51,FALSE))</f>
        <v>#REF!</v>
      </c>
      <c r="AB46" s="594"/>
      <c r="AC46" s="594"/>
      <c r="AD46" s="594"/>
      <c r="AE46" s="594"/>
      <c r="AF46" s="596"/>
      <c r="AG46" s="595" t="e">
        <f>IF(VLOOKUP($AK$1,#REF!,AG51,FALSE)=0,"-",VLOOKUP($AK$1,#REF!,AG51,FALSE))</f>
        <v>#REF!</v>
      </c>
      <c r="AH46" s="595"/>
      <c r="AI46" s="595"/>
      <c r="AJ46" s="595"/>
      <c r="AK46" s="595"/>
      <c r="AL46" s="595" t="e">
        <f>IF(VLOOKUP($AK$1,#REF!,AL51,FALSE)=0,"-",VLOOKUP($AK$1,#REF!,AL51,FALSE))</f>
        <v>#REF!</v>
      </c>
      <c r="AM46" s="595"/>
      <c r="AN46" s="161"/>
    </row>
    <row r="47" spans="1:43" ht="18" customHeight="1">
      <c r="A47" s="161"/>
      <c r="B47" s="227"/>
      <c r="C47" s="272" t="s">
        <v>445</v>
      </c>
      <c r="D47" s="272" t="s">
        <v>447</v>
      </c>
      <c r="E47" s="273" t="s">
        <v>445</v>
      </c>
      <c r="F47" s="598" t="s">
        <v>447</v>
      </c>
      <c r="G47" s="598"/>
      <c r="H47" s="598"/>
      <c r="I47" s="590" t="s">
        <v>445</v>
      </c>
      <c r="J47" s="591"/>
      <c r="K47" s="592"/>
      <c r="L47" s="590" t="s">
        <v>447</v>
      </c>
      <c r="M47" s="591"/>
      <c r="N47" s="592"/>
      <c r="O47" s="590" t="s">
        <v>445</v>
      </c>
      <c r="P47" s="591"/>
      <c r="Q47" s="592"/>
      <c r="R47" s="590" t="s">
        <v>447</v>
      </c>
      <c r="S47" s="591"/>
      <c r="T47" s="592"/>
      <c r="U47" s="590" t="s">
        <v>445</v>
      </c>
      <c r="V47" s="591"/>
      <c r="W47" s="592"/>
      <c r="X47" s="590" t="s">
        <v>447</v>
      </c>
      <c r="Y47" s="591"/>
      <c r="Z47" s="592"/>
      <c r="AA47" s="590" t="s">
        <v>445</v>
      </c>
      <c r="AB47" s="591"/>
      <c r="AC47" s="592"/>
      <c r="AD47" s="590" t="s">
        <v>447</v>
      </c>
      <c r="AE47" s="591"/>
      <c r="AF47" s="592"/>
      <c r="AG47" s="590" t="s">
        <v>445</v>
      </c>
      <c r="AH47" s="591"/>
      <c r="AI47" s="592"/>
      <c r="AJ47" s="590" t="s">
        <v>447</v>
      </c>
      <c r="AK47" s="592"/>
      <c r="AL47" s="273" t="s">
        <v>444</v>
      </c>
      <c r="AM47" s="273" t="s">
        <v>446</v>
      </c>
      <c r="AN47" s="161"/>
    </row>
    <row r="48" spans="1:43" ht="18" customHeight="1">
      <c r="A48" s="161"/>
      <c r="B48" s="229" t="s">
        <v>448</v>
      </c>
      <c r="C48" s="273">
        <f>COUNTIFS($B$11:$B$30,C$46,$C$11:$C$30,"A",$E$11:$E$30,"*")</f>
        <v>0</v>
      </c>
      <c r="D48" s="273">
        <f>COUNTIFS($B$11:$B$30,C$46,$C$11:$C$30,"B",$E$11:$E$30,"*")</f>
        <v>0</v>
      </c>
      <c r="E48" s="273">
        <f>COUNTIFS($B$11:$B$30,E$46,$C$11:$C$30,"A",$E$11:$E$30,"*")</f>
        <v>0</v>
      </c>
      <c r="F48" s="590">
        <f>COUNTIFS($B$11:$B$30,E$46,$C$11:$C$30,"B",$E$11:$E$30,"*")</f>
        <v>0</v>
      </c>
      <c r="G48" s="591"/>
      <c r="H48" s="592"/>
      <c r="I48" s="590">
        <f>COUNTIFS($B$11:$B$30,I$46,$C$11:$C$30,"A",$E$11:$E$30,"*")</f>
        <v>0</v>
      </c>
      <c r="J48" s="591"/>
      <c r="K48" s="592"/>
      <c r="L48" s="590">
        <f>COUNTIFS($B$11:$B$30,I$46,$C$11:$C$30,"B",$E$11:$E$30,"*")</f>
        <v>0</v>
      </c>
      <c r="M48" s="591"/>
      <c r="N48" s="592"/>
      <c r="O48" s="590">
        <f>COUNTIFS($B$11:$B$30,O$46,$C$11:$C$30,"A",$E$11:$E$30,"*")</f>
        <v>0</v>
      </c>
      <c r="P48" s="591"/>
      <c r="Q48" s="592"/>
      <c r="R48" s="590">
        <f>COUNTIFS($B$11:$B$30,O$46,$C$11:$C$30,"B",$E$11:$E$30,"*")</f>
        <v>0</v>
      </c>
      <c r="S48" s="591"/>
      <c r="T48" s="592"/>
      <c r="U48" s="590">
        <f>COUNTIFS($B$11:$B$30,U$46,$C$11:$C$30,"A",$E$11:$E$30,"*")</f>
        <v>0</v>
      </c>
      <c r="V48" s="591"/>
      <c r="W48" s="592"/>
      <c r="X48" s="590">
        <f>COUNTIFS($B$11:$B$30,U$46,$C$11:$C$30,"B",$E$11:$E$30,"*")</f>
        <v>0</v>
      </c>
      <c r="Y48" s="591"/>
      <c r="Z48" s="592"/>
      <c r="AA48" s="590">
        <f>COUNTIFS($B$11:$B$30,AA$46,$C$11:$C$30,"A",$E$11:$E$30,"*")</f>
        <v>0</v>
      </c>
      <c r="AB48" s="591"/>
      <c r="AC48" s="592"/>
      <c r="AD48" s="590">
        <f>COUNTIFS($B$11:$B$30,AA$46,$C$11:$C$30,"B",$E$11:$E$30,"*")</f>
        <v>0</v>
      </c>
      <c r="AE48" s="591"/>
      <c r="AF48" s="592"/>
      <c r="AG48" s="590">
        <f>COUNTIFS($B$11:$B$30,AG$46,$C$11:$C$30,"A",$E$11:$E$30,"*")</f>
        <v>0</v>
      </c>
      <c r="AH48" s="591"/>
      <c r="AI48" s="592"/>
      <c r="AJ48" s="590">
        <f>COUNTIFS($B$11:$B$30,AG$46,$C$11:$C$30,"B",$E$11:$E$30,"*")</f>
        <v>0</v>
      </c>
      <c r="AK48" s="592"/>
      <c r="AL48" s="273">
        <f>COUNTIFS($B$11:$B$30,AL$46,$C$11:$C$30,"A",$E$11:$E$30,"*")</f>
        <v>0</v>
      </c>
      <c r="AM48" s="273">
        <f>COUNTIFS($B$11:$B$30,AL$46,$C$11:$C$30,"B",$E$11:$E$30,"*")</f>
        <v>0</v>
      </c>
      <c r="AN48" s="161"/>
    </row>
    <row r="49" spans="1:40" ht="18" customHeight="1">
      <c r="A49" s="161"/>
      <c r="B49" s="230" t="s">
        <v>449</v>
      </c>
      <c r="C49" s="273">
        <f>COUNTIFS($B$11:$B$30,C$46,$C$11:$C$30,"C",$E$11:$E$30,"*")</f>
        <v>0</v>
      </c>
      <c r="D49" s="273">
        <f>COUNTIFS($B$11:$B$30,C$46,$C$11:$C$30,"D",$E$11:$E$30,"*")</f>
        <v>0</v>
      </c>
      <c r="E49" s="273">
        <f>COUNTIFS($B$11:$B$30,E$46,$C$11:$C$30,"C",$E$11:$E$30,"*")</f>
        <v>0</v>
      </c>
      <c r="F49" s="590">
        <f>COUNTIFS($B$11:$B$30,E$46,$C$11:$C$30,"D",$E$11:$E$30,"*")</f>
        <v>0</v>
      </c>
      <c r="G49" s="591"/>
      <c r="H49" s="592"/>
      <c r="I49" s="590">
        <f>COUNTIFS($B$11:$B$30,I$46,$C$11:$C$30,"C",$E$11:$E$30,"*")</f>
        <v>0</v>
      </c>
      <c r="J49" s="591"/>
      <c r="K49" s="592"/>
      <c r="L49" s="590">
        <f>COUNTIFS($B$11:$B$30,I$46,$C$11:$C$30,"D",$E$11:$E$30,"*")</f>
        <v>0</v>
      </c>
      <c r="M49" s="591"/>
      <c r="N49" s="592"/>
      <c r="O49" s="590">
        <f>COUNTIFS($B$11:$B$30,O$46,$C$11:$C$30,"C",$E$11:$E$30,"*")</f>
        <v>0</v>
      </c>
      <c r="P49" s="591"/>
      <c r="Q49" s="592"/>
      <c r="R49" s="590">
        <f>COUNTIFS($B$11:$B$30,O$46,$C$11:$C$30,"D",$E$11:$E$30,"*")</f>
        <v>0</v>
      </c>
      <c r="S49" s="591"/>
      <c r="T49" s="592"/>
      <c r="U49" s="590">
        <f>COUNTIFS($B$11:$B$30,U$46,$C$11:$C$30,"C",$E$11:$E$30,"*")</f>
        <v>0</v>
      </c>
      <c r="V49" s="591"/>
      <c r="W49" s="592"/>
      <c r="X49" s="590">
        <f>COUNTIFS($B$11:$B$30,U$46,$C$11:$C$30,"D",$E$11:$E$30,"*")</f>
        <v>0</v>
      </c>
      <c r="Y49" s="591"/>
      <c r="Z49" s="592"/>
      <c r="AA49" s="590">
        <f>COUNTIFS($B$11:$B$30,AA$46,$C$11:$C$30,"C",$E$11:$E$30,"*")</f>
        <v>0</v>
      </c>
      <c r="AB49" s="591"/>
      <c r="AC49" s="592"/>
      <c r="AD49" s="590">
        <f>COUNTIFS($B$11:$B$30,AA$46,$C$11:$C$30,"D",$E$11:$E$30,"*")</f>
        <v>0</v>
      </c>
      <c r="AE49" s="591"/>
      <c r="AF49" s="592"/>
      <c r="AG49" s="590">
        <f>COUNTIFS($B$11:$B$30,AG$46,$C$11:$C$30,"C",$E$11:$E$30,"*")</f>
        <v>0</v>
      </c>
      <c r="AH49" s="591"/>
      <c r="AI49" s="592"/>
      <c r="AJ49" s="590">
        <f>COUNTIFS($B$11:$B$30,AG$46,$C$11:$C$30,"D",$E$11:$E$30,"*")</f>
        <v>0</v>
      </c>
      <c r="AK49" s="592"/>
      <c r="AL49" s="273">
        <f>COUNTIFS($B$11:$B$30,AL$46,$C$11:$C$30,"C",$E$11:$E$30,"*")</f>
        <v>0</v>
      </c>
      <c r="AM49" s="273">
        <f>COUNTIFS($B$11:$B$30,AL$46,$C$11:$C$30,"D",$E$11:$E$30,"*")</f>
        <v>0</v>
      </c>
      <c r="AN49" s="161"/>
    </row>
    <row r="50" spans="1:40" ht="24.95" customHeight="1">
      <c r="A50" s="161"/>
      <c r="B50" s="230" t="s">
        <v>450</v>
      </c>
      <c r="C50" s="593" t="str">
        <f>IF($AK$3="４週",SUMIFS($AK$11:$AK$30,$B$11:$B$30,C46)/4/$AH$5,IF($AK$3="歴月",SUMIFS($AK$11:$AK$30,$B$11:$B$30,C46)/$AL$5,"記載する期間を選択してください"))</f>
        <v>記載する期間を選択してください</v>
      </c>
      <c r="D50" s="596"/>
      <c r="E50" s="593" t="str">
        <f>IF($AK$3="４週",SUMIFS($AK$11:$AK$30,$B$11:$B$30,E46)/4/$AH$5,IF($AK$3="歴月",SUMIFS($AK$11:$AK$30,$B$11:$B$30,E46)/$AL$5,"記載する期間を選択してください"))</f>
        <v>記載する期間を選択してください</v>
      </c>
      <c r="F50" s="594"/>
      <c r="G50" s="594"/>
      <c r="H50" s="596"/>
      <c r="I50" s="593" t="str">
        <f>IF($AK$3="４週",SUMIFS($AK$11:$AK$30,$B$11:$B$30,I46)/4/$AH$5,IF($AK$3="歴月",SUMIFS($AK$11:$AK$30,$B$11:$B$30,I46)/$AL$5,"記載する期間を選択してください"))</f>
        <v>記載する期間を選択してください</v>
      </c>
      <c r="J50" s="594"/>
      <c r="K50" s="594"/>
      <c r="L50" s="594"/>
      <c r="M50" s="594"/>
      <c r="N50" s="596"/>
      <c r="O50" s="593" t="str">
        <f>IF($AK$3="４週",SUMIFS($AK$11:$AK$30,$B$11:$B$30,O46)/4/$AH$5,IF($AK$3="歴月",SUMIFS($AK$11:$AK$30,$B$11:$B$30,O46)/$AL$5,"記載する期間を選択してください"))</f>
        <v>記載する期間を選択してください</v>
      </c>
      <c r="P50" s="594"/>
      <c r="Q50" s="594"/>
      <c r="R50" s="594"/>
      <c r="S50" s="594"/>
      <c r="T50" s="596"/>
      <c r="U50" s="593" t="str">
        <f>IF($AK$3="４週",SUMIFS($AK$11:$AK$30,$B$11:$B$30,U46)/4/$AH$5,IF($AK$3="歴月",SUMIFS($AK$11:$AK$30,$B$11:$B$30,U46)/$AL$5,"記載する期間を選択してください"))</f>
        <v>記載する期間を選択してください</v>
      </c>
      <c r="V50" s="594"/>
      <c r="W50" s="594"/>
      <c r="X50" s="594"/>
      <c r="Y50" s="594"/>
      <c r="Z50" s="596"/>
      <c r="AA50" s="593" t="str">
        <f>IF($AK$3="４週",SUMIFS($AK$11:$AK$30,$B$11:$B$30,AA46)/4/$AH$5,IF($AK$3="歴月",SUMIFS($AK$11:$AK$30,$B$11:$B$30,AA46)/$AL$5,"記載する期間を選択してください"))</f>
        <v>記載する期間を選択してください</v>
      </c>
      <c r="AB50" s="594"/>
      <c r="AC50" s="594"/>
      <c r="AD50" s="594"/>
      <c r="AE50" s="594"/>
      <c r="AF50" s="596"/>
      <c r="AG50" s="593" t="str">
        <f>IF($AK$3="４週",SUMIFS($AK$11:$AK$30,$B$11:$B$30,AG46)/4/$AH$5,IF($AK$3="歴月",SUMIFS($AK$11:$AK$30,$B$11:$B$30,AG46)/$AL$5,"記載する期間を選択してください"))</f>
        <v>記載する期間を選択してください</v>
      </c>
      <c r="AH50" s="594"/>
      <c r="AI50" s="594"/>
      <c r="AJ50" s="594"/>
      <c r="AK50" s="596"/>
      <c r="AL50" s="593" t="str">
        <f>IF($AK$3="４週",SUMIFS($AK$11:$AK$30,$B$11:$B$30,AL46)/4/$AH$5,IF($AK$3="歴月",SUMIFS($AK$11:$AK$30,$B$11:$B$30,AL46)/$AL$5,"記載する期間を選択してください"))</f>
        <v>記載する期間を選択してください</v>
      </c>
      <c r="AM50" s="596"/>
      <c r="AN50" s="161"/>
    </row>
    <row r="51" spans="1:40" ht="5.0999999999999996" customHeight="1">
      <c r="A51" s="161"/>
      <c r="B51" s="221"/>
      <c r="C51" s="247">
        <v>2</v>
      </c>
      <c r="D51" s="247"/>
      <c r="E51" s="247">
        <v>3</v>
      </c>
      <c r="F51" s="247"/>
      <c r="G51" s="247"/>
      <c r="H51" s="247"/>
      <c r="I51" s="247">
        <v>4</v>
      </c>
      <c r="J51" s="247"/>
      <c r="K51" s="247"/>
      <c r="L51" s="247"/>
      <c r="M51" s="247"/>
      <c r="N51" s="247"/>
      <c r="O51" s="247">
        <v>5</v>
      </c>
      <c r="P51" s="247"/>
      <c r="Q51" s="247"/>
      <c r="R51" s="247"/>
      <c r="S51" s="247"/>
      <c r="T51" s="247"/>
      <c r="U51" s="247">
        <v>6</v>
      </c>
      <c r="V51" s="247"/>
      <c r="W51" s="247"/>
      <c r="X51" s="247"/>
      <c r="Y51" s="247"/>
      <c r="Z51" s="247"/>
      <c r="AA51" s="247">
        <v>7</v>
      </c>
      <c r="AB51" s="247"/>
      <c r="AC51" s="247"/>
      <c r="AD51" s="247"/>
      <c r="AE51" s="247"/>
      <c r="AF51" s="247"/>
      <c r="AG51" s="247">
        <v>8</v>
      </c>
      <c r="AH51" s="247"/>
      <c r="AI51" s="247"/>
      <c r="AJ51" s="247"/>
      <c r="AK51" s="247"/>
      <c r="AL51" s="247">
        <v>9</v>
      </c>
      <c r="AM51" s="276"/>
      <c r="AN51" s="161"/>
    </row>
    <row r="52" spans="1:40" ht="15" customHeight="1">
      <c r="A52" s="162" t="s">
        <v>374</v>
      </c>
      <c r="B52" s="244"/>
      <c r="C52" s="245"/>
      <c r="D52" s="245"/>
      <c r="E52" s="245"/>
      <c r="F52" s="246"/>
      <c r="G52" s="245"/>
      <c r="H52" s="247"/>
      <c r="I52" s="247"/>
      <c r="J52" s="247"/>
      <c r="K52" s="247"/>
      <c r="L52" s="247"/>
      <c r="M52" s="247"/>
      <c r="N52" s="247"/>
      <c r="O52" s="247"/>
      <c r="P52" s="247"/>
      <c r="Q52" s="247"/>
      <c r="R52" s="247">
        <v>6</v>
      </c>
      <c r="S52" s="247"/>
      <c r="T52" s="247"/>
      <c r="U52" s="247"/>
      <c r="V52" s="247"/>
      <c r="W52" s="247"/>
      <c r="X52" s="247">
        <v>7</v>
      </c>
      <c r="Y52" s="247"/>
      <c r="Z52" s="247"/>
      <c r="AA52" s="247"/>
      <c r="AB52" s="247"/>
      <c r="AC52" s="247"/>
      <c r="AD52" s="247">
        <v>8</v>
      </c>
      <c r="AE52" s="247"/>
      <c r="AF52" s="247"/>
      <c r="AG52" s="248"/>
      <c r="AH52" s="248"/>
      <c r="AI52" s="248"/>
      <c r="AJ52" s="248">
        <v>9</v>
      </c>
      <c r="AK52" s="249"/>
      <c r="AL52" s="249"/>
      <c r="AM52" s="161"/>
    </row>
    <row r="53" spans="1:40" s="162" customFormat="1" ht="15" customHeight="1">
      <c r="A53" s="162" t="s">
        <v>375</v>
      </c>
      <c r="B53" s="250"/>
      <c r="C53" s="250"/>
      <c r="D53" s="250"/>
      <c r="E53" s="250"/>
      <c r="F53" s="250"/>
      <c r="G53" s="250"/>
      <c r="H53" s="218"/>
      <c r="I53" s="218"/>
      <c r="J53" s="218"/>
      <c r="K53" s="218"/>
      <c r="L53" s="218"/>
      <c r="M53" s="218"/>
      <c r="N53" s="218"/>
      <c r="O53" s="218"/>
      <c r="P53" s="218"/>
      <c r="Q53" s="218"/>
      <c r="R53" s="218"/>
      <c r="S53" s="218"/>
      <c r="T53" s="218"/>
      <c r="U53" s="218"/>
      <c r="V53" s="218"/>
      <c r="W53" s="218"/>
      <c r="X53" s="218"/>
      <c r="Y53" s="218"/>
      <c r="Z53" s="218"/>
      <c r="AA53" s="218"/>
      <c r="AB53" s="218"/>
      <c r="AC53" s="218"/>
      <c r="AD53" s="218"/>
      <c r="AE53" s="218"/>
      <c r="AF53" s="218"/>
      <c r="AG53" s="218"/>
      <c r="AH53" s="218"/>
      <c r="AI53" s="218"/>
      <c r="AJ53" s="218"/>
      <c r="AK53" s="218"/>
      <c r="AL53" s="218"/>
      <c r="AM53" s="218"/>
    </row>
    <row r="54" spans="1:40" s="162" customFormat="1" ht="15" customHeight="1">
      <c r="A54" s="162" t="s">
        <v>376</v>
      </c>
      <c r="B54" s="250"/>
      <c r="C54" s="250"/>
      <c r="D54" s="250"/>
      <c r="E54" s="250"/>
      <c r="F54" s="250"/>
      <c r="G54" s="250"/>
      <c r="H54" s="218"/>
      <c r="I54" s="218"/>
      <c r="J54" s="218"/>
      <c r="K54" s="218"/>
      <c r="L54" s="218"/>
      <c r="M54" s="218"/>
      <c r="N54" s="218"/>
      <c r="O54" s="218"/>
      <c r="P54" s="218"/>
      <c r="Q54" s="218"/>
      <c r="R54" s="218"/>
      <c r="S54" s="218"/>
      <c r="T54" s="218"/>
      <c r="U54" s="218"/>
      <c r="V54" s="218"/>
      <c r="W54" s="218"/>
      <c r="X54" s="218"/>
      <c r="Y54" s="218"/>
      <c r="Z54" s="218"/>
      <c r="AA54" s="218"/>
      <c r="AB54" s="218"/>
      <c r="AC54" s="218"/>
      <c r="AD54" s="218"/>
      <c r="AE54" s="218"/>
      <c r="AF54" s="218"/>
      <c r="AG54" s="218"/>
      <c r="AH54" s="218"/>
      <c r="AI54" s="218"/>
      <c r="AJ54" s="218"/>
      <c r="AK54" s="218"/>
      <c r="AL54" s="218"/>
      <c r="AM54" s="218"/>
    </row>
    <row r="55" spans="1:40" s="162" customFormat="1" ht="15" customHeight="1">
      <c r="A55" s="162" t="s">
        <v>377</v>
      </c>
      <c r="B55" s="250"/>
      <c r="C55" s="250"/>
      <c r="D55" s="250"/>
      <c r="E55" s="250"/>
      <c r="F55" s="250"/>
      <c r="G55" s="250"/>
      <c r="H55" s="218"/>
      <c r="I55" s="218"/>
      <c r="J55" s="218"/>
      <c r="K55" s="218"/>
      <c r="L55" s="218"/>
      <c r="M55" s="218"/>
      <c r="N55" s="218"/>
      <c r="O55" s="218"/>
      <c r="P55" s="218"/>
      <c r="Q55" s="218"/>
      <c r="R55" s="218"/>
      <c r="S55" s="218"/>
      <c r="T55" s="218"/>
      <c r="U55" s="218"/>
      <c r="V55" s="218"/>
      <c r="W55" s="218"/>
      <c r="X55" s="218"/>
      <c r="Y55" s="218"/>
      <c r="Z55" s="218"/>
      <c r="AA55" s="218"/>
      <c r="AB55" s="218"/>
      <c r="AC55" s="218"/>
      <c r="AD55" s="218"/>
      <c r="AE55" s="218"/>
      <c r="AF55" s="218"/>
      <c r="AG55" s="218"/>
      <c r="AH55" s="218"/>
      <c r="AI55" s="218"/>
      <c r="AJ55" s="218"/>
      <c r="AK55" s="218"/>
      <c r="AL55" s="218"/>
      <c r="AM55" s="218"/>
    </row>
    <row r="56" spans="1:40" s="162" customFormat="1" ht="15" customHeight="1">
      <c r="A56" s="162" t="s">
        <v>378</v>
      </c>
      <c r="B56" s="250"/>
      <c r="C56" s="250"/>
      <c r="D56" s="250"/>
      <c r="E56" s="250"/>
      <c r="F56" s="250"/>
      <c r="G56" s="250"/>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row>
    <row r="57" spans="1:40" ht="15" customHeight="1">
      <c r="A57" s="162" t="s">
        <v>379</v>
      </c>
      <c r="B57" s="163"/>
      <c r="C57" s="162"/>
      <c r="D57" s="162"/>
      <c r="E57" s="162"/>
      <c r="F57" s="162"/>
      <c r="G57" s="162"/>
    </row>
    <row r="58" spans="1:40" ht="15" customHeight="1">
      <c r="A58" s="162" t="s">
        <v>380</v>
      </c>
      <c r="B58" s="163"/>
      <c r="C58" s="162"/>
      <c r="D58" s="162"/>
      <c r="E58" s="162"/>
      <c r="F58" s="162"/>
      <c r="G58" s="162"/>
    </row>
    <row r="59" spans="1:40" ht="15" customHeight="1">
      <c r="A59" s="162"/>
      <c r="B59" s="229" t="s">
        <v>381</v>
      </c>
      <c r="C59" s="573" t="s">
        <v>382</v>
      </c>
      <c r="D59" s="573"/>
      <c r="E59" s="573"/>
      <c r="F59" s="162"/>
      <c r="G59" s="162"/>
    </row>
    <row r="60" spans="1:40" ht="15" customHeight="1">
      <c r="A60" s="162"/>
      <c r="B60" s="251" t="s">
        <v>383</v>
      </c>
      <c r="C60" s="567" t="s">
        <v>384</v>
      </c>
      <c r="D60" s="567"/>
      <c r="E60" s="567"/>
      <c r="F60" s="162"/>
      <c r="G60" s="162"/>
    </row>
    <row r="61" spans="1:40" ht="15" customHeight="1">
      <c r="A61" s="162"/>
      <c r="B61" s="251" t="s">
        <v>385</v>
      </c>
      <c r="C61" s="567" t="s">
        <v>386</v>
      </c>
      <c r="D61" s="567"/>
      <c r="E61" s="567"/>
      <c r="F61" s="162"/>
      <c r="G61" s="162"/>
    </row>
    <row r="62" spans="1:40" ht="15" customHeight="1">
      <c r="A62" s="162"/>
      <c r="B62" s="251" t="s">
        <v>387</v>
      </c>
      <c r="C62" s="567" t="s">
        <v>388</v>
      </c>
      <c r="D62" s="567"/>
      <c r="E62" s="567"/>
      <c r="F62" s="162"/>
      <c r="G62" s="162"/>
    </row>
    <row r="63" spans="1:40" ht="15" customHeight="1">
      <c r="A63" s="162"/>
      <c r="B63" s="251" t="s">
        <v>389</v>
      </c>
      <c r="C63" s="567" t="s">
        <v>390</v>
      </c>
      <c r="D63" s="567"/>
      <c r="E63" s="567"/>
      <c r="F63" s="162"/>
      <c r="G63" s="162"/>
    </row>
    <row r="64" spans="1:40" ht="15" customHeight="1">
      <c r="A64" s="162"/>
      <c r="B64" s="162" t="s">
        <v>391</v>
      </c>
      <c r="C64" s="162"/>
      <c r="D64" s="162"/>
      <c r="E64" s="162"/>
      <c r="F64" s="162"/>
      <c r="G64" s="162"/>
    </row>
    <row r="65" spans="1:7" ht="15" customHeight="1">
      <c r="A65" s="162"/>
      <c r="B65" s="162" t="s">
        <v>392</v>
      </c>
      <c r="C65" s="162"/>
      <c r="D65" s="162"/>
      <c r="E65" s="162"/>
      <c r="F65" s="162"/>
      <c r="G65" s="162"/>
    </row>
    <row r="66" spans="1:7" ht="15" customHeight="1">
      <c r="A66" s="162"/>
      <c r="B66" s="162" t="s">
        <v>393</v>
      </c>
      <c r="C66" s="162"/>
      <c r="D66" s="162"/>
      <c r="E66" s="162"/>
      <c r="F66" s="162"/>
      <c r="G66" s="162"/>
    </row>
    <row r="67" spans="1:7" ht="15" customHeight="1">
      <c r="A67" s="162" t="s">
        <v>394</v>
      </c>
      <c r="B67" s="163"/>
      <c r="C67" s="162"/>
      <c r="D67" s="162"/>
      <c r="E67" s="162"/>
      <c r="F67" s="162"/>
      <c r="G67" s="162"/>
    </row>
    <row r="68" spans="1:7" ht="15" customHeight="1">
      <c r="A68" s="162" t="s">
        <v>395</v>
      </c>
      <c r="B68" s="163"/>
      <c r="C68" s="162"/>
      <c r="D68" s="162"/>
      <c r="E68" s="162"/>
      <c r="F68" s="162"/>
      <c r="G68" s="162"/>
    </row>
    <row r="69" spans="1:7" ht="15" customHeight="1">
      <c r="A69" s="162" t="s">
        <v>396</v>
      </c>
      <c r="B69" s="163"/>
      <c r="C69" s="162"/>
      <c r="D69" s="162"/>
      <c r="E69" s="162"/>
      <c r="F69" s="162"/>
      <c r="G69" s="162"/>
    </row>
    <row r="70" spans="1:7" ht="15" customHeight="1">
      <c r="A70" s="162" t="s">
        <v>397</v>
      </c>
      <c r="B70" s="163"/>
      <c r="C70" s="162"/>
      <c r="D70" s="162"/>
      <c r="E70" s="162"/>
      <c r="F70" s="162"/>
      <c r="G70" s="162"/>
    </row>
    <row r="71" spans="1:7" ht="15" customHeight="1">
      <c r="A71" s="162" t="s">
        <v>398</v>
      </c>
      <c r="B71" s="163"/>
      <c r="C71" s="162"/>
      <c r="D71" s="162"/>
      <c r="E71" s="162"/>
      <c r="F71" s="162"/>
      <c r="G71" s="162"/>
    </row>
    <row r="72" spans="1:7" ht="15" customHeight="1">
      <c r="A72" s="162" t="s">
        <v>399</v>
      </c>
      <c r="B72" s="163"/>
      <c r="C72" s="162"/>
      <c r="D72" s="162"/>
      <c r="E72" s="162"/>
      <c r="F72" s="162"/>
      <c r="G72" s="162"/>
    </row>
    <row r="73" spans="1:7" ht="15" customHeight="1">
      <c r="A73" s="162"/>
      <c r="B73" s="162" t="s">
        <v>400</v>
      </c>
      <c r="C73" s="162"/>
      <c r="D73" s="162"/>
      <c r="E73" s="162"/>
      <c r="F73" s="162"/>
      <c r="G73" s="162"/>
    </row>
    <row r="74" spans="1:7" ht="15" customHeight="1">
      <c r="A74" s="162"/>
      <c r="B74" s="162" t="s">
        <v>401</v>
      </c>
      <c r="C74" s="162"/>
      <c r="D74" s="162"/>
      <c r="E74" s="162"/>
      <c r="F74" s="162"/>
      <c r="G74" s="162"/>
    </row>
    <row r="75" spans="1:7" ht="15" customHeight="1">
      <c r="A75" s="162" t="s">
        <v>402</v>
      </c>
      <c r="B75" s="163"/>
      <c r="C75" s="162"/>
      <c r="D75" s="162"/>
      <c r="E75" s="162"/>
      <c r="F75" s="162"/>
      <c r="G75" s="162"/>
    </row>
    <row r="76" spans="1:7" ht="15" customHeight="1">
      <c r="A76" s="162" t="s">
        <v>403</v>
      </c>
      <c r="B76" s="163"/>
      <c r="C76" s="162"/>
      <c r="D76" s="162"/>
      <c r="E76" s="162"/>
      <c r="F76" s="162"/>
      <c r="G76" s="162"/>
    </row>
    <row r="77" spans="1:7" ht="15" customHeight="1">
      <c r="A77" s="162" t="s">
        <v>404</v>
      </c>
      <c r="B77" s="163"/>
      <c r="C77" s="162"/>
      <c r="D77" s="162"/>
      <c r="E77" s="162"/>
      <c r="F77" s="162"/>
      <c r="G77" s="162"/>
    </row>
    <row r="78" spans="1:7" ht="15" customHeight="1">
      <c r="A78" s="162" t="s">
        <v>405</v>
      </c>
      <c r="B78" s="163"/>
      <c r="C78" s="162"/>
      <c r="D78" s="162"/>
      <c r="E78" s="162"/>
      <c r="F78" s="162"/>
      <c r="G78" s="162"/>
    </row>
    <row r="79" spans="1:7" ht="15" customHeight="1">
      <c r="A79" s="162" t="s">
        <v>406</v>
      </c>
      <c r="B79" s="163"/>
      <c r="C79" s="162"/>
      <c r="D79" s="162"/>
      <c r="E79" s="162"/>
      <c r="F79" s="162"/>
      <c r="G79" s="162"/>
    </row>
    <row r="80" spans="1:7" ht="15" customHeight="1">
      <c r="A80" s="162" t="s">
        <v>407</v>
      </c>
      <c r="B80" s="163"/>
      <c r="C80" s="162"/>
      <c r="D80" s="162"/>
      <c r="E80" s="162"/>
      <c r="F80" s="162"/>
      <c r="G80" s="162"/>
    </row>
    <row r="81" spans="1:7" ht="15" customHeight="1">
      <c r="A81" s="162" t="s">
        <v>408</v>
      </c>
      <c r="B81" s="163"/>
      <c r="C81" s="162"/>
      <c r="D81" s="162"/>
      <c r="E81" s="162"/>
      <c r="F81" s="162"/>
      <c r="G81" s="162"/>
    </row>
    <row r="82" spans="1:7" ht="15" customHeight="1">
      <c r="A82" s="162" t="s">
        <v>409</v>
      </c>
      <c r="B82" s="163"/>
      <c r="C82" s="162"/>
      <c r="D82" s="162"/>
      <c r="E82" s="162"/>
      <c r="F82" s="162"/>
      <c r="G82" s="162"/>
    </row>
  </sheetData>
  <mergeCells count="146">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4"/>
  <dataValidations count="7">
    <dataValidation allowBlank="1" showInputMessage="1" sqref="B11:B12" xr:uid="{5C737993-0177-4D57-8867-67E93AE5879E}"/>
    <dataValidation type="list" allowBlank="1" showInputMessage="1" sqref="B13:B30" xr:uid="{8F7F4C99-C957-4054-B65B-5996EF3FA99C}">
      <formula1>INDIRECT($AK$1)</formula1>
    </dataValidation>
    <dataValidation type="list" allowBlank="1" showInputMessage="1" showErrorMessage="1" sqref="AK3:AN3" xr:uid="{04B36C0E-7062-42D0-B37C-C8E05E687797}">
      <formula1>"４週,歴月"</formula1>
    </dataValidation>
    <dataValidation type="list" allowBlank="1" showInputMessage="1" showErrorMessage="1" sqref="AK4:AN4" xr:uid="{A514765D-73C3-4A0B-A709-9517590BF149}">
      <formula1>"予定,実績"</formula1>
    </dataValidation>
    <dataValidation type="list" allowBlank="1" showInputMessage="1" showErrorMessage="1" sqref="C11:C30" xr:uid="{14A30C93-B3BA-42B5-9F69-81D8EB341418}">
      <formula1>"A,B,C,D"</formula1>
    </dataValidation>
    <dataValidation operator="greaterThanOrEqual" allowBlank="1" showInputMessage="1" showErrorMessage="1" sqref="I44 AJ38:AJ39 AL38 L40 L44 I40" xr:uid="{8EE6814A-3AEC-4A68-A79E-8B9917A13AE8}"/>
    <dataValidation type="whole" operator="greaterThanOrEqual" allowBlank="1" showInputMessage="1" showErrorMessage="1" sqref="I38:I39 D38:F39 AG38:AG39 AD38:AD39 AA38:AA39 X38:X39 U38:U39 R38:R39 O38:O39 L38:L39" xr:uid="{E5C3D125-132B-408F-954F-ABFCA01E97A3}">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rowBreaks count="1" manualBreakCount="1">
    <brk id="34" max="39"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F75D1-6382-43D3-949C-D182EA0FC456}">
  <dimension ref="A1:AQ82"/>
  <sheetViews>
    <sheetView showGridLines="0" view="pageBreakPreview" zoomScaleNormal="100" zoomScaleSheetLayoutView="100" workbookViewId="0"/>
  </sheetViews>
  <sheetFormatPr defaultColWidth="9.125" defaultRowHeight="21" customHeight="1"/>
  <cols>
    <col min="1" max="1" width="2.875" style="221" customWidth="1"/>
    <col min="2" max="2" width="15.75" style="216" customWidth="1"/>
    <col min="3" max="3" width="7.375" style="221" customWidth="1"/>
    <col min="4" max="5" width="8.5" style="221" customWidth="1"/>
    <col min="6" max="36" width="2.875" style="221" customWidth="1"/>
    <col min="37" max="37" width="7.375" style="221" customWidth="1"/>
    <col min="38" max="39" width="8.5" style="221" customWidth="1"/>
    <col min="40" max="40" width="6.25" style="221" customWidth="1"/>
    <col min="41" max="16384" width="9.125" style="221"/>
  </cols>
  <sheetData>
    <row r="1" spans="1:40" ht="20.100000000000001" customHeight="1">
      <c r="A1" s="215" t="s">
        <v>552</v>
      </c>
      <c r="C1" s="217"/>
      <c r="D1" s="217"/>
      <c r="E1" s="217"/>
      <c r="F1" s="217"/>
      <c r="G1" s="217"/>
      <c r="H1" s="217"/>
      <c r="I1" s="217"/>
      <c r="J1" s="217"/>
      <c r="K1" s="217"/>
      <c r="L1" s="217"/>
      <c r="M1" s="217"/>
      <c r="N1" s="217"/>
      <c r="O1" s="217"/>
      <c r="P1" s="217"/>
      <c r="Q1" s="217"/>
      <c r="R1" s="217"/>
      <c r="S1" s="217"/>
      <c r="T1" s="217"/>
      <c r="U1" s="217"/>
      <c r="V1" s="217"/>
      <c r="W1" s="217"/>
      <c r="X1" s="218"/>
      <c r="Y1" s="218"/>
      <c r="Z1" s="161"/>
      <c r="AA1" s="161"/>
      <c r="AB1" s="161"/>
      <c r="AC1" s="161"/>
      <c r="AD1" s="219"/>
      <c r="AE1" s="219"/>
      <c r="AF1" s="219"/>
      <c r="AG1" s="219"/>
      <c r="AH1" s="219"/>
      <c r="AI1" s="220" t="s">
        <v>356</v>
      </c>
      <c r="AJ1" s="220"/>
      <c r="AK1" s="583" t="s">
        <v>503</v>
      </c>
      <c r="AL1" s="583"/>
      <c r="AM1" s="583"/>
      <c r="AN1" s="583"/>
    </row>
    <row r="2" spans="1:40" ht="18" customHeight="1">
      <c r="A2" s="161"/>
      <c r="B2" s="222"/>
      <c r="C2" s="222"/>
      <c r="D2" s="222"/>
      <c r="E2" s="222"/>
      <c r="F2" s="222"/>
      <c r="G2" s="222"/>
      <c r="H2" s="222"/>
      <c r="I2" s="222"/>
      <c r="J2" s="222"/>
      <c r="K2" s="222"/>
      <c r="L2" s="222"/>
      <c r="M2" s="584"/>
      <c r="N2" s="584"/>
      <c r="O2" s="584"/>
      <c r="P2" s="584"/>
      <c r="Q2" s="585" t="s">
        <v>154</v>
      </c>
      <c r="R2" s="585"/>
      <c r="S2" s="584">
        <v>4</v>
      </c>
      <c r="T2" s="584"/>
      <c r="U2" s="585" t="s">
        <v>275</v>
      </c>
      <c r="V2" s="585"/>
      <c r="W2" s="222"/>
      <c r="X2" s="222"/>
      <c r="Y2" s="222"/>
      <c r="Z2" s="161"/>
      <c r="AA2" s="161"/>
      <c r="AC2" s="220"/>
      <c r="AD2" s="222"/>
      <c r="AE2" s="222"/>
      <c r="AF2" s="222"/>
      <c r="AG2" s="222"/>
      <c r="AH2" s="222"/>
      <c r="AI2" s="220" t="s">
        <v>357</v>
      </c>
      <c r="AJ2" s="220"/>
      <c r="AK2" s="586"/>
      <c r="AL2" s="586"/>
      <c r="AM2" s="586"/>
      <c r="AN2" s="586"/>
    </row>
    <row r="3" spans="1:40" ht="18" customHeight="1">
      <c r="A3" s="223"/>
      <c r="B3" s="223"/>
      <c r="C3" s="223"/>
      <c r="D3" s="223"/>
      <c r="E3" s="223"/>
      <c r="F3" s="223"/>
      <c r="G3" s="223"/>
      <c r="H3" s="223"/>
      <c r="I3" s="223"/>
      <c r="J3" s="223"/>
      <c r="K3" s="223"/>
      <c r="L3" s="223"/>
      <c r="M3" s="223"/>
      <c r="N3" s="223"/>
      <c r="O3" s="223"/>
      <c r="P3" s="223"/>
      <c r="Q3" s="223"/>
      <c r="R3" s="223"/>
      <c r="S3" s="223"/>
      <c r="T3" s="223"/>
      <c r="U3" s="223"/>
      <c r="V3" s="223"/>
      <c r="W3" s="223"/>
      <c r="Y3" s="224"/>
      <c r="Z3" s="224"/>
      <c r="AA3" s="224"/>
      <c r="AB3" s="161"/>
      <c r="AC3" s="224"/>
      <c r="AD3" s="224"/>
      <c r="AE3" s="224"/>
      <c r="AF3" s="224"/>
      <c r="AG3" s="224"/>
      <c r="AH3" s="224"/>
      <c r="AI3" s="225" t="s">
        <v>358</v>
      </c>
      <c r="AJ3" s="220"/>
      <c r="AK3" s="576"/>
      <c r="AL3" s="576"/>
      <c r="AM3" s="576"/>
      <c r="AN3" s="576"/>
    </row>
    <row r="4" spans="1:40" ht="18" customHeight="1">
      <c r="A4" s="223"/>
      <c r="B4" s="223"/>
      <c r="C4" s="223"/>
      <c r="D4" s="223"/>
      <c r="E4" s="223"/>
      <c r="F4" s="223"/>
      <c r="G4" s="223"/>
      <c r="H4" s="223"/>
      <c r="I4" s="223"/>
      <c r="J4" s="223"/>
      <c r="K4" s="223"/>
      <c r="L4" s="223"/>
      <c r="M4" s="223"/>
      <c r="N4" s="223"/>
      <c r="O4" s="223"/>
      <c r="P4" s="223"/>
      <c r="Q4" s="223"/>
      <c r="R4" s="223"/>
      <c r="S4" s="223"/>
      <c r="T4" s="223"/>
      <c r="U4" s="223"/>
      <c r="V4" s="223"/>
      <c r="W4" s="223"/>
      <c r="Y4" s="224"/>
      <c r="Z4" s="224"/>
      <c r="AA4" s="224"/>
      <c r="AB4" s="161"/>
      <c r="AC4" s="224"/>
      <c r="AD4" s="224"/>
      <c r="AE4" s="224"/>
      <c r="AF4" s="224"/>
      <c r="AG4" s="224"/>
      <c r="AH4" s="224"/>
      <c r="AI4" s="225" t="s">
        <v>359</v>
      </c>
      <c r="AJ4" s="220"/>
      <c r="AK4" s="576"/>
      <c r="AL4" s="576"/>
      <c r="AM4" s="576"/>
      <c r="AN4" s="576"/>
    </row>
    <row r="5" spans="1:40" ht="18" customHeight="1">
      <c r="A5" s="223"/>
      <c r="B5" s="223"/>
      <c r="C5" s="223"/>
      <c r="D5" s="223"/>
      <c r="E5" s="223"/>
      <c r="F5" s="223"/>
      <c r="G5" s="223"/>
      <c r="H5" s="223"/>
      <c r="I5" s="223"/>
      <c r="J5" s="223"/>
      <c r="K5" s="223"/>
      <c r="L5" s="223"/>
      <c r="M5" s="223"/>
      <c r="N5" s="223"/>
      <c r="O5" s="223"/>
      <c r="P5" s="223"/>
      <c r="Q5" s="223"/>
      <c r="R5" s="223"/>
      <c r="S5" s="223"/>
      <c r="U5" s="223"/>
      <c r="V5" s="223"/>
      <c r="W5" s="223"/>
      <c r="Y5" s="224"/>
      <c r="Z5" s="224"/>
      <c r="AA5" s="224"/>
      <c r="AB5" s="161"/>
      <c r="AC5" s="224"/>
      <c r="AD5" s="224"/>
      <c r="AE5" s="224"/>
      <c r="AF5" s="224"/>
      <c r="AG5" s="225" t="s">
        <v>360</v>
      </c>
      <c r="AH5" s="629"/>
      <c r="AI5" s="629"/>
      <c r="AJ5" s="629"/>
      <c r="AK5" s="224" t="s">
        <v>361</v>
      </c>
      <c r="AL5" s="252"/>
      <c r="AM5" s="224" t="s">
        <v>362</v>
      </c>
      <c r="AN5" s="161"/>
    </row>
    <row r="6" spans="1:40" ht="9.9499999999999993" customHeight="1">
      <c r="A6" s="161"/>
      <c r="B6" s="227"/>
      <c r="C6" s="227"/>
      <c r="D6" s="227"/>
      <c r="E6" s="227"/>
      <c r="F6" s="227"/>
      <c r="G6" s="227"/>
      <c r="H6" s="227"/>
      <c r="I6" s="227"/>
      <c r="J6" s="227"/>
      <c r="K6" s="227"/>
      <c r="L6" s="227"/>
      <c r="M6" s="227"/>
      <c r="N6" s="227"/>
      <c r="O6" s="227"/>
      <c r="P6" s="227"/>
      <c r="Q6" s="227"/>
      <c r="R6" s="227"/>
      <c r="S6" s="227"/>
      <c r="T6" s="227"/>
      <c r="U6" s="227"/>
      <c r="V6" s="227"/>
      <c r="W6" s="227"/>
      <c r="X6" s="222"/>
      <c r="Y6" s="222"/>
      <c r="Z6" s="222"/>
      <c r="AA6" s="222"/>
      <c r="AB6" s="222"/>
      <c r="AC6" s="222"/>
      <c r="AD6" s="222"/>
      <c r="AE6" s="222"/>
      <c r="AF6" s="222"/>
      <c r="AG6" s="222"/>
      <c r="AH6" s="222"/>
      <c r="AI6" s="222"/>
      <c r="AJ6" s="222"/>
      <c r="AK6" s="222"/>
      <c r="AL6" s="222"/>
      <c r="AM6" s="161"/>
      <c r="AN6" s="161"/>
    </row>
    <row r="7" spans="1:40" ht="15" customHeight="1">
      <c r="A7" s="571" t="s">
        <v>363</v>
      </c>
      <c r="B7" s="625" t="s">
        <v>364</v>
      </c>
      <c r="C7" s="578" t="s">
        <v>365</v>
      </c>
      <c r="D7" s="573" t="s">
        <v>366</v>
      </c>
      <c r="E7" s="569" t="s">
        <v>367</v>
      </c>
      <c r="F7" s="581" t="s">
        <v>368</v>
      </c>
      <c r="G7" s="581"/>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1"/>
      <c r="AG7" s="581"/>
      <c r="AH7" s="581"/>
      <c r="AI7" s="581"/>
      <c r="AJ7" s="581"/>
      <c r="AK7" s="582" t="s">
        <v>369</v>
      </c>
      <c r="AL7" s="574" t="s">
        <v>370</v>
      </c>
      <c r="AM7" s="575" t="s">
        <v>371</v>
      </c>
      <c r="AN7" s="575"/>
    </row>
    <row r="8" spans="1:40" ht="15" customHeight="1">
      <c r="A8" s="571"/>
      <c r="B8" s="626"/>
      <c r="C8" s="579"/>
      <c r="D8" s="573"/>
      <c r="E8" s="569"/>
      <c r="F8" s="573" t="s">
        <v>216</v>
      </c>
      <c r="G8" s="573"/>
      <c r="H8" s="573"/>
      <c r="I8" s="573"/>
      <c r="J8" s="573"/>
      <c r="K8" s="573"/>
      <c r="L8" s="573"/>
      <c r="M8" s="573" t="s">
        <v>217</v>
      </c>
      <c r="N8" s="573"/>
      <c r="O8" s="573"/>
      <c r="P8" s="573"/>
      <c r="Q8" s="573"/>
      <c r="R8" s="573"/>
      <c r="S8" s="573"/>
      <c r="T8" s="573" t="s">
        <v>218</v>
      </c>
      <c r="U8" s="573"/>
      <c r="V8" s="573"/>
      <c r="W8" s="573"/>
      <c r="X8" s="573"/>
      <c r="Y8" s="573"/>
      <c r="Z8" s="573"/>
      <c r="AA8" s="573" t="s">
        <v>219</v>
      </c>
      <c r="AB8" s="573"/>
      <c r="AC8" s="573"/>
      <c r="AD8" s="573"/>
      <c r="AE8" s="573"/>
      <c r="AF8" s="573"/>
      <c r="AG8" s="573"/>
      <c r="AH8" s="573" t="s">
        <v>372</v>
      </c>
      <c r="AI8" s="573"/>
      <c r="AJ8" s="573"/>
      <c r="AK8" s="582"/>
      <c r="AL8" s="574"/>
      <c r="AM8" s="575"/>
      <c r="AN8" s="575"/>
    </row>
    <row r="9" spans="1:40" ht="15" customHeight="1">
      <c r="A9" s="571"/>
      <c r="B9" s="627" t="s">
        <v>411</v>
      </c>
      <c r="C9" s="579"/>
      <c r="D9" s="573"/>
      <c r="E9" s="569"/>
      <c r="F9" s="231">
        <f>DATE($M$2,$S$2,1)</f>
        <v>92</v>
      </c>
      <c r="G9" s="231">
        <f>DATE($M$2,$S$2,2)</f>
        <v>93</v>
      </c>
      <c r="H9" s="231">
        <f>DATE($M$2,$S$2,3)</f>
        <v>94</v>
      </c>
      <c r="I9" s="231">
        <f>DATE($M$2,$S$2,4)</f>
        <v>95</v>
      </c>
      <c r="J9" s="231">
        <f>DATE($M$2,$S$2,5)</f>
        <v>96</v>
      </c>
      <c r="K9" s="231">
        <f>DATE($M$2,$S$2,6)</f>
        <v>97</v>
      </c>
      <c r="L9" s="231">
        <f>DATE($M$2,$S$2,7)</f>
        <v>98</v>
      </c>
      <c r="M9" s="231">
        <f>DATE($M$2,$S$2,8)</f>
        <v>99</v>
      </c>
      <c r="N9" s="231">
        <f>DATE($M$2,$S$2,9)</f>
        <v>100</v>
      </c>
      <c r="O9" s="231">
        <f>DATE($M$2,$S$2,10)</f>
        <v>101</v>
      </c>
      <c r="P9" s="231">
        <f>DATE($M$2,$S$2,11)</f>
        <v>102</v>
      </c>
      <c r="Q9" s="231">
        <f>DATE($M$2,$S$2,12)</f>
        <v>103</v>
      </c>
      <c r="R9" s="231">
        <f>DATE($M$2,$S$2,13)</f>
        <v>104</v>
      </c>
      <c r="S9" s="231">
        <f>DATE($M$2,$S$2,14)</f>
        <v>105</v>
      </c>
      <c r="T9" s="231">
        <f>DATE($M$2,$S$2,15)</f>
        <v>106</v>
      </c>
      <c r="U9" s="231">
        <f>DATE($M$2,$S$2,16)</f>
        <v>107</v>
      </c>
      <c r="V9" s="231">
        <f>DATE($M$2,$S$2,17)</f>
        <v>108</v>
      </c>
      <c r="W9" s="231">
        <f>DATE($M$2,$S$2,18)</f>
        <v>109</v>
      </c>
      <c r="X9" s="231">
        <f>DATE($M$2,$S$2,19)</f>
        <v>110</v>
      </c>
      <c r="Y9" s="231">
        <f>DATE($M$2,$S$2,20)</f>
        <v>111</v>
      </c>
      <c r="Z9" s="231">
        <f>DATE($M$2,$S$2,21)</f>
        <v>112</v>
      </c>
      <c r="AA9" s="231">
        <f>DATE($M$2,$S$2,22)</f>
        <v>113</v>
      </c>
      <c r="AB9" s="231">
        <f>DATE($M$2,$S$2,23)</f>
        <v>114</v>
      </c>
      <c r="AC9" s="231">
        <f>DATE($M$2,$S$2,24)</f>
        <v>115</v>
      </c>
      <c r="AD9" s="231">
        <f>DATE($M$2,$S$2,25)</f>
        <v>116</v>
      </c>
      <c r="AE9" s="231">
        <f>DATE($M$2,$S$2,26)</f>
        <v>117</v>
      </c>
      <c r="AF9" s="231">
        <f>DATE($M$2,$S$2,27)</f>
        <v>118</v>
      </c>
      <c r="AG9" s="231">
        <f>DATE($M$2,$S$2,28)</f>
        <v>119</v>
      </c>
      <c r="AH9" s="231">
        <f>IF(DAY(EOMONTH(F9,0))&lt;29,"",DATE($M$2,$S$2,29))</f>
        <v>120</v>
      </c>
      <c r="AI9" s="231">
        <f>IF(DAY(EOMONTH(F9,0))&lt;30,"",DATE($M$2,$S$2,30))</f>
        <v>121</v>
      </c>
      <c r="AJ9" s="231" t="str">
        <f>IF(DAY(EOMONTH(F9,0))&lt;31,"",DATE($M$2,$S$2,31))</f>
        <v/>
      </c>
      <c r="AK9" s="582"/>
      <c r="AL9" s="574"/>
      <c r="AM9" s="575"/>
      <c r="AN9" s="575"/>
    </row>
    <row r="10" spans="1:40" ht="15" customHeight="1">
      <c r="A10" s="571"/>
      <c r="B10" s="628"/>
      <c r="C10" s="580"/>
      <c r="D10" s="573"/>
      <c r="E10" s="569"/>
      <c r="F10" s="232">
        <f>DATE($M$2,$S$2,1)</f>
        <v>92</v>
      </c>
      <c r="G10" s="232">
        <f>DATE($M$2,$S$2,2)</f>
        <v>93</v>
      </c>
      <c r="H10" s="232">
        <f>DATE($M$2,$S$2,3)</f>
        <v>94</v>
      </c>
      <c r="I10" s="232">
        <f>DATE($M$2,$S$2,4)</f>
        <v>95</v>
      </c>
      <c r="J10" s="232">
        <f>DATE($M$2,$S$2,5)</f>
        <v>96</v>
      </c>
      <c r="K10" s="232">
        <f>DATE($M$2,$S$2,6)</f>
        <v>97</v>
      </c>
      <c r="L10" s="232">
        <f>DATE($M$2,$S$2,7)</f>
        <v>98</v>
      </c>
      <c r="M10" s="232">
        <f>DATE($M$2,$S$2,8)</f>
        <v>99</v>
      </c>
      <c r="N10" s="232">
        <f>DATE($M$2,$S$2,9)</f>
        <v>100</v>
      </c>
      <c r="O10" s="232">
        <f>DATE($M$2,$S$2,10)</f>
        <v>101</v>
      </c>
      <c r="P10" s="232">
        <f>DATE($M$2,$S$2,11)</f>
        <v>102</v>
      </c>
      <c r="Q10" s="232">
        <f>DATE($M$2,$S$2,12)</f>
        <v>103</v>
      </c>
      <c r="R10" s="232">
        <f>DATE($M$2,$S$2,13)</f>
        <v>104</v>
      </c>
      <c r="S10" s="232">
        <f>DATE($M$2,$S$2,14)</f>
        <v>105</v>
      </c>
      <c r="T10" s="232">
        <f>DATE($M$2,$S$2,15)</f>
        <v>106</v>
      </c>
      <c r="U10" s="232">
        <f>DATE($M$2,$S$2,16)</f>
        <v>107</v>
      </c>
      <c r="V10" s="232">
        <f>DATE($M$2,$S$2,17)</f>
        <v>108</v>
      </c>
      <c r="W10" s="232">
        <f>DATE($M$2,$S$2,18)</f>
        <v>109</v>
      </c>
      <c r="X10" s="232">
        <f>DATE($M$2,$S$2,19)</f>
        <v>110</v>
      </c>
      <c r="Y10" s="232">
        <f>DATE($M$2,$S$2,20)</f>
        <v>111</v>
      </c>
      <c r="Z10" s="232">
        <f>DATE($M$2,$S$2,21)</f>
        <v>112</v>
      </c>
      <c r="AA10" s="232">
        <f>DATE($M$2,$S$2,22)</f>
        <v>113</v>
      </c>
      <c r="AB10" s="232">
        <f>DATE($M$2,$S$2,23)</f>
        <v>114</v>
      </c>
      <c r="AC10" s="232">
        <f>DATE($M$2,$S$2,24)</f>
        <v>115</v>
      </c>
      <c r="AD10" s="232">
        <f>DATE($M$2,$S$2,25)</f>
        <v>116</v>
      </c>
      <c r="AE10" s="232">
        <f>DATE($M$2,$S$2,26)</f>
        <v>117</v>
      </c>
      <c r="AF10" s="232">
        <f>DATE($M$2,$S$2,27)</f>
        <v>118</v>
      </c>
      <c r="AG10" s="232">
        <f>DATE($M$2,$S$2,28)</f>
        <v>119</v>
      </c>
      <c r="AH10" s="232">
        <f>IF(DAY(EOMONTH(F10,0))&lt;29,"",DATE($M$2,$S$2,29))</f>
        <v>120</v>
      </c>
      <c r="AI10" s="232">
        <f>IF(DAY(EOMONTH(F10,0))&lt;30,"",DATE($M$2,$S$2,30))</f>
        <v>121</v>
      </c>
      <c r="AJ10" s="232" t="str">
        <f>IF(DAY(EOMONTH(F10,0))&lt;31,"",DATE($M$2,$S$2,31))</f>
        <v/>
      </c>
      <c r="AK10" s="582"/>
      <c r="AL10" s="574"/>
      <c r="AM10" s="575"/>
      <c r="AN10" s="575"/>
    </row>
    <row r="11" spans="1:40" ht="18" customHeight="1">
      <c r="A11" s="228">
        <v>1</v>
      </c>
      <c r="B11" s="253" t="s">
        <v>412</v>
      </c>
      <c r="C11" s="234" t="s">
        <v>383</v>
      </c>
      <c r="D11" s="254"/>
      <c r="E11" s="255" t="s">
        <v>383</v>
      </c>
      <c r="F11" s="237"/>
      <c r="G11" s="237"/>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238">
        <f>+SUM(F11:AJ11)</f>
        <v>0</v>
      </c>
      <c r="AL11" s="239">
        <f>IF($AK$3="４週",AK11/4,AK11/(DAY(EOMONTH($F$9,0))/7))</f>
        <v>0</v>
      </c>
      <c r="AM11" s="568"/>
      <c r="AN11" s="568"/>
    </row>
    <row r="12" spans="1:40" ht="18" customHeight="1">
      <c r="A12" s="228">
        <v>2</v>
      </c>
      <c r="B12" s="253" t="s">
        <v>463</v>
      </c>
      <c r="C12" s="234" t="s">
        <v>385</v>
      </c>
      <c r="D12" s="254"/>
      <c r="E12" s="255" t="s">
        <v>385</v>
      </c>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8">
        <f t="shared" ref="AK12:AK32" si="0">+SUM(F12:AJ12)</f>
        <v>0</v>
      </c>
      <c r="AL12" s="239">
        <f t="shared" ref="AL12:AL30" si="1">IF($AK$3="４週",AK12/4,AK12/(DAY(EOMONTH($F$9,0))/7))</f>
        <v>0</v>
      </c>
      <c r="AM12" s="568"/>
      <c r="AN12" s="568"/>
    </row>
    <row r="13" spans="1:40" ht="18" customHeight="1">
      <c r="A13" s="228">
        <v>3</v>
      </c>
      <c r="B13" s="253" t="s">
        <v>500</v>
      </c>
      <c r="C13" s="234" t="s">
        <v>387</v>
      </c>
      <c r="D13" s="254"/>
      <c r="E13" s="255" t="s">
        <v>387</v>
      </c>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8">
        <f t="shared" si="0"/>
        <v>0</v>
      </c>
      <c r="AL13" s="239">
        <f t="shared" si="1"/>
        <v>0</v>
      </c>
      <c r="AM13" s="568"/>
      <c r="AN13" s="568"/>
    </row>
    <row r="14" spans="1:40" ht="18" customHeight="1">
      <c r="A14" s="228">
        <v>4</v>
      </c>
      <c r="B14" s="253" t="s">
        <v>504</v>
      </c>
      <c r="C14" s="234" t="s">
        <v>389</v>
      </c>
      <c r="D14" s="254"/>
      <c r="E14" s="255" t="s">
        <v>389</v>
      </c>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8">
        <f t="shared" si="0"/>
        <v>0</v>
      </c>
      <c r="AL14" s="239">
        <f t="shared" si="1"/>
        <v>0</v>
      </c>
      <c r="AM14" s="568"/>
      <c r="AN14" s="568"/>
    </row>
    <row r="15" spans="1:40" ht="18" customHeight="1">
      <c r="A15" s="228">
        <v>5</v>
      </c>
      <c r="B15" s="253"/>
      <c r="C15" s="234"/>
      <c r="D15" s="254"/>
      <c r="E15" s="255"/>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8">
        <f t="shared" si="0"/>
        <v>0</v>
      </c>
      <c r="AL15" s="239">
        <f t="shared" si="1"/>
        <v>0</v>
      </c>
      <c r="AM15" s="568"/>
      <c r="AN15" s="568"/>
    </row>
    <row r="16" spans="1:40" ht="18" customHeight="1">
      <c r="A16" s="228">
        <v>6</v>
      </c>
      <c r="B16" s="253"/>
      <c r="C16" s="234"/>
      <c r="D16" s="254"/>
      <c r="E16" s="255"/>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8">
        <f t="shared" si="0"/>
        <v>0</v>
      </c>
      <c r="AL16" s="239">
        <f t="shared" si="1"/>
        <v>0</v>
      </c>
      <c r="AM16" s="568"/>
      <c r="AN16" s="568"/>
    </row>
    <row r="17" spans="1:40" ht="18" customHeight="1">
      <c r="A17" s="228">
        <v>7</v>
      </c>
      <c r="B17" s="253"/>
      <c r="C17" s="234"/>
      <c r="D17" s="254"/>
      <c r="E17" s="255"/>
      <c r="F17" s="237"/>
      <c r="G17" s="237"/>
      <c r="H17" s="237"/>
      <c r="I17" s="237"/>
      <c r="J17" s="237"/>
      <c r="K17" s="237"/>
      <c r="L17" s="237"/>
      <c r="M17" s="237"/>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8">
        <f t="shared" si="0"/>
        <v>0</v>
      </c>
      <c r="AL17" s="239">
        <f t="shared" si="1"/>
        <v>0</v>
      </c>
      <c r="AM17" s="568"/>
      <c r="AN17" s="568"/>
    </row>
    <row r="18" spans="1:40" ht="18" customHeight="1">
      <c r="A18" s="228">
        <v>8</v>
      </c>
      <c r="B18" s="253"/>
      <c r="C18" s="234"/>
      <c r="D18" s="254"/>
      <c r="E18" s="255"/>
      <c r="F18" s="237"/>
      <c r="G18" s="237"/>
      <c r="H18" s="237"/>
      <c r="I18" s="237"/>
      <c r="J18" s="237"/>
      <c r="K18" s="237"/>
      <c r="L18" s="237"/>
      <c r="M18" s="237"/>
      <c r="N18" s="237"/>
      <c r="O18" s="237"/>
      <c r="P18" s="237"/>
      <c r="Q18" s="237"/>
      <c r="R18" s="237"/>
      <c r="S18" s="237"/>
      <c r="T18" s="237"/>
      <c r="U18" s="237"/>
      <c r="V18" s="237"/>
      <c r="W18" s="237"/>
      <c r="X18" s="237"/>
      <c r="Y18" s="237"/>
      <c r="Z18" s="237"/>
      <c r="AA18" s="237"/>
      <c r="AB18" s="237"/>
      <c r="AC18" s="237"/>
      <c r="AD18" s="237"/>
      <c r="AE18" s="237"/>
      <c r="AF18" s="237"/>
      <c r="AG18" s="237"/>
      <c r="AH18" s="237"/>
      <c r="AI18" s="237"/>
      <c r="AJ18" s="237"/>
      <c r="AK18" s="238">
        <f t="shared" si="0"/>
        <v>0</v>
      </c>
      <c r="AL18" s="239">
        <f t="shared" si="1"/>
        <v>0</v>
      </c>
      <c r="AM18" s="568"/>
      <c r="AN18" s="568"/>
    </row>
    <row r="19" spans="1:40" ht="18" customHeight="1">
      <c r="A19" s="228">
        <v>9</v>
      </c>
      <c r="B19" s="253"/>
      <c r="C19" s="234"/>
      <c r="D19" s="254"/>
      <c r="E19" s="255"/>
      <c r="F19" s="237"/>
      <c r="G19" s="237"/>
      <c r="H19" s="237"/>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8">
        <f t="shared" si="0"/>
        <v>0</v>
      </c>
      <c r="AL19" s="239">
        <f t="shared" si="1"/>
        <v>0</v>
      </c>
      <c r="AM19" s="568"/>
      <c r="AN19" s="568"/>
    </row>
    <row r="20" spans="1:40" ht="18" customHeight="1">
      <c r="A20" s="228">
        <v>10</v>
      </c>
      <c r="B20" s="253"/>
      <c r="C20" s="234"/>
      <c r="D20" s="254"/>
      <c r="E20" s="255"/>
      <c r="F20" s="237"/>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c r="AD20" s="237"/>
      <c r="AE20" s="237"/>
      <c r="AF20" s="237"/>
      <c r="AG20" s="237"/>
      <c r="AH20" s="237"/>
      <c r="AI20" s="237"/>
      <c r="AJ20" s="237"/>
      <c r="AK20" s="238">
        <f t="shared" si="0"/>
        <v>0</v>
      </c>
      <c r="AL20" s="239">
        <f t="shared" si="1"/>
        <v>0</v>
      </c>
      <c r="AM20" s="568"/>
      <c r="AN20" s="568"/>
    </row>
    <row r="21" spans="1:40" ht="18" customHeight="1">
      <c r="A21" s="228">
        <v>11</v>
      </c>
      <c r="B21" s="253"/>
      <c r="C21" s="234"/>
      <c r="D21" s="254"/>
      <c r="E21" s="255"/>
      <c r="F21" s="237"/>
      <c r="G21" s="237"/>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8">
        <f t="shared" si="0"/>
        <v>0</v>
      </c>
      <c r="AL21" s="239">
        <f t="shared" si="1"/>
        <v>0</v>
      </c>
      <c r="AM21" s="568"/>
      <c r="AN21" s="568"/>
    </row>
    <row r="22" spans="1:40" ht="18" customHeight="1">
      <c r="A22" s="228">
        <v>12</v>
      </c>
      <c r="B22" s="253"/>
      <c r="C22" s="234"/>
      <c r="D22" s="254"/>
      <c r="E22" s="255"/>
      <c r="F22" s="237"/>
      <c r="G22" s="237"/>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8">
        <f t="shared" si="0"/>
        <v>0</v>
      </c>
      <c r="AL22" s="239">
        <f t="shared" si="1"/>
        <v>0</v>
      </c>
      <c r="AM22" s="568"/>
      <c r="AN22" s="568"/>
    </row>
    <row r="23" spans="1:40" ht="18" customHeight="1">
      <c r="A23" s="228">
        <v>13</v>
      </c>
      <c r="B23" s="253"/>
      <c r="C23" s="234"/>
      <c r="D23" s="254"/>
      <c r="E23" s="255"/>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8">
        <f t="shared" si="0"/>
        <v>0</v>
      </c>
      <c r="AL23" s="239">
        <f t="shared" si="1"/>
        <v>0</v>
      </c>
      <c r="AM23" s="568"/>
      <c r="AN23" s="568"/>
    </row>
    <row r="24" spans="1:40" ht="18" customHeight="1">
      <c r="A24" s="228">
        <v>14</v>
      </c>
      <c r="B24" s="253"/>
      <c r="C24" s="234"/>
      <c r="D24" s="254"/>
      <c r="E24" s="255"/>
      <c r="F24" s="237"/>
      <c r="G24" s="237"/>
      <c r="H24" s="237"/>
      <c r="I24" s="237"/>
      <c r="J24" s="237"/>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8">
        <f t="shared" si="0"/>
        <v>0</v>
      </c>
      <c r="AL24" s="239">
        <f t="shared" si="1"/>
        <v>0</v>
      </c>
      <c r="AM24" s="568"/>
      <c r="AN24" s="568"/>
    </row>
    <row r="25" spans="1:40" ht="18" customHeight="1">
      <c r="A25" s="228">
        <v>15</v>
      </c>
      <c r="B25" s="253"/>
      <c r="C25" s="234"/>
      <c r="D25" s="254"/>
      <c r="E25" s="255"/>
      <c r="F25" s="237"/>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8">
        <f t="shared" si="0"/>
        <v>0</v>
      </c>
      <c r="AL25" s="239">
        <f t="shared" si="1"/>
        <v>0</v>
      </c>
      <c r="AM25" s="568"/>
      <c r="AN25" s="568"/>
    </row>
    <row r="26" spans="1:40" ht="18" customHeight="1">
      <c r="A26" s="228">
        <v>16</v>
      </c>
      <c r="B26" s="253"/>
      <c r="C26" s="234"/>
      <c r="D26" s="254"/>
      <c r="E26" s="255"/>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8">
        <f t="shared" si="0"/>
        <v>0</v>
      </c>
      <c r="AL26" s="239">
        <f t="shared" si="1"/>
        <v>0</v>
      </c>
      <c r="AM26" s="568"/>
      <c r="AN26" s="568"/>
    </row>
    <row r="27" spans="1:40" ht="18" customHeight="1">
      <c r="A27" s="228">
        <v>17</v>
      </c>
      <c r="B27" s="253"/>
      <c r="C27" s="234"/>
      <c r="D27" s="254"/>
      <c r="E27" s="255"/>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8">
        <f t="shared" si="0"/>
        <v>0</v>
      </c>
      <c r="AL27" s="239">
        <f t="shared" si="1"/>
        <v>0</v>
      </c>
      <c r="AM27" s="568"/>
      <c r="AN27" s="568"/>
    </row>
    <row r="28" spans="1:40" ht="18" customHeight="1">
      <c r="A28" s="228">
        <v>18</v>
      </c>
      <c r="B28" s="253"/>
      <c r="C28" s="234"/>
      <c r="D28" s="254"/>
      <c r="E28" s="255"/>
      <c r="F28" s="237"/>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8">
        <f t="shared" si="0"/>
        <v>0</v>
      </c>
      <c r="AL28" s="239">
        <f t="shared" si="1"/>
        <v>0</v>
      </c>
      <c r="AM28" s="568"/>
      <c r="AN28" s="568"/>
    </row>
    <row r="29" spans="1:40" ht="18" customHeight="1">
      <c r="A29" s="228">
        <v>19</v>
      </c>
      <c r="B29" s="253"/>
      <c r="C29" s="234"/>
      <c r="D29" s="254"/>
      <c r="E29" s="255"/>
      <c r="F29" s="237"/>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8">
        <f t="shared" si="0"/>
        <v>0</v>
      </c>
      <c r="AL29" s="239">
        <f t="shared" si="1"/>
        <v>0</v>
      </c>
      <c r="AM29" s="568"/>
      <c r="AN29" s="568"/>
    </row>
    <row r="30" spans="1:40" ht="18" customHeight="1">
      <c r="A30" s="228">
        <v>20</v>
      </c>
      <c r="B30" s="253"/>
      <c r="C30" s="234"/>
      <c r="D30" s="254"/>
      <c r="E30" s="255"/>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8">
        <f t="shared" si="0"/>
        <v>0</v>
      </c>
      <c r="AL30" s="239">
        <f t="shared" si="1"/>
        <v>0</v>
      </c>
      <c r="AM30" s="568"/>
      <c r="AN30" s="568"/>
    </row>
    <row r="31" spans="1:40" ht="18" customHeight="1">
      <c r="A31" s="569" t="s">
        <v>220</v>
      </c>
      <c r="B31" s="570"/>
      <c r="C31" s="570"/>
      <c r="D31" s="570"/>
      <c r="E31" s="570"/>
      <c r="F31" s="240">
        <f>+SUM(F11:F30)</f>
        <v>0</v>
      </c>
      <c r="G31" s="240">
        <f t="shared" ref="G31:AJ31" si="2">+SUM(G11:G30)</f>
        <v>0</v>
      </c>
      <c r="H31" s="240">
        <f t="shared" si="2"/>
        <v>0</v>
      </c>
      <c r="I31" s="240">
        <f t="shared" si="2"/>
        <v>0</v>
      </c>
      <c r="J31" s="240">
        <f t="shared" si="2"/>
        <v>0</v>
      </c>
      <c r="K31" s="240">
        <f t="shared" si="2"/>
        <v>0</v>
      </c>
      <c r="L31" s="240">
        <f t="shared" si="2"/>
        <v>0</v>
      </c>
      <c r="M31" s="240">
        <f t="shared" si="2"/>
        <v>0</v>
      </c>
      <c r="N31" s="240">
        <f t="shared" si="2"/>
        <v>0</v>
      </c>
      <c r="O31" s="240">
        <f t="shared" si="2"/>
        <v>0</v>
      </c>
      <c r="P31" s="240">
        <f t="shared" si="2"/>
        <v>0</v>
      </c>
      <c r="Q31" s="240">
        <f t="shared" si="2"/>
        <v>0</v>
      </c>
      <c r="R31" s="240">
        <f t="shared" si="2"/>
        <v>0</v>
      </c>
      <c r="S31" s="240">
        <f t="shared" si="2"/>
        <v>0</v>
      </c>
      <c r="T31" s="240">
        <f t="shared" si="2"/>
        <v>0</v>
      </c>
      <c r="U31" s="240">
        <f t="shared" si="2"/>
        <v>0</v>
      </c>
      <c r="V31" s="240">
        <f t="shared" si="2"/>
        <v>0</v>
      </c>
      <c r="W31" s="240">
        <f t="shared" si="2"/>
        <v>0</v>
      </c>
      <c r="X31" s="240">
        <f t="shared" si="2"/>
        <v>0</v>
      </c>
      <c r="Y31" s="240">
        <f t="shared" si="2"/>
        <v>0</v>
      </c>
      <c r="Z31" s="240">
        <f t="shared" si="2"/>
        <v>0</v>
      </c>
      <c r="AA31" s="240">
        <f t="shared" si="2"/>
        <v>0</v>
      </c>
      <c r="AB31" s="240">
        <f t="shared" si="2"/>
        <v>0</v>
      </c>
      <c r="AC31" s="240">
        <f t="shared" si="2"/>
        <v>0</v>
      </c>
      <c r="AD31" s="240">
        <f t="shared" si="2"/>
        <v>0</v>
      </c>
      <c r="AE31" s="240">
        <f t="shared" si="2"/>
        <v>0</v>
      </c>
      <c r="AF31" s="240">
        <f t="shared" si="2"/>
        <v>0</v>
      </c>
      <c r="AG31" s="240">
        <f t="shared" si="2"/>
        <v>0</v>
      </c>
      <c r="AH31" s="240">
        <f t="shared" si="2"/>
        <v>0</v>
      </c>
      <c r="AI31" s="240">
        <f t="shared" si="2"/>
        <v>0</v>
      </c>
      <c r="AJ31" s="240">
        <f t="shared" si="2"/>
        <v>0</v>
      </c>
      <c r="AK31" s="238">
        <f t="shared" si="0"/>
        <v>0</v>
      </c>
      <c r="AL31" s="239">
        <f>IF($AK$3="４週",AK31/4,AK31/(DAY(EOMONTH($F$9,0))/7))</f>
        <v>0</v>
      </c>
      <c r="AM31" s="571"/>
      <c r="AN31" s="571"/>
    </row>
    <row r="32" spans="1:40" ht="18" customHeight="1">
      <c r="A32" s="570" t="s">
        <v>373</v>
      </c>
      <c r="B32" s="570"/>
      <c r="C32" s="570"/>
      <c r="D32" s="570"/>
      <c r="E32" s="572"/>
      <c r="F32" s="242"/>
      <c r="G32" s="242"/>
      <c r="H32" s="242"/>
      <c r="I32" s="242"/>
      <c r="J32" s="242"/>
      <c r="K32" s="242"/>
      <c r="L32" s="242"/>
      <c r="M32" s="242"/>
      <c r="N32" s="242"/>
      <c r="O32" s="242"/>
      <c r="P32" s="242"/>
      <c r="Q32" s="242"/>
      <c r="R32" s="242"/>
      <c r="S32" s="242"/>
      <c r="T32" s="242"/>
      <c r="U32" s="242"/>
      <c r="V32" s="242"/>
      <c r="W32" s="242"/>
      <c r="X32" s="242"/>
      <c r="Y32" s="242"/>
      <c r="Z32" s="242"/>
      <c r="AA32" s="242"/>
      <c r="AB32" s="242"/>
      <c r="AC32" s="242"/>
      <c r="AD32" s="242"/>
      <c r="AE32" s="242"/>
      <c r="AF32" s="242"/>
      <c r="AG32" s="242"/>
      <c r="AH32" s="242"/>
      <c r="AI32" s="242"/>
      <c r="AJ32" s="242"/>
      <c r="AK32" s="238">
        <f t="shared" si="0"/>
        <v>0</v>
      </c>
      <c r="AL32" s="243"/>
      <c r="AM32" s="571"/>
      <c r="AN32" s="571"/>
    </row>
    <row r="33" spans="1:43" ht="15" customHeight="1">
      <c r="A33" s="227"/>
      <c r="B33" s="227"/>
      <c r="C33" s="227"/>
      <c r="D33" s="227"/>
      <c r="E33" s="227"/>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227"/>
      <c r="AL33" s="227"/>
      <c r="AM33" s="161"/>
    </row>
    <row r="34" spans="1:43" ht="15" customHeight="1">
      <c r="A34" s="227"/>
      <c r="B34" s="227"/>
      <c r="C34" s="227"/>
      <c r="D34" s="227"/>
      <c r="E34" s="227"/>
      <c r="F34" s="162"/>
      <c r="G34" s="162"/>
      <c r="H34" s="162"/>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c r="AH34" s="162"/>
      <c r="AI34" s="162"/>
      <c r="AJ34" s="162"/>
      <c r="AK34" s="227"/>
      <c r="AL34" s="227"/>
      <c r="AM34" s="161"/>
    </row>
    <row r="35" spans="1:43" ht="15" customHeight="1">
      <c r="A35" s="227"/>
      <c r="B35" s="227"/>
      <c r="C35" s="227"/>
      <c r="D35" s="227"/>
      <c r="E35" s="227"/>
      <c r="F35" s="162"/>
      <c r="G35" s="162"/>
      <c r="H35" s="162"/>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c r="AH35" s="162"/>
      <c r="AI35" s="162"/>
      <c r="AJ35" s="162"/>
      <c r="AK35" s="227"/>
      <c r="AL35" s="227"/>
      <c r="AM35" s="161"/>
    </row>
    <row r="36" spans="1:43" ht="21" customHeight="1">
      <c r="A36" s="218" t="s">
        <v>466</v>
      </c>
      <c r="B36" s="227"/>
      <c r="C36" s="227"/>
      <c r="D36" s="227"/>
      <c r="E36" s="227"/>
      <c r="F36" s="227"/>
      <c r="G36" s="162"/>
      <c r="H36" s="162"/>
      <c r="I36" s="162"/>
      <c r="J36" s="162"/>
      <c r="K36" s="162"/>
      <c r="L36" s="162"/>
      <c r="M36" s="162"/>
      <c r="N36" s="162"/>
      <c r="O36" s="162"/>
      <c r="AM36" s="227"/>
      <c r="AN36" s="161"/>
    </row>
    <row r="37" spans="1:43" ht="24.95" customHeight="1">
      <c r="A37" s="573"/>
      <c r="B37" s="573"/>
      <c r="C37" s="573"/>
      <c r="D37" s="279">
        <v>4</v>
      </c>
      <c r="E37" s="279">
        <v>5</v>
      </c>
      <c r="F37" s="649">
        <v>6</v>
      </c>
      <c r="G37" s="649"/>
      <c r="H37" s="649"/>
      <c r="I37" s="649">
        <v>7</v>
      </c>
      <c r="J37" s="649"/>
      <c r="K37" s="649"/>
      <c r="L37" s="649">
        <v>8</v>
      </c>
      <c r="M37" s="649"/>
      <c r="N37" s="649"/>
      <c r="O37" s="649">
        <v>9</v>
      </c>
      <c r="P37" s="649"/>
      <c r="Q37" s="649"/>
      <c r="R37" s="649">
        <v>10</v>
      </c>
      <c r="S37" s="649"/>
      <c r="T37" s="649"/>
      <c r="U37" s="649">
        <v>11</v>
      </c>
      <c r="V37" s="649"/>
      <c r="W37" s="649"/>
      <c r="X37" s="649">
        <v>12</v>
      </c>
      <c r="Y37" s="649"/>
      <c r="Z37" s="649"/>
      <c r="AA37" s="649">
        <v>1</v>
      </c>
      <c r="AB37" s="649"/>
      <c r="AC37" s="649"/>
      <c r="AD37" s="649">
        <v>2</v>
      </c>
      <c r="AE37" s="649"/>
      <c r="AF37" s="649"/>
      <c r="AG37" s="649">
        <v>3</v>
      </c>
      <c r="AH37" s="649"/>
      <c r="AI37" s="649"/>
      <c r="AJ37" s="573" t="s">
        <v>467</v>
      </c>
      <c r="AK37" s="573"/>
      <c r="AL37" s="230" t="s">
        <v>468</v>
      </c>
      <c r="AM37" s="257"/>
      <c r="AN37" s="257"/>
      <c r="AO37" s="257"/>
      <c r="AP37" s="257"/>
      <c r="AQ37" s="257"/>
    </row>
    <row r="38" spans="1:43" ht="18" customHeight="1">
      <c r="A38" s="645" t="s">
        <v>469</v>
      </c>
      <c r="B38" s="645"/>
      <c r="C38" s="645"/>
      <c r="D38" s="237"/>
      <c r="E38" s="237"/>
      <c r="F38" s="642"/>
      <c r="G38" s="642"/>
      <c r="H38" s="642"/>
      <c r="I38" s="642"/>
      <c r="J38" s="642"/>
      <c r="K38" s="642"/>
      <c r="L38" s="642"/>
      <c r="M38" s="642"/>
      <c r="N38" s="642"/>
      <c r="O38" s="642"/>
      <c r="P38" s="642"/>
      <c r="Q38" s="642"/>
      <c r="R38" s="642"/>
      <c r="S38" s="642"/>
      <c r="T38" s="642"/>
      <c r="U38" s="642"/>
      <c r="V38" s="642"/>
      <c r="W38" s="642"/>
      <c r="X38" s="642"/>
      <c r="Y38" s="642"/>
      <c r="Z38" s="642"/>
      <c r="AA38" s="642"/>
      <c r="AB38" s="642"/>
      <c r="AC38" s="642"/>
      <c r="AD38" s="642"/>
      <c r="AE38" s="642"/>
      <c r="AF38" s="642"/>
      <c r="AG38" s="642"/>
      <c r="AH38" s="642"/>
      <c r="AI38" s="642"/>
      <c r="AJ38" s="567">
        <f>SUM(D38:AI38)</f>
        <v>0</v>
      </c>
      <c r="AK38" s="567"/>
      <c r="AL38" s="643" t="e">
        <f>ROUNDUP(AJ38/AJ39,1)</f>
        <v>#DIV/0!</v>
      </c>
      <c r="AM38" s="257"/>
      <c r="AN38" s="257"/>
      <c r="AO38" s="257"/>
      <c r="AP38" s="257"/>
      <c r="AQ38" s="257"/>
    </row>
    <row r="39" spans="1:43" ht="18" customHeight="1">
      <c r="A39" s="645" t="s">
        <v>470</v>
      </c>
      <c r="B39" s="645"/>
      <c r="C39" s="645"/>
      <c r="D39" s="237"/>
      <c r="E39" s="237"/>
      <c r="F39" s="642"/>
      <c r="G39" s="642"/>
      <c r="H39" s="642"/>
      <c r="I39" s="642"/>
      <c r="J39" s="642"/>
      <c r="K39" s="642"/>
      <c r="L39" s="642"/>
      <c r="M39" s="642"/>
      <c r="N39" s="642"/>
      <c r="O39" s="642"/>
      <c r="P39" s="642"/>
      <c r="Q39" s="642"/>
      <c r="R39" s="642"/>
      <c r="S39" s="642"/>
      <c r="T39" s="642"/>
      <c r="U39" s="642"/>
      <c r="V39" s="642"/>
      <c r="W39" s="642"/>
      <c r="X39" s="642"/>
      <c r="Y39" s="642"/>
      <c r="Z39" s="642"/>
      <c r="AA39" s="642"/>
      <c r="AB39" s="642"/>
      <c r="AC39" s="642"/>
      <c r="AD39" s="642"/>
      <c r="AE39" s="642"/>
      <c r="AF39" s="642"/>
      <c r="AG39" s="642"/>
      <c r="AH39" s="642"/>
      <c r="AI39" s="642"/>
      <c r="AJ39" s="567">
        <f>+SUM(D39:AI39)</f>
        <v>0</v>
      </c>
      <c r="AK39" s="567"/>
      <c r="AL39" s="644"/>
      <c r="AM39" s="257"/>
      <c r="AN39" s="257"/>
      <c r="AO39" s="257"/>
      <c r="AP39" s="257"/>
      <c r="AQ39" s="257"/>
    </row>
    <row r="40" spans="1:43" ht="5.0999999999999996" customHeight="1">
      <c r="A40" s="250"/>
      <c r="B40" s="250"/>
      <c r="C40" s="250"/>
      <c r="D40" s="257"/>
      <c r="E40" s="257"/>
      <c r="F40" s="257"/>
      <c r="G40" s="257"/>
      <c r="H40" s="257"/>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258"/>
      <c r="AK40" s="162"/>
      <c r="AL40" s="227"/>
      <c r="AM40" s="227"/>
      <c r="AN40" s="161"/>
    </row>
    <row r="41" spans="1:43" ht="18" customHeight="1">
      <c r="A41" s="218" t="s">
        <v>421</v>
      </c>
      <c r="B41" s="162"/>
      <c r="D41" s="162"/>
      <c r="E41" s="162"/>
      <c r="F41" s="162"/>
      <c r="G41" s="162"/>
      <c r="H41" s="162"/>
      <c r="I41" s="257"/>
      <c r="J41" s="257"/>
      <c r="K41" s="257"/>
      <c r="L41" s="257"/>
      <c r="M41" s="257"/>
      <c r="N41" s="257"/>
      <c r="O41" s="162"/>
      <c r="P41" s="162"/>
      <c r="Q41" s="162"/>
      <c r="R41" s="162"/>
      <c r="S41" s="162"/>
      <c r="T41" s="162"/>
      <c r="U41" s="162"/>
      <c r="V41" s="162"/>
      <c r="W41" s="227"/>
      <c r="X41" s="162"/>
      <c r="Y41" s="162"/>
      <c r="Z41" s="162"/>
      <c r="AA41" s="162"/>
      <c r="AB41" s="162"/>
      <c r="AC41" s="162"/>
      <c r="AD41" s="162"/>
      <c r="AE41" s="162"/>
      <c r="AF41" s="162"/>
      <c r="AG41" s="162"/>
      <c r="AH41" s="162"/>
      <c r="AI41" s="162"/>
      <c r="AJ41" s="258"/>
      <c r="AK41" s="162"/>
      <c r="AL41" s="227"/>
      <c r="AM41" s="227"/>
      <c r="AN41" s="161"/>
    </row>
    <row r="42" spans="1:43" ht="24.95" customHeight="1">
      <c r="A42" s="573" t="s">
        <v>425</v>
      </c>
      <c r="B42" s="573"/>
      <c r="C42" s="573" t="s">
        <v>463</v>
      </c>
      <c r="D42" s="573"/>
      <c r="E42" s="574" t="s">
        <v>501</v>
      </c>
      <c r="F42" s="574"/>
      <c r="G42" s="574"/>
      <c r="H42" s="574"/>
      <c r="I42" s="597"/>
      <c r="J42" s="597"/>
      <c r="K42" s="597"/>
      <c r="L42" s="597"/>
      <c r="M42" s="597"/>
      <c r="N42" s="597"/>
      <c r="O42" s="257"/>
      <c r="P42" s="257"/>
      <c r="Q42" s="257"/>
      <c r="R42" s="257"/>
      <c r="S42" s="257"/>
      <c r="T42" s="257"/>
      <c r="U42" s="257"/>
      <c r="W42" s="227"/>
      <c r="X42" s="162"/>
      <c r="Y42" s="162"/>
      <c r="Z42" s="162"/>
      <c r="AA42" s="162"/>
      <c r="AB42" s="162"/>
      <c r="AC42" s="162"/>
      <c r="AD42" s="162"/>
      <c r="AE42" s="162"/>
      <c r="AF42" s="162"/>
      <c r="AG42" s="162"/>
      <c r="AH42" s="162"/>
      <c r="AI42" s="162"/>
      <c r="AJ42" s="258"/>
      <c r="AK42" s="162"/>
      <c r="AL42" s="227"/>
      <c r="AM42" s="227"/>
      <c r="AN42" s="161"/>
    </row>
    <row r="43" spans="1:43" ht="18" customHeight="1">
      <c r="A43" s="574" t="s">
        <v>427</v>
      </c>
      <c r="B43" s="574"/>
      <c r="C43" s="641" t="e">
        <f>ROUNDDOWN(IF(AL38&lt;=60,1,1+ROUNDUP((AL38-60)/40,0)),1)</f>
        <v>#DIV/0!</v>
      </c>
      <c r="D43" s="641"/>
      <c r="E43" s="641" t="e">
        <f>ROUNDDOWN(AL38/10,1)</f>
        <v>#DIV/0!</v>
      </c>
      <c r="F43" s="641"/>
      <c r="G43" s="641"/>
      <c r="H43" s="641"/>
      <c r="I43" s="660"/>
      <c r="J43" s="660"/>
      <c r="K43" s="660"/>
      <c r="L43" s="660"/>
      <c r="M43" s="660"/>
      <c r="N43" s="660"/>
      <c r="O43" s="257"/>
      <c r="P43" s="257"/>
      <c r="Q43" s="257"/>
      <c r="R43" s="257"/>
      <c r="S43" s="257"/>
      <c r="T43" s="257"/>
      <c r="U43" s="257"/>
      <c r="W43" s="227"/>
      <c r="X43" s="162"/>
      <c r="Y43" s="162"/>
      <c r="Z43" s="162"/>
      <c r="AA43" s="162"/>
      <c r="AB43" s="162"/>
      <c r="AC43" s="162"/>
      <c r="AD43" s="162"/>
      <c r="AE43" s="162"/>
      <c r="AF43" s="162"/>
      <c r="AG43" s="162"/>
      <c r="AH43" s="162"/>
      <c r="AI43" s="162"/>
      <c r="AJ43" s="258"/>
      <c r="AK43" s="162"/>
      <c r="AL43" s="227"/>
      <c r="AM43" s="227"/>
      <c r="AN43" s="161"/>
    </row>
    <row r="44" spans="1:43" ht="5.0999999999999996" customHeight="1">
      <c r="A44" s="250"/>
      <c r="B44" s="250"/>
      <c r="C44" s="250"/>
      <c r="D44" s="250"/>
      <c r="E44" s="250"/>
      <c r="F44" s="250"/>
      <c r="G44" s="250"/>
      <c r="H44" s="250"/>
      <c r="I44" s="250"/>
      <c r="J44" s="162"/>
      <c r="K44" s="162"/>
      <c r="L44" s="162"/>
      <c r="M44" s="258"/>
      <c r="N44" s="162"/>
      <c r="O44" s="162"/>
      <c r="P44" s="162"/>
      <c r="Q44" s="257"/>
      <c r="W44" s="227"/>
      <c r="X44" s="162"/>
      <c r="Y44" s="162"/>
      <c r="Z44" s="162"/>
      <c r="AA44" s="162"/>
      <c r="AB44" s="162"/>
      <c r="AC44" s="162"/>
      <c r="AD44" s="162"/>
      <c r="AE44" s="162"/>
      <c r="AF44" s="162"/>
      <c r="AG44" s="162"/>
      <c r="AH44" s="162"/>
      <c r="AI44" s="162"/>
      <c r="AJ44" s="258"/>
      <c r="AK44" s="162"/>
      <c r="AL44" s="227"/>
      <c r="AM44" s="227"/>
      <c r="AN44" s="161"/>
    </row>
    <row r="45" spans="1:43" ht="21" customHeight="1">
      <c r="A45" s="218" t="s">
        <v>443</v>
      </c>
      <c r="B45" s="221"/>
      <c r="C45" s="222"/>
      <c r="D45" s="222"/>
      <c r="E45" s="222"/>
      <c r="F45" s="222"/>
      <c r="G45" s="161"/>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222"/>
      <c r="AM45" s="222"/>
      <c r="AN45" s="161"/>
    </row>
    <row r="46" spans="1:43" ht="24.95" customHeight="1">
      <c r="A46" s="161"/>
      <c r="B46" s="227"/>
      <c r="C46" s="593" t="e">
        <f>IF(VLOOKUP($AK$1,#REF!,C51,FALSE)=0,"-",VLOOKUP($AK$1,#REF!,C51,FALSE))</f>
        <v>#REF!</v>
      </c>
      <c r="D46" s="594"/>
      <c r="E46" s="595" t="e">
        <f>IF(VLOOKUP($AK$1,#REF!,E51,FALSE)=0,"-",VLOOKUP($AK$1,#REF!,E51,FALSE))</f>
        <v>#REF!</v>
      </c>
      <c r="F46" s="595"/>
      <c r="G46" s="595"/>
      <c r="H46" s="595"/>
      <c r="I46" s="593" t="e">
        <f>IF(VLOOKUP($AK$1,#REF!,I51,FALSE)=0,"-",VLOOKUP($AK$1,#REF!,I51,FALSE))</f>
        <v>#REF!</v>
      </c>
      <c r="J46" s="594"/>
      <c r="K46" s="594"/>
      <c r="L46" s="594"/>
      <c r="M46" s="594"/>
      <c r="N46" s="596"/>
      <c r="O46" s="593" t="e">
        <f>IF(VLOOKUP($AK$1,#REF!,O51,FALSE)=0,"-",VLOOKUP($AK$1,#REF!,O51,FALSE))</f>
        <v>#REF!</v>
      </c>
      <c r="P46" s="594"/>
      <c r="Q46" s="594"/>
      <c r="R46" s="594"/>
      <c r="S46" s="594"/>
      <c r="T46" s="596"/>
      <c r="U46" s="593" t="e">
        <f>IF(VLOOKUP($AK$1,#REF!,U51,FALSE)=0,"-",VLOOKUP($AK$1,#REF!,U51,FALSE))</f>
        <v>#REF!</v>
      </c>
      <c r="V46" s="594"/>
      <c r="W46" s="594"/>
      <c r="X46" s="594"/>
      <c r="Y46" s="594"/>
      <c r="Z46" s="596"/>
      <c r="AA46" s="593" t="e">
        <f>IF(VLOOKUP($AK$1,#REF!,AA51,FALSE)=0,"-",VLOOKUP($AK$1,#REF!,AA51,FALSE))</f>
        <v>#REF!</v>
      </c>
      <c r="AB46" s="594"/>
      <c r="AC46" s="594"/>
      <c r="AD46" s="594"/>
      <c r="AE46" s="594"/>
      <c r="AF46" s="596"/>
      <c r="AG46" s="595" t="e">
        <f>IF(VLOOKUP($AK$1,#REF!,AG51,FALSE)=0,"-",VLOOKUP($AK$1,#REF!,AG51,FALSE))</f>
        <v>#REF!</v>
      </c>
      <c r="AH46" s="595"/>
      <c r="AI46" s="595"/>
      <c r="AJ46" s="595"/>
      <c r="AK46" s="595"/>
      <c r="AL46" s="595" t="e">
        <f>IF(VLOOKUP($AK$1,#REF!,AL51,FALSE)=0,"-",VLOOKUP($AK$1,#REF!,AL51,FALSE))</f>
        <v>#REF!</v>
      </c>
      <c r="AM46" s="595"/>
      <c r="AN46" s="161"/>
    </row>
    <row r="47" spans="1:43" ht="18" customHeight="1">
      <c r="A47" s="161"/>
      <c r="B47" s="227"/>
      <c r="C47" s="272" t="s">
        <v>445</v>
      </c>
      <c r="D47" s="272" t="s">
        <v>447</v>
      </c>
      <c r="E47" s="273" t="s">
        <v>445</v>
      </c>
      <c r="F47" s="598" t="s">
        <v>447</v>
      </c>
      <c r="G47" s="598"/>
      <c r="H47" s="598"/>
      <c r="I47" s="590" t="s">
        <v>445</v>
      </c>
      <c r="J47" s="591"/>
      <c r="K47" s="592"/>
      <c r="L47" s="590" t="s">
        <v>447</v>
      </c>
      <c r="M47" s="591"/>
      <c r="N47" s="592"/>
      <c r="O47" s="590" t="s">
        <v>445</v>
      </c>
      <c r="P47" s="591"/>
      <c r="Q47" s="592"/>
      <c r="R47" s="590" t="s">
        <v>447</v>
      </c>
      <c r="S47" s="591"/>
      <c r="T47" s="592"/>
      <c r="U47" s="590" t="s">
        <v>445</v>
      </c>
      <c r="V47" s="591"/>
      <c r="W47" s="592"/>
      <c r="X47" s="590" t="s">
        <v>447</v>
      </c>
      <c r="Y47" s="591"/>
      <c r="Z47" s="592"/>
      <c r="AA47" s="590" t="s">
        <v>445</v>
      </c>
      <c r="AB47" s="591"/>
      <c r="AC47" s="592"/>
      <c r="AD47" s="590" t="s">
        <v>447</v>
      </c>
      <c r="AE47" s="591"/>
      <c r="AF47" s="592"/>
      <c r="AG47" s="590" t="s">
        <v>445</v>
      </c>
      <c r="AH47" s="591"/>
      <c r="AI47" s="592"/>
      <c r="AJ47" s="590" t="s">
        <v>447</v>
      </c>
      <c r="AK47" s="592"/>
      <c r="AL47" s="273" t="s">
        <v>444</v>
      </c>
      <c r="AM47" s="273" t="s">
        <v>446</v>
      </c>
      <c r="AN47" s="161"/>
    </row>
    <row r="48" spans="1:43" ht="18" customHeight="1">
      <c r="A48" s="161"/>
      <c r="B48" s="229" t="s">
        <v>448</v>
      </c>
      <c r="C48" s="273">
        <f>COUNTIFS($B$11:$B$30,C$46,$C$11:$C$30,"A",$E$11:$E$30,"*")</f>
        <v>0</v>
      </c>
      <c r="D48" s="273">
        <f>COUNTIFS($B$11:$B$30,C$46,$C$11:$C$30,"B",$E$11:$E$30,"*")</f>
        <v>0</v>
      </c>
      <c r="E48" s="273">
        <f>COUNTIFS($B$11:$B$30,E$46,$C$11:$C$30,"A",$E$11:$E$30,"*")</f>
        <v>0</v>
      </c>
      <c r="F48" s="590">
        <f>COUNTIFS($B$11:$B$30,E$46,$C$11:$C$30,"B",$E$11:$E$30,"*")</f>
        <v>0</v>
      </c>
      <c r="G48" s="591"/>
      <c r="H48" s="592"/>
      <c r="I48" s="590">
        <f>COUNTIFS($B$11:$B$30,I$46,$C$11:$C$30,"A",$E$11:$E$30,"*")</f>
        <v>0</v>
      </c>
      <c r="J48" s="591"/>
      <c r="K48" s="592"/>
      <c r="L48" s="590">
        <f>COUNTIFS($B$11:$B$30,I$46,$C$11:$C$30,"B",$E$11:$E$30,"*")</f>
        <v>0</v>
      </c>
      <c r="M48" s="591"/>
      <c r="N48" s="592"/>
      <c r="O48" s="590">
        <f>COUNTIFS($B$11:$B$30,O$46,$C$11:$C$30,"A",$E$11:$E$30,"*")</f>
        <v>0</v>
      </c>
      <c r="P48" s="591"/>
      <c r="Q48" s="592"/>
      <c r="R48" s="590">
        <f>COUNTIFS($B$11:$B$30,O$46,$C$11:$C$30,"B",$E$11:$E$30,"*")</f>
        <v>0</v>
      </c>
      <c r="S48" s="591"/>
      <c r="T48" s="592"/>
      <c r="U48" s="590">
        <f>COUNTIFS($B$11:$B$30,U$46,$C$11:$C$30,"A",$E$11:$E$30,"*")</f>
        <v>0</v>
      </c>
      <c r="V48" s="591"/>
      <c r="W48" s="592"/>
      <c r="X48" s="590">
        <f>COUNTIFS($B$11:$B$30,U$46,$C$11:$C$30,"B",$E$11:$E$30,"*")</f>
        <v>0</v>
      </c>
      <c r="Y48" s="591"/>
      <c r="Z48" s="592"/>
      <c r="AA48" s="590">
        <f>COUNTIFS($B$11:$B$30,AA$46,$C$11:$C$30,"A",$E$11:$E$30,"*")</f>
        <v>0</v>
      </c>
      <c r="AB48" s="591"/>
      <c r="AC48" s="592"/>
      <c r="AD48" s="590">
        <f>COUNTIFS($B$11:$B$30,AA$46,$C$11:$C$30,"B",$E$11:$E$30,"*")</f>
        <v>0</v>
      </c>
      <c r="AE48" s="591"/>
      <c r="AF48" s="592"/>
      <c r="AG48" s="590">
        <f>COUNTIFS($B$11:$B$30,AG$46,$C$11:$C$30,"A",$E$11:$E$30,"*")</f>
        <v>0</v>
      </c>
      <c r="AH48" s="591"/>
      <c r="AI48" s="592"/>
      <c r="AJ48" s="590">
        <f>COUNTIFS($B$11:$B$30,AG$46,$C$11:$C$30,"B",$E$11:$E$30,"*")</f>
        <v>0</v>
      </c>
      <c r="AK48" s="592"/>
      <c r="AL48" s="273">
        <f>COUNTIFS($B$11:$B$30,AL$46,$C$11:$C$30,"A",$E$11:$E$30,"*")</f>
        <v>0</v>
      </c>
      <c r="AM48" s="273">
        <f>COUNTIFS($B$11:$B$30,AL$46,$C$11:$C$30,"B",$E$11:$E$30,"*")</f>
        <v>0</v>
      </c>
      <c r="AN48" s="161"/>
    </row>
    <row r="49" spans="1:40" ht="18" customHeight="1">
      <c r="A49" s="161"/>
      <c r="B49" s="230" t="s">
        <v>449</v>
      </c>
      <c r="C49" s="273">
        <f>COUNTIFS($B$11:$B$30,C$46,$C$11:$C$30,"C",$E$11:$E$30,"*")</f>
        <v>0</v>
      </c>
      <c r="D49" s="273">
        <f>COUNTIFS($B$11:$B$30,C$46,$C$11:$C$30,"D",$E$11:$E$30,"*")</f>
        <v>0</v>
      </c>
      <c r="E49" s="273">
        <f>COUNTIFS($B$11:$B$30,E$46,$C$11:$C$30,"C",$E$11:$E$30,"*")</f>
        <v>0</v>
      </c>
      <c r="F49" s="590">
        <f>COUNTIFS($B$11:$B$30,E$46,$C$11:$C$30,"D",$E$11:$E$30,"*")</f>
        <v>0</v>
      </c>
      <c r="G49" s="591"/>
      <c r="H49" s="592"/>
      <c r="I49" s="590">
        <f>COUNTIFS($B$11:$B$30,I$46,$C$11:$C$30,"C",$E$11:$E$30,"*")</f>
        <v>0</v>
      </c>
      <c r="J49" s="591"/>
      <c r="K49" s="592"/>
      <c r="L49" s="590">
        <f>COUNTIFS($B$11:$B$30,I$46,$C$11:$C$30,"D",$E$11:$E$30,"*")</f>
        <v>0</v>
      </c>
      <c r="M49" s="591"/>
      <c r="N49" s="592"/>
      <c r="O49" s="590">
        <f>COUNTIFS($B$11:$B$30,O$46,$C$11:$C$30,"C",$E$11:$E$30,"*")</f>
        <v>0</v>
      </c>
      <c r="P49" s="591"/>
      <c r="Q49" s="592"/>
      <c r="R49" s="590">
        <f>COUNTIFS($B$11:$B$30,O$46,$C$11:$C$30,"D",$E$11:$E$30,"*")</f>
        <v>0</v>
      </c>
      <c r="S49" s="591"/>
      <c r="T49" s="592"/>
      <c r="U49" s="590">
        <f>COUNTIFS($B$11:$B$30,U$46,$C$11:$C$30,"C",$E$11:$E$30,"*")</f>
        <v>0</v>
      </c>
      <c r="V49" s="591"/>
      <c r="W49" s="592"/>
      <c r="X49" s="590">
        <f>COUNTIFS($B$11:$B$30,U$46,$C$11:$C$30,"D",$E$11:$E$30,"*")</f>
        <v>0</v>
      </c>
      <c r="Y49" s="591"/>
      <c r="Z49" s="592"/>
      <c r="AA49" s="590">
        <f>COUNTIFS($B$11:$B$30,AA$46,$C$11:$C$30,"C",$E$11:$E$30,"*")</f>
        <v>0</v>
      </c>
      <c r="AB49" s="591"/>
      <c r="AC49" s="592"/>
      <c r="AD49" s="590">
        <f>COUNTIFS($B$11:$B$30,AA$46,$C$11:$C$30,"D",$E$11:$E$30,"*")</f>
        <v>0</v>
      </c>
      <c r="AE49" s="591"/>
      <c r="AF49" s="592"/>
      <c r="AG49" s="590">
        <f>COUNTIFS($B$11:$B$30,AG$46,$C$11:$C$30,"C",$E$11:$E$30,"*")</f>
        <v>0</v>
      </c>
      <c r="AH49" s="591"/>
      <c r="AI49" s="592"/>
      <c r="AJ49" s="590">
        <f>COUNTIFS($B$11:$B$30,AG$46,$C$11:$C$30,"D",$E$11:$E$30,"*")</f>
        <v>0</v>
      </c>
      <c r="AK49" s="592"/>
      <c r="AL49" s="273">
        <f>COUNTIFS($B$11:$B$30,AL$46,$C$11:$C$30,"C",$E$11:$E$30,"*")</f>
        <v>0</v>
      </c>
      <c r="AM49" s="273">
        <f>COUNTIFS($B$11:$B$30,AL$46,$C$11:$C$30,"D",$E$11:$E$30,"*")</f>
        <v>0</v>
      </c>
      <c r="AN49" s="161"/>
    </row>
    <row r="50" spans="1:40" ht="24.95" customHeight="1">
      <c r="A50" s="161"/>
      <c r="B50" s="230" t="s">
        <v>450</v>
      </c>
      <c r="C50" s="593" t="str">
        <f>IF($AK$3="４週",SUMIFS($AK$11:$AK$30,$B$11:$B$30,C46)/4/$AH$5,IF($AK$3="歴月",SUMIFS($AK$11:$AK$30,$B$11:$B$30,C46)/$AL$5,"記載する期間を選択してください"))</f>
        <v>記載する期間を選択してください</v>
      </c>
      <c r="D50" s="596"/>
      <c r="E50" s="593" t="str">
        <f>IF($AK$3="４週",SUMIFS($AK$11:$AK$30,$B$11:$B$30,E46)/4/$AH$5,IF($AK$3="歴月",SUMIFS($AK$11:$AK$30,$B$11:$B$30,E46)/$AL$5,"記載する期間を選択してください"))</f>
        <v>記載する期間を選択してください</v>
      </c>
      <c r="F50" s="594"/>
      <c r="G50" s="594"/>
      <c r="H50" s="596"/>
      <c r="I50" s="593" t="str">
        <f>IF($AK$3="４週",SUMIFS($AK$11:$AK$30,$B$11:$B$30,I46)/4/$AH$5,IF($AK$3="歴月",SUMIFS($AK$11:$AK$30,$B$11:$B$30,I46)/$AL$5,"記載する期間を選択してください"))</f>
        <v>記載する期間を選択してください</v>
      </c>
      <c r="J50" s="594"/>
      <c r="K50" s="594"/>
      <c r="L50" s="594"/>
      <c r="M50" s="594"/>
      <c r="N50" s="596"/>
      <c r="O50" s="593" t="str">
        <f>IF($AK$3="４週",SUMIFS($AK$11:$AK$30,$B$11:$B$30,O46)/4/$AH$5,IF($AK$3="歴月",SUMIFS($AK$11:$AK$30,$B$11:$B$30,O46)/$AL$5,"記載する期間を選択してください"))</f>
        <v>記載する期間を選択してください</v>
      </c>
      <c r="P50" s="594"/>
      <c r="Q50" s="594"/>
      <c r="R50" s="594"/>
      <c r="S50" s="594"/>
      <c r="T50" s="596"/>
      <c r="U50" s="593" t="str">
        <f>IF($AK$3="４週",SUMIFS($AK$11:$AK$30,$B$11:$B$30,U46)/4/$AH$5,IF($AK$3="歴月",SUMIFS($AK$11:$AK$30,$B$11:$B$30,U46)/$AL$5,"記載する期間を選択してください"))</f>
        <v>記載する期間を選択してください</v>
      </c>
      <c r="V50" s="594"/>
      <c r="W50" s="594"/>
      <c r="X50" s="594"/>
      <c r="Y50" s="594"/>
      <c r="Z50" s="596"/>
      <c r="AA50" s="593" t="str">
        <f>IF($AK$3="４週",SUMIFS($AK$11:$AK$30,$B$11:$B$30,AA46)/4/$AH$5,IF($AK$3="歴月",SUMIFS($AK$11:$AK$30,$B$11:$B$30,AA46)/$AL$5,"記載する期間を選択してください"))</f>
        <v>記載する期間を選択してください</v>
      </c>
      <c r="AB50" s="594"/>
      <c r="AC50" s="594"/>
      <c r="AD50" s="594"/>
      <c r="AE50" s="594"/>
      <c r="AF50" s="596"/>
      <c r="AG50" s="593" t="str">
        <f>IF($AK$3="４週",SUMIFS($AK$11:$AK$30,$B$11:$B$30,AG46)/4/$AH$5,IF($AK$3="歴月",SUMIFS($AK$11:$AK$30,$B$11:$B$30,AG46)/$AL$5,"記載する期間を選択してください"))</f>
        <v>記載する期間を選択してください</v>
      </c>
      <c r="AH50" s="594"/>
      <c r="AI50" s="594"/>
      <c r="AJ50" s="594"/>
      <c r="AK50" s="596"/>
      <c r="AL50" s="593" t="str">
        <f>IF($AK$3="４週",SUMIFS($AK$11:$AK$30,$B$11:$B$30,AL46)/4/$AH$5,IF($AK$3="歴月",SUMIFS($AK$11:$AK$30,$B$11:$B$30,AL46)/$AL$5,"記載する期間を選択してください"))</f>
        <v>記載する期間を選択してください</v>
      </c>
      <c r="AM50" s="596"/>
      <c r="AN50" s="161"/>
    </row>
    <row r="51" spans="1:40" ht="5.0999999999999996" customHeight="1">
      <c r="A51" s="161"/>
      <c r="B51" s="221"/>
      <c r="C51" s="247">
        <v>2</v>
      </c>
      <c r="D51" s="247"/>
      <c r="E51" s="247">
        <v>3</v>
      </c>
      <c r="F51" s="247"/>
      <c r="G51" s="247"/>
      <c r="H51" s="247"/>
      <c r="I51" s="247">
        <v>4</v>
      </c>
      <c r="J51" s="247"/>
      <c r="K51" s="247"/>
      <c r="L51" s="247"/>
      <c r="M51" s="247"/>
      <c r="N51" s="247"/>
      <c r="O51" s="247">
        <v>5</v>
      </c>
      <c r="P51" s="247"/>
      <c r="Q51" s="247"/>
      <c r="R51" s="247"/>
      <c r="S51" s="247"/>
      <c r="T51" s="247"/>
      <c r="U51" s="247">
        <v>6</v>
      </c>
      <c r="V51" s="247"/>
      <c r="W51" s="247"/>
      <c r="X51" s="247"/>
      <c r="Y51" s="247"/>
      <c r="Z51" s="247"/>
      <c r="AA51" s="247">
        <v>7</v>
      </c>
      <c r="AB51" s="247"/>
      <c r="AC51" s="247"/>
      <c r="AD51" s="247"/>
      <c r="AE51" s="247"/>
      <c r="AF51" s="247"/>
      <c r="AG51" s="247">
        <v>8</v>
      </c>
      <c r="AH51" s="247"/>
      <c r="AI51" s="247"/>
      <c r="AJ51" s="247"/>
      <c r="AK51" s="247"/>
      <c r="AL51" s="247">
        <v>9</v>
      </c>
      <c r="AM51" s="276"/>
      <c r="AN51" s="161"/>
    </row>
    <row r="52" spans="1:40" ht="15" customHeight="1">
      <c r="A52" s="162" t="s">
        <v>374</v>
      </c>
      <c r="B52" s="244"/>
      <c r="C52" s="245"/>
      <c r="D52" s="245"/>
      <c r="E52" s="245"/>
      <c r="F52" s="246"/>
      <c r="G52" s="245"/>
      <c r="H52" s="247"/>
      <c r="I52" s="247"/>
      <c r="J52" s="247"/>
      <c r="K52" s="247"/>
      <c r="L52" s="247"/>
      <c r="M52" s="247"/>
      <c r="N52" s="247"/>
      <c r="O52" s="247"/>
      <c r="P52" s="247"/>
      <c r="Q52" s="247"/>
      <c r="R52" s="247">
        <v>6</v>
      </c>
      <c r="S52" s="247"/>
      <c r="T52" s="247"/>
      <c r="U52" s="247"/>
      <c r="V52" s="247"/>
      <c r="W52" s="247"/>
      <c r="X52" s="247">
        <v>7</v>
      </c>
      <c r="Y52" s="247"/>
      <c r="Z52" s="247"/>
      <c r="AA52" s="247"/>
      <c r="AB52" s="247"/>
      <c r="AC52" s="247"/>
      <c r="AD52" s="247">
        <v>8</v>
      </c>
      <c r="AE52" s="247"/>
      <c r="AF52" s="247"/>
      <c r="AG52" s="248"/>
      <c r="AH52" s="248"/>
      <c r="AI52" s="248"/>
      <c r="AJ52" s="248">
        <v>9</v>
      </c>
      <c r="AK52" s="249"/>
      <c r="AL52" s="249"/>
      <c r="AM52" s="161"/>
    </row>
    <row r="53" spans="1:40" s="162" customFormat="1" ht="15" customHeight="1">
      <c r="A53" s="162" t="s">
        <v>375</v>
      </c>
      <c r="B53" s="250"/>
      <c r="C53" s="250"/>
      <c r="D53" s="250"/>
      <c r="E53" s="250"/>
      <c r="F53" s="250"/>
      <c r="G53" s="250"/>
      <c r="H53" s="218"/>
      <c r="I53" s="218"/>
      <c r="J53" s="218"/>
      <c r="K53" s="218"/>
      <c r="L53" s="218"/>
      <c r="M53" s="218"/>
      <c r="N53" s="218"/>
      <c r="O53" s="218"/>
      <c r="P53" s="218"/>
      <c r="Q53" s="218"/>
      <c r="R53" s="218"/>
      <c r="S53" s="218"/>
      <c r="T53" s="218"/>
      <c r="U53" s="218"/>
      <c r="V53" s="218"/>
      <c r="W53" s="218"/>
      <c r="X53" s="218"/>
      <c r="Y53" s="218"/>
      <c r="Z53" s="218"/>
      <c r="AA53" s="218"/>
      <c r="AB53" s="218"/>
      <c r="AC53" s="218"/>
      <c r="AD53" s="218"/>
      <c r="AE53" s="218"/>
      <c r="AF53" s="218"/>
      <c r="AG53" s="218"/>
      <c r="AH53" s="218"/>
      <c r="AI53" s="218"/>
      <c r="AJ53" s="218"/>
      <c r="AK53" s="218"/>
      <c r="AL53" s="218"/>
      <c r="AM53" s="218"/>
    </row>
    <row r="54" spans="1:40" s="162" customFormat="1" ht="15" customHeight="1">
      <c r="A54" s="162" t="s">
        <v>376</v>
      </c>
      <c r="B54" s="250"/>
      <c r="C54" s="250"/>
      <c r="D54" s="250"/>
      <c r="E54" s="250"/>
      <c r="F54" s="250"/>
      <c r="G54" s="250"/>
      <c r="H54" s="218"/>
      <c r="I54" s="218"/>
      <c r="J54" s="218"/>
      <c r="K54" s="218"/>
      <c r="L54" s="218"/>
      <c r="M54" s="218"/>
      <c r="N54" s="218"/>
      <c r="O54" s="218"/>
      <c r="P54" s="218"/>
      <c r="Q54" s="218"/>
      <c r="R54" s="218"/>
      <c r="S54" s="218"/>
      <c r="T54" s="218"/>
      <c r="U54" s="218"/>
      <c r="V54" s="218"/>
      <c r="W54" s="218"/>
      <c r="X54" s="218"/>
      <c r="Y54" s="218"/>
      <c r="Z54" s="218"/>
      <c r="AA54" s="218"/>
      <c r="AB54" s="218"/>
      <c r="AC54" s="218"/>
      <c r="AD54" s="218"/>
      <c r="AE54" s="218"/>
      <c r="AF54" s="218"/>
      <c r="AG54" s="218"/>
      <c r="AH54" s="218"/>
      <c r="AI54" s="218"/>
      <c r="AJ54" s="218"/>
      <c r="AK54" s="218"/>
      <c r="AL54" s="218"/>
      <c r="AM54" s="218"/>
    </row>
    <row r="55" spans="1:40" s="162" customFormat="1" ht="15" customHeight="1">
      <c r="A55" s="162" t="s">
        <v>377</v>
      </c>
      <c r="B55" s="250"/>
      <c r="C55" s="250"/>
      <c r="D55" s="250"/>
      <c r="E55" s="250"/>
      <c r="F55" s="250"/>
      <c r="G55" s="250"/>
      <c r="H55" s="218"/>
      <c r="I55" s="218"/>
      <c r="J55" s="218"/>
      <c r="K55" s="218"/>
      <c r="L55" s="218"/>
      <c r="M55" s="218"/>
      <c r="N55" s="218"/>
      <c r="O55" s="218"/>
      <c r="P55" s="218"/>
      <c r="Q55" s="218"/>
      <c r="R55" s="218"/>
      <c r="S55" s="218"/>
      <c r="T55" s="218"/>
      <c r="U55" s="218"/>
      <c r="V55" s="218"/>
      <c r="W55" s="218"/>
      <c r="X55" s="218"/>
      <c r="Y55" s="218"/>
      <c r="Z55" s="218"/>
      <c r="AA55" s="218"/>
      <c r="AB55" s="218"/>
      <c r="AC55" s="218"/>
      <c r="AD55" s="218"/>
      <c r="AE55" s="218"/>
      <c r="AF55" s="218"/>
      <c r="AG55" s="218"/>
      <c r="AH55" s="218"/>
      <c r="AI55" s="218"/>
      <c r="AJ55" s="218"/>
      <c r="AK55" s="218"/>
      <c r="AL55" s="218"/>
      <c r="AM55" s="218"/>
    </row>
    <row r="56" spans="1:40" s="162" customFormat="1" ht="15" customHeight="1">
      <c r="A56" s="162" t="s">
        <v>378</v>
      </c>
      <c r="B56" s="250"/>
      <c r="C56" s="250"/>
      <c r="D56" s="250"/>
      <c r="E56" s="250"/>
      <c r="F56" s="250"/>
      <c r="G56" s="250"/>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row>
    <row r="57" spans="1:40" ht="15" customHeight="1">
      <c r="A57" s="162" t="s">
        <v>379</v>
      </c>
      <c r="B57" s="163"/>
      <c r="C57" s="162"/>
      <c r="D57" s="162"/>
      <c r="E57" s="162"/>
      <c r="F57" s="162"/>
      <c r="G57" s="162"/>
    </row>
    <row r="58" spans="1:40" ht="15" customHeight="1">
      <c r="A58" s="162" t="s">
        <v>380</v>
      </c>
      <c r="B58" s="163"/>
      <c r="C58" s="162"/>
      <c r="D58" s="162"/>
      <c r="E58" s="162"/>
      <c r="F58" s="162"/>
      <c r="G58" s="162"/>
    </row>
    <row r="59" spans="1:40" ht="15" customHeight="1">
      <c r="A59" s="162"/>
      <c r="B59" s="229" t="s">
        <v>381</v>
      </c>
      <c r="C59" s="573" t="s">
        <v>382</v>
      </c>
      <c r="D59" s="573"/>
      <c r="E59" s="573"/>
      <c r="F59" s="162"/>
      <c r="G59" s="162"/>
    </row>
    <row r="60" spans="1:40" ht="15" customHeight="1">
      <c r="A60" s="162"/>
      <c r="B60" s="251" t="s">
        <v>383</v>
      </c>
      <c r="C60" s="567" t="s">
        <v>384</v>
      </c>
      <c r="D60" s="567"/>
      <c r="E60" s="567"/>
      <c r="F60" s="162"/>
      <c r="G60" s="162"/>
    </row>
    <row r="61" spans="1:40" ht="15" customHeight="1">
      <c r="A61" s="162"/>
      <c r="B61" s="251" t="s">
        <v>385</v>
      </c>
      <c r="C61" s="567" t="s">
        <v>386</v>
      </c>
      <c r="D61" s="567"/>
      <c r="E61" s="567"/>
      <c r="F61" s="162"/>
      <c r="G61" s="162"/>
    </row>
    <row r="62" spans="1:40" ht="15" customHeight="1">
      <c r="A62" s="162"/>
      <c r="B62" s="251" t="s">
        <v>387</v>
      </c>
      <c r="C62" s="567" t="s">
        <v>388</v>
      </c>
      <c r="D62" s="567"/>
      <c r="E62" s="567"/>
      <c r="F62" s="162"/>
      <c r="G62" s="162"/>
    </row>
    <row r="63" spans="1:40" ht="15" customHeight="1">
      <c r="A63" s="162"/>
      <c r="B63" s="251" t="s">
        <v>389</v>
      </c>
      <c r="C63" s="567" t="s">
        <v>390</v>
      </c>
      <c r="D63" s="567"/>
      <c r="E63" s="567"/>
      <c r="F63" s="162"/>
      <c r="G63" s="162"/>
    </row>
    <row r="64" spans="1:40" ht="15" customHeight="1">
      <c r="A64" s="162"/>
      <c r="B64" s="162" t="s">
        <v>391</v>
      </c>
      <c r="C64" s="162"/>
      <c r="D64" s="162"/>
      <c r="E64" s="162"/>
      <c r="F64" s="162"/>
      <c r="G64" s="162"/>
    </row>
    <row r="65" spans="1:7" ht="15" customHeight="1">
      <c r="A65" s="162"/>
      <c r="B65" s="162" t="s">
        <v>392</v>
      </c>
      <c r="C65" s="162"/>
      <c r="D65" s="162"/>
      <c r="E65" s="162"/>
      <c r="F65" s="162"/>
      <c r="G65" s="162"/>
    </row>
    <row r="66" spans="1:7" ht="15" customHeight="1">
      <c r="A66" s="162"/>
      <c r="B66" s="162" t="s">
        <v>393</v>
      </c>
      <c r="C66" s="162"/>
      <c r="D66" s="162"/>
      <c r="E66" s="162"/>
      <c r="F66" s="162"/>
      <c r="G66" s="162"/>
    </row>
    <row r="67" spans="1:7" ht="15" customHeight="1">
      <c r="A67" s="162" t="s">
        <v>394</v>
      </c>
      <c r="B67" s="163"/>
      <c r="C67" s="162"/>
      <c r="D67" s="162"/>
      <c r="E67" s="162"/>
      <c r="F67" s="162"/>
      <c r="G67" s="162"/>
    </row>
    <row r="68" spans="1:7" ht="15" customHeight="1">
      <c r="A68" s="162" t="s">
        <v>395</v>
      </c>
      <c r="B68" s="163"/>
      <c r="C68" s="162"/>
      <c r="D68" s="162"/>
      <c r="E68" s="162"/>
      <c r="F68" s="162"/>
      <c r="G68" s="162"/>
    </row>
    <row r="69" spans="1:7" ht="15" customHeight="1">
      <c r="A69" s="162" t="s">
        <v>396</v>
      </c>
      <c r="B69" s="163"/>
      <c r="C69" s="162"/>
      <c r="D69" s="162"/>
      <c r="E69" s="162"/>
      <c r="F69" s="162"/>
      <c r="G69" s="162"/>
    </row>
    <row r="70" spans="1:7" ht="15" customHeight="1">
      <c r="A70" s="162" t="s">
        <v>397</v>
      </c>
      <c r="B70" s="163"/>
      <c r="C70" s="162"/>
      <c r="D70" s="162"/>
      <c r="E70" s="162"/>
      <c r="F70" s="162"/>
      <c r="G70" s="162"/>
    </row>
    <row r="71" spans="1:7" ht="15" customHeight="1">
      <c r="A71" s="162" t="s">
        <v>398</v>
      </c>
      <c r="B71" s="163"/>
      <c r="C71" s="162"/>
      <c r="D71" s="162"/>
      <c r="E71" s="162"/>
      <c r="F71" s="162"/>
      <c r="G71" s="162"/>
    </row>
    <row r="72" spans="1:7" ht="15" customHeight="1">
      <c r="A72" s="162" t="s">
        <v>399</v>
      </c>
      <c r="B72" s="163"/>
      <c r="C72" s="162"/>
      <c r="D72" s="162"/>
      <c r="E72" s="162"/>
      <c r="F72" s="162"/>
      <c r="G72" s="162"/>
    </row>
    <row r="73" spans="1:7" ht="15" customHeight="1">
      <c r="A73" s="162"/>
      <c r="B73" s="162" t="s">
        <v>400</v>
      </c>
      <c r="C73" s="162"/>
      <c r="D73" s="162"/>
      <c r="E73" s="162"/>
      <c r="F73" s="162"/>
      <c r="G73" s="162"/>
    </row>
    <row r="74" spans="1:7" ht="15" customHeight="1">
      <c r="A74" s="162"/>
      <c r="B74" s="162" t="s">
        <v>401</v>
      </c>
      <c r="C74" s="162"/>
      <c r="D74" s="162"/>
      <c r="E74" s="162"/>
      <c r="F74" s="162"/>
      <c r="G74" s="162"/>
    </row>
    <row r="75" spans="1:7" ht="15" customHeight="1">
      <c r="A75" s="162" t="s">
        <v>402</v>
      </c>
      <c r="B75" s="163"/>
      <c r="C75" s="162"/>
      <c r="D75" s="162"/>
      <c r="E75" s="162"/>
      <c r="F75" s="162"/>
      <c r="G75" s="162"/>
    </row>
    <row r="76" spans="1:7" ht="15" customHeight="1">
      <c r="A76" s="162" t="s">
        <v>403</v>
      </c>
      <c r="B76" s="163"/>
      <c r="C76" s="162"/>
      <c r="D76" s="162"/>
      <c r="E76" s="162"/>
      <c r="F76" s="162"/>
      <c r="G76" s="162"/>
    </row>
    <row r="77" spans="1:7" ht="15" customHeight="1">
      <c r="A77" s="162" t="s">
        <v>404</v>
      </c>
      <c r="B77" s="163"/>
      <c r="C77" s="162"/>
      <c r="D77" s="162"/>
      <c r="E77" s="162"/>
      <c r="F77" s="162"/>
      <c r="G77" s="162"/>
    </row>
    <row r="78" spans="1:7" ht="15" customHeight="1">
      <c r="A78" s="162" t="s">
        <v>405</v>
      </c>
      <c r="B78" s="163"/>
      <c r="C78" s="162"/>
      <c r="D78" s="162"/>
      <c r="E78" s="162"/>
      <c r="F78" s="162"/>
      <c r="G78" s="162"/>
    </row>
    <row r="79" spans="1:7" ht="15" customHeight="1">
      <c r="A79" s="162" t="s">
        <v>406</v>
      </c>
      <c r="B79" s="163"/>
      <c r="C79" s="162"/>
      <c r="D79" s="162"/>
      <c r="E79" s="162"/>
      <c r="F79" s="162"/>
      <c r="G79" s="162"/>
    </row>
    <row r="80" spans="1:7" ht="15" customHeight="1">
      <c r="A80" s="162" t="s">
        <v>407</v>
      </c>
      <c r="B80" s="163"/>
      <c r="C80" s="162"/>
      <c r="D80" s="162"/>
      <c r="E80" s="162"/>
      <c r="F80" s="162"/>
      <c r="G80" s="162"/>
    </row>
    <row r="81" spans="1:7" ht="15" customHeight="1">
      <c r="A81" s="162" t="s">
        <v>408</v>
      </c>
      <c r="B81" s="163"/>
      <c r="C81" s="162"/>
      <c r="D81" s="162"/>
      <c r="E81" s="162"/>
      <c r="F81" s="162"/>
      <c r="G81" s="162"/>
    </row>
    <row r="82" spans="1:7" ht="15" customHeight="1">
      <c r="A82" s="162" t="s">
        <v>409</v>
      </c>
      <c r="B82" s="163"/>
      <c r="C82" s="162"/>
      <c r="D82" s="162"/>
      <c r="E82" s="162"/>
      <c r="F82" s="162"/>
      <c r="G82" s="162"/>
    </row>
  </sheetData>
  <mergeCells count="146">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4"/>
  <dataValidations count="7">
    <dataValidation allowBlank="1" showInputMessage="1" sqref="B11:B12" xr:uid="{2996200E-5959-4E05-A301-FA5867B569BD}"/>
    <dataValidation type="whole" operator="greaterThanOrEqual" allowBlank="1" showInputMessage="1" showErrorMessage="1" sqref="I38:I39 D38:F39 AG38:AG39 AD38:AD39 AA38:AA39 X38:X39 U38:U39 R38:R39 O38:O39 L38:L39" xr:uid="{BF675271-6CF7-4DF1-B7D8-016954322B2C}">
      <formula1>0</formula1>
    </dataValidation>
    <dataValidation operator="greaterThanOrEqual" allowBlank="1" showInputMessage="1" showErrorMessage="1" sqref="I44 AJ38:AJ39 AL38 L40 L44 I40" xr:uid="{628E76BF-F1D5-4C45-9F96-5E8270156FC5}"/>
    <dataValidation type="list" allowBlank="1" showInputMessage="1" showErrorMessage="1" sqref="C11:C30" xr:uid="{3A217673-9096-45B1-B432-2E5F4A01DB66}">
      <formula1>"A,B,C,D"</formula1>
    </dataValidation>
    <dataValidation type="list" allowBlank="1" showInputMessage="1" showErrorMessage="1" sqref="AK4:AN4" xr:uid="{DA2FEF55-9CCA-4003-8BBC-A0BB5B2BCC89}">
      <formula1>"予定,実績"</formula1>
    </dataValidation>
    <dataValidation type="list" allowBlank="1" showInputMessage="1" showErrorMessage="1" sqref="AK3:AN3" xr:uid="{B45B9DFD-6121-43E7-9339-5CD45F8D0367}">
      <formula1>"４週,歴月"</formula1>
    </dataValidation>
    <dataValidation type="list" allowBlank="1" showInputMessage="1" sqref="B13:B30" xr:uid="{34D9512E-8290-4EB1-B667-E27B431CA9E5}">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rowBreaks count="1" manualBreakCount="1">
    <brk id="34"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A860E-416C-47BB-9143-8C4516A2EC1C}">
  <dimension ref="A1:AQ83"/>
  <sheetViews>
    <sheetView showGridLines="0" view="pageBreakPreview" zoomScaleNormal="100" zoomScaleSheetLayoutView="100" workbookViewId="0"/>
  </sheetViews>
  <sheetFormatPr defaultColWidth="9.125" defaultRowHeight="21" customHeight="1"/>
  <cols>
    <col min="1" max="1" width="2.875" style="221" customWidth="1"/>
    <col min="2" max="2" width="16.625" style="216" customWidth="1"/>
    <col min="3" max="3" width="7.375" style="221" customWidth="1"/>
    <col min="4" max="5" width="8.5" style="221" customWidth="1"/>
    <col min="6" max="36" width="2.875" style="221" customWidth="1"/>
    <col min="37" max="37" width="7.375" style="221" customWidth="1"/>
    <col min="38" max="39" width="8.5" style="221" customWidth="1"/>
    <col min="40" max="40" width="6.25" style="221" customWidth="1"/>
    <col min="41" max="16384" width="9.125" style="221"/>
  </cols>
  <sheetData>
    <row r="1" spans="1:40" ht="20.100000000000001" customHeight="1">
      <c r="A1" s="215" t="s">
        <v>552</v>
      </c>
      <c r="C1" s="217"/>
      <c r="D1" s="217"/>
      <c r="E1" s="217"/>
      <c r="F1" s="217"/>
      <c r="G1" s="217"/>
      <c r="H1" s="217"/>
      <c r="I1" s="217"/>
      <c r="J1" s="217"/>
      <c r="K1" s="217"/>
      <c r="L1" s="217"/>
      <c r="M1" s="217"/>
      <c r="N1" s="217"/>
      <c r="O1" s="217"/>
      <c r="P1" s="217"/>
      <c r="Q1" s="217"/>
      <c r="R1" s="217"/>
      <c r="S1" s="217"/>
      <c r="T1" s="217"/>
      <c r="U1" s="217"/>
      <c r="V1" s="217"/>
      <c r="W1" s="217"/>
      <c r="X1" s="218"/>
      <c r="Y1" s="218"/>
      <c r="Z1" s="161"/>
      <c r="AA1" s="161"/>
      <c r="AB1" s="161"/>
      <c r="AC1" s="161"/>
      <c r="AD1" s="219"/>
      <c r="AE1" s="219"/>
      <c r="AF1" s="219"/>
      <c r="AG1" s="219"/>
      <c r="AH1" s="219"/>
      <c r="AI1" s="220" t="s">
        <v>356</v>
      </c>
      <c r="AJ1" s="220"/>
      <c r="AK1" s="583" t="s">
        <v>505</v>
      </c>
      <c r="AL1" s="583"/>
      <c r="AM1" s="583"/>
      <c r="AN1" s="583"/>
    </row>
    <row r="2" spans="1:40" ht="18" customHeight="1">
      <c r="A2" s="161"/>
      <c r="B2" s="222"/>
      <c r="C2" s="222"/>
      <c r="D2" s="222"/>
      <c r="E2" s="222"/>
      <c r="F2" s="222"/>
      <c r="G2" s="222"/>
      <c r="H2" s="222"/>
      <c r="I2" s="222"/>
      <c r="J2" s="222"/>
      <c r="K2" s="222"/>
      <c r="L2" s="222"/>
      <c r="M2" s="584"/>
      <c r="N2" s="584"/>
      <c r="O2" s="584"/>
      <c r="P2" s="584"/>
      <c r="Q2" s="585" t="s">
        <v>154</v>
      </c>
      <c r="R2" s="585"/>
      <c r="S2" s="584">
        <v>4</v>
      </c>
      <c r="T2" s="584"/>
      <c r="U2" s="585" t="s">
        <v>275</v>
      </c>
      <c r="V2" s="585"/>
      <c r="W2" s="222"/>
      <c r="X2" s="222"/>
      <c r="Y2" s="222"/>
      <c r="Z2" s="161"/>
      <c r="AA2" s="161"/>
      <c r="AC2" s="220"/>
      <c r="AD2" s="222"/>
      <c r="AE2" s="222"/>
      <c r="AF2" s="222"/>
      <c r="AG2" s="222"/>
      <c r="AH2" s="222"/>
      <c r="AI2" s="220" t="s">
        <v>357</v>
      </c>
      <c r="AJ2" s="220"/>
      <c r="AK2" s="586"/>
      <c r="AL2" s="586"/>
      <c r="AM2" s="586"/>
      <c r="AN2" s="586"/>
    </row>
    <row r="3" spans="1:40" ht="18" customHeight="1">
      <c r="A3" s="223"/>
      <c r="B3" s="223"/>
      <c r="C3" s="223"/>
      <c r="D3" s="223"/>
      <c r="E3" s="223"/>
      <c r="F3" s="223"/>
      <c r="G3" s="223"/>
      <c r="H3" s="223"/>
      <c r="I3" s="223"/>
      <c r="J3" s="223"/>
      <c r="K3" s="223"/>
      <c r="L3" s="223"/>
      <c r="M3" s="223"/>
      <c r="N3" s="223"/>
      <c r="O3" s="223"/>
      <c r="P3" s="223"/>
      <c r="Q3" s="223"/>
      <c r="R3" s="223"/>
      <c r="S3" s="223"/>
      <c r="T3" s="223"/>
      <c r="U3" s="223"/>
      <c r="V3" s="223"/>
      <c r="W3" s="223"/>
      <c r="Y3" s="224"/>
      <c r="Z3" s="224"/>
      <c r="AA3" s="224"/>
      <c r="AB3" s="161"/>
      <c r="AC3" s="224"/>
      <c r="AD3" s="224"/>
      <c r="AE3" s="224"/>
      <c r="AF3" s="224"/>
      <c r="AG3" s="224"/>
      <c r="AH3" s="224"/>
      <c r="AI3" s="225" t="s">
        <v>358</v>
      </c>
      <c r="AJ3" s="220"/>
      <c r="AK3" s="576"/>
      <c r="AL3" s="576"/>
      <c r="AM3" s="576"/>
      <c r="AN3" s="576"/>
    </row>
    <row r="4" spans="1:40" ht="18" customHeight="1">
      <c r="A4" s="223"/>
      <c r="B4" s="223"/>
      <c r="C4" s="223"/>
      <c r="D4" s="223"/>
      <c r="E4" s="223"/>
      <c r="F4" s="223"/>
      <c r="G4" s="223"/>
      <c r="H4" s="223"/>
      <c r="I4" s="223"/>
      <c r="J4" s="223"/>
      <c r="K4" s="223"/>
      <c r="L4" s="223"/>
      <c r="M4" s="223"/>
      <c r="N4" s="223"/>
      <c r="O4" s="223"/>
      <c r="P4" s="223"/>
      <c r="Q4" s="223"/>
      <c r="R4" s="223"/>
      <c r="S4" s="223"/>
      <c r="T4" s="223"/>
      <c r="U4" s="223"/>
      <c r="V4" s="223"/>
      <c r="W4" s="223"/>
      <c r="Y4" s="224"/>
      <c r="Z4" s="224"/>
      <c r="AA4" s="224"/>
      <c r="AB4" s="161"/>
      <c r="AC4" s="224"/>
      <c r="AD4" s="224"/>
      <c r="AE4" s="224"/>
      <c r="AF4" s="224"/>
      <c r="AG4" s="224"/>
      <c r="AH4" s="224"/>
      <c r="AI4" s="225" t="s">
        <v>359</v>
      </c>
      <c r="AJ4" s="220"/>
      <c r="AK4" s="576"/>
      <c r="AL4" s="576"/>
      <c r="AM4" s="576"/>
      <c r="AN4" s="576"/>
    </row>
    <row r="5" spans="1:40" ht="18" customHeight="1">
      <c r="A5" s="223"/>
      <c r="B5" s="223"/>
      <c r="C5" s="223"/>
      <c r="D5" s="223"/>
      <c r="E5" s="223"/>
      <c r="F5" s="223"/>
      <c r="G5" s="223"/>
      <c r="H5" s="223"/>
      <c r="I5" s="223"/>
      <c r="J5" s="223"/>
      <c r="K5" s="223"/>
      <c r="L5" s="223"/>
      <c r="M5" s="223"/>
      <c r="N5" s="223"/>
      <c r="O5" s="223"/>
      <c r="P5" s="223"/>
      <c r="Q5" s="223"/>
      <c r="R5" s="223"/>
      <c r="S5" s="223"/>
      <c r="U5" s="223"/>
      <c r="V5" s="223"/>
      <c r="W5" s="223"/>
      <c r="Y5" s="224"/>
      <c r="Z5" s="224"/>
      <c r="AA5" s="224"/>
      <c r="AB5" s="161"/>
      <c r="AC5" s="224"/>
      <c r="AD5" s="224"/>
      <c r="AE5" s="224"/>
      <c r="AF5" s="224"/>
      <c r="AG5" s="225" t="s">
        <v>360</v>
      </c>
      <c r="AH5" s="629"/>
      <c r="AI5" s="629"/>
      <c r="AJ5" s="629"/>
      <c r="AK5" s="224" t="s">
        <v>361</v>
      </c>
      <c r="AL5" s="252"/>
      <c r="AM5" s="224" t="s">
        <v>362</v>
      </c>
      <c r="AN5" s="161"/>
    </row>
    <row r="6" spans="1:40" ht="9.9499999999999993" customHeight="1">
      <c r="A6" s="161"/>
      <c r="B6" s="227"/>
      <c r="C6" s="227"/>
      <c r="D6" s="227"/>
      <c r="E6" s="227"/>
      <c r="F6" s="227"/>
      <c r="G6" s="227"/>
      <c r="H6" s="227"/>
      <c r="I6" s="227"/>
      <c r="J6" s="227"/>
      <c r="K6" s="227"/>
      <c r="L6" s="227"/>
      <c r="M6" s="227"/>
      <c r="N6" s="227"/>
      <c r="O6" s="227"/>
      <c r="P6" s="227"/>
      <c r="Q6" s="227"/>
      <c r="R6" s="227"/>
      <c r="S6" s="227"/>
      <c r="T6" s="227"/>
      <c r="U6" s="227"/>
      <c r="V6" s="227"/>
      <c r="W6" s="227"/>
      <c r="X6" s="222"/>
      <c r="Y6" s="222"/>
      <c r="Z6" s="222"/>
      <c r="AA6" s="222"/>
      <c r="AB6" s="222"/>
      <c r="AC6" s="222"/>
      <c r="AD6" s="222"/>
      <c r="AE6" s="222"/>
      <c r="AF6" s="222"/>
      <c r="AG6" s="222"/>
      <c r="AH6" s="222"/>
      <c r="AI6" s="222"/>
      <c r="AJ6" s="222"/>
      <c r="AK6" s="222"/>
      <c r="AL6" s="222"/>
      <c r="AM6" s="161"/>
      <c r="AN6" s="161"/>
    </row>
    <row r="7" spans="1:40" ht="15" customHeight="1">
      <c r="A7" s="571" t="s">
        <v>363</v>
      </c>
      <c r="B7" s="625" t="s">
        <v>364</v>
      </c>
      <c r="C7" s="578" t="s">
        <v>365</v>
      </c>
      <c r="D7" s="573" t="s">
        <v>366</v>
      </c>
      <c r="E7" s="569" t="s">
        <v>367</v>
      </c>
      <c r="F7" s="581" t="s">
        <v>368</v>
      </c>
      <c r="G7" s="581"/>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1"/>
      <c r="AG7" s="581"/>
      <c r="AH7" s="581"/>
      <c r="AI7" s="581"/>
      <c r="AJ7" s="581"/>
      <c r="AK7" s="582" t="s">
        <v>369</v>
      </c>
      <c r="AL7" s="574" t="s">
        <v>370</v>
      </c>
      <c r="AM7" s="575" t="s">
        <v>371</v>
      </c>
      <c r="AN7" s="575"/>
    </row>
    <row r="8" spans="1:40" ht="15" customHeight="1">
      <c r="A8" s="571"/>
      <c r="B8" s="626"/>
      <c r="C8" s="579"/>
      <c r="D8" s="573"/>
      <c r="E8" s="569"/>
      <c r="F8" s="573" t="s">
        <v>216</v>
      </c>
      <c r="G8" s="573"/>
      <c r="H8" s="573"/>
      <c r="I8" s="573"/>
      <c r="J8" s="573"/>
      <c r="K8" s="573"/>
      <c r="L8" s="573"/>
      <c r="M8" s="573" t="s">
        <v>217</v>
      </c>
      <c r="N8" s="573"/>
      <c r="O8" s="573"/>
      <c r="P8" s="573"/>
      <c r="Q8" s="573"/>
      <c r="R8" s="573"/>
      <c r="S8" s="573"/>
      <c r="T8" s="573" t="s">
        <v>218</v>
      </c>
      <c r="U8" s="573"/>
      <c r="V8" s="573"/>
      <c r="W8" s="573"/>
      <c r="X8" s="573"/>
      <c r="Y8" s="573"/>
      <c r="Z8" s="573"/>
      <c r="AA8" s="573" t="s">
        <v>219</v>
      </c>
      <c r="AB8" s="573"/>
      <c r="AC8" s="573"/>
      <c r="AD8" s="573"/>
      <c r="AE8" s="573"/>
      <c r="AF8" s="573"/>
      <c r="AG8" s="573"/>
      <c r="AH8" s="573" t="s">
        <v>372</v>
      </c>
      <c r="AI8" s="573"/>
      <c r="AJ8" s="573"/>
      <c r="AK8" s="582"/>
      <c r="AL8" s="574"/>
      <c r="AM8" s="575"/>
      <c r="AN8" s="575"/>
    </row>
    <row r="9" spans="1:40" ht="15" customHeight="1">
      <c r="A9" s="571"/>
      <c r="B9" s="627" t="s">
        <v>411</v>
      </c>
      <c r="C9" s="579"/>
      <c r="D9" s="573"/>
      <c r="E9" s="569"/>
      <c r="F9" s="231">
        <f>DATE($M$2,$S$2,1)</f>
        <v>92</v>
      </c>
      <c r="G9" s="231">
        <f>DATE($M$2,$S$2,2)</f>
        <v>93</v>
      </c>
      <c r="H9" s="231">
        <f>DATE($M$2,$S$2,3)</f>
        <v>94</v>
      </c>
      <c r="I9" s="231">
        <f>DATE($M$2,$S$2,4)</f>
        <v>95</v>
      </c>
      <c r="J9" s="231">
        <f>DATE($M$2,$S$2,5)</f>
        <v>96</v>
      </c>
      <c r="K9" s="231">
        <f>DATE($M$2,$S$2,6)</f>
        <v>97</v>
      </c>
      <c r="L9" s="231">
        <f>DATE($M$2,$S$2,7)</f>
        <v>98</v>
      </c>
      <c r="M9" s="231">
        <f>DATE($M$2,$S$2,8)</f>
        <v>99</v>
      </c>
      <c r="N9" s="231">
        <f>DATE($M$2,$S$2,9)</f>
        <v>100</v>
      </c>
      <c r="O9" s="231">
        <f>DATE($M$2,$S$2,10)</f>
        <v>101</v>
      </c>
      <c r="P9" s="231">
        <f>DATE($M$2,$S$2,11)</f>
        <v>102</v>
      </c>
      <c r="Q9" s="231">
        <f>DATE($M$2,$S$2,12)</f>
        <v>103</v>
      </c>
      <c r="R9" s="231">
        <f>DATE($M$2,$S$2,13)</f>
        <v>104</v>
      </c>
      <c r="S9" s="231">
        <f>DATE($M$2,$S$2,14)</f>
        <v>105</v>
      </c>
      <c r="T9" s="231">
        <f>DATE($M$2,$S$2,15)</f>
        <v>106</v>
      </c>
      <c r="U9" s="231">
        <f>DATE($M$2,$S$2,16)</f>
        <v>107</v>
      </c>
      <c r="V9" s="231">
        <f>DATE($M$2,$S$2,17)</f>
        <v>108</v>
      </c>
      <c r="W9" s="231">
        <f>DATE($M$2,$S$2,18)</f>
        <v>109</v>
      </c>
      <c r="X9" s="231">
        <f>DATE($M$2,$S$2,19)</f>
        <v>110</v>
      </c>
      <c r="Y9" s="231">
        <f>DATE($M$2,$S$2,20)</f>
        <v>111</v>
      </c>
      <c r="Z9" s="231">
        <f>DATE($M$2,$S$2,21)</f>
        <v>112</v>
      </c>
      <c r="AA9" s="231">
        <f>DATE($M$2,$S$2,22)</f>
        <v>113</v>
      </c>
      <c r="AB9" s="231">
        <f>DATE($M$2,$S$2,23)</f>
        <v>114</v>
      </c>
      <c r="AC9" s="231">
        <f>DATE($M$2,$S$2,24)</f>
        <v>115</v>
      </c>
      <c r="AD9" s="231">
        <f>DATE($M$2,$S$2,25)</f>
        <v>116</v>
      </c>
      <c r="AE9" s="231">
        <f>DATE($M$2,$S$2,26)</f>
        <v>117</v>
      </c>
      <c r="AF9" s="231">
        <f>DATE($M$2,$S$2,27)</f>
        <v>118</v>
      </c>
      <c r="AG9" s="231">
        <f>DATE($M$2,$S$2,28)</f>
        <v>119</v>
      </c>
      <c r="AH9" s="231">
        <f>IF(DAY(EOMONTH(F9,0))&lt;29,"",DATE($M$2,$S$2,29))</f>
        <v>120</v>
      </c>
      <c r="AI9" s="231">
        <f>IF(DAY(EOMONTH(F9,0))&lt;30,"",DATE($M$2,$S$2,30))</f>
        <v>121</v>
      </c>
      <c r="AJ9" s="231" t="str">
        <f>IF(DAY(EOMONTH(F9,0))&lt;31,"",DATE($M$2,$S$2,31))</f>
        <v/>
      </c>
      <c r="AK9" s="582"/>
      <c r="AL9" s="574"/>
      <c r="AM9" s="575"/>
      <c r="AN9" s="575"/>
    </row>
    <row r="10" spans="1:40" ht="15" customHeight="1">
      <c r="A10" s="571"/>
      <c r="B10" s="628"/>
      <c r="C10" s="580"/>
      <c r="D10" s="573"/>
      <c r="E10" s="569"/>
      <c r="F10" s="232">
        <f>DATE($M$2,$S$2,1)</f>
        <v>92</v>
      </c>
      <c r="G10" s="232">
        <f>DATE($M$2,$S$2,2)</f>
        <v>93</v>
      </c>
      <c r="H10" s="232">
        <f>DATE($M$2,$S$2,3)</f>
        <v>94</v>
      </c>
      <c r="I10" s="232">
        <f>DATE($M$2,$S$2,4)</f>
        <v>95</v>
      </c>
      <c r="J10" s="232">
        <f>DATE($M$2,$S$2,5)</f>
        <v>96</v>
      </c>
      <c r="K10" s="232">
        <f>DATE($M$2,$S$2,6)</f>
        <v>97</v>
      </c>
      <c r="L10" s="232">
        <f>DATE($M$2,$S$2,7)</f>
        <v>98</v>
      </c>
      <c r="M10" s="232">
        <f>DATE($M$2,$S$2,8)</f>
        <v>99</v>
      </c>
      <c r="N10" s="232">
        <f>DATE($M$2,$S$2,9)</f>
        <v>100</v>
      </c>
      <c r="O10" s="232">
        <f>DATE($M$2,$S$2,10)</f>
        <v>101</v>
      </c>
      <c r="P10" s="232">
        <f>DATE($M$2,$S$2,11)</f>
        <v>102</v>
      </c>
      <c r="Q10" s="232">
        <f>DATE($M$2,$S$2,12)</f>
        <v>103</v>
      </c>
      <c r="R10" s="232">
        <f>DATE($M$2,$S$2,13)</f>
        <v>104</v>
      </c>
      <c r="S10" s="232">
        <f>DATE($M$2,$S$2,14)</f>
        <v>105</v>
      </c>
      <c r="T10" s="232">
        <f>DATE($M$2,$S$2,15)</f>
        <v>106</v>
      </c>
      <c r="U10" s="232">
        <f>DATE($M$2,$S$2,16)</f>
        <v>107</v>
      </c>
      <c r="V10" s="232">
        <f>DATE($M$2,$S$2,17)</f>
        <v>108</v>
      </c>
      <c r="W10" s="232">
        <f>DATE($M$2,$S$2,18)</f>
        <v>109</v>
      </c>
      <c r="X10" s="232">
        <f>DATE($M$2,$S$2,19)</f>
        <v>110</v>
      </c>
      <c r="Y10" s="232">
        <f>DATE($M$2,$S$2,20)</f>
        <v>111</v>
      </c>
      <c r="Z10" s="232">
        <f>DATE($M$2,$S$2,21)</f>
        <v>112</v>
      </c>
      <c r="AA10" s="232">
        <f>DATE($M$2,$S$2,22)</f>
        <v>113</v>
      </c>
      <c r="AB10" s="232">
        <f>DATE($M$2,$S$2,23)</f>
        <v>114</v>
      </c>
      <c r="AC10" s="232">
        <f>DATE($M$2,$S$2,24)</f>
        <v>115</v>
      </c>
      <c r="AD10" s="232">
        <f>DATE($M$2,$S$2,25)</f>
        <v>116</v>
      </c>
      <c r="AE10" s="232">
        <f>DATE($M$2,$S$2,26)</f>
        <v>117</v>
      </c>
      <c r="AF10" s="232">
        <f>DATE($M$2,$S$2,27)</f>
        <v>118</v>
      </c>
      <c r="AG10" s="232">
        <f>DATE($M$2,$S$2,28)</f>
        <v>119</v>
      </c>
      <c r="AH10" s="232">
        <f>IF(DAY(EOMONTH(F10,0))&lt;29,"",DATE($M$2,$S$2,29))</f>
        <v>120</v>
      </c>
      <c r="AI10" s="232">
        <f>IF(DAY(EOMONTH(F10,0))&lt;30,"",DATE($M$2,$S$2,30))</f>
        <v>121</v>
      </c>
      <c r="AJ10" s="232" t="str">
        <f>IF(DAY(EOMONTH(F10,0))&lt;31,"",DATE($M$2,$S$2,31))</f>
        <v/>
      </c>
      <c r="AK10" s="582"/>
      <c r="AL10" s="574"/>
      <c r="AM10" s="575"/>
      <c r="AN10" s="575"/>
    </row>
    <row r="11" spans="1:40" ht="18" customHeight="1">
      <c r="A11" s="228">
        <v>1</v>
      </c>
      <c r="B11" s="253" t="s">
        <v>412</v>
      </c>
      <c r="C11" s="234" t="s">
        <v>383</v>
      </c>
      <c r="D11" s="254"/>
      <c r="E11" s="255" t="s">
        <v>383</v>
      </c>
      <c r="F11" s="237"/>
      <c r="G11" s="237"/>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238">
        <f>+SUM(F11:AJ11)</f>
        <v>0</v>
      </c>
      <c r="AL11" s="239">
        <f>IF($AK$3="４週",AK11/4,AK11/(DAY(EOMONTH($F$9,0))/7))</f>
        <v>0</v>
      </c>
      <c r="AM11" s="568"/>
      <c r="AN11" s="568"/>
    </row>
    <row r="12" spans="1:40" ht="18" customHeight="1">
      <c r="A12" s="228">
        <v>2</v>
      </c>
      <c r="B12" s="253" t="s">
        <v>463</v>
      </c>
      <c r="C12" s="234" t="s">
        <v>385</v>
      </c>
      <c r="D12" s="254"/>
      <c r="E12" s="255" t="s">
        <v>385</v>
      </c>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8">
        <f t="shared" ref="AK12:AK32" si="0">+SUM(F12:AJ12)</f>
        <v>0</v>
      </c>
      <c r="AL12" s="239">
        <f>IF($AK$3="４週",AK12/4,AK12/(DAY(EOMONTH($F$9,0))/7))</f>
        <v>0</v>
      </c>
      <c r="AM12" s="568"/>
      <c r="AN12" s="568"/>
    </row>
    <row r="13" spans="1:40" ht="18" customHeight="1">
      <c r="A13" s="228">
        <v>3</v>
      </c>
      <c r="B13" s="253" t="s">
        <v>500</v>
      </c>
      <c r="C13" s="234" t="s">
        <v>387</v>
      </c>
      <c r="D13" s="254"/>
      <c r="E13" s="255" t="s">
        <v>387</v>
      </c>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8">
        <f t="shared" si="0"/>
        <v>0</v>
      </c>
      <c r="AL13" s="239">
        <f>IF($AK$3="４週",AK13/4,AK13/(DAY(EOMONTH($F$9,0))/7))</f>
        <v>0</v>
      </c>
      <c r="AM13" s="568"/>
      <c r="AN13" s="568"/>
    </row>
    <row r="14" spans="1:40" ht="18" customHeight="1">
      <c r="A14" s="228">
        <v>4</v>
      </c>
      <c r="B14" s="253" t="s">
        <v>504</v>
      </c>
      <c r="C14" s="234" t="s">
        <v>389</v>
      </c>
      <c r="D14" s="254"/>
      <c r="E14" s="255" t="s">
        <v>389</v>
      </c>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8">
        <f t="shared" si="0"/>
        <v>0</v>
      </c>
      <c r="AL14" s="239">
        <f>IF($AK$3="４週",AK14/4,AK14/(DAY(EOMONTH($F$9,0))/7))</f>
        <v>0</v>
      </c>
      <c r="AM14" s="568"/>
      <c r="AN14" s="568"/>
    </row>
    <row r="15" spans="1:40" ht="18" customHeight="1">
      <c r="A15" s="228">
        <v>5</v>
      </c>
      <c r="B15" s="253"/>
      <c r="C15" s="234"/>
      <c r="D15" s="254"/>
      <c r="E15" s="255"/>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8">
        <f t="shared" si="0"/>
        <v>0</v>
      </c>
      <c r="AL15" s="239">
        <f t="shared" ref="AL15:AL30" si="1">IF($AK$3="４週",AK15/4,AK15/(DAY(EOMONTH($F$9,0))/7))</f>
        <v>0</v>
      </c>
      <c r="AM15" s="568"/>
      <c r="AN15" s="568"/>
    </row>
    <row r="16" spans="1:40" ht="18" customHeight="1">
      <c r="A16" s="228">
        <v>6</v>
      </c>
      <c r="B16" s="253"/>
      <c r="C16" s="234"/>
      <c r="D16" s="254"/>
      <c r="E16" s="255"/>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8">
        <f t="shared" si="0"/>
        <v>0</v>
      </c>
      <c r="AL16" s="239">
        <f t="shared" si="1"/>
        <v>0</v>
      </c>
      <c r="AM16" s="568"/>
      <c r="AN16" s="568"/>
    </row>
    <row r="17" spans="1:40" ht="18" customHeight="1">
      <c r="A17" s="228">
        <v>7</v>
      </c>
      <c r="B17" s="253"/>
      <c r="C17" s="234"/>
      <c r="D17" s="254"/>
      <c r="E17" s="255"/>
      <c r="F17" s="237"/>
      <c r="G17" s="237"/>
      <c r="H17" s="237"/>
      <c r="I17" s="237"/>
      <c r="J17" s="237"/>
      <c r="K17" s="237"/>
      <c r="L17" s="237"/>
      <c r="M17" s="237"/>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8">
        <f t="shared" si="0"/>
        <v>0</v>
      </c>
      <c r="AL17" s="239">
        <f t="shared" si="1"/>
        <v>0</v>
      </c>
      <c r="AM17" s="568"/>
      <c r="AN17" s="568"/>
    </row>
    <row r="18" spans="1:40" ht="18" customHeight="1">
      <c r="A18" s="228">
        <v>8</v>
      </c>
      <c r="B18" s="253"/>
      <c r="C18" s="234"/>
      <c r="D18" s="254"/>
      <c r="E18" s="255"/>
      <c r="F18" s="237"/>
      <c r="G18" s="237"/>
      <c r="H18" s="237"/>
      <c r="I18" s="237"/>
      <c r="J18" s="237"/>
      <c r="K18" s="237"/>
      <c r="L18" s="237"/>
      <c r="M18" s="237"/>
      <c r="N18" s="237"/>
      <c r="O18" s="237"/>
      <c r="P18" s="237"/>
      <c r="Q18" s="237"/>
      <c r="R18" s="237"/>
      <c r="S18" s="237"/>
      <c r="T18" s="237"/>
      <c r="U18" s="237"/>
      <c r="V18" s="237"/>
      <c r="W18" s="237"/>
      <c r="X18" s="237"/>
      <c r="Y18" s="237"/>
      <c r="Z18" s="237"/>
      <c r="AA18" s="237"/>
      <c r="AB18" s="237"/>
      <c r="AC18" s="237"/>
      <c r="AD18" s="237"/>
      <c r="AE18" s="237"/>
      <c r="AF18" s="237"/>
      <c r="AG18" s="237"/>
      <c r="AH18" s="237"/>
      <c r="AI18" s="237"/>
      <c r="AJ18" s="237"/>
      <c r="AK18" s="238">
        <f t="shared" si="0"/>
        <v>0</v>
      </c>
      <c r="AL18" s="239">
        <f t="shared" si="1"/>
        <v>0</v>
      </c>
      <c r="AM18" s="568"/>
      <c r="AN18" s="568"/>
    </row>
    <row r="19" spans="1:40" ht="18" customHeight="1">
      <c r="A19" s="228">
        <v>9</v>
      </c>
      <c r="B19" s="253"/>
      <c r="C19" s="234"/>
      <c r="D19" s="254"/>
      <c r="E19" s="255"/>
      <c r="F19" s="237"/>
      <c r="G19" s="237"/>
      <c r="H19" s="237"/>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8">
        <f t="shared" si="0"/>
        <v>0</v>
      </c>
      <c r="AL19" s="239">
        <f t="shared" si="1"/>
        <v>0</v>
      </c>
      <c r="AM19" s="568"/>
      <c r="AN19" s="568"/>
    </row>
    <row r="20" spans="1:40" ht="18" customHeight="1">
      <c r="A20" s="228">
        <v>10</v>
      </c>
      <c r="B20" s="253"/>
      <c r="C20" s="234"/>
      <c r="D20" s="254"/>
      <c r="E20" s="255"/>
      <c r="F20" s="237"/>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c r="AD20" s="237"/>
      <c r="AE20" s="237"/>
      <c r="AF20" s="237"/>
      <c r="AG20" s="237"/>
      <c r="AH20" s="237"/>
      <c r="AI20" s="237"/>
      <c r="AJ20" s="237"/>
      <c r="AK20" s="238">
        <f t="shared" si="0"/>
        <v>0</v>
      </c>
      <c r="AL20" s="239">
        <f t="shared" si="1"/>
        <v>0</v>
      </c>
      <c r="AM20" s="568"/>
      <c r="AN20" s="568"/>
    </row>
    <row r="21" spans="1:40" ht="18" customHeight="1">
      <c r="A21" s="228">
        <v>11</v>
      </c>
      <c r="B21" s="253"/>
      <c r="C21" s="234"/>
      <c r="D21" s="254"/>
      <c r="E21" s="255"/>
      <c r="F21" s="237"/>
      <c r="G21" s="237"/>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8">
        <f t="shared" si="0"/>
        <v>0</v>
      </c>
      <c r="AL21" s="239">
        <f t="shared" si="1"/>
        <v>0</v>
      </c>
      <c r="AM21" s="568"/>
      <c r="AN21" s="568"/>
    </row>
    <row r="22" spans="1:40" ht="18" customHeight="1">
      <c r="A22" s="228">
        <v>12</v>
      </c>
      <c r="B22" s="253"/>
      <c r="C22" s="234"/>
      <c r="D22" s="254"/>
      <c r="E22" s="255"/>
      <c r="F22" s="237"/>
      <c r="G22" s="237"/>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8">
        <f t="shared" si="0"/>
        <v>0</v>
      </c>
      <c r="AL22" s="239">
        <f t="shared" si="1"/>
        <v>0</v>
      </c>
      <c r="AM22" s="568"/>
      <c r="AN22" s="568"/>
    </row>
    <row r="23" spans="1:40" ht="18" customHeight="1">
      <c r="A23" s="228">
        <v>13</v>
      </c>
      <c r="B23" s="253"/>
      <c r="C23" s="234"/>
      <c r="D23" s="254"/>
      <c r="E23" s="255"/>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8">
        <f t="shared" si="0"/>
        <v>0</v>
      </c>
      <c r="AL23" s="239">
        <f t="shared" si="1"/>
        <v>0</v>
      </c>
      <c r="AM23" s="568"/>
      <c r="AN23" s="568"/>
    </row>
    <row r="24" spans="1:40" ht="18" customHeight="1">
      <c r="A24" s="228">
        <v>14</v>
      </c>
      <c r="B24" s="253"/>
      <c r="C24" s="234"/>
      <c r="D24" s="254"/>
      <c r="E24" s="255"/>
      <c r="F24" s="237"/>
      <c r="G24" s="237"/>
      <c r="H24" s="237"/>
      <c r="I24" s="237"/>
      <c r="J24" s="237"/>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8">
        <f t="shared" si="0"/>
        <v>0</v>
      </c>
      <c r="AL24" s="239">
        <f t="shared" si="1"/>
        <v>0</v>
      </c>
      <c r="AM24" s="568"/>
      <c r="AN24" s="568"/>
    </row>
    <row r="25" spans="1:40" ht="18" customHeight="1">
      <c r="A25" s="228">
        <v>15</v>
      </c>
      <c r="B25" s="253"/>
      <c r="C25" s="234"/>
      <c r="D25" s="254"/>
      <c r="E25" s="255"/>
      <c r="F25" s="237"/>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8">
        <f t="shared" si="0"/>
        <v>0</v>
      </c>
      <c r="AL25" s="239">
        <f t="shared" si="1"/>
        <v>0</v>
      </c>
      <c r="AM25" s="568"/>
      <c r="AN25" s="568"/>
    </row>
    <row r="26" spans="1:40" ht="18" customHeight="1">
      <c r="A26" s="228">
        <v>16</v>
      </c>
      <c r="B26" s="253"/>
      <c r="C26" s="234"/>
      <c r="D26" s="254"/>
      <c r="E26" s="255"/>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8">
        <f t="shared" si="0"/>
        <v>0</v>
      </c>
      <c r="AL26" s="239">
        <f t="shared" si="1"/>
        <v>0</v>
      </c>
      <c r="AM26" s="568"/>
      <c r="AN26" s="568"/>
    </row>
    <row r="27" spans="1:40" ht="18" customHeight="1">
      <c r="A27" s="228">
        <v>17</v>
      </c>
      <c r="B27" s="253"/>
      <c r="C27" s="234"/>
      <c r="D27" s="254"/>
      <c r="E27" s="255"/>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8">
        <f t="shared" si="0"/>
        <v>0</v>
      </c>
      <c r="AL27" s="239">
        <f t="shared" si="1"/>
        <v>0</v>
      </c>
      <c r="AM27" s="568"/>
      <c r="AN27" s="568"/>
    </row>
    <row r="28" spans="1:40" ht="18" customHeight="1">
      <c r="A28" s="228">
        <v>18</v>
      </c>
      <c r="B28" s="253"/>
      <c r="C28" s="234"/>
      <c r="D28" s="254"/>
      <c r="E28" s="255"/>
      <c r="F28" s="237"/>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8">
        <f t="shared" si="0"/>
        <v>0</v>
      </c>
      <c r="AL28" s="239">
        <f t="shared" si="1"/>
        <v>0</v>
      </c>
      <c r="AM28" s="568"/>
      <c r="AN28" s="568"/>
    </row>
    <row r="29" spans="1:40" ht="18" customHeight="1">
      <c r="A29" s="228">
        <v>19</v>
      </c>
      <c r="B29" s="253"/>
      <c r="C29" s="234"/>
      <c r="D29" s="254"/>
      <c r="E29" s="255"/>
      <c r="F29" s="237"/>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8">
        <f t="shared" si="0"/>
        <v>0</v>
      </c>
      <c r="AL29" s="239">
        <f t="shared" si="1"/>
        <v>0</v>
      </c>
      <c r="AM29" s="568"/>
      <c r="AN29" s="568"/>
    </row>
    <row r="30" spans="1:40" ht="18" customHeight="1">
      <c r="A30" s="228">
        <v>20</v>
      </c>
      <c r="B30" s="253"/>
      <c r="C30" s="234"/>
      <c r="D30" s="254"/>
      <c r="E30" s="255"/>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8">
        <f t="shared" si="0"/>
        <v>0</v>
      </c>
      <c r="AL30" s="239">
        <f t="shared" si="1"/>
        <v>0</v>
      </c>
      <c r="AM30" s="568"/>
      <c r="AN30" s="568"/>
    </row>
    <row r="31" spans="1:40" ht="18" customHeight="1">
      <c r="A31" s="569" t="s">
        <v>220</v>
      </c>
      <c r="B31" s="570"/>
      <c r="C31" s="570"/>
      <c r="D31" s="570"/>
      <c r="E31" s="570"/>
      <c r="F31" s="240">
        <f>+SUM(F11:F30)</f>
        <v>0</v>
      </c>
      <c r="G31" s="240">
        <f t="shared" ref="G31:AJ31" si="2">+SUM(G11:G30)</f>
        <v>0</v>
      </c>
      <c r="H31" s="240">
        <f t="shared" si="2"/>
        <v>0</v>
      </c>
      <c r="I31" s="240">
        <f t="shared" si="2"/>
        <v>0</v>
      </c>
      <c r="J31" s="240">
        <f t="shared" si="2"/>
        <v>0</v>
      </c>
      <c r="K31" s="240">
        <f t="shared" si="2"/>
        <v>0</v>
      </c>
      <c r="L31" s="240">
        <f t="shared" si="2"/>
        <v>0</v>
      </c>
      <c r="M31" s="240">
        <f t="shared" si="2"/>
        <v>0</v>
      </c>
      <c r="N31" s="240">
        <f t="shared" si="2"/>
        <v>0</v>
      </c>
      <c r="O31" s="240">
        <f t="shared" si="2"/>
        <v>0</v>
      </c>
      <c r="P31" s="240">
        <f t="shared" si="2"/>
        <v>0</v>
      </c>
      <c r="Q31" s="240">
        <f t="shared" si="2"/>
        <v>0</v>
      </c>
      <c r="R31" s="240">
        <f t="shared" si="2"/>
        <v>0</v>
      </c>
      <c r="S31" s="240">
        <f t="shared" si="2"/>
        <v>0</v>
      </c>
      <c r="T31" s="240">
        <f t="shared" si="2"/>
        <v>0</v>
      </c>
      <c r="U31" s="240">
        <f t="shared" si="2"/>
        <v>0</v>
      </c>
      <c r="V31" s="240">
        <f t="shared" si="2"/>
        <v>0</v>
      </c>
      <c r="W31" s="240">
        <f t="shared" si="2"/>
        <v>0</v>
      </c>
      <c r="X31" s="240">
        <f t="shared" si="2"/>
        <v>0</v>
      </c>
      <c r="Y31" s="240">
        <f t="shared" si="2"/>
        <v>0</v>
      </c>
      <c r="Z31" s="240">
        <f t="shared" si="2"/>
        <v>0</v>
      </c>
      <c r="AA31" s="240">
        <f t="shared" si="2"/>
        <v>0</v>
      </c>
      <c r="AB31" s="240">
        <f t="shared" si="2"/>
        <v>0</v>
      </c>
      <c r="AC31" s="240">
        <f t="shared" si="2"/>
        <v>0</v>
      </c>
      <c r="AD31" s="240">
        <f t="shared" si="2"/>
        <v>0</v>
      </c>
      <c r="AE31" s="240">
        <f t="shared" si="2"/>
        <v>0</v>
      </c>
      <c r="AF31" s="240">
        <f t="shared" si="2"/>
        <v>0</v>
      </c>
      <c r="AG31" s="240">
        <f t="shared" si="2"/>
        <v>0</v>
      </c>
      <c r="AH31" s="240">
        <f t="shared" si="2"/>
        <v>0</v>
      </c>
      <c r="AI31" s="240">
        <f t="shared" si="2"/>
        <v>0</v>
      </c>
      <c r="AJ31" s="240">
        <f t="shared" si="2"/>
        <v>0</v>
      </c>
      <c r="AK31" s="238">
        <f t="shared" si="0"/>
        <v>0</v>
      </c>
      <c r="AL31" s="239">
        <f>IF($AK$3="４週",AK31/4,AK31/(DAY(EOMONTH($F$9,0))/7))</f>
        <v>0</v>
      </c>
      <c r="AM31" s="571"/>
      <c r="AN31" s="571"/>
    </row>
    <row r="32" spans="1:40" ht="18" customHeight="1">
      <c r="A32" s="570" t="s">
        <v>373</v>
      </c>
      <c r="B32" s="570"/>
      <c r="C32" s="570"/>
      <c r="D32" s="570"/>
      <c r="E32" s="572"/>
      <c r="F32" s="242"/>
      <c r="G32" s="242"/>
      <c r="H32" s="242"/>
      <c r="I32" s="242"/>
      <c r="J32" s="242"/>
      <c r="K32" s="242"/>
      <c r="L32" s="242"/>
      <c r="M32" s="242"/>
      <c r="N32" s="242"/>
      <c r="O32" s="242"/>
      <c r="P32" s="242"/>
      <c r="Q32" s="242"/>
      <c r="R32" s="242"/>
      <c r="S32" s="242"/>
      <c r="T32" s="242"/>
      <c r="U32" s="242"/>
      <c r="V32" s="242"/>
      <c r="W32" s="242"/>
      <c r="X32" s="242"/>
      <c r="Y32" s="242"/>
      <c r="Z32" s="242"/>
      <c r="AA32" s="242"/>
      <c r="AB32" s="242"/>
      <c r="AC32" s="242"/>
      <c r="AD32" s="242"/>
      <c r="AE32" s="242"/>
      <c r="AF32" s="242"/>
      <c r="AG32" s="242"/>
      <c r="AH32" s="242"/>
      <c r="AI32" s="242"/>
      <c r="AJ32" s="242"/>
      <c r="AK32" s="238">
        <f t="shared" si="0"/>
        <v>0</v>
      </c>
      <c r="AL32" s="243"/>
      <c r="AM32" s="571"/>
      <c r="AN32" s="571"/>
    </row>
    <row r="33" spans="1:43" ht="15" customHeight="1">
      <c r="A33" s="227"/>
      <c r="B33" s="227"/>
      <c r="C33" s="227"/>
      <c r="D33" s="227"/>
      <c r="E33" s="227"/>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227"/>
      <c r="AL33" s="227"/>
      <c r="AM33" s="161"/>
    </row>
    <row r="34" spans="1:43" ht="15" customHeight="1">
      <c r="A34" s="227"/>
      <c r="B34" s="227"/>
      <c r="C34" s="227"/>
      <c r="D34" s="227"/>
      <c r="E34" s="227"/>
      <c r="F34" s="162"/>
      <c r="G34" s="162"/>
      <c r="H34" s="162"/>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c r="AH34" s="162"/>
      <c r="AI34" s="162"/>
      <c r="AJ34" s="162"/>
      <c r="AK34" s="227"/>
      <c r="AL34" s="227"/>
      <c r="AM34" s="161"/>
    </row>
    <row r="35" spans="1:43" ht="15" customHeight="1">
      <c r="A35" s="227"/>
      <c r="B35" s="227"/>
      <c r="C35" s="227"/>
      <c r="D35" s="227"/>
      <c r="E35" s="227"/>
      <c r="F35" s="162"/>
      <c r="G35" s="162"/>
      <c r="H35" s="162"/>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c r="AH35" s="162"/>
      <c r="AI35" s="162"/>
      <c r="AJ35" s="162"/>
      <c r="AK35" s="227"/>
      <c r="AL35" s="227"/>
      <c r="AM35" s="161"/>
    </row>
    <row r="36" spans="1:43" ht="15" customHeight="1">
      <c r="A36" s="227"/>
      <c r="B36" s="227"/>
      <c r="C36" s="227"/>
      <c r="D36" s="227"/>
      <c r="E36" s="227"/>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227"/>
      <c r="AL36" s="227"/>
      <c r="AM36" s="161"/>
    </row>
    <row r="37" spans="1:43" ht="21" customHeight="1">
      <c r="A37" s="218" t="s">
        <v>466</v>
      </c>
      <c r="B37" s="227"/>
      <c r="C37" s="227"/>
      <c r="D37" s="227"/>
      <c r="E37" s="227"/>
      <c r="F37" s="227"/>
      <c r="G37" s="162"/>
      <c r="H37" s="162"/>
      <c r="I37" s="162"/>
      <c r="J37" s="162"/>
      <c r="K37" s="162"/>
      <c r="L37" s="162"/>
      <c r="M37" s="162"/>
      <c r="N37" s="162"/>
      <c r="O37" s="162"/>
      <c r="AM37" s="227"/>
      <c r="AN37" s="161"/>
    </row>
    <row r="38" spans="1:43" ht="24.95" customHeight="1">
      <c r="A38" s="573"/>
      <c r="B38" s="573"/>
      <c r="C38" s="573"/>
      <c r="D38" s="279">
        <v>4</v>
      </c>
      <c r="E38" s="279">
        <v>5</v>
      </c>
      <c r="F38" s="649">
        <v>6</v>
      </c>
      <c r="G38" s="649"/>
      <c r="H38" s="649"/>
      <c r="I38" s="649">
        <v>7</v>
      </c>
      <c r="J38" s="649"/>
      <c r="K38" s="649"/>
      <c r="L38" s="649">
        <v>8</v>
      </c>
      <c r="M38" s="649"/>
      <c r="N38" s="649"/>
      <c r="O38" s="649">
        <v>9</v>
      </c>
      <c r="P38" s="649"/>
      <c r="Q38" s="649"/>
      <c r="R38" s="649">
        <v>10</v>
      </c>
      <c r="S38" s="649"/>
      <c r="T38" s="649"/>
      <c r="U38" s="649">
        <v>11</v>
      </c>
      <c r="V38" s="649"/>
      <c r="W38" s="649"/>
      <c r="X38" s="649">
        <v>12</v>
      </c>
      <c r="Y38" s="649"/>
      <c r="Z38" s="649"/>
      <c r="AA38" s="649">
        <v>1</v>
      </c>
      <c r="AB38" s="649"/>
      <c r="AC38" s="649"/>
      <c r="AD38" s="649">
        <v>2</v>
      </c>
      <c r="AE38" s="649"/>
      <c r="AF38" s="649"/>
      <c r="AG38" s="649">
        <v>3</v>
      </c>
      <c r="AH38" s="649"/>
      <c r="AI38" s="649"/>
      <c r="AJ38" s="573" t="s">
        <v>467</v>
      </c>
      <c r="AK38" s="573"/>
      <c r="AL38" s="230" t="s">
        <v>468</v>
      </c>
      <c r="AM38" s="257"/>
      <c r="AN38" s="257"/>
      <c r="AO38" s="257"/>
      <c r="AP38" s="257"/>
      <c r="AQ38" s="257"/>
    </row>
    <row r="39" spans="1:43" ht="18" customHeight="1">
      <c r="A39" s="645" t="s">
        <v>469</v>
      </c>
      <c r="B39" s="645"/>
      <c r="C39" s="645"/>
      <c r="D39" s="237"/>
      <c r="E39" s="237"/>
      <c r="F39" s="642"/>
      <c r="G39" s="642"/>
      <c r="H39" s="642"/>
      <c r="I39" s="642"/>
      <c r="J39" s="642"/>
      <c r="K39" s="642"/>
      <c r="L39" s="642"/>
      <c r="M39" s="642"/>
      <c r="N39" s="642"/>
      <c r="O39" s="642"/>
      <c r="P39" s="642"/>
      <c r="Q39" s="642"/>
      <c r="R39" s="642"/>
      <c r="S39" s="642"/>
      <c r="T39" s="642"/>
      <c r="U39" s="642"/>
      <c r="V39" s="642"/>
      <c r="W39" s="642"/>
      <c r="X39" s="642"/>
      <c r="Y39" s="642"/>
      <c r="Z39" s="642"/>
      <c r="AA39" s="642"/>
      <c r="AB39" s="642"/>
      <c r="AC39" s="642"/>
      <c r="AD39" s="642"/>
      <c r="AE39" s="642"/>
      <c r="AF39" s="642"/>
      <c r="AG39" s="642"/>
      <c r="AH39" s="642"/>
      <c r="AI39" s="642"/>
      <c r="AJ39" s="567">
        <f>SUM(D39:AI39)</f>
        <v>0</v>
      </c>
      <c r="AK39" s="567"/>
      <c r="AL39" s="643" t="e">
        <f>ROUNDUP(AJ39/AJ40,1)</f>
        <v>#DIV/0!</v>
      </c>
      <c r="AM39" s="257"/>
      <c r="AN39" s="257"/>
      <c r="AO39" s="257"/>
      <c r="AP39" s="257"/>
      <c r="AQ39" s="257"/>
    </row>
    <row r="40" spans="1:43" ht="18" customHeight="1">
      <c r="A40" s="645" t="s">
        <v>470</v>
      </c>
      <c r="B40" s="645"/>
      <c r="C40" s="645"/>
      <c r="D40" s="237"/>
      <c r="E40" s="237"/>
      <c r="F40" s="642"/>
      <c r="G40" s="642"/>
      <c r="H40" s="642"/>
      <c r="I40" s="642"/>
      <c r="J40" s="642"/>
      <c r="K40" s="642"/>
      <c r="L40" s="642"/>
      <c r="M40" s="642"/>
      <c r="N40" s="642"/>
      <c r="O40" s="642"/>
      <c r="P40" s="642"/>
      <c r="Q40" s="642"/>
      <c r="R40" s="642"/>
      <c r="S40" s="642"/>
      <c r="T40" s="642"/>
      <c r="U40" s="642"/>
      <c r="V40" s="642"/>
      <c r="W40" s="642"/>
      <c r="X40" s="642"/>
      <c r="Y40" s="642"/>
      <c r="Z40" s="642"/>
      <c r="AA40" s="642"/>
      <c r="AB40" s="642"/>
      <c r="AC40" s="642"/>
      <c r="AD40" s="642"/>
      <c r="AE40" s="642"/>
      <c r="AF40" s="642"/>
      <c r="AG40" s="642"/>
      <c r="AH40" s="642"/>
      <c r="AI40" s="642"/>
      <c r="AJ40" s="567">
        <f>+SUM(D40:AI40)</f>
        <v>0</v>
      </c>
      <c r="AK40" s="567"/>
      <c r="AL40" s="644"/>
      <c r="AM40" s="257"/>
      <c r="AN40" s="257"/>
      <c r="AO40" s="257"/>
      <c r="AP40" s="257"/>
      <c r="AQ40" s="257"/>
    </row>
    <row r="41" spans="1:43" ht="5.0999999999999996" customHeight="1">
      <c r="A41" s="250"/>
      <c r="B41" s="250"/>
      <c r="C41" s="250"/>
      <c r="D41" s="257"/>
      <c r="E41" s="257"/>
      <c r="F41" s="257"/>
      <c r="G41" s="257"/>
      <c r="H41" s="257"/>
      <c r="I41" s="162"/>
      <c r="J41" s="162"/>
      <c r="K41" s="162"/>
      <c r="L41" s="162"/>
      <c r="M41" s="162"/>
      <c r="N41" s="162"/>
      <c r="O41" s="162"/>
      <c r="P41" s="162"/>
      <c r="Q41" s="162"/>
      <c r="R41" s="162"/>
      <c r="S41" s="162"/>
      <c r="T41" s="162"/>
      <c r="U41" s="162"/>
      <c r="V41" s="162"/>
      <c r="W41" s="162"/>
      <c r="X41" s="162"/>
      <c r="Y41" s="162"/>
      <c r="Z41" s="162"/>
      <c r="AA41" s="162"/>
      <c r="AB41" s="162"/>
      <c r="AC41" s="162"/>
      <c r="AD41" s="162"/>
      <c r="AE41" s="162"/>
      <c r="AF41" s="162"/>
      <c r="AG41" s="162"/>
      <c r="AH41" s="162"/>
      <c r="AI41" s="162"/>
      <c r="AJ41" s="258"/>
      <c r="AK41" s="162"/>
      <c r="AL41" s="227"/>
      <c r="AM41" s="227"/>
      <c r="AN41" s="161"/>
    </row>
    <row r="42" spans="1:43" ht="18" customHeight="1">
      <c r="A42" s="218" t="s">
        <v>421</v>
      </c>
      <c r="B42" s="162"/>
      <c r="D42" s="162"/>
      <c r="E42" s="162"/>
      <c r="F42" s="162"/>
      <c r="G42" s="162"/>
      <c r="H42" s="162"/>
      <c r="I42" s="257"/>
      <c r="J42" s="257"/>
      <c r="K42" s="257"/>
      <c r="L42" s="257"/>
      <c r="M42" s="257"/>
      <c r="N42" s="257"/>
      <c r="O42" s="162"/>
      <c r="P42" s="162"/>
      <c r="Q42" s="162"/>
      <c r="R42" s="162"/>
      <c r="S42" s="162"/>
      <c r="T42" s="162"/>
      <c r="U42" s="162"/>
      <c r="V42" s="162"/>
      <c r="W42" s="227"/>
      <c r="X42" s="162"/>
      <c r="Y42" s="162"/>
      <c r="Z42" s="162"/>
      <c r="AA42" s="162"/>
      <c r="AB42" s="162"/>
      <c r="AC42" s="162"/>
      <c r="AD42" s="162"/>
      <c r="AE42" s="162"/>
      <c r="AF42" s="162"/>
      <c r="AG42" s="162"/>
      <c r="AH42" s="162"/>
      <c r="AI42" s="162"/>
      <c r="AJ42" s="258"/>
      <c r="AK42" s="162"/>
      <c r="AL42" s="227"/>
      <c r="AM42" s="227"/>
      <c r="AN42" s="161"/>
    </row>
    <row r="43" spans="1:43" ht="24.95" customHeight="1">
      <c r="A43" s="573" t="s">
        <v>425</v>
      </c>
      <c r="B43" s="573"/>
      <c r="C43" s="573" t="s">
        <v>463</v>
      </c>
      <c r="D43" s="573"/>
      <c r="E43" s="574" t="s">
        <v>501</v>
      </c>
      <c r="F43" s="574"/>
      <c r="G43" s="574"/>
      <c r="H43" s="574"/>
      <c r="I43" s="257"/>
      <c r="J43" s="257"/>
      <c r="K43" s="257"/>
      <c r="L43" s="257"/>
      <c r="M43" s="257"/>
      <c r="N43" s="257"/>
      <c r="O43" s="257"/>
      <c r="P43" s="257"/>
      <c r="Q43" s="257"/>
      <c r="R43" s="257"/>
      <c r="S43" s="257"/>
      <c r="T43" s="257"/>
      <c r="U43" s="257"/>
      <c r="W43" s="227"/>
      <c r="X43" s="162"/>
      <c r="Y43" s="162"/>
      <c r="Z43" s="162"/>
      <c r="AA43" s="162"/>
      <c r="AB43" s="162"/>
      <c r="AC43" s="162"/>
      <c r="AD43" s="162"/>
      <c r="AE43" s="162"/>
      <c r="AF43" s="162"/>
      <c r="AG43" s="162"/>
      <c r="AH43" s="162"/>
      <c r="AI43" s="162"/>
      <c r="AJ43" s="258"/>
      <c r="AK43" s="162"/>
      <c r="AL43" s="227"/>
      <c r="AM43" s="227"/>
      <c r="AN43" s="161"/>
    </row>
    <row r="44" spans="1:43" ht="18" customHeight="1">
      <c r="A44" s="574" t="s">
        <v>427</v>
      </c>
      <c r="B44" s="574"/>
      <c r="C44" s="641" t="e">
        <f>ROUNDDOWN(IF(AL39&lt;=60,1,1+ROUNDUP((AL39-60)/40,0)),1)</f>
        <v>#DIV/0!</v>
      </c>
      <c r="D44" s="641"/>
      <c r="E44" s="641" t="e">
        <f>ROUNDDOWN(AL39/10,1)</f>
        <v>#DIV/0!</v>
      </c>
      <c r="F44" s="641"/>
      <c r="G44" s="641"/>
      <c r="H44" s="641"/>
      <c r="I44" s="257"/>
      <c r="J44" s="257"/>
      <c r="K44" s="257"/>
      <c r="L44" s="257"/>
      <c r="M44" s="257"/>
      <c r="N44" s="257"/>
      <c r="O44" s="257"/>
      <c r="P44" s="257"/>
      <c r="Q44" s="257"/>
      <c r="R44" s="257"/>
      <c r="S44" s="257"/>
      <c r="T44" s="257"/>
      <c r="U44" s="257"/>
      <c r="W44" s="227"/>
      <c r="X44" s="162"/>
      <c r="Y44" s="162"/>
      <c r="Z44" s="162"/>
      <c r="AA44" s="162"/>
      <c r="AB44" s="162"/>
      <c r="AC44" s="162"/>
      <c r="AD44" s="162"/>
      <c r="AE44" s="162"/>
      <c r="AF44" s="162"/>
      <c r="AG44" s="162"/>
      <c r="AH44" s="162"/>
      <c r="AI44" s="162"/>
      <c r="AJ44" s="258"/>
      <c r="AK44" s="162"/>
      <c r="AL44" s="227"/>
      <c r="AM44" s="227"/>
      <c r="AN44" s="161"/>
    </row>
    <row r="45" spans="1:43" ht="5.0999999999999996" customHeight="1">
      <c r="A45" s="250"/>
      <c r="B45" s="250"/>
      <c r="C45" s="250"/>
      <c r="D45" s="250"/>
      <c r="E45" s="250"/>
      <c r="F45" s="250"/>
      <c r="G45" s="250"/>
      <c r="H45" s="250"/>
      <c r="I45" s="250"/>
      <c r="J45" s="162"/>
      <c r="K45" s="162"/>
      <c r="L45" s="162"/>
      <c r="M45" s="258"/>
      <c r="N45" s="162"/>
      <c r="O45" s="162"/>
      <c r="P45" s="162"/>
      <c r="Q45" s="257"/>
      <c r="W45" s="227"/>
      <c r="X45" s="162"/>
      <c r="Y45" s="162"/>
      <c r="Z45" s="162"/>
      <c r="AA45" s="162"/>
      <c r="AB45" s="162"/>
      <c r="AC45" s="162"/>
      <c r="AD45" s="162"/>
      <c r="AE45" s="162"/>
      <c r="AF45" s="162"/>
      <c r="AG45" s="162"/>
      <c r="AH45" s="162"/>
      <c r="AI45" s="162"/>
      <c r="AJ45" s="258"/>
      <c r="AK45" s="162"/>
      <c r="AL45" s="227"/>
      <c r="AM45" s="227"/>
      <c r="AN45" s="161"/>
    </row>
    <row r="46" spans="1:43" ht="21" customHeight="1">
      <c r="A46" s="218" t="s">
        <v>443</v>
      </c>
      <c r="B46" s="221"/>
      <c r="C46" s="222"/>
      <c r="D46" s="222"/>
      <c r="E46" s="222"/>
      <c r="F46" s="222"/>
      <c r="G46" s="161"/>
      <c r="H46" s="161"/>
      <c r="I46" s="161"/>
      <c r="J46" s="161"/>
      <c r="K46" s="161"/>
      <c r="L46" s="161"/>
      <c r="M46" s="161"/>
      <c r="N46" s="161"/>
      <c r="O46" s="161"/>
      <c r="P46" s="161"/>
      <c r="Q46" s="161"/>
      <c r="R46" s="161"/>
      <c r="S46" s="161"/>
      <c r="T46" s="161"/>
      <c r="U46" s="161"/>
      <c r="V46" s="161"/>
      <c r="W46" s="161"/>
      <c r="X46" s="161"/>
      <c r="Y46" s="161"/>
      <c r="Z46" s="161"/>
      <c r="AA46" s="161"/>
      <c r="AB46" s="161"/>
      <c r="AC46" s="161"/>
      <c r="AD46" s="161"/>
      <c r="AE46" s="161"/>
      <c r="AF46" s="161"/>
      <c r="AG46" s="161"/>
      <c r="AH46" s="161"/>
      <c r="AI46" s="161"/>
      <c r="AJ46" s="161"/>
      <c r="AK46" s="161"/>
      <c r="AL46" s="222"/>
      <c r="AM46" s="222"/>
      <c r="AN46" s="161"/>
    </row>
    <row r="47" spans="1:43" ht="24.95" customHeight="1">
      <c r="A47" s="161"/>
      <c r="B47" s="227"/>
      <c r="C47" s="593" t="e">
        <f>IF(VLOOKUP($AK$1,#REF!,C52,FALSE)=0,"-",VLOOKUP($AK$1,#REF!,C52,FALSE))</f>
        <v>#REF!</v>
      </c>
      <c r="D47" s="594"/>
      <c r="E47" s="595" t="e">
        <f>IF(VLOOKUP($AK$1,#REF!,E52,FALSE)=0,"-",VLOOKUP($AK$1,#REF!,E52,FALSE))</f>
        <v>#REF!</v>
      </c>
      <c r="F47" s="595"/>
      <c r="G47" s="595"/>
      <c r="H47" s="595"/>
      <c r="I47" s="593" t="e">
        <f>IF(VLOOKUP($AK$1,#REF!,I52,FALSE)=0,"-",VLOOKUP($AK$1,#REF!,I52,FALSE))</f>
        <v>#REF!</v>
      </c>
      <c r="J47" s="594"/>
      <c r="K47" s="594"/>
      <c r="L47" s="594"/>
      <c r="M47" s="594"/>
      <c r="N47" s="596"/>
      <c r="O47" s="593" t="e">
        <f>IF(VLOOKUP($AK$1,#REF!,O52,FALSE)=0,"-",VLOOKUP($AK$1,#REF!,O52,FALSE))</f>
        <v>#REF!</v>
      </c>
      <c r="P47" s="594"/>
      <c r="Q47" s="594"/>
      <c r="R47" s="594"/>
      <c r="S47" s="594"/>
      <c r="T47" s="596"/>
      <c r="U47" s="593" t="e">
        <f>IF(VLOOKUP($AK$1,#REF!,U52,FALSE)=0,"-",VLOOKUP($AK$1,#REF!,U52,FALSE))</f>
        <v>#REF!</v>
      </c>
      <c r="V47" s="594"/>
      <c r="W47" s="594"/>
      <c r="X47" s="594"/>
      <c r="Y47" s="594"/>
      <c r="Z47" s="596"/>
      <c r="AA47" s="593" t="e">
        <f>IF(VLOOKUP($AK$1,#REF!,AA52,FALSE)=0,"-",VLOOKUP($AK$1,#REF!,AA52,FALSE))</f>
        <v>#REF!</v>
      </c>
      <c r="AB47" s="594"/>
      <c r="AC47" s="594"/>
      <c r="AD47" s="594"/>
      <c r="AE47" s="594"/>
      <c r="AF47" s="596"/>
      <c r="AG47" s="595" t="e">
        <f>IF(VLOOKUP($AK$1,#REF!,AG52,FALSE)=0,"-",VLOOKUP($AK$1,#REF!,AG52,FALSE))</f>
        <v>#REF!</v>
      </c>
      <c r="AH47" s="595"/>
      <c r="AI47" s="595"/>
      <c r="AJ47" s="595"/>
      <c r="AK47" s="595"/>
      <c r="AL47" s="595" t="e">
        <f>IF(VLOOKUP($AK$1,#REF!,AL52,FALSE)=0,"-",VLOOKUP($AK$1,#REF!,AL52,FALSE))</f>
        <v>#REF!</v>
      </c>
      <c r="AM47" s="595"/>
      <c r="AN47" s="161"/>
    </row>
    <row r="48" spans="1:43" ht="18" customHeight="1">
      <c r="A48" s="161"/>
      <c r="B48" s="227"/>
      <c r="C48" s="272" t="s">
        <v>445</v>
      </c>
      <c r="D48" s="272" t="s">
        <v>447</v>
      </c>
      <c r="E48" s="273" t="s">
        <v>445</v>
      </c>
      <c r="F48" s="598" t="s">
        <v>447</v>
      </c>
      <c r="G48" s="598"/>
      <c r="H48" s="598"/>
      <c r="I48" s="590" t="s">
        <v>445</v>
      </c>
      <c r="J48" s="591"/>
      <c r="K48" s="592"/>
      <c r="L48" s="590" t="s">
        <v>447</v>
      </c>
      <c r="M48" s="591"/>
      <c r="N48" s="592"/>
      <c r="O48" s="590" t="s">
        <v>445</v>
      </c>
      <c r="P48" s="591"/>
      <c r="Q48" s="592"/>
      <c r="R48" s="590" t="s">
        <v>447</v>
      </c>
      <c r="S48" s="591"/>
      <c r="T48" s="592"/>
      <c r="U48" s="590" t="s">
        <v>445</v>
      </c>
      <c r="V48" s="591"/>
      <c r="W48" s="592"/>
      <c r="X48" s="590" t="s">
        <v>447</v>
      </c>
      <c r="Y48" s="591"/>
      <c r="Z48" s="592"/>
      <c r="AA48" s="590" t="s">
        <v>445</v>
      </c>
      <c r="AB48" s="591"/>
      <c r="AC48" s="592"/>
      <c r="AD48" s="590" t="s">
        <v>447</v>
      </c>
      <c r="AE48" s="591"/>
      <c r="AF48" s="592"/>
      <c r="AG48" s="590" t="s">
        <v>445</v>
      </c>
      <c r="AH48" s="591"/>
      <c r="AI48" s="592"/>
      <c r="AJ48" s="590" t="s">
        <v>447</v>
      </c>
      <c r="AK48" s="592"/>
      <c r="AL48" s="273" t="s">
        <v>444</v>
      </c>
      <c r="AM48" s="273" t="s">
        <v>446</v>
      </c>
      <c r="AN48" s="161"/>
    </row>
    <row r="49" spans="1:40" ht="18" customHeight="1">
      <c r="A49" s="161"/>
      <c r="B49" s="229" t="s">
        <v>448</v>
      </c>
      <c r="C49" s="273">
        <f>COUNTIFS($B$11:$B$30,C$47,$C$11:$C$30,"A",$E$11:$E$30,"*")</f>
        <v>0</v>
      </c>
      <c r="D49" s="273">
        <f>COUNTIFS($B$11:$B$30,C$47,$C$11:$C$30,"B",$E$11:$E$30,"*")</f>
        <v>0</v>
      </c>
      <c r="E49" s="273">
        <f>COUNTIFS($B$11:$B$30,E$47,$C$11:$C$30,"A",$E$11:$E$30,"*")</f>
        <v>0</v>
      </c>
      <c r="F49" s="590">
        <f>COUNTIFS($B$11:$B$30,E$47,$C$11:$C$30,"B",$E$11:$E$30,"*")</f>
        <v>0</v>
      </c>
      <c r="G49" s="591"/>
      <c r="H49" s="592"/>
      <c r="I49" s="590">
        <f>COUNTIFS($B$11:$B$30,I$47,$C$11:$C$30,"A",$E$11:$E$30,"*")</f>
        <v>0</v>
      </c>
      <c r="J49" s="591"/>
      <c r="K49" s="592"/>
      <c r="L49" s="590">
        <f>COUNTIFS($B$11:$B$30,I$47,$C$11:$C$30,"B",$E$11:$E$30,"*")</f>
        <v>0</v>
      </c>
      <c r="M49" s="591"/>
      <c r="N49" s="592"/>
      <c r="O49" s="590">
        <f>COUNTIFS($B$11:$B$30,O$47,$C$11:$C$30,"A",$E$11:$E$30,"*")</f>
        <v>0</v>
      </c>
      <c r="P49" s="591"/>
      <c r="Q49" s="592"/>
      <c r="R49" s="590">
        <f>COUNTIFS($B$11:$B$30,O$47,$C$11:$C$30,"B",$E$11:$E$30,"*")</f>
        <v>0</v>
      </c>
      <c r="S49" s="591"/>
      <c r="T49" s="592"/>
      <c r="U49" s="590">
        <f>COUNTIFS($B$11:$B$30,U$47,$C$11:$C$30,"A",$E$11:$E$30,"*")</f>
        <v>0</v>
      </c>
      <c r="V49" s="591"/>
      <c r="W49" s="592"/>
      <c r="X49" s="590">
        <f>COUNTIFS($B$11:$B$30,U$47,$C$11:$C$30,"B",$E$11:$E$30,"*")</f>
        <v>0</v>
      </c>
      <c r="Y49" s="591"/>
      <c r="Z49" s="592"/>
      <c r="AA49" s="590">
        <f>COUNTIFS($B$11:$B$30,AA$47,$C$11:$C$30,"A",$E$11:$E$30,"*")</f>
        <v>0</v>
      </c>
      <c r="AB49" s="591"/>
      <c r="AC49" s="592"/>
      <c r="AD49" s="590">
        <f>COUNTIFS($B$11:$B$30,AA$47,$C$11:$C$30,"B",$E$11:$E$30,"*")</f>
        <v>0</v>
      </c>
      <c r="AE49" s="591"/>
      <c r="AF49" s="592"/>
      <c r="AG49" s="590">
        <f>COUNTIFS($B$11:$B$30,AG$47,$C$11:$C$30,"A",$E$11:$E$30,"*")</f>
        <v>0</v>
      </c>
      <c r="AH49" s="591"/>
      <c r="AI49" s="592"/>
      <c r="AJ49" s="590">
        <f>COUNTIFS($B$11:$B$30,AG$47,$C$11:$C$30,"B",$E$11:$E$30,"*")</f>
        <v>0</v>
      </c>
      <c r="AK49" s="592"/>
      <c r="AL49" s="273">
        <f>COUNTIFS($B$11:$B$30,AL$47,$C$11:$C$30,"A",$E$11:$E$30,"*")</f>
        <v>0</v>
      </c>
      <c r="AM49" s="273">
        <f>COUNTIFS($B$11:$B$30,AL$47,$C$11:$C$30,"B",$E$11:$E$30,"*")</f>
        <v>0</v>
      </c>
      <c r="AN49" s="161"/>
    </row>
    <row r="50" spans="1:40" ht="18" customHeight="1">
      <c r="A50" s="161"/>
      <c r="B50" s="230" t="s">
        <v>449</v>
      </c>
      <c r="C50" s="273">
        <f>COUNTIFS($B$11:$B$30,C$47,$C$11:$C$30,"C",$E$11:$E$30,"*")</f>
        <v>0</v>
      </c>
      <c r="D50" s="273">
        <f>COUNTIFS($B$11:$B$30,C$47,$C$11:$C$30,"D",$E$11:$E$30,"*")</f>
        <v>0</v>
      </c>
      <c r="E50" s="273">
        <f>COUNTIFS($B$11:$B$30,E$47,$C$11:$C$30,"C",$E$11:$E$30,"*")</f>
        <v>0</v>
      </c>
      <c r="F50" s="590">
        <f>COUNTIFS($B$11:$B$30,E$47,$C$11:$C$30,"D",$E$11:$E$30,"*")</f>
        <v>0</v>
      </c>
      <c r="G50" s="591"/>
      <c r="H50" s="592"/>
      <c r="I50" s="590">
        <f>COUNTIFS($B$11:$B$30,I$47,$C$11:$C$30,"C",$E$11:$E$30,"*")</f>
        <v>0</v>
      </c>
      <c r="J50" s="591"/>
      <c r="K50" s="592"/>
      <c r="L50" s="590">
        <f>COUNTIFS($B$11:$B$30,I$47,$C$11:$C$30,"D",$E$11:$E$30,"*")</f>
        <v>0</v>
      </c>
      <c r="M50" s="591"/>
      <c r="N50" s="592"/>
      <c r="O50" s="590">
        <f>COUNTIFS($B$11:$B$30,O$47,$C$11:$C$30,"C",$E$11:$E$30,"*")</f>
        <v>0</v>
      </c>
      <c r="P50" s="591"/>
      <c r="Q50" s="592"/>
      <c r="R50" s="590">
        <f>COUNTIFS($B$11:$B$30,O$47,$C$11:$C$30,"D",$E$11:$E$30,"*")</f>
        <v>0</v>
      </c>
      <c r="S50" s="591"/>
      <c r="T50" s="592"/>
      <c r="U50" s="590">
        <f>COUNTIFS($B$11:$B$30,U$47,$C$11:$C$30,"C",$E$11:$E$30,"*")</f>
        <v>0</v>
      </c>
      <c r="V50" s="591"/>
      <c r="W50" s="592"/>
      <c r="X50" s="590">
        <f>COUNTIFS($B$11:$B$30,U$47,$C$11:$C$30,"D",$E$11:$E$30,"*")</f>
        <v>0</v>
      </c>
      <c r="Y50" s="591"/>
      <c r="Z50" s="592"/>
      <c r="AA50" s="590">
        <f>COUNTIFS($B$11:$B$30,AA$47,$C$11:$C$30,"C",$E$11:$E$30,"*")</f>
        <v>0</v>
      </c>
      <c r="AB50" s="591"/>
      <c r="AC50" s="592"/>
      <c r="AD50" s="590">
        <f>COUNTIFS($B$11:$B$30,AA$47,$C$11:$C$30,"D",$E$11:$E$30,"*")</f>
        <v>0</v>
      </c>
      <c r="AE50" s="591"/>
      <c r="AF50" s="592"/>
      <c r="AG50" s="590">
        <f>COUNTIFS($B$11:$B$30,AG$47,$C$11:$C$30,"C",$E$11:$E$30,"*")</f>
        <v>0</v>
      </c>
      <c r="AH50" s="591"/>
      <c r="AI50" s="592"/>
      <c r="AJ50" s="590">
        <f>COUNTIFS($B$11:$B$30,AG$47,$C$11:$C$30,"D",$E$11:$E$30,"*")</f>
        <v>0</v>
      </c>
      <c r="AK50" s="592"/>
      <c r="AL50" s="273">
        <f>COUNTIFS($B$11:$B$30,AL$47,$C$11:$C$30,"C",$E$11:$E$30,"*")</f>
        <v>0</v>
      </c>
      <c r="AM50" s="273">
        <f>COUNTIFS($B$11:$B$30,AL$47,$C$11:$C$30,"D",$E$11:$E$30,"*")</f>
        <v>0</v>
      </c>
      <c r="AN50" s="161"/>
    </row>
    <row r="51" spans="1:40" ht="24.95" customHeight="1">
      <c r="A51" s="161"/>
      <c r="B51" s="230" t="s">
        <v>450</v>
      </c>
      <c r="C51" s="593" t="str">
        <f>IF($AK$3="４週",SUMIFS($AK$11:$AK$30,$B$11:$B$30,C47)/4/$AH$5,IF($AK$3="歴月",SUMIFS($AK$11:$AK$30,$B$11:$B$30,C47)/$AL$5,"記載する期間を選択してください"))</f>
        <v>記載する期間を選択してください</v>
      </c>
      <c r="D51" s="596"/>
      <c r="E51" s="593" t="str">
        <f>IF($AK$3="４週",SUMIFS($AK$11:$AK$30,$B$11:$B$30,E47)/4/$AH$5,IF($AK$3="歴月",SUMIFS($AK$11:$AK$30,$B$11:$B$30,E47)/$AL$5,"記載する期間を選択してください"))</f>
        <v>記載する期間を選択してください</v>
      </c>
      <c r="F51" s="594"/>
      <c r="G51" s="594"/>
      <c r="H51" s="596"/>
      <c r="I51" s="593" t="str">
        <f>IF($AK$3="４週",SUMIFS($AK$11:$AK$30,$B$11:$B$30,I47)/4/$AH$5,IF($AK$3="歴月",SUMIFS($AK$11:$AK$30,$B$11:$B$30,I47)/$AL$5,"記載する期間を選択してください"))</f>
        <v>記載する期間を選択してください</v>
      </c>
      <c r="J51" s="594"/>
      <c r="K51" s="594"/>
      <c r="L51" s="594"/>
      <c r="M51" s="594"/>
      <c r="N51" s="596"/>
      <c r="O51" s="593" t="str">
        <f>IF($AK$3="４週",SUMIFS($AK$11:$AK$30,$B$11:$B$30,O47)/4/$AH$5,IF($AK$3="歴月",SUMIFS($AK$11:$AK$30,$B$11:$B$30,O47)/$AL$5,"記載する期間を選択してください"))</f>
        <v>記載する期間を選択してください</v>
      </c>
      <c r="P51" s="594"/>
      <c r="Q51" s="594"/>
      <c r="R51" s="594"/>
      <c r="S51" s="594"/>
      <c r="T51" s="596"/>
      <c r="U51" s="593" t="str">
        <f>IF($AK$3="４週",SUMIFS($AK$11:$AK$30,$B$11:$B$30,U47)/4/$AH$5,IF($AK$3="歴月",SUMIFS($AK$11:$AK$30,$B$11:$B$30,U47)/$AL$5,"記載する期間を選択してください"))</f>
        <v>記載する期間を選択してください</v>
      </c>
      <c r="V51" s="594"/>
      <c r="W51" s="594"/>
      <c r="X51" s="594"/>
      <c r="Y51" s="594"/>
      <c r="Z51" s="596"/>
      <c r="AA51" s="593" t="str">
        <f>IF($AK$3="４週",SUMIFS($AK$11:$AK$30,$B$11:$B$30,AA47)/4/$AH$5,IF($AK$3="歴月",SUMIFS($AK$11:$AK$30,$B$11:$B$30,AA47)/$AL$5,"記載する期間を選択してください"))</f>
        <v>記載する期間を選択してください</v>
      </c>
      <c r="AB51" s="594"/>
      <c r="AC51" s="594"/>
      <c r="AD51" s="594"/>
      <c r="AE51" s="594"/>
      <c r="AF51" s="596"/>
      <c r="AG51" s="593" t="str">
        <f>IF($AK$3="４週",SUMIFS($AK$11:$AK$30,$B$11:$B$30,AG47)/4/$AH$5,IF($AK$3="歴月",SUMIFS($AK$11:$AK$30,$B$11:$B$30,AG47)/$AL$5,"記載する期間を選択してください"))</f>
        <v>記載する期間を選択してください</v>
      </c>
      <c r="AH51" s="594"/>
      <c r="AI51" s="594"/>
      <c r="AJ51" s="594"/>
      <c r="AK51" s="596"/>
      <c r="AL51" s="593" t="str">
        <f>IF($AK$3="４週",SUMIFS($AK$11:$AK$30,$B$11:$B$30,AL47)/4/$AH$5,IF($AK$3="歴月",SUMIFS($AK$11:$AK$30,$B$11:$B$30,AL47)/$AL$5,"記載する期間を選択してください"))</f>
        <v>記載する期間を選択してください</v>
      </c>
      <c r="AM51" s="596"/>
      <c r="AN51" s="161"/>
    </row>
    <row r="52" spans="1:40" ht="5.0999999999999996" customHeight="1">
      <c r="A52" s="161"/>
      <c r="B52" s="221"/>
      <c r="C52" s="247">
        <v>2</v>
      </c>
      <c r="D52" s="247"/>
      <c r="E52" s="247">
        <v>3</v>
      </c>
      <c r="F52" s="247"/>
      <c r="G52" s="247"/>
      <c r="H52" s="247"/>
      <c r="I52" s="247">
        <v>4</v>
      </c>
      <c r="J52" s="247"/>
      <c r="K52" s="247"/>
      <c r="L52" s="247"/>
      <c r="M52" s="247"/>
      <c r="N52" s="247"/>
      <c r="O52" s="247">
        <v>5</v>
      </c>
      <c r="P52" s="247"/>
      <c r="Q52" s="247"/>
      <c r="R52" s="247"/>
      <c r="S52" s="247"/>
      <c r="T52" s="247"/>
      <c r="U52" s="247">
        <v>6</v>
      </c>
      <c r="V52" s="247"/>
      <c r="W52" s="247"/>
      <c r="X52" s="247"/>
      <c r="Y52" s="247"/>
      <c r="Z52" s="247"/>
      <c r="AA52" s="247">
        <v>7</v>
      </c>
      <c r="AB52" s="247"/>
      <c r="AC52" s="247"/>
      <c r="AD52" s="247"/>
      <c r="AE52" s="247"/>
      <c r="AF52" s="247"/>
      <c r="AG52" s="247">
        <v>8</v>
      </c>
      <c r="AH52" s="247"/>
      <c r="AI52" s="247"/>
      <c r="AJ52" s="247"/>
      <c r="AK52" s="247"/>
      <c r="AL52" s="247">
        <v>9</v>
      </c>
      <c r="AM52" s="276"/>
      <c r="AN52" s="161"/>
    </row>
    <row r="53" spans="1:40" ht="15" customHeight="1">
      <c r="A53" s="162" t="s">
        <v>374</v>
      </c>
      <c r="B53" s="244"/>
      <c r="C53" s="245"/>
      <c r="D53" s="245"/>
      <c r="E53" s="245"/>
      <c r="F53" s="246"/>
      <c r="G53" s="245"/>
      <c r="H53" s="247"/>
      <c r="I53" s="247"/>
      <c r="J53" s="247"/>
      <c r="K53" s="247"/>
      <c r="L53" s="247"/>
      <c r="M53" s="247"/>
      <c r="N53" s="247"/>
      <c r="O53" s="247"/>
      <c r="P53" s="247"/>
      <c r="Q53" s="247"/>
      <c r="R53" s="247">
        <v>6</v>
      </c>
      <c r="S53" s="247"/>
      <c r="T53" s="247"/>
      <c r="U53" s="247"/>
      <c r="V53" s="247"/>
      <c r="W53" s="247"/>
      <c r="X53" s="247">
        <v>7</v>
      </c>
      <c r="Y53" s="247"/>
      <c r="Z53" s="247"/>
      <c r="AA53" s="247"/>
      <c r="AB53" s="247"/>
      <c r="AC53" s="247"/>
      <c r="AD53" s="247">
        <v>8</v>
      </c>
      <c r="AE53" s="247"/>
      <c r="AF53" s="247"/>
      <c r="AG53" s="248"/>
      <c r="AH53" s="248"/>
      <c r="AI53" s="248"/>
      <c r="AJ53" s="248">
        <v>9</v>
      </c>
      <c r="AK53" s="249"/>
      <c r="AL53" s="249"/>
      <c r="AM53" s="161"/>
    </row>
    <row r="54" spans="1:40" s="162" customFormat="1" ht="15" customHeight="1">
      <c r="A54" s="162" t="s">
        <v>375</v>
      </c>
      <c r="B54" s="250"/>
      <c r="C54" s="250"/>
      <c r="D54" s="250"/>
      <c r="E54" s="250"/>
      <c r="F54" s="250"/>
      <c r="G54" s="250"/>
      <c r="H54" s="218"/>
      <c r="I54" s="218"/>
      <c r="J54" s="218"/>
      <c r="K54" s="218"/>
      <c r="L54" s="218"/>
      <c r="M54" s="218"/>
      <c r="N54" s="218"/>
      <c r="O54" s="218"/>
      <c r="P54" s="218"/>
      <c r="Q54" s="218"/>
      <c r="R54" s="218"/>
      <c r="S54" s="218"/>
      <c r="T54" s="218"/>
      <c r="U54" s="218"/>
      <c r="V54" s="218"/>
      <c r="W54" s="218"/>
      <c r="X54" s="218"/>
      <c r="Y54" s="218"/>
      <c r="Z54" s="218"/>
      <c r="AA54" s="218"/>
      <c r="AB54" s="218"/>
      <c r="AC54" s="218"/>
      <c r="AD54" s="218"/>
      <c r="AE54" s="218"/>
      <c r="AF54" s="218"/>
      <c r="AG54" s="218"/>
      <c r="AH54" s="218"/>
      <c r="AI54" s="218"/>
      <c r="AJ54" s="218"/>
      <c r="AK54" s="218"/>
      <c r="AL54" s="218"/>
      <c r="AM54" s="218"/>
    </row>
    <row r="55" spans="1:40" s="162" customFormat="1" ht="15" customHeight="1">
      <c r="A55" s="162" t="s">
        <v>376</v>
      </c>
      <c r="B55" s="250"/>
      <c r="C55" s="250"/>
      <c r="D55" s="250"/>
      <c r="E55" s="250"/>
      <c r="F55" s="250"/>
      <c r="G55" s="250"/>
      <c r="H55" s="218"/>
      <c r="I55" s="218"/>
      <c r="J55" s="218"/>
      <c r="K55" s="218"/>
      <c r="L55" s="218"/>
      <c r="M55" s="218"/>
      <c r="N55" s="218"/>
      <c r="O55" s="218"/>
      <c r="P55" s="218"/>
      <c r="Q55" s="218"/>
      <c r="R55" s="218"/>
      <c r="S55" s="218"/>
      <c r="T55" s="218"/>
      <c r="U55" s="218"/>
      <c r="V55" s="218"/>
      <c r="W55" s="218"/>
      <c r="X55" s="218"/>
      <c r="Y55" s="218"/>
      <c r="Z55" s="218"/>
      <c r="AA55" s="218"/>
      <c r="AB55" s="218"/>
      <c r="AC55" s="218"/>
      <c r="AD55" s="218"/>
      <c r="AE55" s="218"/>
      <c r="AF55" s="218"/>
      <c r="AG55" s="218"/>
      <c r="AH55" s="218"/>
      <c r="AI55" s="218"/>
      <c r="AJ55" s="218"/>
      <c r="AK55" s="218"/>
      <c r="AL55" s="218"/>
      <c r="AM55" s="218"/>
    </row>
    <row r="56" spans="1:40" s="162" customFormat="1" ht="15" customHeight="1">
      <c r="A56" s="162" t="s">
        <v>377</v>
      </c>
      <c r="B56" s="250"/>
      <c r="C56" s="250"/>
      <c r="D56" s="250"/>
      <c r="E56" s="250"/>
      <c r="F56" s="250"/>
      <c r="G56" s="250"/>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row>
    <row r="57" spans="1:40" s="162" customFormat="1" ht="15" customHeight="1">
      <c r="A57" s="162" t="s">
        <v>378</v>
      </c>
      <c r="B57" s="250"/>
      <c r="C57" s="250"/>
      <c r="D57" s="250"/>
      <c r="E57" s="250"/>
      <c r="F57" s="250"/>
      <c r="G57" s="250"/>
      <c r="H57" s="218"/>
      <c r="I57" s="218"/>
      <c r="J57" s="218"/>
      <c r="K57" s="218"/>
      <c r="L57" s="218"/>
      <c r="M57" s="218"/>
      <c r="N57" s="218"/>
      <c r="O57" s="218"/>
      <c r="P57" s="218"/>
      <c r="Q57" s="218"/>
      <c r="R57" s="218"/>
      <c r="S57" s="218"/>
      <c r="T57" s="218"/>
      <c r="U57" s="218"/>
      <c r="V57" s="218"/>
      <c r="W57" s="218"/>
      <c r="X57" s="218"/>
      <c r="Y57" s="218"/>
      <c r="Z57" s="218"/>
      <c r="AA57" s="218"/>
      <c r="AB57" s="218"/>
      <c r="AC57" s="218"/>
      <c r="AD57" s="218"/>
      <c r="AE57" s="218"/>
      <c r="AF57" s="218"/>
      <c r="AG57" s="218"/>
      <c r="AH57" s="218"/>
      <c r="AI57" s="218"/>
      <c r="AJ57" s="218"/>
      <c r="AK57" s="218"/>
      <c r="AL57" s="218"/>
      <c r="AM57" s="218"/>
    </row>
    <row r="58" spans="1:40" ht="15" customHeight="1">
      <c r="A58" s="162" t="s">
        <v>379</v>
      </c>
      <c r="B58" s="163"/>
      <c r="C58" s="162"/>
      <c r="D58" s="162"/>
      <c r="E58" s="162"/>
      <c r="F58" s="162"/>
      <c r="G58" s="162"/>
    </row>
    <row r="59" spans="1:40" ht="15" customHeight="1">
      <c r="A59" s="162" t="s">
        <v>380</v>
      </c>
      <c r="B59" s="163"/>
      <c r="C59" s="162"/>
      <c r="D59" s="162"/>
      <c r="E59" s="162"/>
      <c r="F59" s="162"/>
      <c r="G59" s="162"/>
    </row>
    <row r="60" spans="1:40" ht="15" customHeight="1">
      <c r="A60" s="162"/>
      <c r="B60" s="229" t="s">
        <v>381</v>
      </c>
      <c r="C60" s="573" t="s">
        <v>382</v>
      </c>
      <c r="D60" s="573"/>
      <c r="E60" s="573"/>
      <c r="F60" s="162"/>
      <c r="G60" s="162"/>
    </row>
    <row r="61" spans="1:40" ht="15" customHeight="1">
      <c r="A61" s="162"/>
      <c r="B61" s="251" t="s">
        <v>383</v>
      </c>
      <c r="C61" s="567" t="s">
        <v>384</v>
      </c>
      <c r="D61" s="567"/>
      <c r="E61" s="567"/>
      <c r="F61" s="162"/>
      <c r="G61" s="162"/>
    </row>
    <row r="62" spans="1:40" ht="15" customHeight="1">
      <c r="A62" s="162"/>
      <c r="B62" s="251" t="s">
        <v>385</v>
      </c>
      <c r="C62" s="567" t="s">
        <v>386</v>
      </c>
      <c r="D62" s="567"/>
      <c r="E62" s="567"/>
      <c r="F62" s="162"/>
      <c r="G62" s="162"/>
    </row>
    <row r="63" spans="1:40" ht="15" customHeight="1">
      <c r="A63" s="162"/>
      <c r="B63" s="251" t="s">
        <v>387</v>
      </c>
      <c r="C63" s="567" t="s">
        <v>388</v>
      </c>
      <c r="D63" s="567"/>
      <c r="E63" s="567"/>
      <c r="F63" s="162"/>
      <c r="G63" s="162"/>
    </row>
    <row r="64" spans="1:40" ht="15" customHeight="1">
      <c r="A64" s="162"/>
      <c r="B64" s="251" t="s">
        <v>389</v>
      </c>
      <c r="C64" s="567" t="s">
        <v>390</v>
      </c>
      <c r="D64" s="567"/>
      <c r="E64" s="567"/>
      <c r="F64" s="162"/>
      <c r="G64" s="162"/>
    </row>
    <row r="65" spans="1:7" ht="15" customHeight="1">
      <c r="A65" s="162"/>
      <c r="B65" s="162" t="s">
        <v>391</v>
      </c>
      <c r="C65" s="162"/>
      <c r="D65" s="162"/>
      <c r="E65" s="162"/>
      <c r="F65" s="162"/>
      <c r="G65" s="162"/>
    </row>
    <row r="66" spans="1:7" ht="15" customHeight="1">
      <c r="A66" s="162"/>
      <c r="B66" s="162" t="s">
        <v>392</v>
      </c>
      <c r="C66" s="162"/>
      <c r="D66" s="162"/>
      <c r="E66" s="162"/>
      <c r="F66" s="162"/>
      <c r="G66" s="162"/>
    </row>
    <row r="67" spans="1:7" ht="15" customHeight="1">
      <c r="A67" s="162"/>
      <c r="B67" s="162" t="s">
        <v>393</v>
      </c>
      <c r="C67" s="162"/>
      <c r="D67" s="162"/>
      <c r="E67" s="162"/>
      <c r="F67" s="162"/>
      <c r="G67" s="162"/>
    </row>
    <row r="68" spans="1:7" ht="15" customHeight="1">
      <c r="A68" s="162" t="s">
        <v>394</v>
      </c>
      <c r="B68" s="163"/>
      <c r="C68" s="162"/>
      <c r="D68" s="162"/>
      <c r="E68" s="162"/>
      <c r="F68" s="162"/>
      <c r="G68" s="162"/>
    </row>
    <row r="69" spans="1:7" ht="15" customHeight="1">
      <c r="A69" s="162" t="s">
        <v>495</v>
      </c>
      <c r="B69" s="163"/>
      <c r="C69" s="162"/>
      <c r="D69" s="162"/>
      <c r="E69" s="162"/>
      <c r="F69" s="162"/>
      <c r="G69" s="162"/>
    </row>
    <row r="70" spans="1:7" ht="15" customHeight="1">
      <c r="A70" s="162" t="s">
        <v>396</v>
      </c>
      <c r="B70" s="163"/>
      <c r="C70" s="162"/>
      <c r="D70" s="162"/>
      <c r="E70" s="162"/>
      <c r="F70" s="162"/>
      <c r="G70" s="162"/>
    </row>
    <row r="71" spans="1:7" ht="15" customHeight="1">
      <c r="A71" s="162" t="s">
        <v>397</v>
      </c>
      <c r="B71" s="163"/>
      <c r="C71" s="162"/>
      <c r="D71" s="162"/>
      <c r="E71" s="162"/>
      <c r="F71" s="162"/>
      <c r="G71" s="162"/>
    </row>
    <row r="72" spans="1:7" ht="15" customHeight="1">
      <c r="A72" s="162" t="s">
        <v>398</v>
      </c>
      <c r="B72" s="163"/>
      <c r="C72" s="162"/>
      <c r="D72" s="162"/>
      <c r="E72" s="162"/>
      <c r="F72" s="162"/>
      <c r="G72" s="162"/>
    </row>
    <row r="73" spans="1:7" ht="15" customHeight="1">
      <c r="A73" s="162" t="s">
        <v>399</v>
      </c>
      <c r="B73" s="163"/>
      <c r="C73" s="162"/>
      <c r="D73" s="162"/>
      <c r="E73" s="162"/>
      <c r="F73" s="162"/>
      <c r="G73" s="162"/>
    </row>
    <row r="74" spans="1:7" ht="15" customHeight="1">
      <c r="A74" s="162"/>
      <c r="B74" s="162" t="s">
        <v>400</v>
      </c>
      <c r="C74" s="162"/>
      <c r="D74" s="162"/>
      <c r="E74" s="162"/>
      <c r="F74" s="162"/>
      <c r="G74" s="162"/>
    </row>
    <row r="75" spans="1:7" ht="15" customHeight="1">
      <c r="A75" s="162"/>
      <c r="B75" s="162" t="s">
        <v>401</v>
      </c>
      <c r="C75" s="162"/>
      <c r="D75" s="162"/>
      <c r="E75" s="162"/>
      <c r="F75" s="162"/>
      <c r="G75" s="162"/>
    </row>
    <row r="76" spans="1:7" ht="15" customHeight="1">
      <c r="A76" s="162" t="s">
        <v>402</v>
      </c>
      <c r="B76" s="163"/>
      <c r="C76" s="162"/>
      <c r="D76" s="162"/>
      <c r="E76" s="162"/>
      <c r="F76" s="162"/>
      <c r="G76" s="162"/>
    </row>
    <row r="77" spans="1:7" ht="15" customHeight="1">
      <c r="A77" s="162" t="s">
        <v>403</v>
      </c>
      <c r="B77" s="163"/>
      <c r="C77" s="162"/>
      <c r="D77" s="162"/>
      <c r="E77" s="162"/>
      <c r="F77" s="162"/>
      <c r="G77" s="162"/>
    </row>
    <row r="78" spans="1:7" ht="15" customHeight="1">
      <c r="A78" s="162" t="s">
        <v>404</v>
      </c>
      <c r="B78" s="163"/>
      <c r="C78" s="162"/>
      <c r="D78" s="162"/>
      <c r="E78" s="162"/>
      <c r="F78" s="162"/>
      <c r="G78" s="162"/>
    </row>
    <row r="79" spans="1:7" ht="15" customHeight="1">
      <c r="A79" s="162" t="s">
        <v>405</v>
      </c>
      <c r="B79" s="163"/>
      <c r="C79" s="162"/>
      <c r="D79" s="162"/>
      <c r="E79" s="162"/>
      <c r="F79" s="162"/>
      <c r="G79" s="162"/>
    </row>
    <row r="80" spans="1:7" ht="15" customHeight="1">
      <c r="A80" s="162" t="s">
        <v>406</v>
      </c>
      <c r="B80" s="163"/>
      <c r="C80" s="162"/>
      <c r="D80" s="162"/>
      <c r="E80" s="162"/>
      <c r="F80" s="162"/>
      <c r="G80" s="162"/>
    </row>
    <row r="81" spans="1:7" ht="15" customHeight="1">
      <c r="A81" s="162" t="s">
        <v>407</v>
      </c>
      <c r="B81" s="163"/>
      <c r="C81" s="162"/>
      <c r="D81" s="162"/>
      <c r="E81" s="162"/>
      <c r="F81" s="162"/>
      <c r="G81" s="162"/>
    </row>
    <row r="82" spans="1:7" ht="15" customHeight="1">
      <c r="A82" s="162" t="s">
        <v>408</v>
      </c>
      <c r="B82" s="163"/>
      <c r="C82" s="162"/>
      <c r="D82" s="162"/>
      <c r="E82" s="162"/>
      <c r="F82" s="162"/>
      <c r="G82" s="162"/>
    </row>
    <row r="83" spans="1:7" ht="15" customHeight="1">
      <c r="A83" s="162" t="s">
        <v>409</v>
      </c>
      <c r="B83" s="163"/>
      <c r="C83" s="162"/>
      <c r="D83" s="162"/>
      <c r="E83" s="162"/>
      <c r="F83" s="162"/>
      <c r="G83" s="162"/>
    </row>
  </sheetData>
  <mergeCells count="14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8:AK38"/>
    <mergeCell ref="A38:C38"/>
    <mergeCell ref="F38:H38"/>
    <mergeCell ref="I38:K38"/>
    <mergeCell ref="L38:N38"/>
    <mergeCell ref="O38:Q38"/>
    <mergeCell ref="R38:T38"/>
    <mergeCell ref="AM28:AN28"/>
    <mergeCell ref="AM29:AN29"/>
    <mergeCell ref="AM30:AN30"/>
    <mergeCell ref="A31:E31"/>
    <mergeCell ref="AM31:AN32"/>
    <mergeCell ref="A32:E32"/>
    <mergeCell ref="I39:K39"/>
    <mergeCell ref="L39:N39"/>
    <mergeCell ref="O39:Q39"/>
    <mergeCell ref="R39:T39"/>
    <mergeCell ref="U38:W38"/>
    <mergeCell ref="X38:Z38"/>
    <mergeCell ref="AA38:AC38"/>
    <mergeCell ref="AD38:AF38"/>
    <mergeCell ref="AG38:AI38"/>
    <mergeCell ref="AD40:AF40"/>
    <mergeCell ref="AG40:AI40"/>
    <mergeCell ref="AJ40:AK40"/>
    <mergeCell ref="A43:B43"/>
    <mergeCell ref="C43:D43"/>
    <mergeCell ref="E43:H43"/>
    <mergeCell ref="AL39:AL40"/>
    <mergeCell ref="A40:C40"/>
    <mergeCell ref="F40:H40"/>
    <mergeCell ref="I40:K40"/>
    <mergeCell ref="L40:N40"/>
    <mergeCell ref="O40:Q40"/>
    <mergeCell ref="R40:T40"/>
    <mergeCell ref="U40:W40"/>
    <mergeCell ref="X40:Z40"/>
    <mergeCell ref="AA40:AC40"/>
    <mergeCell ref="U39:W39"/>
    <mergeCell ref="X39:Z39"/>
    <mergeCell ref="AA39:AC39"/>
    <mergeCell ref="AD39:AF39"/>
    <mergeCell ref="AG39:AI39"/>
    <mergeCell ref="AJ39:AK39"/>
    <mergeCell ref="A39:C39"/>
    <mergeCell ref="F39:H39"/>
    <mergeCell ref="AL47:AM47"/>
    <mergeCell ref="F48:H48"/>
    <mergeCell ref="I48:K48"/>
    <mergeCell ref="L48:N48"/>
    <mergeCell ref="O48:Q48"/>
    <mergeCell ref="R48:T48"/>
    <mergeCell ref="A44:B44"/>
    <mergeCell ref="C44:D44"/>
    <mergeCell ref="E44:H44"/>
    <mergeCell ref="C47:D47"/>
    <mergeCell ref="E47:H47"/>
    <mergeCell ref="I47:N47"/>
    <mergeCell ref="U48:W48"/>
    <mergeCell ref="X48:Z48"/>
    <mergeCell ref="AA48:AC48"/>
    <mergeCell ref="AD48:AF48"/>
    <mergeCell ref="AG48:AI48"/>
    <mergeCell ref="AJ48:AK48"/>
    <mergeCell ref="O47:T47"/>
    <mergeCell ref="U47:Z47"/>
    <mergeCell ref="AA47:AF47"/>
    <mergeCell ref="AG47:AK47"/>
    <mergeCell ref="F50:H50"/>
    <mergeCell ref="I50:K50"/>
    <mergeCell ref="L50:N50"/>
    <mergeCell ref="O50:Q50"/>
    <mergeCell ref="R50:T50"/>
    <mergeCell ref="F49:H49"/>
    <mergeCell ref="I49:K49"/>
    <mergeCell ref="L49:N49"/>
    <mergeCell ref="O49:Q49"/>
    <mergeCell ref="R49:T49"/>
    <mergeCell ref="U50:W50"/>
    <mergeCell ref="X50:Z50"/>
    <mergeCell ref="AA50:AC50"/>
    <mergeCell ref="AD50:AF50"/>
    <mergeCell ref="AG50:AI50"/>
    <mergeCell ref="AJ50:AK50"/>
    <mergeCell ref="X49:Z49"/>
    <mergeCell ref="AA49:AC49"/>
    <mergeCell ref="AD49:AF49"/>
    <mergeCell ref="AG49:AI49"/>
    <mergeCell ref="AJ49:AK49"/>
    <mergeCell ref="U49:W49"/>
    <mergeCell ref="C64:E64"/>
    <mergeCell ref="AG51:AK51"/>
    <mergeCell ref="AL51:AM51"/>
    <mergeCell ref="C60:E60"/>
    <mergeCell ref="C61:E61"/>
    <mergeCell ref="C62:E62"/>
    <mergeCell ref="C63:E63"/>
    <mergeCell ref="C51:D51"/>
    <mergeCell ref="E51:H51"/>
    <mergeCell ref="I51:N51"/>
    <mergeCell ref="O51:T51"/>
    <mergeCell ref="U51:Z51"/>
    <mergeCell ref="AA51:AF51"/>
  </mergeCells>
  <phoneticPr fontId="4"/>
  <dataValidations count="7">
    <dataValidation allowBlank="1" showInputMessage="1" sqref="B11:B12" xr:uid="{4303D3B1-1F12-4DED-8D6A-0B7DE1595472}"/>
    <dataValidation type="list" allowBlank="1" showInputMessage="1" sqref="B13:B30" xr:uid="{18351F97-5A96-4350-A684-EFF87D61B6E6}">
      <formula1>INDIRECT($AK$1)</formula1>
    </dataValidation>
    <dataValidation type="list" allowBlank="1" showInputMessage="1" showErrorMessage="1" sqref="AK3:AN3" xr:uid="{18D8F268-4469-4E6F-9CD6-E446761F1447}">
      <formula1>"４週,歴月"</formula1>
    </dataValidation>
    <dataValidation type="list" allowBlank="1" showInputMessage="1" showErrorMessage="1" sqref="AK4:AN4" xr:uid="{09B83E55-92BC-42E2-906B-4FEB15AEA9FD}">
      <formula1>"予定,実績"</formula1>
    </dataValidation>
    <dataValidation type="whole" operator="greaterThanOrEqual" allowBlank="1" showInputMessage="1" showErrorMessage="1" sqref="I39:I40 D39:F40 AG39:AG40 AD39:AD40 AA39:AA40 X39:X40 U39:U40 R39:R40 O39:O40 L39:L40" xr:uid="{2732A906-6D2A-47CA-9C9A-3725F59DF178}">
      <formula1>0</formula1>
    </dataValidation>
    <dataValidation operator="greaterThanOrEqual" allowBlank="1" showInputMessage="1" showErrorMessage="1" sqref="I45 AJ39:AJ40 AL39 L41 L45 I41" xr:uid="{CD8E1948-7BA1-4C27-A769-59518E05CA8E}"/>
    <dataValidation type="list" allowBlank="1" showInputMessage="1" showErrorMessage="1" sqref="C11:C30" xr:uid="{E978CD97-DE84-438C-9E49-A3530F9A075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rowBreaks count="1" manualBreakCount="1">
    <brk id="35"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0E59A-A359-4045-9B62-29411E9F61BC}">
  <dimension ref="A1:AQ82"/>
  <sheetViews>
    <sheetView showGridLines="0" view="pageBreakPreview" zoomScaleNormal="100" zoomScaleSheetLayoutView="100" workbookViewId="0"/>
  </sheetViews>
  <sheetFormatPr defaultColWidth="9.125" defaultRowHeight="21" customHeight="1"/>
  <cols>
    <col min="1" max="1" width="2.875" style="221" customWidth="1"/>
    <col min="2" max="2" width="16.375" style="216" customWidth="1"/>
    <col min="3" max="3" width="7.375" style="221" customWidth="1"/>
    <col min="4" max="5" width="8.5" style="221" customWidth="1"/>
    <col min="6" max="36" width="2.875" style="221" customWidth="1"/>
    <col min="37" max="37" width="7.375" style="221" customWidth="1"/>
    <col min="38" max="39" width="8.5" style="221" customWidth="1"/>
    <col min="40" max="40" width="6.25" style="221" customWidth="1"/>
    <col min="41" max="16384" width="9.125" style="221"/>
  </cols>
  <sheetData>
    <row r="1" spans="1:40" ht="20.100000000000001" customHeight="1">
      <c r="A1" s="215" t="s">
        <v>552</v>
      </c>
      <c r="C1" s="217"/>
      <c r="D1" s="217"/>
      <c r="E1" s="217"/>
      <c r="F1" s="217"/>
      <c r="G1" s="217"/>
      <c r="H1" s="217"/>
      <c r="I1" s="217"/>
      <c r="J1" s="217"/>
      <c r="K1" s="217"/>
      <c r="L1" s="217"/>
      <c r="M1" s="217"/>
      <c r="N1" s="217"/>
      <c r="O1" s="217"/>
      <c r="P1" s="217"/>
      <c r="Q1" s="217"/>
      <c r="R1" s="217"/>
      <c r="S1" s="217"/>
      <c r="T1" s="217"/>
      <c r="U1" s="217"/>
      <c r="V1" s="217"/>
      <c r="W1" s="217"/>
      <c r="X1" s="218"/>
      <c r="Y1" s="218"/>
      <c r="Z1" s="161"/>
      <c r="AA1" s="161"/>
      <c r="AB1" s="161"/>
      <c r="AC1" s="161"/>
      <c r="AD1" s="219"/>
      <c r="AE1" s="219"/>
      <c r="AF1" s="219"/>
      <c r="AG1" s="219"/>
      <c r="AH1" s="219"/>
      <c r="AI1" s="220" t="s">
        <v>356</v>
      </c>
      <c r="AJ1" s="220"/>
      <c r="AK1" s="583" t="s">
        <v>506</v>
      </c>
      <c r="AL1" s="583"/>
      <c r="AM1" s="583"/>
      <c r="AN1" s="583"/>
    </row>
    <row r="2" spans="1:40" ht="18" customHeight="1">
      <c r="A2" s="161"/>
      <c r="B2" s="222"/>
      <c r="C2" s="222"/>
      <c r="D2" s="222"/>
      <c r="E2" s="222"/>
      <c r="F2" s="222"/>
      <c r="G2" s="222"/>
      <c r="H2" s="222"/>
      <c r="I2" s="222"/>
      <c r="J2" s="222"/>
      <c r="K2" s="222"/>
      <c r="L2" s="222"/>
      <c r="M2" s="584"/>
      <c r="N2" s="584"/>
      <c r="O2" s="584"/>
      <c r="P2" s="584"/>
      <c r="Q2" s="585" t="s">
        <v>154</v>
      </c>
      <c r="R2" s="585"/>
      <c r="S2" s="584">
        <v>4</v>
      </c>
      <c r="T2" s="584"/>
      <c r="U2" s="585" t="s">
        <v>275</v>
      </c>
      <c r="V2" s="585"/>
      <c r="W2" s="222"/>
      <c r="X2" s="222"/>
      <c r="Y2" s="222"/>
      <c r="Z2" s="161"/>
      <c r="AA2" s="161"/>
      <c r="AC2" s="220"/>
      <c r="AD2" s="222"/>
      <c r="AE2" s="222"/>
      <c r="AF2" s="222"/>
      <c r="AG2" s="222"/>
      <c r="AH2" s="222"/>
      <c r="AI2" s="220" t="s">
        <v>357</v>
      </c>
      <c r="AJ2" s="220"/>
      <c r="AK2" s="586"/>
      <c r="AL2" s="586"/>
      <c r="AM2" s="586"/>
      <c r="AN2" s="586"/>
    </row>
    <row r="3" spans="1:40" ht="18" customHeight="1">
      <c r="A3" s="223"/>
      <c r="B3" s="223"/>
      <c r="C3" s="223"/>
      <c r="D3" s="223"/>
      <c r="E3" s="223"/>
      <c r="F3" s="223"/>
      <c r="G3" s="223"/>
      <c r="H3" s="223"/>
      <c r="I3" s="223"/>
      <c r="J3" s="223"/>
      <c r="K3" s="223"/>
      <c r="L3" s="223"/>
      <c r="M3" s="223"/>
      <c r="N3" s="223"/>
      <c r="O3" s="223"/>
      <c r="P3" s="223"/>
      <c r="Q3" s="223"/>
      <c r="R3" s="223"/>
      <c r="S3" s="223"/>
      <c r="T3" s="223"/>
      <c r="U3" s="223"/>
      <c r="V3" s="223"/>
      <c r="W3" s="223"/>
      <c r="Y3" s="224"/>
      <c r="Z3" s="224"/>
      <c r="AA3" s="224"/>
      <c r="AB3" s="161"/>
      <c r="AC3" s="224"/>
      <c r="AD3" s="224"/>
      <c r="AE3" s="224"/>
      <c r="AF3" s="224"/>
      <c r="AG3" s="224"/>
      <c r="AH3" s="224"/>
      <c r="AI3" s="225" t="s">
        <v>358</v>
      </c>
      <c r="AJ3" s="220"/>
      <c r="AK3" s="576"/>
      <c r="AL3" s="576"/>
      <c r="AM3" s="576"/>
      <c r="AN3" s="576"/>
    </row>
    <row r="4" spans="1:40" ht="18" customHeight="1">
      <c r="A4" s="223"/>
      <c r="B4" s="223"/>
      <c r="C4" s="223"/>
      <c r="D4" s="223"/>
      <c r="E4" s="223"/>
      <c r="F4" s="223"/>
      <c r="G4" s="223"/>
      <c r="H4" s="223"/>
      <c r="I4" s="223"/>
      <c r="J4" s="223"/>
      <c r="K4" s="223"/>
      <c r="L4" s="223"/>
      <c r="M4" s="223"/>
      <c r="N4" s="223"/>
      <c r="O4" s="223"/>
      <c r="P4" s="223"/>
      <c r="Q4" s="223"/>
      <c r="R4" s="223"/>
      <c r="S4" s="223"/>
      <c r="T4" s="223"/>
      <c r="U4" s="223"/>
      <c r="V4" s="223"/>
      <c r="W4" s="223"/>
      <c r="Y4" s="224"/>
      <c r="Z4" s="224"/>
      <c r="AA4" s="224"/>
      <c r="AB4" s="161"/>
      <c r="AC4" s="224"/>
      <c r="AD4" s="224"/>
      <c r="AE4" s="224"/>
      <c r="AF4" s="224"/>
      <c r="AG4" s="224"/>
      <c r="AH4" s="224"/>
      <c r="AI4" s="225" t="s">
        <v>359</v>
      </c>
      <c r="AJ4" s="220"/>
      <c r="AK4" s="576"/>
      <c r="AL4" s="576"/>
      <c r="AM4" s="576"/>
      <c r="AN4" s="576"/>
    </row>
    <row r="5" spans="1:40" ht="18" customHeight="1">
      <c r="A5" s="223"/>
      <c r="B5" s="223"/>
      <c r="C5" s="223"/>
      <c r="D5" s="223"/>
      <c r="E5" s="223"/>
      <c r="F5" s="223"/>
      <c r="G5" s="223"/>
      <c r="H5" s="223"/>
      <c r="I5" s="223"/>
      <c r="J5" s="223"/>
      <c r="K5" s="223"/>
      <c r="L5" s="223"/>
      <c r="M5" s="223"/>
      <c r="N5" s="223"/>
      <c r="O5" s="223"/>
      <c r="P5" s="223"/>
      <c r="Q5" s="223"/>
      <c r="R5" s="223"/>
      <c r="S5" s="223"/>
      <c r="U5" s="223"/>
      <c r="V5" s="223"/>
      <c r="W5" s="223"/>
      <c r="Y5" s="224"/>
      <c r="Z5" s="224"/>
      <c r="AA5" s="224"/>
      <c r="AB5" s="161"/>
      <c r="AC5" s="224"/>
      <c r="AD5" s="224"/>
      <c r="AE5" s="224"/>
      <c r="AF5" s="224"/>
      <c r="AG5" s="225" t="s">
        <v>360</v>
      </c>
      <c r="AH5" s="629"/>
      <c r="AI5" s="629"/>
      <c r="AJ5" s="629"/>
      <c r="AK5" s="224" t="s">
        <v>361</v>
      </c>
      <c r="AL5" s="252"/>
      <c r="AM5" s="224" t="s">
        <v>362</v>
      </c>
      <c r="AN5" s="161"/>
    </row>
    <row r="6" spans="1:40" ht="9.9499999999999993" customHeight="1">
      <c r="A6" s="161"/>
      <c r="B6" s="227"/>
      <c r="C6" s="227"/>
      <c r="D6" s="227"/>
      <c r="E6" s="227"/>
      <c r="F6" s="227"/>
      <c r="G6" s="227"/>
      <c r="H6" s="227"/>
      <c r="I6" s="227"/>
      <c r="J6" s="227"/>
      <c r="K6" s="227"/>
      <c r="L6" s="227"/>
      <c r="M6" s="227"/>
      <c r="N6" s="227"/>
      <c r="O6" s="227"/>
      <c r="P6" s="227"/>
      <c r="Q6" s="227"/>
      <c r="R6" s="227"/>
      <c r="S6" s="227"/>
      <c r="T6" s="227"/>
      <c r="U6" s="227"/>
      <c r="V6" s="227"/>
      <c r="W6" s="227"/>
      <c r="X6" s="222"/>
      <c r="Y6" s="222"/>
      <c r="Z6" s="222"/>
      <c r="AA6" s="222"/>
      <c r="AB6" s="222"/>
      <c r="AC6" s="222"/>
      <c r="AD6" s="222"/>
      <c r="AE6" s="222"/>
      <c r="AF6" s="222"/>
      <c r="AG6" s="222"/>
      <c r="AH6" s="222"/>
      <c r="AI6" s="222"/>
      <c r="AJ6" s="222"/>
      <c r="AK6" s="222"/>
      <c r="AL6" s="222"/>
      <c r="AM6" s="161"/>
      <c r="AN6" s="161"/>
    </row>
    <row r="7" spans="1:40" ht="15" customHeight="1">
      <c r="A7" s="571" t="s">
        <v>363</v>
      </c>
      <c r="B7" s="625" t="s">
        <v>364</v>
      </c>
      <c r="C7" s="578" t="s">
        <v>365</v>
      </c>
      <c r="D7" s="573" t="s">
        <v>366</v>
      </c>
      <c r="E7" s="569" t="s">
        <v>367</v>
      </c>
      <c r="F7" s="581" t="s">
        <v>368</v>
      </c>
      <c r="G7" s="581"/>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1"/>
      <c r="AG7" s="581"/>
      <c r="AH7" s="581"/>
      <c r="AI7" s="581"/>
      <c r="AJ7" s="581"/>
      <c r="AK7" s="582" t="s">
        <v>369</v>
      </c>
      <c r="AL7" s="574" t="s">
        <v>370</v>
      </c>
      <c r="AM7" s="575" t="s">
        <v>371</v>
      </c>
      <c r="AN7" s="575"/>
    </row>
    <row r="8" spans="1:40" ht="15" customHeight="1">
      <c r="A8" s="571"/>
      <c r="B8" s="626"/>
      <c r="C8" s="579"/>
      <c r="D8" s="573"/>
      <c r="E8" s="569"/>
      <c r="F8" s="573" t="s">
        <v>216</v>
      </c>
      <c r="G8" s="573"/>
      <c r="H8" s="573"/>
      <c r="I8" s="573"/>
      <c r="J8" s="573"/>
      <c r="K8" s="573"/>
      <c r="L8" s="573"/>
      <c r="M8" s="573" t="s">
        <v>217</v>
      </c>
      <c r="N8" s="573"/>
      <c r="O8" s="573"/>
      <c r="P8" s="573"/>
      <c r="Q8" s="573"/>
      <c r="R8" s="573"/>
      <c r="S8" s="573"/>
      <c r="T8" s="573" t="s">
        <v>218</v>
      </c>
      <c r="U8" s="573"/>
      <c r="V8" s="573"/>
      <c r="W8" s="573"/>
      <c r="X8" s="573"/>
      <c r="Y8" s="573"/>
      <c r="Z8" s="573"/>
      <c r="AA8" s="573" t="s">
        <v>219</v>
      </c>
      <c r="AB8" s="573"/>
      <c r="AC8" s="573"/>
      <c r="AD8" s="573"/>
      <c r="AE8" s="573"/>
      <c r="AF8" s="573"/>
      <c r="AG8" s="573"/>
      <c r="AH8" s="573" t="s">
        <v>372</v>
      </c>
      <c r="AI8" s="573"/>
      <c r="AJ8" s="573"/>
      <c r="AK8" s="582"/>
      <c r="AL8" s="574"/>
      <c r="AM8" s="575"/>
      <c r="AN8" s="575"/>
    </row>
    <row r="9" spans="1:40" ht="15" customHeight="1">
      <c r="A9" s="571"/>
      <c r="B9" s="627" t="s">
        <v>411</v>
      </c>
      <c r="C9" s="579"/>
      <c r="D9" s="573"/>
      <c r="E9" s="569"/>
      <c r="F9" s="231">
        <f>DATE($M$2,$S$2,1)</f>
        <v>92</v>
      </c>
      <c r="G9" s="231">
        <f>DATE($M$2,$S$2,2)</f>
        <v>93</v>
      </c>
      <c r="H9" s="231">
        <f>DATE($M$2,$S$2,3)</f>
        <v>94</v>
      </c>
      <c r="I9" s="231">
        <f>DATE($M$2,$S$2,4)</f>
        <v>95</v>
      </c>
      <c r="J9" s="231">
        <f>DATE($M$2,$S$2,5)</f>
        <v>96</v>
      </c>
      <c r="K9" s="231">
        <f>DATE($M$2,$S$2,6)</f>
        <v>97</v>
      </c>
      <c r="L9" s="231">
        <f>DATE($M$2,$S$2,7)</f>
        <v>98</v>
      </c>
      <c r="M9" s="231">
        <f>DATE($M$2,$S$2,8)</f>
        <v>99</v>
      </c>
      <c r="N9" s="231">
        <f>DATE($M$2,$S$2,9)</f>
        <v>100</v>
      </c>
      <c r="O9" s="231">
        <f>DATE($M$2,$S$2,10)</f>
        <v>101</v>
      </c>
      <c r="P9" s="231">
        <f>DATE($M$2,$S$2,11)</f>
        <v>102</v>
      </c>
      <c r="Q9" s="231">
        <f>DATE($M$2,$S$2,12)</f>
        <v>103</v>
      </c>
      <c r="R9" s="231">
        <f>DATE($M$2,$S$2,13)</f>
        <v>104</v>
      </c>
      <c r="S9" s="231">
        <f>DATE($M$2,$S$2,14)</f>
        <v>105</v>
      </c>
      <c r="T9" s="231">
        <f>DATE($M$2,$S$2,15)</f>
        <v>106</v>
      </c>
      <c r="U9" s="231">
        <f>DATE($M$2,$S$2,16)</f>
        <v>107</v>
      </c>
      <c r="V9" s="231">
        <f>DATE($M$2,$S$2,17)</f>
        <v>108</v>
      </c>
      <c r="W9" s="231">
        <f>DATE($M$2,$S$2,18)</f>
        <v>109</v>
      </c>
      <c r="X9" s="231">
        <f>DATE($M$2,$S$2,19)</f>
        <v>110</v>
      </c>
      <c r="Y9" s="231">
        <f>DATE($M$2,$S$2,20)</f>
        <v>111</v>
      </c>
      <c r="Z9" s="231">
        <f>DATE($M$2,$S$2,21)</f>
        <v>112</v>
      </c>
      <c r="AA9" s="231">
        <f>DATE($M$2,$S$2,22)</f>
        <v>113</v>
      </c>
      <c r="AB9" s="231">
        <f>DATE($M$2,$S$2,23)</f>
        <v>114</v>
      </c>
      <c r="AC9" s="231">
        <f>DATE($M$2,$S$2,24)</f>
        <v>115</v>
      </c>
      <c r="AD9" s="231">
        <f>DATE($M$2,$S$2,25)</f>
        <v>116</v>
      </c>
      <c r="AE9" s="231">
        <f>DATE($M$2,$S$2,26)</f>
        <v>117</v>
      </c>
      <c r="AF9" s="231">
        <f>DATE($M$2,$S$2,27)</f>
        <v>118</v>
      </c>
      <c r="AG9" s="231">
        <f>DATE($M$2,$S$2,28)</f>
        <v>119</v>
      </c>
      <c r="AH9" s="231">
        <f>IF(DAY(EOMONTH(F9,0))&lt;29,"",DATE($M$2,$S$2,29))</f>
        <v>120</v>
      </c>
      <c r="AI9" s="231">
        <f>IF(DAY(EOMONTH(F9,0))&lt;30,"",DATE($M$2,$S$2,30))</f>
        <v>121</v>
      </c>
      <c r="AJ9" s="231" t="str">
        <f>IF(DAY(EOMONTH(F9,0))&lt;31,"",DATE($M$2,$S$2,31))</f>
        <v/>
      </c>
      <c r="AK9" s="582"/>
      <c r="AL9" s="574"/>
      <c r="AM9" s="575"/>
      <c r="AN9" s="575"/>
    </row>
    <row r="10" spans="1:40" ht="15" customHeight="1">
      <c r="A10" s="571"/>
      <c r="B10" s="628"/>
      <c r="C10" s="580"/>
      <c r="D10" s="573"/>
      <c r="E10" s="569"/>
      <c r="F10" s="232">
        <f>DATE($M$2,$S$2,1)</f>
        <v>92</v>
      </c>
      <c r="G10" s="232">
        <f>DATE($M$2,$S$2,2)</f>
        <v>93</v>
      </c>
      <c r="H10" s="232">
        <f>DATE($M$2,$S$2,3)</f>
        <v>94</v>
      </c>
      <c r="I10" s="232">
        <f>DATE($M$2,$S$2,4)</f>
        <v>95</v>
      </c>
      <c r="J10" s="232">
        <f>DATE($M$2,$S$2,5)</f>
        <v>96</v>
      </c>
      <c r="K10" s="232">
        <f>DATE($M$2,$S$2,6)</f>
        <v>97</v>
      </c>
      <c r="L10" s="232">
        <f>DATE($M$2,$S$2,7)</f>
        <v>98</v>
      </c>
      <c r="M10" s="232">
        <f>DATE($M$2,$S$2,8)</f>
        <v>99</v>
      </c>
      <c r="N10" s="232">
        <f>DATE($M$2,$S$2,9)</f>
        <v>100</v>
      </c>
      <c r="O10" s="232">
        <f>DATE($M$2,$S$2,10)</f>
        <v>101</v>
      </c>
      <c r="P10" s="232">
        <f>DATE($M$2,$S$2,11)</f>
        <v>102</v>
      </c>
      <c r="Q10" s="232">
        <f>DATE($M$2,$S$2,12)</f>
        <v>103</v>
      </c>
      <c r="R10" s="232">
        <f>DATE($M$2,$S$2,13)</f>
        <v>104</v>
      </c>
      <c r="S10" s="232">
        <f>DATE($M$2,$S$2,14)</f>
        <v>105</v>
      </c>
      <c r="T10" s="232">
        <f>DATE($M$2,$S$2,15)</f>
        <v>106</v>
      </c>
      <c r="U10" s="232">
        <f>DATE($M$2,$S$2,16)</f>
        <v>107</v>
      </c>
      <c r="V10" s="232">
        <f>DATE($M$2,$S$2,17)</f>
        <v>108</v>
      </c>
      <c r="W10" s="232">
        <f>DATE($M$2,$S$2,18)</f>
        <v>109</v>
      </c>
      <c r="X10" s="232">
        <f>DATE($M$2,$S$2,19)</f>
        <v>110</v>
      </c>
      <c r="Y10" s="232">
        <f>DATE($M$2,$S$2,20)</f>
        <v>111</v>
      </c>
      <c r="Z10" s="232">
        <f>DATE($M$2,$S$2,21)</f>
        <v>112</v>
      </c>
      <c r="AA10" s="232">
        <f>DATE($M$2,$S$2,22)</f>
        <v>113</v>
      </c>
      <c r="AB10" s="232">
        <f>DATE($M$2,$S$2,23)</f>
        <v>114</v>
      </c>
      <c r="AC10" s="232">
        <f>DATE($M$2,$S$2,24)</f>
        <v>115</v>
      </c>
      <c r="AD10" s="232">
        <f>DATE($M$2,$S$2,25)</f>
        <v>116</v>
      </c>
      <c r="AE10" s="232">
        <f>DATE($M$2,$S$2,26)</f>
        <v>117</v>
      </c>
      <c r="AF10" s="232">
        <f>DATE($M$2,$S$2,27)</f>
        <v>118</v>
      </c>
      <c r="AG10" s="232">
        <f>DATE($M$2,$S$2,28)</f>
        <v>119</v>
      </c>
      <c r="AH10" s="232">
        <f>IF(DAY(EOMONTH(F10,0))&lt;29,"",DATE($M$2,$S$2,29))</f>
        <v>120</v>
      </c>
      <c r="AI10" s="232">
        <f>IF(DAY(EOMONTH(F10,0))&lt;30,"",DATE($M$2,$S$2,30))</f>
        <v>121</v>
      </c>
      <c r="AJ10" s="232" t="str">
        <f>IF(DAY(EOMONTH(F10,0))&lt;31,"",DATE($M$2,$S$2,31))</f>
        <v/>
      </c>
      <c r="AK10" s="582"/>
      <c r="AL10" s="574"/>
      <c r="AM10" s="575"/>
      <c r="AN10" s="575"/>
    </row>
    <row r="11" spans="1:40" ht="18" customHeight="1">
      <c r="A11" s="228">
        <v>1</v>
      </c>
      <c r="B11" s="253" t="s">
        <v>412</v>
      </c>
      <c r="C11" s="234" t="s">
        <v>383</v>
      </c>
      <c r="D11" s="254"/>
      <c r="E11" s="255" t="s">
        <v>383</v>
      </c>
      <c r="F11" s="237"/>
      <c r="G11" s="237"/>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238">
        <f>+SUM(F11:AJ11)</f>
        <v>0</v>
      </c>
      <c r="AL11" s="239">
        <f>IF($AK$3="４週",AK11/4,AK11/(DAY(EOMONTH($F$9,0))/7))</f>
        <v>0</v>
      </c>
      <c r="AM11" s="568"/>
      <c r="AN11" s="568"/>
    </row>
    <row r="12" spans="1:40" ht="18" customHeight="1">
      <c r="A12" s="228">
        <v>2</v>
      </c>
      <c r="B12" s="253" t="s">
        <v>463</v>
      </c>
      <c r="C12" s="234" t="s">
        <v>385</v>
      </c>
      <c r="D12" s="254"/>
      <c r="E12" s="255" t="s">
        <v>385</v>
      </c>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8">
        <f t="shared" ref="AK12:AK32" si="0">+SUM(F12:AJ12)</f>
        <v>0</v>
      </c>
      <c r="AL12" s="239">
        <f>IF($AK$3="４週",AK12/4,AK12/(DAY(EOMONTH($F$9,0))/7))</f>
        <v>0</v>
      </c>
      <c r="AM12" s="568"/>
      <c r="AN12" s="568"/>
    </row>
    <row r="13" spans="1:40" ht="18" customHeight="1">
      <c r="A13" s="228">
        <v>3</v>
      </c>
      <c r="B13" s="253" t="s">
        <v>507</v>
      </c>
      <c r="C13" s="234" t="s">
        <v>387</v>
      </c>
      <c r="D13" s="254"/>
      <c r="E13" s="255" t="s">
        <v>387</v>
      </c>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8">
        <f t="shared" si="0"/>
        <v>0</v>
      </c>
      <c r="AL13" s="239">
        <f>IF($AK$3="４週",AK13/4,AK13/(DAY(EOMONTH($F$9,0))/7))</f>
        <v>0</v>
      </c>
      <c r="AM13" s="568"/>
      <c r="AN13" s="568"/>
    </row>
    <row r="14" spans="1:40" ht="18" customHeight="1">
      <c r="A14" s="228">
        <v>4</v>
      </c>
      <c r="B14" s="253" t="s">
        <v>507</v>
      </c>
      <c r="C14" s="234" t="s">
        <v>389</v>
      </c>
      <c r="D14" s="254"/>
      <c r="E14" s="255" t="s">
        <v>389</v>
      </c>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8">
        <f t="shared" si="0"/>
        <v>0</v>
      </c>
      <c r="AL14" s="239">
        <f>IF($AK$3="４週",AK14/4,AK14/(DAY(EOMONTH($F$9,0))/7))</f>
        <v>0</v>
      </c>
      <c r="AM14" s="568"/>
      <c r="AN14" s="568"/>
    </row>
    <row r="15" spans="1:40" ht="18" customHeight="1">
      <c r="A15" s="228">
        <v>5</v>
      </c>
      <c r="B15" s="253"/>
      <c r="C15" s="234"/>
      <c r="D15" s="254"/>
      <c r="E15" s="255"/>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8">
        <f t="shared" si="0"/>
        <v>0</v>
      </c>
      <c r="AL15" s="239">
        <f t="shared" ref="AL15:AL30" si="1">IF($AK$3="４週",AK15/4,AK15/(DAY(EOMONTH($F$9,0))/7))</f>
        <v>0</v>
      </c>
      <c r="AM15" s="568"/>
      <c r="AN15" s="568"/>
    </row>
    <row r="16" spans="1:40" ht="18" customHeight="1">
      <c r="A16" s="228">
        <v>6</v>
      </c>
      <c r="B16" s="253"/>
      <c r="C16" s="234"/>
      <c r="D16" s="254"/>
      <c r="E16" s="255"/>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8">
        <f t="shared" si="0"/>
        <v>0</v>
      </c>
      <c r="AL16" s="239">
        <f t="shared" si="1"/>
        <v>0</v>
      </c>
      <c r="AM16" s="568"/>
      <c r="AN16" s="568"/>
    </row>
    <row r="17" spans="1:40" ht="18" customHeight="1">
      <c r="A17" s="228">
        <v>7</v>
      </c>
      <c r="B17" s="253"/>
      <c r="C17" s="234"/>
      <c r="D17" s="254"/>
      <c r="E17" s="255"/>
      <c r="F17" s="237"/>
      <c r="G17" s="237"/>
      <c r="H17" s="237"/>
      <c r="I17" s="237"/>
      <c r="J17" s="237"/>
      <c r="K17" s="237"/>
      <c r="L17" s="237"/>
      <c r="M17" s="237"/>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8">
        <f t="shared" si="0"/>
        <v>0</v>
      </c>
      <c r="AL17" s="239">
        <f t="shared" si="1"/>
        <v>0</v>
      </c>
      <c r="AM17" s="568"/>
      <c r="AN17" s="568"/>
    </row>
    <row r="18" spans="1:40" ht="18" customHeight="1">
      <c r="A18" s="228">
        <v>8</v>
      </c>
      <c r="B18" s="253"/>
      <c r="C18" s="234"/>
      <c r="D18" s="254"/>
      <c r="E18" s="255"/>
      <c r="F18" s="237"/>
      <c r="G18" s="237"/>
      <c r="H18" s="237"/>
      <c r="I18" s="237"/>
      <c r="J18" s="237"/>
      <c r="K18" s="237"/>
      <c r="L18" s="237"/>
      <c r="M18" s="237"/>
      <c r="N18" s="237"/>
      <c r="O18" s="237"/>
      <c r="P18" s="237"/>
      <c r="Q18" s="237"/>
      <c r="R18" s="237"/>
      <c r="S18" s="237"/>
      <c r="T18" s="237"/>
      <c r="U18" s="237"/>
      <c r="V18" s="237"/>
      <c r="W18" s="237"/>
      <c r="X18" s="237"/>
      <c r="Y18" s="237"/>
      <c r="Z18" s="237"/>
      <c r="AA18" s="237"/>
      <c r="AB18" s="237"/>
      <c r="AC18" s="237"/>
      <c r="AD18" s="237"/>
      <c r="AE18" s="237"/>
      <c r="AF18" s="237"/>
      <c r="AG18" s="237"/>
      <c r="AH18" s="237"/>
      <c r="AI18" s="237"/>
      <c r="AJ18" s="237"/>
      <c r="AK18" s="238">
        <f t="shared" si="0"/>
        <v>0</v>
      </c>
      <c r="AL18" s="239">
        <f t="shared" si="1"/>
        <v>0</v>
      </c>
      <c r="AM18" s="568"/>
      <c r="AN18" s="568"/>
    </row>
    <row r="19" spans="1:40" ht="18" customHeight="1">
      <c r="A19" s="228">
        <v>9</v>
      </c>
      <c r="B19" s="253"/>
      <c r="C19" s="234"/>
      <c r="D19" s="254"/>
      <c r="E19" s="255"/>
      <c r="F19" s="237"/>
      <c r="G19" s="237"/>
      <c r="H19" s="237"/>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8">
        <f t="shared" si="0"/>
        <v>0</v>
      </c>
      <c r="AL19" s="239">
        <f t="shared" si="1"/>
        <v>0</v>
      </c>
      <c r="AM19" s="568"/>
      <c r="AN19" s="568"/>
    </row>
    <row r="20" spans="1:40" ht="18" customHeight="1">
      <c r="A20" s="228">
        <v>10</v>
      </c>
      <c r="B20" s="253"/>
      <c r="C20" s="234"/>
      <c r="D20" s="254"/>
      <c r="E20" s="255"/>
      <c r="F20" s="237"/>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c r="AD20" s="237"/>
      <c r="AE20" s="237"/>
      <c r="AF20" s="237"/>
      <c r="AG20" s="237"/>
      <c r="AH20" s="237"/>
      <c r="AI20" s="237"/>
      <c r="AJ20" s="237"/>
      <c r="AK20" s="238">
        <f t="shared" si="0"/>
        <v>0</v>
      </c>
      <c r="AL20" s="239">
        <f t="shared" si="1"/>
        <v>0</v>
      </c>
      <c r="AM20" s="568"/>
      <c r="AN20" s="568"/>
    </row>
    <row r="21" spans="1:40" ht="18" customHeight="1">
      <c r="A21" s="228">
        <v>11</v>
      </c>
      <c r="B21" s="253"/>
      <c r="C21" s="234"/>
      <c r="D21" s="254"/>
      <c r="E21" s="255"/>
      <c r="F21" s="237"/>
      <c r="G21" s="237"/>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8">
        <f t="shared" si="0"/>
        <v>0</v>
      </c>
      <c r="AL21" s="239">
        <f t="shared" si="1"/>
        <v>0</v>
      </c>
      <c r="AM21" s="568"/>
      <c r="AN21" s="568"/>
    </row>
    <row r="22" spans="1:40" ht="18" customHeight="1">
      <c r="A22" s="228">
        <v>12</v>
      </c>
      <c r="B22" s="253"/>
      <c r="C22" s="234"/>
      <c r="D22" s="254"/>
      <c r="E22" s="255"/>
      <c r="F22" s="237"/>
      <c r="G22" s="237"/>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8">
        <f t="shared" si="0"/>
        <v>0</v>
      </c>
      <c r="AL22" s="239">
        <f t="shared" si="1"/>
        <v>0</v>
      </c>
      <c r="AM22" s="568"/>
      <c r="AN22" s="568"/>
    </row>
    <row r="23" spans="1:40" ht="18" customHeight="1">
      <c r="A23" s="228">
        <v>13</v>
      </c>
      <c r="B23" s="253"/>
      <c r="C23" s="234"/>
      <c r="D23" s="254"/>
      <c r="E23" s="255"/>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8">
        <f t="shared" si="0"/>
        <v>0</v>
      </c>
      <c r="AL23" s="239">
        <f t="shared" si="1"/>
        <v>0</v>
      </c>
      <c r="AM23" s="568"/>
      <c r="AN23" s="568"/>
    </row>
    <row r="24" spans="1:40" ht="18" customHeight="1">
      <c r="A24" s="228">
        <v>14</v>
      </c>
      <c r="B24" s="253"/>
      <c r="C24" s="234"/>
      <c r="D24" s="254"/>
      <c r="E24" s="255"/>
      <c r="F24" s="237"/>
      <c r="G24" s="237"/>
      <c r="H24" s="237"/>
      <c r="I24" s="237"/>
      <c r="J24" s="237"/>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8">
        <f t="shared" si="0"/>
        <v>0</v>
      </c>
      <c r="AL24" s="239">
        <f t="shared" si="1"/>
        <v>0</v>
      </c>
      <c r="AM24" s="568"/>
      <c r="AN24" s="568"/>
    </row>
    <row r="25" spans="1:40" ht="18" customHeight="1">
      <c r="A25" s="228">
        <v>15</v>
      </c>
      <c r="B25" s="253"/>
      <c r="C25" s="234"/>
      <c r="D25" s="254"/>
      <c r="E25" s="255"/>
      <c r="F25" s="237"/>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8">
        <f t="shared" si="0"/>
        <v>0</v>
      </c>
      <c r="AL25" s="239">
        <f t="shared" si="1"/>
        <v>0</v>
      </c>
      <c r="AM25" s="568"/>
      <c r="AN25" s="568"/>
    </row>
    <row r="26" spans="1:40" ht="18" customHeight="1">
      <c r="A26" s="228">
        <v>16</v>
      </c>
      <c r="B26" s="253"/>
      <c r="C26" s="234"/>
      <c r="D26" s="254"/>
      <c r="E26" s="255"/>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8">
        <f t="shared" si="0"/>
        <v>0</v>
      </c>
      <c r="AL26" s="239">
        <f t="shared" si="1"/>
        <v>0</v>
      </c>
      <c r="AM26" s="568"/>
      <c r="AN26" s="568"/>
    </row>
    <row r="27" spans="1:40" ht="18" customHeight="1">
      <c r="A27" s="228">
        <v>17</v>
      </c>
      <c r="B27" s="253"/>
      <c r="C27" s="234"/>
      <c r="D27" s="254"/>
      <c r="E27" s="255"/>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8">
        <f t="shared" si="0"/>
        <v>0</v>
      </c>
      <c r="AL27" s="239">
        <f t="shared" si="1"/>
        <v>0</v>
      </c>
      <c r="AM27" s="568"/>
      <c r="AN27" s="568"/>
    </row>
    <row r="28" spans="1:40" ht="18" customHeight="1">
      <c r="A28" s="228">
        <v>18</v>
      </c>
      <c r="B28" s="253"/>
      <c r="C28" s="234"/>
      <c r="D28" s="254"/>
      <c r="E28" s="255"/>
      <c r="F28" s="237"/>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8">
        <f t="shared" si="0"/>
        <v>0</v>
      </c>
      <c r="AL28" s="239">
        <f t="shared" si="1"/>
        <v>0</v>
      </c>
      <c r="AM28" s="568"/>
      <c r="AN28" s="568"/>
    </row>
    <row r="29" spans="1:40" ht="18" customHeight="1">
      <c r="A29" s="228">
        <v>19</v>
      </c>
      <c r="B29" s="253"/>
      <c r="C29" s="234"/>
      <c r="D29" s="254"/>
      <c r="E29" s="255"/>
      <c r="F29" s="237"/>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8">
        <f t="shared" si="0"/>
        <v>0</v>
      </c>
      <c r="AL29" s="239">
        <f t="shared" si="1"/>
        <v>0</v>
      </c>
      <c r="AM29" s="568"/>
      <c r="AN29" s="568"/>
    </row>
    <row r="30" spans="1:40" ht="18" customHeight="1">
      <c r="A30" s="228">
        <v>20</v>
      </c>
      <c r="B30" s="253"/>
      <c r="C30" s="234"/>
      <c r="D30" s="254"/>
      <c r="E30" s="255"/>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8">
        <f t="shared" si="0"/>
        <v>0</v>
      </c>
      <c r="AL30" s="239">
        <f t="shared" si="1"/>
        <v>0</v>
      </c>
      <c r="AM30" s="568"/>
      <c r="AN30" s="568"/>
    </row>
    <row r="31" spans="1:40" ht="18" customHeight="1">
      <c r="A31" s="569" t="s">
        <v>220</v>
      </c>
      <c r="B31" s="570"/>
      <c r="C31" s="570"/>
      <c r="D31" s="570"/>
      <c r="E31" s="570"/>
      <c r="F31" s="240">
        <f>+SUM(F11:F30)</f>
        <v>0</v>
      </c>
      <c r="G31" s="240">
        <f t="shared" ref="G31:AJ31" si="2">+SUM(G11:G30)</f>
        <v>0</v>
      </c>
      <c r="H31" s="240">
        <f t="shared" si="2"/>
        <v>0</v>
      </c>
      <c r="I31" s="240">
        <f t="shared" si="2"/>
        <v>0</v>
      </c>
      <c r="J31" s="240">
        <f t="shared" si="2"/>
        <v>0</v>
      </c>
      <c r="K31" s="240">
        <f t="shared" si="2"/>
        <v>0</v>
      </c>
      <c r="L31" s="240">
        <f t="shared" si="2"/>
        <v>0</v>
      </c>
      <c r="M31" s="240">
        <f t="shared" si="2"/>
        <v>0</v>
      </c>
      <c r="N31" s="240">
        <f t="shared" si="2"/>
        <v>0</v>
      </c>
      <c r="O31" s="240">
        <f t="shared" si="2"/>
        <v>0</v>
      </c>
      <c r="P31" s="240">
        <f t="shared" si="2"/>
        <v>0</v>
      </c>
      <c r="Q31" s="240">
        <f t="shared" si="2"/>
        <v>0</v>
      </c>
      <c r="R31" s="240">
        <f t="shared" si="2"/>
        <v>0</v>
      </c>
      <c r="S31" s="240">
        <f t="shared" si="2"/>
        <v>0</v>
      </c>
      <c r="T31" s="240">
        <f t="shared" si="2"/>
        <v>0</v>
      </c>
      <c r="U31" s="240">
        <f t="shared" si="2"/>
        <v>0</v>
      </c>
      <c r="V31" s="240">
        <f t="shared" si="2"/>
        <v>0</v>
      </c>
      <c r="W31" s="240">
        <f t="shared" si="2"/>
        <v>0</v>
      </c>
      <c r="X31" s="240">
        <f t="shared" si="2"/>
        <v>0</v>
      </c>
      <c r="Y31" s="240">
        <f t="shared" si="2"/>
        <v>0</v>
      </c>
      <c r="Z31" s="240">
        <f t="shared" si="2"/>
        <v>0</v>
      </c>
      <c r="AA31" s="240">
        <f t="shared" si="2"/>
        <v>0</v>
      </c>
      <c r="AB31" s="240">
        <f t="shared" si="2"/>
        <v>0</v>
      </c>
      <c r="AC31" s="240">
        <f t="shared" si="2"/>
        <v>0</v>
      </c>
      <c r="AD31" s="240">
        <f t="shared" si="2"/>
        <v>0</v>
      </c>
      <c r="AE31" s="240">
        <f t="shared" si="2"/>
        <v>0</v>
      </c>
      <c r="AF31" s="240">
        <f t="shared" si="2"/>
        <v>0</v>
      </c>
      <c r="AG31" s="240">
        <f t="shared" si="2"/>
        <v>0</v>
      </c>
      <c r="AH31" s="240">
        <f t="shared" si="2"/>
        <v>0</v>
      </c>
      <c r="AI31" s="240">
        <f t="shared" si="2"/>
        <v>0</v>
      </c>
      <c r="AJ31" s="240">
        <f t="shared" si="2"/>
        <v>0</v>
      </c>
      <c r="AK31" s="238">
        <f t="shared" si="0"/>
        <v>0</v>
      </c>
      <c r="AL31" s="239">
        <f>IF($AK$3="４週",AK31/4,AK31/(DAY(EOMONTH($F$9,0))/7))</f>
        <v>0</v>
      </c>
      <c r="AM31" s="571"/>
      <c r="AN31" s="571"/>
    </row>
    <row r="32" spans="1:40" ht="18" customHeight="1">
      <c r="A32" s="570" t="s">
        <v>373</v>
      </c>
      <c r="B32" s="570"/>
      <c r="C32" s="570"/>
      <c r="D32" s="570"/>
      <c r="E32" s="572"/>
      <c r="F32" s="242"/>
      <c r="G32" s="242"/>
      <c r="H32" s="242"/>
      <c r="I32" s="242"/>
      <c r="J32" s="242"/>
      <c r="K32" s="242"/>
      <c r="L32" s="242"/>
      <c r="M32" s="242"/>
      <c r="N32" s="242"/>
      <c r="O32" s="242"/>
      <c r="P32" s="242"/>
      <c r="Q32" s="242"/>
      <c r="R32" s="242"/>
      <c r="S32" s="242"/>
      <c r="T32" s="242"/>
      <c r="U32" s="242"/>
      <c r="V32" s="242"/>
      <c r="W32" s="242"/>
      <c r="X32" s="242"/>
      <c r="Y32" s="242"/>
      <c r="Z32" s="242"/>
      <c r="AA32" s="242"/>
      <c r="AB32" s="242"/>
      <c r="AC32" s="242"/>
      <c r="AD32" s="242"/>
      <c r="AE32" s="242"/>
      <c r="AF32" s="242"/>
      <c r="AG32" s="242"/>
      <c r="AH32" s="242"/>
      <c r="AI32" s="242"/>
      <c r="AJ32" s="242"/>
      <c r="AK32" s="238">
        <f t="shared" si="0"/>
        <v>0</v>
      </c>
      <c r="AL32" s="243"/>
      <c r="AM32" s="571"/>
      <c r="AN32" s="571"/>
    </row>
    <row r="33" spans="1:43" ht="15" customHeight="1">
      <c r="A33" s="227"/>
      <c r="B33" s="227"/>
      <c r="C33" s="227"/>
      <c r="D33" s="227"/>
      <c r="E33" s="227"/>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227"/>
      <c r="AL33" s="227"/>
      <c r="AM33" s="161"/>
    </row>
    <row r="34" spans="1:43" ht="15" customHeight="1">
      <c r="A34" s="227"/>
      <c r="B34" s="227"/>
      <c r="C34" s="227"/>
      <c r="D34" s="227"/>
      <c r="E34" s="227"/>
      <c r="F34" s="162"/>
      <c r="G34" s="162"/>
      <c r="H34" s="162"/>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c r="AH34" s="162"/>
      <c r="AI34" s="162"/>
      <c r="AJ34" s="162"/>
      <c r="AK34" s="227"/>
      <c r="AL34" s="227"/>
      <c r="AM34" s="161"/>
    </row>
    <row r="35" spans="1:43" ht="15" customHeight="1">
      <c r="A35" s="227"/>
      <c r="B35" s="227"/>
      <c r="C35" s="227"/>
      <c r="D35" s="227"/>
      <c r="E35" s="227"/>
      <c r="F35" s="162"/>
      <c r="G35" s="162"/>
      <c r="H35" s="162"/>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c r="AH35" s="162"/>
      <c r="AI35" s="162"/>
      <c r="AJ35" s="162"/>
      <c r="AK35" s="227"/>
      <c r="AL35" s="227"/>
      <c r="AM35" s="161"/>
    </row>
    <row r="36" spans="1:43" ht="21" customHeight="1">
      <c r="A36" s="218" t="s">
        <v>466</v>
      </c>
      <c r="B36" s="227"/>
      <c r="C36" s="227"/>
      <c r="D36" s="227"/>
      <c r="E36" s="227"/>
      <c r="F36" s="227"/>
      <c r="G36" s="162"/>
      <c r="H36" s="162"/>
      <c r="I36" s="162"/>
      <c r="J36" s="162"/>
      <c r="K36" s="162"/>
      <c r="L36" s="162"/>
      <c r="M36" s="162"/>
      <c r="N36" s="162"/>
      <c r="O36" s="162"/>
      <c r="AM36" s="227"/>
      <c r="AN36" s="161"/>
    </row>
    <row r="37" spans="1:43" ht="24.95" customHeight="1">
      <c r="A37" s="573"/>
      <c r="B37" s="573"/>
      <c r="C37" s="573"/>
      <c r="D37" s="279">
        <v>4</v>
      </c>
      <c r="E37" s="279">
        <v>5</v>
      </c>
      <c r="F37" s="649">
        <v>6</v>
      </c>
      <c r="G37" s="649"/>
      <c r="H37" s="649"/>
      <c r="I37" s="649">
        <v>7</v>
      </c>
      <c r="J37" s="649"/>
      <c r="K37" s="649"/>
      <c r="L37" s="649">
        <v>8</v>
      </c>
      <c r="M37" s="649"/>
      <c r="N37" s="649"/>
      <c r="O37" s="649">
        <v>9</v>
      </c>
      <c r="P37" s="649"/>
      <c r="Q37" s="649"/>
      <c r="R37" s="649">
        <v>10</v>
      </c>
      <c r="S37" s="649"/>
      <c r="T37" s="649"/>
      <c r="U37" s="649">
        <v>11</v>
      </c>
      <c r="V37" s="649"/>
      <c r="W37" s="649"/>
      <c r="X37" s="649">
        <v>12</v>
      </c>
      <c r="Y37" s="649"/>
      <c r="Z37" s="649"/>
      <c r="AA37" s="649">
        <v>1</v>
      </c>
      <c r="AB37" s="649"/>
      <c r="AC37" s="649"/>
      <c r="AD37" s="649">
        <v>2</v>
      </c>
      <c r="AE37" s="649"/>
      <c r="AF37" s="649"/>
      <c r="AG37" s="649">
        <v>3</v>
      </c>
      <c r="AH37" s="649"/>
      <c r="AI37" s="649"/>
      <c r="AJ37" s="573" t="s">
        <v>467</v>
      </c>
      <c r="AK37" s="573"/>
      <c r="AL37" s="230" t="s">
        <v>468</v>
      </c>
      <c r="AM37" s="257"/>
      <c r="AN37" s="257"/>
      <c r="AO37" s="257"/>
      <c r="AP37" s="257"/>
      <c r="AQ37" s="257"/>
    </row>
    <row r="38" spans="1:43" ht="18" customHeight="1">
      <c r="A38" s="645" t="s">
        <v>469</v>
      </c>
      <c r="B38" s="645"/>
      <c r="C38" s="645"/>
      <c r="D38" s="237"/>
      <c r="E38" s="237"/>
      <c r="F38" s="642"/>
      <c r="G38" s="642"/>
      <c r="H38" s="642"/>
      <c r="I38" s="642"/>
      <c r="J38" s="642"/>
      <c r="K38" s="642"/>
      <c r="L38" s="642"/>
      <c r="M38" s="642"/>
      <c r="N38" s="642"/>
      <c r="O38" s="642"/>
      <c r="P38" s="642"/>
      <c r="Q38" s="642"/>
      <c r="R38" s="642"/>
      <c r="S38" s="642"/>
      <c r="T38" s="642"/>
      <c r="U38" s="642"/>
      <c r="V38" s="642"/>
      <c r="W38" s="642"/>
      <c r="X38" s="642"/>
      <c r="Y38" s="642"/>
      <c r="Z38" s="642"/>
      <c r="AA38" s="642"/>
      <c r="AB38" s="642"/>
      <c r="AC38" s="642"/>
      <c r="AD38" s="642"/>
      <c r="AE38" s="642"/>
      <c r="AF38" s="642"/>
      <c r="AG38" s="642"/>
      <c r="AH38" s="642"/>
      <c r="AI38" s="642"/>
      <c r="AJ38" s="567">
        <f>SUM(D38:AI38)</f>
        <v>0</v>
      </c>
      <c r="AK38" s="567"/>
      <c r="AL38" s="643" t="e">
        <f>ROUNDUP(AJ38/AJ39,1)</f>
        <v>#DIV/0!</v>
      </c>
      <c r="AM38" s="257"/>
      <c r="AN38" s="257"/>
      <c r="AO38" s="257"/>
      <c r="AP38" s="257"/>
      <c r="AQ38" s="257"/>
    </row>
    <row r="39" spans="1:43" ht="18" customHeight="1">
      <c r="A39" s="645" t="s">
        <v>470</v>
      </c>
      <c r="B39" s="645"/>
      <c r="C39" s="645"/>
      <c r="D39" s="237"/>
      <c r="E39" s="237"/>
      <c r="F39" s="642"/>
      <c r="G39" s="642"/>
      <c r="H39" s="642"/>
      <c r="I39" s="642"/>
      <c r="J39" s="642"/>
      <c r="K39" s="642"/>
      <c r="L39" s="642"/>
      <c r="M39" s="642"/>
      <c r="N39" s="642"/>
      <c r="O39" s="642"/>
      <c r="P39" s="642"/>
      <c r="Q39" s="642"/>
      <c r="R39" s="642"/>
      <c r="S39" s="642"/>
      <c r="T39" s="642"/>
      <c r="U39" s="642"/>
      <c r="V39" s="642"/>
      <c r="W39" s="642"/>
      <c r="X39" s="642"/>
      <c r="Y39" s="642"/>
      <c r="Z39" s="642"/>
      <c r="AA39" s="642"/>
      <c r="AB39" s="642"/>
      <c r="AC39" s="642"/>
      <c r="AD39" s="642"/>
      <c r="AE39" s="642"/>
      <c r="AF39" s="642"/>
      <c r="AG39" s="642"/>
      <c r="AH39" s="642"/>
      <c r="AI39" s="642"/>
      <c r="AJ39" s="567">
        <f>+SUM(D39:AI39)</f>
        <v>0</v>
      </c>
      <c r="AK39" s="567"/>
      <c r="AL39" s="644"/>
      <c r="AM39" s="257"/>
      <c r="AN39" s="257"/>
      <c r="AO39" s="257"/>
      <c r="AP39" s="257"/>
      <c r="AQ39" s="257"/>
    </row>
    <row r="40" spans="1:43" ht="5.0999999999999996" customHeight="1">
      <c r="A40" s="250"/>
      <c r="B40" s="250"/>
      <c r="C40" s="250"/>
      <c r="D40" s="257"/>
      <c r="E40" s="257"/>
      <c r="F40" s="257"/>
      <c r="G40" s="257"/>
      <c r="H40" s="257"/>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258"/>
      <c r="AK40" s="162"/>
      <c r="AL40" s="227"/>
      <c r="AM40" s="227"/>
      <c r="AN40" s="161"/>
    </row>
    <row r="41" spans="1:43" ht="18" customHeight="1">
      <c r="A41" s="218" t="s">
        <v>421</v>
      </c>
      <c r="B41" s="162"/>
      <c r="D41" s="162"/>
      <c r="E41" s="162"/>
      <c r="F41" s="162"/>
      <c r="G41" s="162"/>
      <c r="H41" s="162"/>
      <c r="I41" s="257"/>
      <c r="J41" s="257"/>
      <c r="K41" s="257"/>
      <c r="L41" s="257"/>
      <c r="M41" s="257"/>
      <c r="N41" s="257"/>
      <c r="O41" s="162"/>
      <c r="P41" s="162"/>
      <c r="Q41" s="162"/>
      <c r="R41" s="162"/>
      <c r="S41" s="162"/>
      <c r="T41" s="162"/>
      <c r="U41" s="162"/>
      <c r="V41" s="162"/>
      <c r="W41" s="227"/>
      <c r="X41" s="162"/>
      <c r="Y41" s="162"/>
      <c r="Z41" s="162"/>
      <c r="AA41" s="162"/>
      <c r="AB41" s="162"/>
      <c r="AC41" s="162"/>
      <c r="AD41" s="162"/>
      <c r="AE41" s="162"/>
      <c r="AF41" s="162"/>
      <c r="AG41" s="162"/>
      <c r="AH41" s="162"/>
      <c r="AI41" s="162"/>
      <c r="AJ41" s="258"/>
      <c r="AK41" s="162"/>
      <c r="AL41" s="227"/>
      <c r="AM41" s="227"/>
      <c r="AN41" s="161"/>
    </row>
    <row r="42" spans="1:43" ht="24.95" customHeight="1">
      <c r="A42" s="573" t="s">
        <v>425</v>
      </c>
      <c r="B42" s="573"/>
      <c r="C42" s="573" t="s">
        <v>463</v>
      </c>
      <c r="D42" s="573"/>
      <c r="E42" s="574" t="s">
        <v>508</v>
      </c>
      <c r="F42" s="574"/>
      <c r="G42" s="574"/>
      <c r="H42" s="574"/>
      <c r="I42" s="257"/>
      <c r="J42" s="257"/>
      <c r="K42" s="257"/>
      <c r="L42" s="257"/>
      <c r="M42" s="257"/>
      <c r="N42" s="257"/>
      <c r="O42" s="257"/>
      <c r="P42" s="257"/>
      <c r="Q42" s="257"/>
      <c r="R42" s="257"/>
      <c r="S42" s="257"/>
      <c r="T42" s="257"/>
      <c r="U42" s="257"/>
      <c r="W42" s="227"/>
      <c r="X42" s="162"/>
      <c r="Y42" s="162"/>
      <c r="Z42" s="162"/>
      <c r="AA42" s="162"/>
      <c r="AB42" s="162"/>
      <c r="AC42" s="162"/>
      <c r="AD42" s="162"/>
      <c r="AE42" s="162"/>
      <c r="AF42" s="162"/>
      <c r="AG42" s="162"/>
      <c r="AH42" s="162"/>
      <c r="AI42" s="162"/>
      <c r="AJ42" s="258"/>
      <c r="AK42" s="162"/>
      <c r="AL42" s="227"/>
      <c r="AM42" s="227"/>
      <c r="AN42" s="161"/>
    </row>
    <row r="43" spans="1:43" ht="18" customHeight="1">
      <c r="A43" s="574" t="s">
        <v>427</v>
      </c>
      <c r="B43" s="574"/>
      <c r="C43" s="641" t="e">
        <f>ROUNDDOWN(IF(AL38&lt;=60,1,1+ROUNDUP((AL38-60)/40,0)),1)</f>
        <v>#DIV/0!</v>
      </c>
      <c r="D43" s="641"/>
      <c r="E43" s="641" t="e">
        <f>ROUNDDOWN(AL38/40,1)</f>
        <v>#DIV/0!</v>
      </c>
      <c r="F43" s="641"/>
      <c r="G43" s="641"/>
      <c r="H43" s="641"/>
      <c r="I43" s="257"/>
      <c r="J43" s="257"/>
      <c r="K43" s="257"/>
      <c r="L43" s="257"/>
      <c r="M43" s="257"/>
      <c r="N43" s="257"/>
      <c r="O43" s="257"/>
      <c r="P43" s="257"/>
      <c r="Q43" s="257"/>
      <c r="R43" s="257"/>
      <c r="S43" s="257"/>
      <c r="T43" s="257"/>
      <c r="U43" s="257"/>
      <c r="W43" s="227"/>
      <c r="X43" s="162"/>
      <c r="Y43" s="162"/>
      <c r="Z43" s="162"/>
      <c r="AA43" s="162"/>
      <c r="AB43" s="162"/>
      <c r="AC43" s="162"/>
      <c r="AD43" s="162"/>
      <c r="AE43" s="162"/>
      <c r="AF43" s="162"/>
      <c r="AG43" s="162"/>
      <c r="AH43" s="162"/>
      <c r="AI43" s="162"/>
      <c r="AJ43" s="258"/>
      <c r="AK43" s="162"/>
      <c r="AL43" s="227"/>
      <c r="AM43" s="227"/>
      <c r="AN43" s="161"/>
    </row>
    <row r="44" spans="1:43" ht="5.0999999999999996" customHeight="1">
      <c r="A44" s="250"/>
      <c r="B44" s="250"/>
      <c r="C44" s="250"/>
      <c r="D44" s="250"/>
      <c r="E44" s="250"/>
      <c r="F44" s="250"/>
      <c r="G44" s="250"/>
      <c r="H44" s="250"/>
      <c r="I44" s="250"/>
      <c r="J44" s="162"/>
      <c r="K44" s="162"/>
      <c r="L44" s="162"/>
      <c r="M44" s="258"/>
      <c r="N44" s="162"/>
      <c r="O44" s="162"/>
      <c r="P44" s="162"/>
      <c r="Q44" s="257"/>
      <c r="W44" s="227"/>
      <c r="X44" s="162"/>
      <c r="Y44" s="162"/>
      <c r="Z44" s="162"/>
      <c r="AA44" s="162"/>
      <c r="AB44" s="162"/>
      <c r="AC44" s="162"/>
      <c r="AD44" s="162"/>
      <c r="AE44" s="162"/>
      <c r="AF44" s="162"/>
      <c r="AG44" s="162"/>
      <c r="AH44" s="162"/>
      <c r="AI44" s="162"/>
      <c r="AJ44" s="258"/>
      <c r="AK44" s="162"/>
      <c r="AL44" s="227"/>
      <c r="AM44" s="227"/>
      <c r="AN44" s="161"/>
    </row>
    <row r="45" spans="1:43" ht="21" customHeight="1">
      <c r="A45" s="218" t="s">
        <v>443</v>
      </c>
      <c r="B45" s="221"/>
      <c r="C45" s="222"/>
      <c r="D45" s="222"/>
      <c r="E45" s="222"/>
      <c r="F45" s="222"/>
      <c r="G45" s="161"/>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222"/>
      <c r="AM45" s="222"/>
      <c r="AN45" s="161"/>
    </row>
    <row r="46" spans="1:43" ht="24.95" customHeight="1">
      <c r="A46" s="161"/>
      <c r="B46" s="227"/>
      <c r="C46" s="593" t="e">
        <f>IF(VLOOKUP($AK$1,#REF!,C51,FALSE)=0,"-",VLOOKUP($AK$1,#REF!,C51,FALSE))</f>
        <v>#REF!</v>
      </c>
      <c r="D46" s="594"/>
      <c r="E46" s="595" t="e">
        <f>IF(VLOOKUP($AK$1,#REF!,E51,FALSE)=0,"-",VLOOKUP($AK$1,#REF!,E51,FALSE))</f>
        <v>#REF!</v>
      </c>
      <c r="F46" s="595"/>
      <c r="G46" s="595"/>
      <c r="H46" s="595"/>
      <c r="I46" s="593" t="e">
        <f>IF(VLOOKUP($AK$1,#REF!,I51,FALSE)=0,"-",VLOOKUP($AK$1,#REF!,I51,FALSE))</f>
        <v>#REF!</v>
      </c>
      <c r="J46" s="594"/>
      <c r="K46" s="594"/>
      <c r="L46" s="594"/>
      <c r="M46" s="594"/>
      <c r="N46" s="596"/>
      <c r="O46" s="593" t="e">
        <f>IF(VLOOKUP($AK$1,#REF!,O51,FALSE)=0,"-",VLOOKUP($AK$1,#REF!,O51,FALSE))</f>
        <v>#REF!</v>
      </c>
      <c r="P46" s="594"/>
      <c r="Q46" s="594"/>
      <c r="R46" s="594"/>
      <c r="S46" s="594"/>
      <c r="T46" s="596"/>
      <c r="U46" s="593" t="e">
        <f>IF(VLOOKUP($AK$1,#REF!,U51,FALSE)=0,"-",VLOOKUP($AK$1,#REF!,U51,FALSE))</f>
        <v>#REF!</v>
      </c>
      <c r="V46" s="594"/>
      <c r="W46" s="594"/>
      <c r="X46" s="594"/>
      <c r="Y46" s="594"/>
      <c r="Z46" s="596"/>
      <c r="AA46" s="593" t="e">
        <f>IF(VLOOKUP($AK$1,#REF!,AA51,FALSE)=0,"-",VLOOKUP($AK$1,#REF!,AA51,FALSE))</f>
        <v>#REF!</v>
      </c>
      <c r="AB46" s="594"/>
      <c r="AC46" s="594"/>
      <c r="AD46" s="594"/>
      <c r="AE46" s="594"/>
      <c r="AF46" s="596"/>
      <c r="AG46" s="595" t="e">
        <f>IF(VLOOKUP($AK$1,#REF!,AG51,FALSE)=0,"-",VLOOKUP($AK$1,#REF!,AG51,FALSE))</f>
        <v>#REF!</v>
      </c>
      <c r="AH46" s="595"/>
      <c r="AI46" s="595"/>
      <c r="AJ46" s="595"/>
      <c r="AK46" s="595"/>
      <c r="AL46" s="595" t="e">
        <f>IF(VLOOKUP($AK$1,#REF!,AL51,FALSE)=0,"-",VLOOKUP($AK$1,#REF!,AL51,FALSE))</f>
        <v>#REF!</v>
      </c>
      <c r="AM46" s="595"/>
      <c r="AN46" s="161"/>
    </row>
    <row r="47" spans="1:43" ht="18" customHeight="1">
      <c r="A47" s="161"/>
      <c r="B47" s="227"/>
      <c r="C47" s="272" t="s">
        <v>445</v>
      </c>
      <c r="D47" s="272" t="s">
        <v>447</v>
      </c>
      <c r="E47" s="273" t="s">
        <v>445</v>
      </c>
      <c r="F47" s="598" t="s">
        <v>447</v>
      </c>
      <c r="G47" s="598"/>
      <c r="H47" s="598"/>
      <c r="I47" s="590" t="s">
        <v>445</v>
      </c>
      <c r="J47" s="591"/>
      <c r="K47" s="592"/>
      <c r="L47" s="590" t="s">
        <v>447</v>
      </c>
      <c r="M47" s="591"/>
      <c r="N47" s="592"/>
      <c r="O47" s="590" t="s">
        <v>445</v>
      </c>
      <c r="P47" s="591"/>
      <c r="Q47" s="592"/>
      <c r="R47" s="590" t="s">
        <v>447</v>
      </c>
      <c r="S47" s="591"/>
      <c r="T47" s="592"/>
      <c r="U47" s="590" t="s">
        <v>445</v>
      </c>
      <c r="V47" s="591"/>
      <c r="W47" s="592"/>
      <c r="X47" s="590" t="s">
        <v>447</v>
      </c>
      <c r="Y47" s="591"/>
      <c r="Z47" s="592"/>
      <c r="AA47" s="590" t="s">
        <v>445</v>
      </c>
      <c r="AB47" s="591"/>
      <c r="AC47" s="592"/>
      <c r="AD47" s="590" t="s">
        <v>447</v>
      </c>
      <c r="AE47" s="591"/>
      <c r="AF47" s="592"/>
      <c r="AG47" s="590" t="s">
        <v>445</v>
      </c>
      <c r="AH47" s="591"/>
      <c r="AI47" s="592"/>
      <c r="AJ47" s="590" t="s">
        <v>447</v>
      </c>
      <c r="AK47" s="592"/>
      <c r="AL47" s="273" t="s">
        <v>444</v>
      </c>
      <c r="AM47" s="273" t="s">
        <v>446</v>
      </c>
      <c r="AN47" s="161"/>
    </row>
    <row r="48" spans="1:43" ht="18" customHeight="1">
      <c r="A48" s="161"/>
      <c r="B48" s="229" t="s">
        <v>448</v>
      </c>
      <c r="C48" s="273">
        <f>COUNTIFS($B$11:$B$30,C$46,$C$11:$C$30,"A",$E$11:$E$30,"*")</f>
        <v>0</v>
      </c>
      <c r="D48" s="273">
        <f>COUNTIFS($B$11:$B$30,C$46,$C$11:$C$30,"B",$E$11:$E$30,"*")</f>
        <v>0</v>
      </c>
      <c r="E48" s="273">
        <f>COUNTIFS($B$11:$B$30,E$46,$C$11:$C$30,"A",$E$11:$E$30,"*")</f>
        <v>0</v>
      </c>
      <c r="F48" s="590">
        <f>COUNTIFS($B$11:$B$30,E$46,$C$11:$C$30,"B",$E$11:$E$30,"*")</f>
        <v>0</v>
      </c>
      <c r="G48" s="591"/>
      <c r="H48" s="592"/>
      <c r="I48" s="590">
        <f>COUNTIFS($B$11:$B$30,I$46,$C$11:$C$30,"A",$E$11:$E$30,"*")</f>
        <v>0</v>
      </c>
      <c r="J48" s="591"/>
      <c r="K48" s="592"/>
      <c r="L48" s="590">
        <f>COUNTIFS($B$11:$B$30,I$46,$C$11:$C$30,"B",$E$11:$E$30,"*")</f>
        <v>0</v>
      </c>
      <c r="M48" s="591"/>
      <c r="N48" s="592"/>
      <c r="O48" s="590">
        <f>COUNTIFS($B$11:$B$30,O$46,$C$11:$C$30,"A",$E$11:$E$30,"*")</f>
        <v>0</v>
      </c>
      <c r="P48" s="591"/>
      <c r="Q48" s="592"/>
      <c r="R48" s="590">
        <f>COUNTIFS($B$11:$B$30,O$46,$C$11:$C$30,"B",$E$11:$E$30,"*")</f>
        <v>0</v>
      </c>
      <c r="S48" s="591"/>
      <c r="T48" s="592"/>
      <c r="U48" s="590">
        <f>COUNTIFS($B$11:$B$30,U$46,$C$11:$C$30,"A",$E$11:$E$30,"*")</f>
        <v>0</v>
      </c>
      <c r="V48" s="591"/>
      <c r="W48" s="592"/>
      <c r="X48" s="590">
        <f>COUNTIFS($B$11:$B$30,U$46,$C$11:$C$30,"B",$E$11:$E$30,"*")</f>
        <v>0</v>
      </c>
      <c r="Y48" s="591"/>
      <c r="Z48" s="592"/>
      <c r="AA48" s="590">
        <f>COUNTIFS($B$11:$B$30,AA$46,$C$11:$C$30,"A",$E$11:$E$30,"*")</f>
        <v>0</v>
      </c>
      <c r="AB48" s="591"/>
      <c r="AC48" s="592"/>
      <c r="AD48" s="590">
        <f>COUNTIFS($B$11:$B$30,AA$46,$C$11:$C$30,"B",$E$11:$E$30,"*")</f>
        <v>0</v>
      </c>
      <c r="AE48" s="591"/>
      <c r="AF48" s="592"/>
      <c r="AG48" s="590">
        <f>COUNTIFS($B$11:$B$30,AG$46,$C$11:$C$30,"A",$E$11:$E$30,"*")</f>
        <v>0</v>
      </c>
      <c r="AH48" s="591"/>
      <c r="AI48" s="592"/>
      <c r="AJ48" s="590">
        <f>COUNTIFS($B$11:$B$30,AG$46,$C$11:$C$30,"B",$E$11:$E$30,"*")</f>
        <v>0</v>
      </c>
      <c r="AK48" s="592"/>
      <c r="AL48" s="273">
        <f>COUNTIFS($B$11:$B$30,AL$46,$C$11:$C$30,"A",$E$11:$E$30,"*")</f>
        <v>0</v>
      </c>
      <c r="AM48" s="273">
        <f>COUNTIFS($B$11:$B$30,AL$46,$C$11:$C$30,"B",$E$11:$E$30,"*")</f>
        <v>0</v>
      </c>
      <c r="AN48" s="161"/>
    </row>
    <row r="49" spans="1:40" ht="18" customHeight="1">
      <c r="A49" s="161"/>
      <c r="B49" s="230" t="s">
        <v>449</v>
      </c>
      <c r="C49" s="273">
        <f>COUNTIFS($B$11:$B$30,C$46,$C$11:$C$30,"C",$E$11:$E$30,"*")</f>
        <v>0</v>
      </c>
      <c r="D49" s="273">
        <f>COUNTIFS($B$11:$B$30,C$46,$C$11:$C$30,"D",$E$11:$E$30,"*")</f>
        <v>0</v>
      </c>
      <c r="E49" s="273">
        <f>COUNTIFS($B$11:$B$30,E$46,$C$11:$C$30,"C",$E$11:$E$30,"*")</f>
        <v>0</v>
      </c>
      <c r="F49" s="590">
        <f>COUNTIFS($B$11:$B$30,E$46,$C$11:$C$30,"D",$E$11:$E$30,"*")</f>
        <v>0</v>
      </c>
      <c r="G49" s="591"/>
      <c r="H49" s="592"/>
      <c r="I49" s="590">
        <f>COUNTIFS($B$11:$B$30,I$46,$C$11:$C$30,"C",$E$11:$E$30,"*")</f>
        <v>0</v>
      </c>
      <c r="J49" s="591"/>
      <c r="K49" s="592"/>
      <c r="L49" s="590">
        <f>COUNTIFS($B$11:$B$30,I$46,$C$11:$C$30,"D",$E$11:$E$30,"*")</f>
        <v>0</v>
      </c>
      <c r="M49" s="591"/>
      <c r="N49" s="592"/>
      <c r="O49" s="590">
        <f>COUNTIFS($B$11:$B$30,O$46,$C$11:$C$30,"C",$E$11:$E$30,"*")</f>
        <v>0</v>
      </c>
      <c r="P49" s="591"/>
      <c r="Q49" s="592"/>
      <c r="R49" s="590">
        <f>COUNTIFS($B$11:$B$30,O$46,$C$11:$C$30,"D",$E$11:$E$30,"*")</f>
        <v>0</v>
      </c>
      <c r="S49" s="591"/>
      <c r="T49" s="592"/>
      <c r="U49" s="590">
        <f>COUNTIFS($B$11:$B$30,U$46,$C$11:$C$30,"C",$E$11:$E$30,"*")</f>
        <v>0</v>
      </c>
      <c r="V49" s="591"/>
      <c r="W49" s="592"/>
      <c r="X49" s="590">
        <f>COUNTIFS($B$11:$B$30,U$46,$C$11:$C$30,"D",$E$11:$E$30,"*")</f>
        <v>0</v>
      </c>
      <c r="Y49" s="591"/>
      <c r="Z49" s="592"/>
      <c r="AA49" s="590">
        <f>COUNTIFS($B$11:$B$30,AA$46,$C$11:$C$30,"C",$E$11:$E$30,"*")</f>
        <v>0</v>
      </c>
      <c r="AB49" s="591"/>
      <c r="AC49" s="592"/>
      <c r="AD49" s="590">
        <f>COUNTIFS($B$11:$B$30,AA$46,$C$11:$C$30,"D",$E$11:$E$30,"*")</f>
        <v>0</v>
      </c>
      <c r="AE49" s="591"/>
      <c r="AF49" s="592"/>
      <c r="AG49" s="590">
        <f>COUNTIFS($B$11:$B$30,AG$46,$C$11:$C$30,"C",$E$11:$E$30,"*")</f>
        <v>0</v>
      </c>
      <c r="AH49" s="591"/>
      <c r="AI49" s="592"/>
      <c r="AJ49" s="590">
        <f>COUNTIFS($B$11:$B$30,AG$46,$C$11:$C$30,"D",$E$11:$E$30,"*")</f>
        <v>0</v>
      </c>
      <c r="AK49" s="592"/>
      <c r="AL49" s="273">
        <f>COUNTIFS($B$11:$B$30,AL$46,$C$11:$C$30,"C",$E$11:$E$30,"*")</f>
        <v>0</v>
      </c>
      <c r="AM49" s="273">
        <f>COUNTIFS($B$11:$B$30,AL$46,$C$11:$C$30,"D",$E$11:$E$30,"*")</f>
        <v>0</v>
      </c>
      <c r="AN49" s="161"/>
    </row>
    <row r="50" spans="1:40" ht="24.95" customHeight="1">
      <c r="A50" s="161"/>
      <c r="B50" s="230" t="s">
        <v>450</v>
      </c>
      <c r="C50" s="593" t="str">
        <f>IF($AK$3="４週",SUMIFS($AK$11:$AK$30,$B$11:$B$30,C46)/4/$AH$5,IF($AK$3="歴月",SUMIFS($AK$11:$AK$30,$B$11:$B$30,C46)/$AL$5,"記載する期間を選択してください"))</f>
        <v>記載する期間を選択してください</v>
      </c>
      <c r="D50" s="596"/>
      <c r="E50" s="593" t="str">
        <f>IF($AK$3="４週",SUMIFS($AK$11:$AK$30,$B$11:$B$30,E46)/4/$AH$5,IF($AK$3="歴月",SUMIFS($AK$11:$AK$30,$B$11:$B$30,E46)/$AL$5,"記載する期間を選択してください"))</f>
        <v>記載する期間を選択してください</v>
      </c>
      <c r="F50" s="594"/>
      <c r="G50" s="594"/>
      <c r="H50" s="596"/>
      <c r="I50" s="593" t="str">
        <f>IF($AK$3="４週",SUMIFS($AK$11:$AK$30,$B$11:$B$30,I46)/4/$AH$5,IF($AK$3="歴月",SUMIFS($AK$11:$AK$30,$B$11:$B$30,I46)/$AL$5,"記載する期間を選択してください"))</f>
        <v>記載する期間を選択してください</v>
      </c>
      <c r="J50" s="594"/>
      <c r="K50" s="594"/>
      <c r="L50" s="594"/>
      <c r="M50" s="594"/>
      <c r="N50" s="596"/>
      <c r="O50" s="593" t="str">
        <f>IF($AK$3="４週",SUMIFS($AK$11:$AK$30,$B$11:$B$30,O46)/4/$AH$5,IF($AK$3="歴月",SUMIFS($AK$11:$AK$30,$B$11:$B$30,O46)/$AL$5,"記載する期間を選択してください"))</f>
        <v>記載する期間を選択してください</v>
      </c>
      <c r="P50" s="594"/>
      <c r="Q50" s="594"/>
      <c r="R50" s="594"/>
      <c r="S50" s="594"/>
      <c r="T50" s="596"/>
      <c r="U50" s="593" t="str">
        <f>IF($AK$3="４週",SUMIFS($AK$11:$AK$30,$B$11:$B$30,U46)/4/$AH$5,IF($AK$3="歴月",SUMIFS($AK$11:$AK$30,$B$11:$B$30,U46)/$AL$5,"記載する期間を選択してください"))</f>
        <v>記載する期間を選択してください</v>
      </c>
      <c r="V50" s="594"/>
      <c r="W50" s="594"/>
      <c r="X50" s="594"/>
      <c r="Y50" s="594"/>
      <c r="Z50" s="596"/>
      <c r="AA50" s="593" t="str">
        <f>IF($AK$3="４週",SUMIFS($AK$11:$AK$30,$B$11:$B$30,AA46)/4/$AH$5,IF($AK$3="歴月",SUMIFS($AK$11:$AK$30,$B$11:$B$30,AA46)/$AL$5,"記載する期間を選択してください"))</f>
        <v>記載する期間を選択してください</v>
      </c>
      <c r="AB50" s="594"/>
      <c r="AC50" s="594"/>
      <c r="AD50" s="594"/>
      <c r="AE50" s="594"/>
      <c r="AF50" s="596"/>
      <c r="AG50" s="593" t="str">
        <f>IF($AK$3="４週",SUMIFS($AK$11:$AK$30,$B$11:$B$30,AG46)/4/$AH$5,IF($AK$3="歴月",SUMIFS($AK$11:$AK$30,$B$11:$B$30,AG46)/$AL$5,"記載する期間を選択してください"))</f>
        <v>記載する期間を選択してください</v>
      </c>
      <c r="AH50" s="594"/>
      <c r="AI50" s="594"/>
      <c r="AJ50" s="594"/>
      <c r="AK50" s="596"/>
      <c r="AL50" s="593" t="str">
        <f>IF($AK$3="４週",SUMIFS($AK$11:$AK$30,$B$11:$B$30,AL46)/4/$AH$5,IF($AK$3="歴月",SUMIFS($AK$11:$AK$30,$B$11:$B$30,AL46)/$AL$5,"記載する期間を選択してください"))</f>
        <v>記載する期間を選択してください</v>
      </c>
      <c r="AM50" s="596"/>
      <c r="AN50" s="161"/>
    </row>
    <row r="51" spans="1:40" ht="6" customHeight="1">
      <c r="A51" s="161"/>
      <c r="B51" s="221"/>
      <c r="C51" s="247">
        <v>2</v>
      </c>
      <c r="D51" s="247"/>
      <c r="E51" s="247">
        <v>3</v>
      </c>
      <c r="F51" s="247"/>
      <c r="G51" s="247"/>
      <c r="H51" s="247"/>
      <c r="I51" s="247">
        <v>4</v>
      </c>
      <c r="J51" s="247"/>
      <c r="K51" s="247"/>
      <c r="L51" s="247"/>
      <c r="M51" s="247"/>
      <c r="N51" s="247"/>
      <c r="O51" s="247">
        <v>5</v>
      </c>
      <c r="P51" s="247"/>
      <c r="Q51" s="247"/>
      <c r="R51" s="247"/>
      <c r="S51" s="247"/>
      <c r="T51" s="247"/>
      <c r="U51" s="247">
        <v>6</v>
      </c>
      <c r="V51" s="247"/>
      <c r="W51" s="247"/>
      <c r="X51" s="247"/>
      <c r="Y51" s="247"/>
      <c r="Z51" s="247"/>
      <c r="AA51" s="247">
        <v>7</v>
      </c>
      <c r="AB51" s="247"/>
      <c r="AC51" s="247"/>
      <c r="AD51" s="247"/>
      <c r="AE51" s="247"/>
      <c r="AF51" s="247"/>
      <c r="AG51" s="247">
        <v>8</v>
      </c>
      <c r="AH51" s="247"/>
      <c r="AI51" s="247"/>
      <c r="AJ51" s="247"/>
      <c r="AK51" s="247"/>
      <c r="AL51" s="247">
        <v>9</v>
      </c>
      <c r="AM51" s="276"/>
      <c r="AN51" s="161"/>
    </row>
    <row r="52" spans="1:40" ht="15" customHeight="1">
      <c r="A52" s="162" t="s">
        <v>374</v>
      </c>
      <c r="B52" s="244"/>
      <c r="C52" s="245"/>
      <c r="D52" s="245"/>
      <c r="E52" s="245"/>
      <c r="F52" s="246"/>
      <c r="G52" s="245"/>
      <c r="H52" s="247"/>
      <c r="I52" s="247"/>
      <c r="J52" s="247"/>
      <c r="K52" s="247"/>
      <c r="L52" s="247"/>
      <c r="M52" s="247"/>
      <c r="N52" s="247"/>
      <c r="O52" s="247"/>
      <c r="P52" s="247"/>
      <c r="Q52" s="247"/>
      <c r="R52" s="247">
        <v>6</v>
      </c>
      <c r="S52" s="247"/>
      <c r="T52" s="247"/>
      <c r="U52" s="247"/>
      <c r="V52" s="247"/>
      <c r="W52" s="247"/>
      <c r="X52" s="247">
        <v>7</v>
      </c>
      <c r="Y52" s="247"/>
      <c r="Z52" s="247"/>
      <c r="AA52" s="247"/>
      <c r="AB52" s="247"/>
      <c r="AC52" s="247"/>
      <c r="AD52" s="247">
        <v>8</v>
      </c>
      <c r="AE52" s="247"/>
      <c r="AF52" s="247"/>
      <c r="AG52" s="248"/>
      <c r="AH52" s="248"/>
      <c r="AI52" s="248"/>
      <c r="AJ52" s="248">
        <v>9</v>
      </c>
      <c r="AK52" s="249"/>
      <c r="AL52" s="249"/>
      <c r="AM52" s="161"/>
    </row>
    <row r="53" spans="1:40" s="162" customFormat="1" ht="15" customHeight="1">
      <c r="A53" s="162" t="s">
        <v>375</v>
      </c>
      <c r="B53" s="250"/>
      <c r="C53" s="250"/>
      <c r="D53" s="250"/>
      <c r="E53" s="250"/>
      <c r="F53" s="250"/>
      <c r="G53" s="250"/>
      <c r="H53" s="218"/>
      <c r="I53" s="218"/>
      <c r="J53" s="218"/>
      <c r="K53" s="218"/>
      <c r="L53" s="218"/>
      <c r="M53" s="218"/>
      <c r="N53" s="218"/>
      <c r="O53" s="218"/>
      <c r="P53" s="218"/>
      <c r="Q53" s="218"/>
      <c r="R53" s="218"/>
      <c r="S53" s="218"/>
      <c r="T53" s="218"/>
      <c r="U53" s="218"/>
      <c r="V53" s="218"/>
      <c r="W53" s="218"/>
      <c r="X53" s="218"/>
      <c r="Y53" s="218"/>
      <c r="Z53" s="218"/>
      <c r="AA53" s="218"/>
      <c r="AB53" s="218"/>
      <c r="AC53" s="218"/>
      <c r="AD53" s="218"/>
      <c r="AE53" s="218"/>
      <c r="AF53" s="218"/>
      <c r="AG53" s="218"/>
      <c r="AH53" s="218"/>
      <c r="AI53" s="218"/>
      <c r="AJ53" s="218"/>
      <c r="AK53" s="218"/>
      <c r="AL53" s="218"/>
      <c r="AM53" s="218"/>
    </row>
    <row r="54" spans="1:40" s="162" customFormat="1" ht="15" customHeight="1">
      <c r="A54" s="162" t="s">
        <v>376</v>
      </c>
      <c r="B54" s="250"/>
      <c r="C54" s="250"/>
      <c r="D54" s="250"/>
      <c r="E54" s="250"/>
      <c r="F54" s="250"/>
      <c r="G54" s="250"/>
      <c r="H54" s="218"/>
      <c r="I54" s="218"/>
      <c r="J54" s="218"/>
      <c r="K54" s="218"/>
      <c r="L54" s="218"/>
      <c r="M54" s="218"/>
      <c r="N54" s="218"/>
      <c r="O54" s="218"/>
      <c r="P54" s="218"/>
      <c r="Q54" s="218"/>
      <c r="R54" s="218"/>
      <c r="S54" s="218"/>
      <c r="T54" s="218"/>
      <c r="U54" s="218"/>
      <c r="V54" s="218"/>
      <c r="W54" s="218"/>
      <c r="X54" s="218"/>
      <c r="Y54" s="218"/>
      <c r="Z54" s="218"/>
      <c r="AA54" s="218"/>
      <c r="AB54" s="218"/>
      <c r="AC54" s="218"/>
      <c r="AD54" s="218"/>
      <c r="AE54" s="218"/>
      <c r="AF54" s="218"/>
      <c r="AG54" s="218"/>
      <c r="AH54" s="218"/>
      <c r="AI54" s="218"/>
      <c r="AJ54" s="218"/>
      <c r="AK54" s="218"/>
      <c r="AL54" s="218"/>
      <c r="AM54" s="218"/>
    </row>
    <row r="55" spans="1:40" s="162" customFormat="1" ht="15" customHeight="1">
      <c r="A55" s="162" t="s">
        <v>377</v>
      </c>
      <c r="B55" s="250"/>
      <c r="C55" s="250"/>
      <c r="D55" s="250"/>
      <c r="E55" s="250"/>
      <c r="F55" s="250"/>
      <c r="G55" s="250"/>
      <c r="H55" s="218"/>
      <c r="I55" s="218"/>
      <c r="J55" s="218"/>
      <c r="K55" s="218"/>
      <c r="L55" s="218"/>
      <c r="M55" s="218"/>
      <c r="N55" s="218"/>
      <c r="O55" s="218"/>
      <c r="P55" s="218"/>
      <c r="Q55" s="218"/>
      <c r="R55" s="218"/>
      <c r="S55" s="218"/>
      <c r="T55" s="218"/>
      <c r="U55" s="218"/>
      <c r="V55" s="218"/>
      <c r="W55" s="218"/>
      <c r="X55" s="218"/>
      <c r="Y55" s="218"/>
      <c r="Z55" s="218"/>
      <c r="AA55" s="218"/>
      <c r="AB55" s="218"/>
      <c r="AC55" s="218"/>
      <c r="AD55" s="218"/>
      <c r="AE55" s="218"/>
      <c r="AF55" s="218"/>
      <c r="AG55" s="218"/>
      <c r="AH55" s="218"/>
      <c r="AI55" s="218"/>
      <c r="AJ55" s="218"/>
      <c r="AK55" s="218"/>
      <c r="AL55" s="218"/>
      <c r="AM55" s="218"/>
    </row>
    <row r="56" spans="1:40" s="162" customFormat="1" ht="15" customHeight="1">
      <c r="A56" s="162" t="s">
        <v>378</v>
      </c>
      <c r="B56" s="250"/>
      <c r="C56" s="250"/>
      <c r="D56" s="250"/>
      <c r="E56" s="250"/>
      <c r="F56" s="250"/>
      <c r="G56" s="250"/>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row>
    <row r="57" spans="1:40" ht="15" customHeight="1">
      <c r="A57" s="162" t="s">
        <v>379</v>
      </c>
      <c r="B57" s="163"/>
      <c r="C57" s="162"/>
      <c r="D57" s="162"/>
      <c r="E57" s="162"/>
      <c r="F57" s="162"/>
      <c r="G57" s="162"/>
    </row>
    <row r="58" spans="1:40" ht="15" customHeight="1">
      <c r="A58" s="162" t="s">
        <v>380</v>
      </c>
      <c r="B58" s="163"/>
      <c r="C58" s="162"/>
      <c r="D58" s="162"/>
      <c r="E58" s="162"/>
      <c r="F58" s="162"/>
      <c r="G58" s="162"/>
    </row>
    <row r="59" spans="1:40" ht="15" customHeight="1">
      <c r="A59" s="162"/>
      <c r="B59" s="229" t="s">
        <v>381</v>
      </c>
      <c r="C59" s="573" t="s">
        <v>382</v>
      </c>
      <c r="D59" s="573"/>
      <c r="E59" s="573"/>
      <c r="F59" s="162"/>
      <c r="G59" s="162"/>
    </row>
    <row r="60" spans="1:40" ht="15" customHeight="1">
      <c r="A60" s="162"/>
      <c r="B60" s="251" t="s">
        <v>383</v>
      </c>
      <c r="C60" s="567" t="s">
        <v>384</v>
      </c>
      <c r="D60" s="567"/>
      <c r="E60" s="567"/>
      <c r="F60" s="162"/>
      <c r="G60" s="162"/>
    </row>
    <row r="61" spans="1:40" ht="15" customHeight="1">
      <c r="A61" s="162"/>
      <c r="B61" s="251" t="s">
        <v>385</v>
      </c>
      <c r="C61" s="567" t="s">
        <v>386</v>
      </c>
      <c r="D61" s="567"/>
      <c r="E61" s="567"/>
      <c r="F61" s="162"/>
      <c r="G61" s="162"/>
    </row>
    <row r="62" spans="1:40" ht="15" customHeight="1">
      <c r="A62" s="162"/>
      <c r="B62" s="251" t="s">
        <v>387</v>
      </c>
      <c r="C62" s="567" t="s">
        <v>388</v>
      </c>
      <c r="D62" s="567"/>
      <c r="E62" s="567"/>
      <c r="F62" s="162"/>
      <c r="G62" s="162"/>
    </row>
    <row r="63" spans="1:40" ht="15" customHeight="1">
      <c r="A63" s="162"/>
      <c r="B63" s="251" t="s">
        <v>389</v>
      </c>
      <c r="C63" s="567" t="s">
        <v>390</v>
      </c>
      <c r="D63" s="567"/>
      <c r="E63" s="567"/>
      <c r="F63" s="162"/>
      <c r="G63" s="162"/>
    </row>
    <row r="64" spans="1:40" ht="15" customHeight="1">
      <c r="A64" s="162"/>
      <c r="B64" s="162" t="s">
        <v>391</v>
      </c>
      <c r="C64" s="162"/>
      <c r="D64" s="162"/>
      <c r="E64" s="162"/>
      <c r="F64" s="162"/>
      <c r="G64" s="162"/>
    </row>
    <row r="65" spans="1:7" ht="15" customHeight="1">
      <c r="A65" s="162"/>
      <c r="B65" s="162" t="s">
        <v>392</v>
      </c>
      <c r="C65" s="162"/>
      <c r="D65" s="162"/>
      <c r="E65" s="162"/>
      <c r="F65" s="162"/>
      <c r="G65" s="162"/>
    </row>
    <row r="66" spans="1:7" ht="15" customHeight="1">
      <c r="A66" s="162"/>
      <c r="B66" s="162" t="s">
        <v>393</v>
      </c>
      <c r="C66" s="162"/>
      <c r="D66" s="162"/>
      <c r="E66" s="162"/>
      <c r="F66" s="162"/>
      <c r="G66" s="162"/>
    </row>
    <row r="67" spans="1:7" ht="15" customHeight="1">
      <c r="A67" s="162" t="s">
        <v>394</v>
      </c>
      <c r="B67" s="163"/>
      <c r="C67" s="162"/>
      <c r="D67" s="162"/>
      <c r="E67" s="162"/>
      <c r="F67" s="162"/>
      <c r="G67" s="162"/>
    </row>
    <row r="68" spans="1:7" ht="15" customHeight="1">
      <c r="A68" s="162" t="s">
        <v>395</v>
      </c>
      <c r="B68" s="163"/>
      <c r="C68" s="162"/>
      <c r="D68" s="162"/>
      <c r="E68" s="162"/>
      <c r="F68" s="162"/>
      <c r="G68" s="162"/>
    </row>
    <row r="69" spans="1:7" ht="15" customHeight="1">
      <c r="A69" s="162" t="s">
        <v>396</v>
      </c>
      <c r="B69" s="163"/>
      <c r="C69" s="162"/>
      <c r="D69" s="162"/>
      <c r="E69" s="162"/>
      <c r="F69" s="162"/>
      <c r="G69" s="162"/>
    </row>
    <row r="70" spans="1:7" ht="15" customHeight="1">
      <c r="A70" s="162" t="s">
        <v>397</v>
      </c>
      <c r="B70" s="163"/>
      <c r="C70" s="162"/>
      <c r="D70" s="162"/>
      <c r="E70" s="162"/>
      <c r="F70" s="162"/>
      <c r="G70" s="162"/>
    </row>
    <row r="71" spans="1:7" ht="15" customHeight="1">
      <c r="A71" s="162" t="s">
        <v>398</v>
      </c>
      <c r="B71" s="163"/>
      <c r="C71" s="162"/>
      <c r="D71" s="162"/>
      <c r="E71" s="162"/>
      <c r="F71" s="162"/>
      <c r="G71" s="162"/>
    </row>
    <row r="72" spans="1:7" ht="15" customHeight="1">
      <c r="A72" s="162" t="s">
        <v>399</v>
      </c>
      <c r="B72" s="163"/>
      <c r="C72" s="162"/>
      <c r="D72" s="162"/>
      <c r="E72" s="162"/>
      <c r="F72" s="162"/>
      <c r="G72" s="162"/>
    </row>
    <row r="73" spans="1:7" ht="15" customHeight="1">
      <c r="A73" s="162"/>
      <c r="B73" s="162" t="s">
        <v>400</v>
      </c>
      <c r="C73" s="162"/>
      <c r="D73" s="162"/>
      <c r="E73" s="162"/>
      <c r="F73" s="162"/>
      <c r="G73" s="162"/>
    </row>
    <row r="74" spans="1:7" ht="15" customHeight="1">
      <c r="A74" s="162"/>
      <c r="B74" s="162" t="s">
        <v>401</v>
      </c>
      <c r="C74" s="162"/>
      <c r="D74" s="162"/>
      <c r="E74" s="162"/>
      <c r="F74" s="162"/>
      <c r="G74" s="162"/>
    </row>
    <row r="75" spans="1:7" ht="15" customHeight="1">
      <c r="A75" s="162" t="s">
        <v>402</v>
      </c>
      <c r="B75" s="163"/>
      <c r="C75" s="162"/>
      <c r="D75" s="162"/>
      <c r="E75" s="162"/>
      <c r="F75" s="162"/>
      <c r="G75" s="162"/>
    </row>
    <row r="76" spans="1:7" ht="15" customHeight="1">
      <c r="A76" s="162" t="s">
        <v>403</v>
      </c>
      <c r="B76" s="163"/>
      <c r="C76" s="162"/>
      <c r="D76" s="162"/>
      <c r="E76" s="162"/>
      <c r="F76" s="162"/>
      <c r="G76" s="162"/>
    </row>
    <row r="77" spans="1:7" ht="15" customHeight="1">
      <c r="A77" s="162" t="s">
        <v>404</v>
      </c>
      <c r="B77" s="163"/>
      <c r="C77" s="162"/>
      <c r="D77" s="162"/>
      <c r="E77" s="162"/>
      <c r="F77" s="162"/>
      <c r="G77" s="162"/>
    </row>
    <row r="78" spans="1:7" ht="15" customHeight="1">
      <c r="A78" s="162" t="s">
        <v>405</v>
      </c>
      <c r="B78" s="163"/>
      <c r="C78" s="162"/>
      <c r="D78" s="162"/>
      <c r="E78" s="162"/>
      <c r="F78" s="162"/>
      <c r="G78" s="162"/>
    </row>
    <row r="79" spans="1:7" ht="15" customHeight="1">
      <c r="A79" s="162" t="s">
        <v>406</v>
      </c>
      <c r="B79" s="163"/>
      <c r="C79" s="162"/>
      <c r="D79" s="162"/>
      <c r="E79" s="162"/>
      <c r="F79" s="162"/>
      <c r="G79" s="162"/>
    </row>
    <row r="80" spans="1:7" ht="15" customHeight="1">
      <c r="A80" s="162" t="s">
        <v>407</v>
      </c>
      <c r="B80" s="163"/>
      <c r="C80" s="162"/>
      <c r="D80" s="162"/>
      <c r="E80" s="162"/>
      <c r="F80" s="162"/>
      <c r="G80" s="162"/>
    </row>
    <row r="81" spans="1:7" ht="15" customHeight="1">
      <c r="A81" s="162" t="s">
        <v>408</v>
      </c>
      <c r="B81" s="163"/>
      <c r="C81" s="162"/>
      <c r="D81" s="162"/>
      <c r="E81" s="162"/>
      <c r="F81" s="162"/>
      <c r="G81" s="162"/>
    </row>
    <row r="82" spans="1:7" ht="15" customHeight="1">
      <c r="A82" s="162" t="s">
        <v>409</v>
      </c>
      <c r="B82" s="163"/>
      <c r="C82" s="162"/>
      <c r="D82" s="162"/>
      <c r="E82" s="162"/>
      <c r="F82" s="162"/>
      <c r="G82" s="162"/>
    </row>
  </sheetData>
  <mergeCells count="14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4"/>
  <dataValidations count="7">
    <dataValidation allowBlank="1" showInputMessage="1" sqref="B11:B12" xr:uid="{D3484017-DCC9-49FA-8871-47E9B9F23F82}"/>
    <dataValidation type="list" allowBlank="1" showInputMessage="1" sqref="B13:B30" xr:uid="{D60F02CD-77F2-43AA-BC1F-91D52C4C7A78}">
      <formula1>INDIRECT($AK$1)</formula1>
    </dataValidation>
    <dataValidation type="list" allowBlank="1" showInputMessage="1" showErrorMessage="1" sqref="AK3:AN3" xr:uid="{33C66F4C-0C51-469D-B1B9-0A96540DC30E}">
      <formula1>"４週,歴月"</formula1>
    </dataValidation>
    <dataValidation type="list" allowBlank="1" showInputMessage="1" showErrorMessage="1" sqref="AK4:AN4" xr:uid="{62D7E28E-82D5-43FE-BD98-92AC11760EB5}">
      <formula1>"予定,実績"</formula1>
    </dataValidation>
    <dataValidation type="list" allowBlank="1" showInputMessage="1" showErrorMessage="1" sqref="C11:C30" xr:uid="{B88F5D19-8EC9-4BDD-9627-8DD199C9424F}">
      <formula1>"A,B,C,D"</formula1>
    </dataValidation>
    <dataValidation operator="greaterThanOrEqual" allowBlank="1" showInputMessage="1" showErrorMessage="1" sqref="I44 AJ38:AJ39 AL38 L40 L44 I40" xr:uid="{AD6B06B7-AD57-4FD1-A5DC-EF30C2118041}"/>
    <dataValidation type="whole" operator="greaterThanOrEqual" allowBlank="1" showInputMessage="1" showErrorMessage="1" sqref="I38:I39 D38:F39 AG38:AG39 AD38:AD39 AA38:AA39 X38:X39 U38:U39 R38:R39 O38:O39 L38:L39" xr:uid="{877566AA-A66D-41DA-B7A6-8AAD7B5A1F4D}">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rowBreaks count="1" manualBreakCount="1">
    <brk id="34" max="39"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EC4E7-2B82-4B41-86F5-F4EC9AE450DB}">
  <dimension ref="A1:AQ82"/>
  <sheetViews>
    <sheetView showGridLines="0" view="pageBreakPreview" zoomScaleNormal="100" zoomScaleSheetLayoutView="100" workbookViewId="0"/>
  </sheetViews>
  <sheetFormatPr defaultColWidth="9.125" defaultRowHeight="21" customHeight="1"/>
  <cols>
    <col min="1" max="1" width="2.875" style="221" customWidth="1"/>
    <col min="2" max="2" width="16.125" style="216" customWidth="1"/>
    <col min="3" max="3" width="7.375" style="221" customWidth="1"/>
    <col min="4" max="5" width="8.5" style="221" customWidth="1"/>
    <col min="6" max="36" width="2.875" style="221" customWidth="1"/>
    <col min="37" max="37" width="7.375" style="221" customWidth="1"/>
    <col min="38" max="39" width="8.5" style="221" customWidth="1"/>
    <col min="40" max="40" width="6.25" style="221" customWidth="1"/>
    <col min="41" max="16384" width="9.125" style="221"/>
  </cols>
  <sheetData>
    <row r="1" spans="1:40" ht="20.100000000000001" customHeight="1">
      <c r="A1" s="215" t="s">
        <v>552</v>
      </c>
      <c r="C1" s="217"/>
      <c r="D1" s="217"/>
      <c r="E1" s="217"/>
      <c r="F1" s="217"/>
      <c r="G1" s="217"/>
      <c r="H1" s="217"/>
      <c r="I1" s="217"/>
      <c r="J1" s="217"/>
      <c r="K1" s="217"/>
      <c r="L1" s="217"/>
      <c r="M1" s="217"/>
      <c r="N1" s="217"/>
      <c r="O1" s="217"/>
      <c r="P1" s="217"/>
      <c r="Q1" s="217"/>
      <c r="R1" s="217"/>
      <c r="S1" s="217"/>
      <c r="T1" s="217"/>
      <c r="U1" s="217"/>
      <c r="V1" s="217"/>
      <c r="W1" s="217"/>
      <c r="X1" s="218"/>
      <c r="Y1" s="218"/>
      <c r="Z1" s="161"/>
      <c r="AA1" s="161"/>
      <c r="AB1" s="161"/>
      <c r="AC1" s="161"/>
      <c r="AD1" s="219"/>
      <c r="AE1" s="219"/>
      <c r="AF1" s="219"/>
      <c r="AG1" s="219"/>
      <c r="AH1" s="219"/>
      <c r="AI1" s="220" t="s">
        <v>356</v>
      </c>
      <c r="AJ1" s="220"/>
      <c r="AK1" s="583" t="s">
        <v>509</v>
      </c>
      <c r="AL1" s="583"/>
      <c r="AM1" s="583"/>
      <c r="AN1" s="583"/>
    </row>
    <row r="2" spans="1:40" ht="18" customHeight="1">
      <c r="A2" s="161"/>
      <c r="B2" s="222"/>
      <c r="C2" s="222"/>
      <c r="D2" s="222"/>
      <c r="E2" s="222"/>
      <c r="F2" s="222"/>
      <c r="G2" s="222"/>
      <c r="H2" s="222"/>
      <c r="I2" s="222"/>
      <c r="J2" s="222"/>
      <c r="K2" s="222"/>
      <c r="L2" s="222"/>
      <c r="M2" s="584"/>
      <c r="N2" s="584"/>
      <c r="O2" s="584"/>
      <c r="P2" s="584"/>
      <c r="Q2" s="585" t="s">
        <v>154</v>
      </c>
      <c r="R2" s="585"/>
      <c r="S2" s="584">
        <v>4</v>
      </c>
      <c r="T2" s="584"/>
      <c r="U2" s="585" t="s">
        <v>275</v>
      </c>
      <c r="V2" s="585"/>
      <c r="W2" s="222"/>
      <c r="X2" s="222"/>
      <c r="Y2" s="222"/>
      <c r="Z2" s="161"/>
      <c r="AA2" s="161"/>
      <c r="AC2" s="220"/>
      <c r="AD2" s="222"/>
      <c r="AE2" s="222"/>
      <c r="AF2" s="222"/>
      <c r="AG2" s="222"/>
      <c r="AH2" s="222"/>
      <c r="AI2" s="220" t="s">
        <v>357</v>
      </c>
      <c r="AJ2" s="220"/>
      <c r="AK2" s="586"/>
      <c r="AL2" s="586"/>
      <c r="AM2" s="586"/>
      <c r="AN2" s="586"/>
    </row>
    <row r="3" spans="1:40" ht="18" customHeight="1">
      <c r="A3" s="223"/>
      <c r="B3" s="223"/>
      <c r="C3" s="223"/>
      <c r="D3" s="223"/>
      <c r="E3" s="223"/>
      <c r="F3" s="223"/>
      <c r="G3" s="223"/>
      <c r="H3" s="223"/>
      <c r="I3" s="223"/>
      <c r="J3" s="223"/>
      <c r="K3" s="223"/>
      <c r="L3" s="223"/>
      <c r="M3" s="223"/>
      <c r="N3" s="223"/>
      <c r="O3" s="223"/>
      <c r="P3" s="223"/>
      <c r="Q3" s="223"/>
      <c r="R3" s="223"/>
      <c r="S3" s="223"/>
      <c r="T3" s="223"/>
      <c r="U3" s="223"/>
      <c r="V3" s="223"/>
      <c r="W3" s="223"/>
      <c r="Y3" s="224"/>
      <c r="Z3" s="224"/>
      <c r="AA3" s="224"/>
      <c r="AB3" s="161"/>
      <c r="AC3" s="224"/>
      <c r="AD3" s="224"/>
      <c r="AE3" s="224"/>
      <c r="AF3" s="224"/>
      <c r="AG3" s="224"/>
      <c r="AH3" s="224"/>
      <c r="AI3" s="225" t="s">
        <v>358</v>
      </c>
      <c r="AJ3" s="220"/>
      <c r="AK3" s="576"/>
      <c r="AL3" s="576"/>
      <c r="AM3" s="576"/>
      <c r="AN3" s="576"/>
    </row>
    <row r="4" spans="1:40" ht="18" customHeight="1">
      <c r="A4" s="223"/>
      <c r="B4" s="223"/>
      <c r="C4" s="223"/>
      <c r="D4" s="223"/>
      <c r="E4" s="223"/>
      <c r="F4" s="223"/>
      <c r="G4" s="223"/>
      <c r="H4" s="223"/>
      <c r="I4" s="223"/>
      <c r="J4" s="223"/>
      <c r="K4" s="223"/>
      <c r="L4" s="223"/>
      <c r="M4" s="223"/>
      <c r="N4" s="223"/>
      <c r="O4" s="223"/>
      <c r="P4" s="223"/>
      <c r="Q4" s="223"/>
      <c r="R4" s="223"/>
      <c r="S4" s="223"/>
      <c r="T4" s="223"/>
      <c r="U4" s="223"/>
      <c r="V4" s="223"/>
      <c r="W4" s="223"/>
      <c r="Y4" s="224"/>
      <c r="Z4" s="224"/>
      <c r="AA4" s="224"/>
      <c r="AB4" s="161"/>
      <c r="AC4" s="224"/>
      <c r="AD4" s="224"/>
      <c r="AE4" s="224"/>
      <c r="AF4" s="224"/>
      <c r="AG4" s="224"/>
      <c r="AH4" s="224"/>
      <c r="AI4" s="225" t="s">
        <v>359</v>
      </c>
      <c r="AJ4" s="220"/>
      <c r="AK4" s="576"/>
      <c r="AL4" s="576"/>
      <c r="AM4" s="576"/>
      <c r="AN4" s="576"/>
    </row>
    <row r="5" spans="1:40" ht="18" customHeight="1">
      <c r="A5" s="223"/>
      <c r="B5" s="223"/>
      <c r="C5" s="223"/>
      <c r="D5" s="223"/>
      <c r="E5" s="223"/>
      <c r="F5" s="223"/>
      <c r="G5" s="223"/>
      <c r="H5" s="223"/>
      <c r="I5" s="223"/>
      <c r="J5" s="223"/>
      <c r="K5" s="223"/>
      <c r="L5" s="223"/>
      <c r="M5" s="223"/>
      <c r="N5" s="223"/>
      <c r="O5" s="223"/>
      <c r="P5" s="223"/>
      <c r="Q5" s="223"/>
      <c r="R5" s="223"/>
      <c r="S5" s="223"/>
      <c r="U5" s="223"/>
      <c r="V5" s="223"/>
      <c r="W5" s="223"/>
      <c r="Y5" s="224"/>
      <c r="Z5" s="224"/>
      <c r="AA5" s="224"/>
      <c r="AB5" s="161"/>
      <c r="AC5" s="224"/>
      <c r="AD5" s="224"/>
      <c r="AE5" s="224"/>
      <c r="AF5" s="224"/>
      <c r="AG5" s="225" t="s">
        <v>360</v>
      </c>
      <c r="AH5" s="629"/>
      <c r="AI5" s="629"/>
      <c r="AJ5" s="629"/>
      <c r="AK5" s="224" t="s">
        <v>361</v>
      </c>
      <c r="AL5" s="252"/>
      <c r="AM5" s="224" t="s">
        <v>362</v>
      </c>
      <c r="AN5" s="161"/>
    </row>
    <row r="6" spans="1:40" ht="9.9499999999999993" customHeight="1">
      <c r="A6" s="161"/>
      <c r="B6" s="227"/>
      <c r="C6" s="227"/>
      <c r="D6" s="227"/>
      <c r="E6" s="227"/>
      <c r="F6" s="227"/>
      <c r="G6" s="227"/>
      <c r="H6" s="227"/>
      <c r="I6" s="227"/>
      <c r="J6" s="227"/>
      <c r="K6" s="227"/>
      <c r="L6" s="227"/>
      <c r="M6" s="227"/>
      <c r="N6" s="227"/>
      <c r="O6" s="227"/>
      <c r="P6" s="227"/>
      <c r="Q6" s="227"/>
      <c r="R6" s="227"/>
      <c r="S6" s="227"/>
      <c r="T6" s="227"/>
      <c r="U6" s="227"/>
      <c r="V6" s="227"/>
      <c r="W6" s="227"/>
      <c r="X6" s="222"/>
      <c r="Y6" s="222"/>
      <c r="Z6" s="222"/>
      <c r="AA6" s="222"/>
      <c r="AB6" s="222"/>
      <c r="AC6" s="222"/>
      <c r="AD6" s="222"/>
      <c r="AE6" s="222"/>
      <c r="AF6" s="222"/>
      <c r="AG6" s="222"/>
      <c r="AH6" s="222"/>
      <c r="AI6" s="222"/>
      <c r="AJ6" s="222"/>
      <c r="AK6" s="222"/>
      <c r="AL6" s="222"/>
      <c r="AM6" s="161"/>
      <c r="AN6" s="161"/>
    </row>
    <row r="7" spans="1:40" ht="15" customHeight="1">
      <c r="A7" s="571" t="s">
        <v>363</v>
      </c>
      <c r="B7" s="625" t="s">
        <v>364</v>
      </c>
      <c r="C7" s="578" t="s">
        <v>365</v>
      </c>
      <c r="D7" s="573" t="s">
        <v>366</v>
      </c>
      <c r="E7" s="569" t="s">
        <v>367</v>
      </c>
      <c r="F7" s="581" t="s">
        <v>368</v>
      </c>
      <c r="G7" s="581"/>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1"/>
      <c r="AG7" s="581"/>
      <c r="AH7" s="581"/>
      <c r="AI7" s="581"/>
      <c r="AJ7" s="581"/>
      <c r="AK7" s="582" t="s">
        <v>369</v>
      </c>
      <c r="AL7" s="574" t="s">
        <v>370</v>
      </c>
      <c r="AM7" s="575" t="s">
        <v>371</v>
      </c>
      <c r="AN7" s="575"/>
    </row>
    <row r="8" spans="1:40" ht="15" customHeight="1">
      <c r="A8" s="571"/>
      <c r="B8" s="626"/>
      <c r="C8" s="579"/>
      <c r="D8" s="573"/>
      <c r="E8" s="569"/>
      <c r="F8" s="573" t="s">
        <v>216</v>
      </c>
      <c r="G8" s="573"/>
      <c r="H8" s="573"/>
      <c r="I8" s="573"/>
      <c r="J8" s="573"/>
      <c r="K8" s="573"/>
      <c r="L8" s="573"/>
      <c r="M8" s="573" t="s">
        <v>217</v>
      </c>
      <c r="N8" s="573"/>
      <c r="O8" s="573"/>
      <c r="P8" s="573"/>
      <c r="Q8" s="573"/>
      <c r="R8" s="573"/>
      <c r="S8" s="573"/>
      <c r="T8" s="573" t="s">
        <v>218</v>
      </c>
      <c r="U8" s="573"/>
      <c r="V8" s="573"/>
      <c r="W8" s="573"/>
      <c r="X8" s="573"/>
      <c r="Y8" s="573"/>
      <c r="Z8" s="573"/>
      <c r="AA8" s="573" t="s">
        <v>219</v>
      </c>
      <c r="AB8" s="573"/>
      <c r="AC8" s="573"/>
      <c r="AD8" s="573"/>
      <c r="AE8" s="573"/>
      <c r="AF8" s="573"/>
      <c r="AG8" s="573"/>
      <c r="AH8" s="573" t="s">
        <v>372</v>
      </c>
      <c r="AI8" s="573"/>
      <c r="AJ8" s="573"/>
      <c r="AK8" s="582"/>
      <c r="AL8" s="574"/>
      <c r="AM8" s="575"/>
      <c r="AN8" s="575"/>
    </row>
    <row r="9" spans="1:40" ht="15" customHeight="1">
      <c r="A9" s="571"/>
      <c r="B9" s="627" t="s">
        <v>411</v>
      </c>
      <c r="C9" s="579"/>
      <c r="D9" s="573"/>
      <c r="E9" s="569"/>
      <c r="F9" s="231">
        <f>DATE($M$2,$S$2,1)</f>
        <v>92</v>
      </c>
      <c r="G9" s="231">
        <f>DATE($M$2,$S$2,2)</f>
        <v>93</v>
      </c>
      <c r="H9" s="231">
        <f>DATE($M$2,$S$2,3)</f>
        <v>94</v>
      </c>
      <c r="I9" s="231">
        <f>DATE($M$2,$S$2,4)</f>
        <v>95</v>
      </c>
      <c r="J9" s="231">
        <f>DATE($M$2,$S$2,5)</f>
        <v>96</v>
      </c>
      <c r="K9" s="231">
        <f>DATE($M$2,$S$2,6)</f>
        <v>97</v>
      </c>
      <c r="L9" s="231">
        <f>DATE($M$2,$S$2,7)</f>
        <v>98</v>
      </c>
      <c r="M9" s="231">
        <f>DATE($M$2,$S$2,8)</f>
        <v>99</v>
      </c>
      <c r="N9" s="231">
        <f>DATE($M$2,$S$2,9)</f>
        <v>100</v>
      </c>
      <c r="O9" s="231">
        <f>DATE($M$2,$S$2,10)</f>
        <v>101</v>
      </c>
      <c r="P9" s="231">
        <f>DATE($M$2,$S$2,11)</f>
        <v>102</v>
      </c>
      <c r="Q9" s="231">
        <f>DATE($M$2,$S$2,12)</f>
        <v>103</v>
      </c>
      <c r="R9" s="231">
        <f>DATE($M$2,$S$2,13)</f>
        <v>104</v>
      </c>
      <c r="S9" s="231">
        <f>DATE($M$2,$S$2,14)</f>
        <v>105</v>
      </c>
      <c r="T9" s="231">
        <f>DATE($M$2,$S$2,15)</f>
        <v>106</v>
      </c>
      <c r="U9" s="231">
        <f>DATE($M$2,$S$2,16)</f>
        <v>107</v>
      </c>
      <c r="V9" s="231">
        <f>DATE($M$2,$S$2,17)</f>
        <v>108</v>
      </c>
      <c r="W9" s="231">
        <f>DATE($M$2,$S$2,18)</f>
        <v>109</v>
      </c>
      <c r="X9" s="231">
        <f>DATE($M$2,$S$2,19)</f>
        <v>110</v>
      </c>
      <c r="Y9" s="231">
        <f>DATE($M$2,$S$2,20)</f>
        <v>111</v>
      </c>
      <c r="Z9" s="231">
        <f>DATE($M$2,$S$2,21)</f>
        <v>112</v>
      </c>
      <c r="AA9" s="231">
        <f>DATE($M$2,$S$2,22)</f>
        <v>113</v>
      </c>
      <c r="AB9" s="231">
        <f>DATE($M$2,$S$2,23)</f>
        <v>114</v>
      </c>
      <c r="AC9" s="231">
        <f>DATE($M$2,$S$2,24)</f>
        <v>115</v>
      </c>
      <c r="AD9" s="231">
        <f>DATE($M$2,$S$2,25)</f>
        <v>116</v>
      </c>
      <c r="AE9" s="231">
        <f>DATE($M$2,$S$2,26)</f>
        <v>117</v>
      </c>
      <c r="AF9" s="231">
        <f>DATE($M$2,$S$2,27)</f>
        <v>118</v>
      </c>
      <c r="AG9" s="231">
        <f>DATE($M$2,$S$2,28)</f>
        <v>119</v>
      </c>
      <c r="AH9" s="231">
        <f>IF(DAY(EOMONTH(F9,0))&lt;29,"",DATE($M$2,$S$2,29))</f>
        <v>120</v>
      </c>
      <c r="AI9" s="231">
        <f>IF(DAY(EOMONTH(F9,0))&lt;30,"",DATE($M$2,$S$2,30))</f>
        <v>121</v>
      </c>
      <c r="AJ9" s="231" t="str">
        <f>IF(DAY(EOMONTH(F9,0))&lt;31,"",DATE($M$2,$S$2,31))</f>
        <v/>
      </c>
      <c r="AK9" s="582"/>
      <c r="AL9" s="574"/>
      <c r="AM9" s="575"/>
      <c r="AN9" s="575"/>
    </row>
    <row r="10" spans="1:40" ht="15" customHeight="1">
      <c r="A10" s="571"/>
      <c r="B10" s="628"/>
      <c r="C10" s="580"/>
      <c r="D10" s="573"/>
      <c r="E10" s="569"/>
      <c r="F10" s="232">
        <f>DATE($M$2,$S$2,1)</f>
        <v>92</v>
      </c>
      <c r="G10" s="232">
        <f>DATE($M$2,$S$2,2)</f>
        <v>93</v>
      </c>
      <c r="H10" s="232">
        <f>DATE($M$2,$S$2,3)</f>
        <v>94</v>
      </c>
      <c r="I10" s="232">
        <f>DATE($M$2,$S$2,4)</f>
        <v>95</v>
      </c>
      <c r="J10" s="232">
        <f>DATE($M$2,$S$2,5)</f>
        <v>96</v>
      </c>
      <c r="K10" s="232">
        <f>DATE($M$2,$S$2,6)</f>
        <v>97</v>
      </c>
      <c r="L10" s="232">
        <f>DATE($M$2,$S$2,7)</f>
        <v>98</v>
      </c>
      <c r="M10" s="232">
        <f>DATE($M$2,$S$2,8)</f>
        <v>99</v>
      </c>
      <c r="N10" s="232">
        <f>DATE($M$2,$S$2,9)</f>
        <v>100</v>
      </c>
      <c r="O10" s="232">
        <f>DATE($M$2,$S$2,10)</f>
        <v>101</v>
      </c>
      <c r="P10" s="232">
        <f>DATE($M$2,$S$2,11)</f>
        <v>102</v>
      </c>
      <c r="Q10" s="232">
        <f>DATE($M$2,$S$2,12)</f>
        <v>103</v>
      </c>
      <c r="R10" s="232">
        <f>DATE($M$2,$S$2,13)</f>
        <v>104</v>
      </c>
      <c r="S10" s="232">
        <f>DATE($M$2,$S$2,14)</f>
        <v>105</v>
      </c>
      <c r="T10" s="232">
        <f>DATE($M$2,$S$2,15)</f>
        <v>106</v>
      </c>
      <c r="U10" s="232">
        <f>DATE($M$2,$S$2,16)</f>
        <v>107</v>
      </c>
      <c r="V10" s="232">
        <f>DATE($M$2,$S$2,17)</f>
        <v>108</v>
      </c>
      <c r="W10" s="232">
        <f>DATE($M$2,$S$2,18)</f>
        <v>109</v>
      </c>
      <c r="X10" s="232">
        <f>DATE($M$2,$S$2,19)</f>
        <v>110</v>
      </c>
      <c r="Y10" s="232">
        <f>DATE($M$2,$S$2,20)</f>
        <v>111</v>
      </c>
      <c r="Z10" s="232">
        <f>DATE($M$2,$S$2,21)</f>
        <v>112</v>
      </c>
      <c r="AA10" s="232">
        <f>DATE($M$2,$S$2,22)</f>
        <v>113</v>
      </c>
      <c r="AB10" s="232">
        <f>DATE($M$2,$S$2,23)</f>
        <v>114</v>
      </c>
      <c r="AC10" s="232">
        <f>DATE($M$2,$S$2,24)</f>
        <v>115</v>
      </c>
      <c r="AD10" s="232">
        <f>DATE($M$2,$S$2,25)</f>
        <v>116</v>
      </c>
      <c r="AE10" s="232">
        <f>DATE($M$2,$S$2,26)</f>
        <v>117</v>
      </c>
      <c r="AF10" s="232">
        <f>DATE($M$2,$S$2,27)</f>
        <v>118</v>
      </c>
      <c r="AG10" s="232">
        <f>DATE($M$2,$S$2,28)</f>
        <v>119</v>
      </c>
      <c r="AH10" s="232">
        <f>IF(DAY(EOMONTH(F10,0))&lt;29,"",DATE($M$2,$S$2,29))</f>
        <v>120</v>
      </c>
      <c r="AI10" s="232">
        <f>IF(DAY(EOMONTH(F10,0))&lt;30,"",DATE($M$2,$S$2,30))</f>
        <v>121</v>
      </c>
      <c r="AJ10" s="232" t="str">
        <f>IF(DAY(EOMONTH(F10,0))&lt;31,"",DATE($M$2,$S$2,31))</f>
        <v/>
      </c>
      <c r="AK10" s="582"/>
      <c r="AL10" s="574"/>
      <c r="AM10" s="575"/>
      <c r="AN10" s="575"/>
    </row>
    <row r="11" spans="1:40" ht="18" customHeight="1">
      <c r="A11" s="228">
        <v>1</v>
      </c>
      <c r="B11" s="253" t="s">
        <v>412</v>
      </c>
      <c r="C11" s="234" t="s">
        <v>383</v>
      </c>
      <c r="D11" s="254"/>
      <c r="E11" s="255" t="s">
        <v>383</v>
      </c>
      <c r="F11" s="237"/>
      <c r="G11" s="237"/>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238">
        <f>+SUM(F11:AJ11)</f>
        <v>0</v>
      </c>
      <c r="AL11" s="239">
        <f>IF($AK$3="４週",AK11/4,AK11/(DAY(EOMONTH($F$9,0))/7))</f>
        <v>0</v>
      </c>
      <c r="AM11" s="568"/>
      <c r="AN11" s="568"/>
    </row>
    <row r="12" spans="1:40" ht="18" customHeight="1">
      <c r="A12" s="228">
        <v>2</v>
      </c>
      <c r="B12" s="253" t="s">
        <v>463</v>
      </c>
      <c r="C12" s="234" t="s">
        <v>385</v>
      </c>
      <c r="D12" s="254"/>
      <c r="E12" s="255" t="s">
        <v>385</v>
      </c>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8">
        <f t="shared" ref="AK12:AK32" si="0">+SUM(F12:AJ12)</f>
        <v>0</v>
      </c>
      <c r="AL12" s="239">
        <f>IF($AK$3="４週",AK12/4,AK12/(DAY(EOMONTH($F$9,0))/7))</f>
        <v>0</v>
      </c>
      <c r="AM12" s="568"/>
      <c r="AN12" s="568"/>
    </row>
    <row r="13" spans="1:40" ht="18" customHeight="1">
      <c r="A13" s="228">
        <v>3</v>
      </c>
      <c r="B13" s="253" t="s">
        <v>510</v>
      </c>
      <c r="C13" s="234" t="s">
        <v>387</v>
      </c>
      <c r="D13" s="254"/>
      <c r="E13" s="255" t="s">
        <v>387</v>
      </c>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8">
        <f t="shared" si="0"/>
        <v>0</v>
      </c>
      <c r="AL13" s="239">
        <f>IF($AK$3="４週",AK13/4,AK13/(DAY(EOMONTH($F$9,0))/7))</f>
        <v>0</v>
      </c>
      <c r="AM13" s="568"/>
      <c r="AN13" s="568"/>
    </row>
    <row r="14" spans="1:40" ht="18" customHeight="1">
      <c r="A14" s="228">
        <v>4</v>
      </c>
      <c r="B14" s="253" t="s">
        <v>510</v>
      </c>
      <c r="C14" s="234" t="s">
        <v>389</v>
      </c>
      <c r="D14" s="254"/>
      <c r="E14" s="255" t="s">
        <v>389</v>
      </c>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8">
        <f t="shared" si="0"/>
        <v>0</v>
      </c>
      <c r="AL14" s="239">
        <f>IF($AK$3="４週",AK14/4,AK14/(DAY(EOMONTH($F$9,0))/7))</f>
        <v>0</v>
      </c>
      <c r="AM14" s="568"/>
      <c r="AN14" s="568"/>
    </row>
    <row r="15" spans="1:40" ht="18" customHeight="1">
      <c r="A15" s="228">
        <v>5</v>
      </c>
      <c r="B15" s="253"/>
      <c r="C15" s="234"/>
      <c r="D15" s="254"/>
      <c r="E15" s="255"/>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8">
        <f t="shared" si="0"/>
        <v>0</v>
      </c>
      <c r="AL15" s="239">
        <f t="shared" ref="AL15:AL30" si="1">IF($AK$3="４週",AK15/4,AK15/(DAY(EOMONTH($F$9,0))/7))</f>
        <v>0</v>
      </c>
      <c r="AM15" s="568"/>
      <c r="AN15" s="568"/>
    </row>
    <row r="16" spans="1:40" ht="18" customHeight="1">
      <c r="A16" s="228">
        <v>6</v>
      </c>
      <c r="B16" s="253"/>
      <c r="C16" s="234"/>
      <c r="D16" s="254"/>
      <c r="E16" s="255"/>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8">
        <f t="shared" si="0"/>
        <v>0</v>
      </c>
      <c r="AL16" s="239">
        <f t="shared" si="1"/>
        <v>0</v>
      </c>
      <c r="AM16" s="568"/>
      <c r="AN16" s="568"/>
    </row>
    <row r="17" spans="1:40" ht="18" customHeight="1">
      <c r="A17" s="228">
        <v>7</v>
      </c>
      <c r="B17" s="253"/>
      <c r="C17" s="234"/>
      <c r="D17" s="254"/>
      <c r="E17" s="255"/>
      <c r="F17" s="237"/>
      <c r="G17" s="237"/>
      <c r="H17" s="237"/>
      <c r="I17" s="237"/>
      <c r="J17" s="237"/>
      <c r="K17" s="237"/>
      <c r="L17" s="237"/>
      <c r="M17" s="237"/>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8">
        <f t="shared" si="0"/>
        <v>0</v>
      </c>
      <c r="AL17" s="239">
        <f t="shared" si="1"/>
        <v>0</v>
      </c>
      <c r="AM17" s="568"/>
      <c r="AN17" s="568"/>
    </row>
    <row r="18" spans="1:40" ht="18" customHeight="1">
      <c r="A18" s="228">
        <v>8</v>
      </c>
      <c r="B18" s="253"/>
      <c r="C18" s="234"/>
      <c r="D18" s="254"/>
      <c r="E18" s="255"/>
      <c r="F18" s="237"/>
      <c r="G18" s="237"/>
      <c r="H18" s="237"/>
      <c r="I18" s="237"/>
      <c r="J18" s="237"/>
      <c r="K18" s="237"/>
      <c r="L18" s="237"/>
      <c r="M18" s="237"/>
      <c r="N18" s="237"/>
      <c r="O18" s="237"/>
      <c r="P18" s="237"/>
      <c r="Q18" s="237"/>
      <c r="R18" s="237"/>
      <c r="S18" s="237"/>
      <c r="T18" s="237"/>
      <c r="U18" s="237"/>
      <c r="V18" s="237"/>
      <c r="W18" s="237"/>
      <c r="X18" s="237"/>
      <c r="Y18" s="237"/>
      <c r="Z18" s="237"/>
      <c r="AA18" s="237"/>
      <c r="AB18" s="237"/>
      <c r="AC18" s="237"/>
      <c r="AD18" s="237"/>
      <c r="AE18" s="237"/>
      <c r="AF18" s="237"/>
      <c r="AG18" s="237"/>
      <c r="AH18" s="237"/>
      <c r="AI18" s="237"/>
      <c r="AJ18" s="237"/>
      <c r="AK18" s="238">
        <f t="shared" si="0"/>
        <v>0</v>
      </c>
      <c r="AL18" s="239">
        <f t="shared" si="1"/>
        <v>0</v>
      </c>
      <c r="AM18" s="568"/>
      <c r="AN18" s="568"/>
    </row>
    <row r="19" spans="1:40" ht="18" customHeight="1">
      <c r="A19" s="228">
        <v>9</v>
      </c>
      <c r="B19" s="253"/>
      <c r="C19" s="234"/>
      <c r="D19" s="254"/>
      <c r="E19" s="255"/>
      <c r="F19" s="237"/>
      <c r="G19" s="237"/>
      <c r="H19" s="237"/>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8">
        <f t="shared" si="0"/>
        <v>0</v>
      </c>
      <c r="AL19" s="239">
        <f t="shared" si="1"/>
        <v>0</v>
      </c>
      <c r="AM19" s="568"/>
      <c r="AN19" s="568"/>
    </row>
    <row r="20" spans="1:40" ht="18" customHeight="1">
      <c r="A20" s="228">
        <v>10</v>
      </c>
      <c r="B20" s="253"/>
      <c r="C20" s="234"/>
      <c r="D20" s="254"/>
      <c r="E20" s="255"/>
      <c r="F20" s="237"/>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c r="AD20" s="237"/>
      <c r="AE20" s="237"/>
      <c r="AF20" s="237"/>
      <c r="AG20" s="237"/>
      <c r="AH20" s="237"/>
      <c r="AI20" s="237"/>
      <c r="AJ20" s="237"/>
      <c r="AK20" s="238">
        <f t="shared" si="0"/>
        <v>0</v>
      </c>
      <c r="AL20" s="239">
        <f t="shared" si="1"/>
        <v>0</v>
      </c>
      <c r="AM20" s="568"/>
      <c r="AN20" s="568"/>
    </row>
    <row r="21" spans="1:40" ht="18" customHeight="1">
      <c r="A21" s="228">
        <v>11</v>
      </c>
      <c r="B21" s="253"/>
      <c r="C21" s="234"/>
      <c r="D21" s="254"/>
      <c r="E21" s="255"/>
      <c r="F21" s="237"/>
      <c r="G21" s="237"/>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8">
        <f t="shared" si="0"/>
        <v>0</v>
      </c>
      <c r="AL21" s="239">
        <f t="shared" si="1"/>
        <v>0</v>
      </c>
      <c r="AM21" s="568"/>
      <c r="AN21" s="568"/>
    </row>
    <row r="22" spans="1:40" ht="18" customHeight="1">
      <c r="A22" s="228">
        <v>12</v>
      </c>
      <c r="B22" s="253"/>
      <c r="C22" s="234"/>
      <c r="D22" s="254"/>
      <c r="E22" s="255"/>
      <c r="F22" s="237"/>
      <c r="G22" s="237"/>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8">
        <f t="shared" si="0"/>
        <v>0</v>
      </c>
      <c r="AL22" s="239">
        <f t="shared" si="1"/>
        <v>0</v>
      </c>
      <c r="AM22" s="568"/>
      <c r="AN22" s="568"/>
    </row>
    <row r="23" spans="1:40" ht="18" customHeight="1">
      <c r="A23" s="228">
        <v>13</v>
      </c>
      <c r="B23" s="253"/>
      <c r="C23" s="234"/>
      <c r="D23" s="254"/>
      <c r="E23" s="255"/>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8">
        <f t="shared" si="0"/>
        <v>0</v>
      </c>
      <c r="AL23" s="239">
        <f t="shared" si="1"/>
        <v>0</v>
      </c>
      <c r="AM23" s="568"/>
      <c r="AN23" s="568"/>
    </row>
    <row r="24" spans="1:40" ht="18" customHeight="1">
      <c r="A24" s="228">
        <v>14</v>
      </c>
      <c r="B24" s="253"/>
      <c r="C24" s="234"/>
      <c r="D24" s="254"/>
      <c r="E24" s="255"/>
      <c r="F24" s="237"/>
      <c r="G24" s="237"/>
      <c r="H24" s="237"/>
      <c r="I24" s="237"/>
      <c r="J24" s="237"/>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8">
        <f t="shared" si="0"/>
        <v>0</v>
      </c>
      <c r="AL24" s="239">
        <f t="shared" si="1"/>
        <v>0</v>
      </c>
      <c r="AM24" s="568"/>
      <c r="AN24" s="568"/>
    </row>
    <row r="25" spans="1:40" ht="18" customHeight="1">
      <c r="A25" s="228">
        <v>15</v>
      </c>
      <c r="B25" s="253"/>
      <c r="C25" s="234"/>
      <c r="D25" s="254"/>
      <c r="E25" s="255"/>
      <c r="F25" s="237"/>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8">
        <f t="shared" si="0"/>
        <v>0</v>
      </c>
      <c r="AL25" s="239">
        <f t="shared" si="1"/>
        <v>0</v>
      </c>
      <c r="AM25" s="568"/>
      <c r="AN25" s="568"/>
    </row>
    <row r="26" spans="1:40" ht="18" customHeight="1">
      <c r="A26" s="228">
        <v>16</v>
      </c>
      <c r="B26" s="253"/>
      <c r="C26" s="234"/>
      <c r="D26" s="254"/>
      <c r="E26" s="255"/>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8">
        <f t="shared" si="0"/>
        <v>0</v>
      </c>
      <c r="AL26" s="239">
        <f t="shared" si="1"/>
        <v>0</v>
      </c>
      <c r="AM26" s="568"/>
      <c r="AN26" s="568"/>
    </row>
    <row r="27" spans="1:40" ht="18" customHeight="1">
      <c r="A27" s="228">
        <v>17</v>
      </c>
      <c r="B27" s="253"/>
      <c r="C27" s="234"/>
      <c r="D27" s="254"/>
      <c r="E27" s="255"/>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8">
        <f t="shared" si="0"/>
        <v>0</v>
      </c>
      <c r="AL27" s="239">
        <f t="shared" si="1"/>
        <v>0</v>
      </c>
      <c r="AM27" s="568"/>
      <c r="AN27" s="568"/>
    </row>
    <row r="28" spans="1:40" ht="18" customHeight="1">
      <c r="A28" s="228">
        <v>18</v>
      </c>
      <c r="B28" s="253"/>
      <c r="C28" s="234"/>
      <c r="D28" s="254"/>
      <c r="E28" s="255"/>
      <c r="F28" s="237"/>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8">
        <f t="shared" si="0"/>
        <v>0</v>
      </c>
      <c r="AL28" s="239">
        <f t="shared" si="1"/>
        <v>0</v>
      </c>
      <c r="AM28" s="568"/>
      <c r="AN28" s="568"/>
    </row>
    <row r="29" spans="1:40" ht="18" customHeight="1">
      <c r="A29" s="228">
        <v>19</v>
      </c>
      <c r="B29" s="253"/>
      <c r="C29" s="234"/>
      <c r="D29" s="254"/>
      <c r="E29" s="255"/>
      <c r="F29" s="237"/>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8">
        <f t="shared" si="0"/>
        <v>0</v>
      </c>
      <c r="AL29" s="239">
        <f t="shared" si="1"/>
        <v>0</v>
      </c>
      <c r="AM29" s="568"/>
      <c r="AN29" s="568"/>
    </row>
    <row r="30" spans="1:40" ht="18" customHeight="1">
      <c r="A30" s="228">
        <v>20</v>
      </c>
      <c r="B30" s="253"/>
      <c r="C30" s="234"/>
      <c r="D30" s="254"/>
      <c r="E30" s="255"/>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8">
        <f t="shared" si="0"/>
        <v>0</v>
      </c>
      <c r="AL30" s="239">
        <f t="shared" si="1"/>
        <v>0</v>
      </c>
      <c r="AM30" s="568"/>
      <c r="AN30" s="568"/>
    </row>
    <row r="31" spans="1:40" ht="18" customHeight="1">
      <c r="A31" s="569" t="s">
        <v>220</v>
      </c>
      <c r="B31" s="570"/>
      <c r="C31" s="570"/>
      <c r="D31" s="570"/>
      <c r="E31" s="570"/>
      <c r="F31" s="240">
        <f>+SUM(F11:F30)</f>
        <v>0</v>
      </c>
      <c r="G31" s="240">
        <f t="shared" ref="G31:AJ31" si="2">+SUM(G11:G30)</f>
        <v>0</v>
      </c>
      <c r="H31" s="240">
        <f t="shared" si="2"/>
        <v>0</v>
      </c>
      <c r="I31" s="240">
        <f t="shared" si="2"/>
        <v>0</v>
      </c>
      <c r="J31" s="240">
        <f t="shared" si="2"/>
        <v>0</v>
      </c>
      <c r="K31" s="240">
        <f t="shared" si="2"/>
        <v>0</v>
      </c>
      <c r="L31" s="240">
        <f t="shared" si="2"/>
        <v>0</v>
      </c>
      <c r="M31" s="240">
        <f t="shared" si="2"/>
        <v>0</v>
      </c>
      <c r="N31" s="240">
        <f t="shared" si="2"/>
        <v>0</v>
      </c>
      <c r="O31" s="240">
        <f t="shared" si="2"/>
        <v>0</v>
      </c>
      <c r="P31" s="240">
        <f t="shared" si="2"/>
        <v>0</v>
      </c>
      <c r="Q31" s="240">
        <f t="shared" si="2"/>
        <v>0</v>
      </c>
      <c r="R31" s="240">
        <f t="shared" si="2"/>
        <v>0</v>
      </c>
      <c r="S31" s="240">
        <f t="shared" si="2"/>
        <v>0</v>
      </c>
      <c r="T31" s="240">
        <f t="shared" si="2"/>
        <v>0</v>
      </c>
      <c r="U31" s="240">
        <f t="shared" si="2"/>
        <v>0</v>
      </c>
      <c r="V31" s="240">
        <f t="shared" si="2"/>
        <v>0</v>
      </c>
      <c r="W31" s="240">
        <f t="shared" si="2"/>
        <v>0</v>
      </c>
      <c r="X31" s="240">
        <f t="shared" si="2"/>
        <v>0</v>
      </c>
      <c r="Y31" s="240">
        <f t="shared" si="2"/>
        <v>0</v>
      </c>
      <c r="Z31" s="240">
        <f t="shared" si="2"/>
        <v>0</v>
      </c>
      <c r="AA31" s="240">
        <f t="shared" si="2"/>
        <v>0</v>
      </c>
      <c r="AB31" s="240">
        <f t="shared" si="2"/>
        <v>0</v>
      </c>
      <c r="AC31" s="240">
        <f t="shared" si="2"/>
        <v>0</v>
      </c>
      <c r="AD31" s="240">
        <f t="shared" si="2"/>
        <v>0</v>
      </c>
      <c r="AE31" s="240">
        <f t="shared" si="2"/>
        <v>0</v>
      </c>
      <c r="AF31" s="240">
        <f t="shared" si="2"/>
        <v>0</v>
      </c>
      <c r="AG31" s="240">
        <f t="shared" si="2"/>
        <v>0</v>
      </c>
      <c r="AH31" s="240">
        <f t="shared" si="2"/>
        <v>0</v>
      </c>
      <c r="AI31" s="240">
        <f t="shared" si="2"/>
        <v>0</v>
      </c>
      <c r="AJ31" s="240">
        <f t="shared" si="2"/>
        <v>0</v>
      </c>
      <c r="AK31" s="238">
        <f t="shared" si="0"/>
        <v>0</v>
      </c>
      <c r="AL31" s="239">
        <f>IF($AK$3="４週",AK31/4,AK31/(DAY(EOMONTH($F$9,0))/7))</f>
        <v>0</v>
      </c>
      <c r="AM31" s="571"/>
      <c r="AN31" s="571"/>
    </row>
    <row r="32" spans="1:40" ht="18" customHeight="1">
      <c r="A32" s="570" t="s">
        <v>373</v>
      </c>
      <c r="B32" s="570"/>
      <c r="C32" s="570"/>
      <c r="D32" s="570"/>
      <c r="E32" s="572"/>
      <c r="F32" s="242"/>
      <c r="G32" s="242"/>
      <c r="H32" s="242"/>
      <c r="I32" s="242"/>
      <c r="J32" s="242"/>
      <c r="K32" s="242"/>
      <c r="L32" s="242"/>
      <c r="M32" s="242"/>
      <c r="N32" s="242"/>
      <c r="O32" s="242"/>
      <c r="P32" s="242"/>
      <c r="Q32" s="242"/>
      <c r="R32" s="242"/>
      <c r="S32" s="242"/>
      <c r="T32" s="242"/>
      <c r="U32" s="242"/>
      <c r="V32" s="242"/>
      <c r="W32" s="242"/>
      <c r="X32" s="242"/>
      <c r="Y32" s="242"/>
      <c r="Z32" s="242"/>
      <c r="AA32" s="242"/>
      <c r="AB32" s="242"/>
      <c r="AC32" s="242"/>
      <c r="AD32" s="242"/>
      <c r="AE32" s="242"/>
      <c r="AF32" s="242"/>
      <c r="AG32" s="242"/>
      <c r="AH32" s="242"/>
      <c r="AI32" s="242"/>
      <c r="AJ32" s="242"/>
      <c r="AK32" s="238">
        <f t="shared" si="0"/>
        <v>0</v>
      </c>
      <c r="AL32" s="243"/>
      <c r="AM32" s="571"/>
      <c r="AN32" s="571"/>
    </row>
    <row r="33" spans="1:43" ht="15" customHeight="1">
      <c r="A33" s="227"/>
      <c r="B33" s="227"/>
      <c r="C33" s="227"/>
      <c r="D33" s="227"/>
      <c r="E33" s="227"/>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227"/>
      <c r="AL33" s="227"/>
      <c r="AM33" s="161"/>
    </row>
    <row r="34" spans="1:43" ht="15" customHeight="1">
      <c r="A34" s="227"/>
      <c r="B34" s="227"/>
      <c r="C34" s="227"/>
      <c r="D34" s="227"/>
      <c r="E34" s="227"/>
      <c r="F34" s="162"/>
      <c r="G34" s="162"/>
      <c r="H34" s="162"/>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c r="AH34" s="162"/>
      <c r="AI34" s="162"/>
      <c r="AJ34" s="162"/>
      <c r="AK34" s="227"/>
      <c r="AL34" s="227"/>
      <c r="AM34" s="161"/>
    </row>
    <row r="35" spans="1:43" ht="15" customHeight="1">
      <c r="A35" s="227"/>
      <c r="B35" s="227"/>
      <c r="C35" s="227"/>
      <c r="D35" s="227"/>
      <c r="E35" s="227"/>
      <c r="F35" s="162"/>
      <c r="G35" s="162"/>
      <c r="H35" s="162"/>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c r="AH35" s="162"/>
      <c r="AI35" s="162"/>
      <c r="AJ35" s="162"/>
      <c r="AK35" s="227"/>
      <c r="AL35" s="227"/>
      <c r="AM35" s="161"/>
    </row>
    <row r="36" spans="1:43" ht="21" customHeight="1">
      <c r="A36" s="218" t="s">
        <v>466</v>
      </c>
      <c r="B36" s="227"/>
      <c r="C36" s="227"/>
      <c r="D36" s="227"/>
      <c r="E36" s="227"/>
      <c r="F36" s="227"/>
      <c r="G36" s="162"/>
      <c r="H36" s="162"/>
      <c r="I36" s="162"/>
      <c r="J36" s="162"/>
      <c r="K36" s="162"/>
      <c r="L36" s="162"/>
      <c r="M36" s="162"/>
      <c r="N36" s="162"/>
      <c r="O36" s="162"/>
      <c r="AM36" s="227"/>
      <c r="AN36" s="161"/>
    </row>
    <row r="37" spans="1:43" ht="24.95" customHeight="1">
      <c r="A37" s="573"/>
      <c r="B37" s="573"/>
      <c r="C37" s="573"/>
      <c r="D37" s="279">
        <v>4</v>
      </c>
      <c r="E37" s="279">
        <v>5</v>
      </c>
      <c r="F37" s="649">
        <v>6</v>
      </c>
      <c r="G37" s="649"/>
      <c r="H37" s="649"/>
      <c r="I37" s="649">
        <v>7</v>
      </c>
      <c r="J37" s="649"/>
      <c r="K37" s="649"/>
      <c r="L37" s="649">
        <v>8</v>
      </c>
      <c r="M37" s="649"/>
      <c r="N37" s="649"/>
      <c r="O37" s="649">
        <v>9</v>
      </c>
      <c r="P37" s="649"/>
      <c r="Q37" s="649"/>
      <c r="R37" s="649">
        <v>10</v>
      </c>
      <c r="S37" s="649"/>
      <c r="T37" s="649"/>
      <c r="U37" s="649">
        <v>11</v>
      </c>
      <c r="V37" s="649"/>
      <c r="W37" s="649"/>
      <c r="X37" s="649">
        <v>12</v>
      </c>
      <c r="Y37" s="649"/>
      <c r="Z37" s="649"/>
      <c r="AA37" s="649">
        <v>1</v>
      </c>
      <c r="AB37" s="649"/>
      <c r="AC37" s="649"/>
      <c r="AD37" s="649">
        <v>2</v>
      </c>
      <c r="AE37" s="649"/>
      <c r="AF37" s="649"/>
      <c r="AG37" s="649">
        <v>3</v>
      </c>
      <c r="AH37" s="649"/>
      <c r="AI37" s="649"/>
      <c r="AJ37" s="573" t="s">
        <v>467</v>
      </c>
      <c r="AK37" s="573"/>
      <c r="AL37" s="230" t="s">
        <v>468</v>
      </c>
      <c r="AM37" s="257"/>
      <c r="AN37" s="257"/>
      <c r="AO37" s="257"/>
      <c r="AP37" s="257"/>
      <c r="AQ37" s="257"/>
    </row>
    <row r="38" spans="1:43" ht="18" customHeight="1">
      <c r="A38" s="645" t="s">
        <v>469</v>
      </c>
      <c r="B38" s="645"/>
      <c r="C38" s="645"/>
      <c r="D38" s="237"/>
      <c r="E38" s="237"/>
      <c r="F38" s="642"/>
      <c r="G38" s="642"/>
      <c r="H38" s="642"/>
      <c r="I38" s="642"/>
      <c r="J38" s="642"/>
      <c r="K38" s="642"/>
      <c r="L38" s="642"/>
      <c r="M38" s="642"/>
      <c r="N38" s="642"/>
      <c r="O38" s="642"/>
      <c r="P38" s="642"/>
      <c r="Q38" s="642"/>
      <c r="R38" s="642"/>
      <c r="S38" s="642"/>
      <c r="T38" s="642"/>
      <c r="U38" s="642"/>
      <c r="V38" s="642"/>
      <c r="W38" s="642"/>
      <c r="X38" s="642"/>
      <c r="Y38" s="642"/>
      <c r="Z38" s="642"/>
      <c r="AA38" s="642"/>
      <c r="AB38" s="642"/>
      <c r="AC38" s="642"/>
      <c r="AD38" s="642"/>
      <c r="AE38" s="642"/>
      <c r="AF38" s="642"/>
      <c r="AG38" s="642"/>
      <c r="AH38" s="642"/>
      <c r="AI38" s="642"/>
      <c r="AJ38" s="567">
        <f>SUM(D38:AI38)</f>
        <v>0</v>
      </c>
      <c r="AK38" s="567"/>
      <c r="AL38" s="643" t="e">
        <f>ROUNDUP(AJ38/AJ39,1)</f>
        <v>#DIV/0!</v>
      </c>
      <c r="AM38" s="257"/>
      <c r="AN38" s="257"/>
      <c r="AO38" s="257"/>
      <c r="AP38" s="257"/>
      <c r="AQ38" s="257"/>
    </row>
    <row r="39" spans="1:43" ht="18" customHeight="1">
      <c r="A39" s="645" t="s">
        <v>470</v>
      </c>
      <c r="B39" s="645"/>
      <c r="C39" s="645"/>
      <c r="D39" s="237"/>
      <c r="E39" s="237"/>
      <c r="F39" s="642"/>
      <c r="G39" s="642"/>
      <c r="H39" s="642"/>
      <c r="I39" s="642"/>
      <c r="J39" s="642"/>
      <c r="K39" s="642"/>
      <c r="L39" s="642"/>
      <c r="M39" s="642"/>
      <c r="N39" s="642"/>
      <c r="O39" s="642"/>
      <c r="P39" s="642"/>
      <c r="Q39" s="642"/>
      <c r="R39" s="642"/>
      <c r="S39" s="642"/>
      <c r="T39" s="642"/>
      <c r="U39" s="642"/>
      <c r="V39" s="642"/>
      <c r="W39" s="642"/>
      <c r="X39" s="642"/>
      <c r="Y39" s="642"/>
      <c r="Z39" s="642"/>
      <c r="AA39" s="642"/>
      <c r="AB39" s="642"/>
      <c r="AC39" s="642"/>
      <c r="AD39" s="642"/>
      <c r="AE39" s="642"/>
      <c r="AF39" s="642"/>
      <c r="AG39" s="642"/>
      <c r="AH39" s="642"/>
      <c r="AI39" s="642"/>
      <c r="AJ39" s="567">
        <f>+SUM(D39:AI39)</f>
        <v>0</v>
      </c>
      <c r="AK39" s="567"/>
      <c r="AL39" s="644"/>
      <c r="AM39" s="257"/>
      <c r="AN39" s="257"/>
      <c r="AO39" s="257"/>
      <c r="AP39" s="257"/>
      <c r="AQ39" s="257"/>
    </row>
    <row r="40" spans="1:43" ht="5.0999999999999996" customHeight="1">
      <c r="A40" s="250"/>
      <c r="B40" s="250"/>
      <c r="C40" s="250"/>
      <c r="D40" s="257"/>
      <c r="E40" s="257"/>
      <c r="F40" s="257"/>
      <c r="G40" s="257"/>
      <c r="H40" s="257"/>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258"/>
      <c r="AK40" s="162"/>
      <c r="AL40" s="227"/>
      <c r="AM40" s="227"/>
      <c r="AN40" s="161"/>
    </row>
    <row r="41" spans="1:43" ht="18" customHeight="1">
      <c r="A41" s="218" t="s">
        <v>421</v>
      </c>
      <c r="B41" s="162"/>
      <c r="D41" s="162"/>
      <c r="E41" s="162"/>
      <c r="F41" s="162"/>
      <c r="G41" s="162"/>
      <c r="H41" s="162"/>
      <c r="I41" s="257"/>
      <c r="J41" s="257"/>
      <c r="K41" s="257"/>
      <c r="L41" s="257"/>
      <c r="M41" s="257"/>
      <c r="N41" s="257"/>
      <c r="O41" s="162"/>
      <c r="P41" s="162"/>
      <c r="Q41" s="162"/>
      <c r="R41" s="162"/>
      <c r="S41" s="162"/>
      <c r="T41" s="162"/>
      <c r="U41" s="162"/>
      <c r="V41" s="162"/>
      <c r="W41" s="227"/>
      <c r="X41" s="162"/>
      <c r="Y41" s="162"/>
      <c r="Z41" s="162"/>
      <c r="AA41" s="162"/>
      <c r="AB41" s="162"/>
      <c r="AC41" s="162"/>
      <c r="AD41" s="162"/>
      <c r="AE41" s="162"/>
      <c r="AF41" s="162"/>
      <c r="AG41" s="162"/>
      <c r="AH41" s="162"/>
      <c r="AI41" s="162"/>
      <c r="AJ41" s="258"/>
      <c r="AK41" s="162"/>
      <c r="AL41" s="227"/>
      <c r="AM41" s="227"/>
      <c r="AN41" s="161"/>
    </row>
    <row r="42" spans="1:43" ht="24.95" customHeight="1">
      <c r="A42" s="573" t="s">
        <v>425</v>
      </c>
      <c r="B42" s="573"/>
      <c r="C42" s="574" t="s">
        <v>511</v>
      </c>
      <c r="D42" s="573"/>
      <c r="E42" s="574" t="s">
        <v>512</v>
      </c>
      <c r="F42" s="574"/>
      <c r="G42" s="574"/>
      <c r="H42" s="574"/>
      <c r="I42" s="574" t="s">
        <v>513</v>
      </c>
      <c r="J42" s="574"/>
      <c r="K42" s="574"/>
      <c r="L42" s="574"/>
      <c r="M42" s="574"/>
      <c r="N42" s="574"/>
      <c r="O42" s="257"/>
      <c r="P42" s="257"/>
      <c r="Q42" s="257"/>
      <c r="R42" s="257"/>
      <c r="S42" s="257"/>
      <c r="T42" s="257"/>
      <c r="U42" s="257"/>
      <c r="W42" s="227"/>
      <c r="X42" s="162"/>
      <c r="Y42" s="162"/>
      <c r="Z42" s="162"/>
      <c r="AA42" s="162"/>
      <c r="AB42" s="162"/>
      <c r="AC42" s="162"/>
      <c r="AD42" s="162"/>
      <c r="AE42" s="162"/>
      <c r="AF42" s="162"/>
      <c r="AG42" s="162"/>
      <c r="AH42" s="162"/>
      <c r="AI42" s="162"/>
      <c r="AJ42" s="258"/>
      <c r="AK42" s="162"/>
      <c r="AL42" s="227"/>
      <c r="AM42" s="227"/>
      <c r="AN42" s="161"/>
    </row>
    <row r="43" spans="1:43" ht="18" customHeight="1">
      <c r="A43" s="574" t="s">
        <v>427</v>
      </c>
      <c r="B43" s="574"/>
      <c r="C43" s="641" t="e">
        <f>ROUNDDOWN(IF(AL38&lt;=60,1,1+ROUNDUP((AL38-60)/60,0)),1)</f>
        <v>#DIV/0!</v>
      </c>
      <c r="D43" s="641"/>
      <c r="E43" s="641" t="e">
        <f>ROUNDDOWN(IF(AL38&lt;=30,1,1+ROUNDUP((AL38-30)/30,0)),1)</f>
        <v>#DIV/0!</v>
      </c>
      <c r="F43" s="641"/>
      <c r="G43" s="641"/>
      <c r="H43" s="641"/>
      <c r="I43" s="641" t="e">
        <f>ROUNDDOWN(AL38/25,1)</f>
        <v>#DIV/0!</v>
      </c>
      <c r="J43" s="641"/>
      <c r="K43" s="641"/>
      <c r="L43" s="641"/>
      <c r="M43" s="641"/>
      <c r="N43" s="641"/>
      <c r="O43" s="257"/>
      <c r="P43" s="257"/>
      <c r="Q43" s="257"/>
      <c r="R43" s="257"/>
      <c r="S43" s="257"/>
      <c r="T43" s="257"/>
      <c r="U43" s="257"/>
      <c r="W43" s="227"/>
      <c r="X43" s="162"/>
      <c r="Y43" s="162"/>
      <c r="Z43" s="162"/>
      <c r="AA43" s="162"/>
      <c r="AB43" s="162"/>
      <c r="AC43" s="162"/>
      <c r="AD43" s="162"/>
      <c r="AE43" s="162"/>
      <c r="AF43" s="162"/>
      <c r="AG43" s="162"/>
      <c r="AH43" s="162"/>
      <c r="AI43" s="162"/>
      <c r="AJ43" s="258"/>
      <c r="AK43" s="162"/>
      <c r="AL43" s="227"/>
      <c r="AM43" s="227"/>
      <c r="AN43" s="161"/>
    </row>
    <row r="44" spans="1:43" ht="5.0999999999999996" customHeight="1">
      <c r="A44" s="250"/>
      <c r="B44" s="250"/>
      <c r="C44" s="250"/>
      <c r="D44" s="250"/>
      <c r="E44" s="250"/>
      <c r="F44" s="250"/>
      <c r="G44" s="250"/>
      <c r="H44" s="250"/>
      <c r="I44" s="250"/>
      <c r="J44" s="162"/>
      <c r="K44" s="162"/>
      <c r="L44" s="162"/>
      <c r="M44" s="258"/>
      <c r="N44" s="162"/>
      <c r="O44" s="162"/>
      <c r="P44" s="162"/>
      <c r="Q44" s="257"/>
      <c r="W44" s="227"/>
      <c r="X44" s="162"/>
      <c r="Y44" s="162"/>
      <c r="Z44" s="162"/>
      <c r="AA44" s="162"/>
      <c r="AB44" s="162"/>
      <c r="AC44" s="162"/>
      <c r="AD44" s="162"/>
      <c r="AE44" s="162"/>
      <c r="AF44" s="162"/>
      <c r="AG44" s="162"/>
      <c r="AH44" s="162"/>
      <c r="AI44" s="162"/>
      <c r="AJ44" s="258"/>
      <c r="AK44" s="162"/>
      <c r="AL44" s="227"/>
      <c r="AM44" s="227"/>
      <c r="AN44" s="161"/>
    </row>
    <row r="45" spans="1:43" ht="21" customHeight="1">
      <c r="A45" s="218" t="s">
        <v>443</v>
      </c>
      <c r="B45" s="221"/>
      <c r="C45" s="222"/>
      <c r="D45" s="222"/>
      <c r="E45" s="222"/>
      <c r="F45" s="222"/>
      <c r="G45" s="161"/>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222"/>
      <c r="AM45" s="222"/>
      <c r="AN45" s="161"/>
    </row>
    <row r="46" spans="1:43" ht="24.95" customHeight="1">
      <c r="A46" s="161"/>
      <c r="B46" s="227"/>
      <c r="C46" s="593" t="e">
        <f>IF(VLOOKUP($AK$1,#REF!,C51,FALSE)=0,"-",VLOOKUP($AK$1,#REF!,C51,FALSE))</f>
        <v>#REF!</v>
      </c>
      <c r="D46" s="594"/>
      <c r="E46" s="595" t="e">
        <f>IF(VLOOKUP($AK$1,#REF!,E51,FALSE)=0,"-",VLOOKUP($AK$1,#REF!,E51,FALSE))</f>
        <v>#REF!</v>
      </c>
      <c r="F46" s="595"/>
      <c r="G46" s="595"/>
      <c r="H46" s="595"/>
      <c r="I46" s="593" t="e">
        <f>IF(VLOOKUP($AK$1,#REF!,I51,FALSE)=0,"-",VLOOKUP($AK$1,#REF!,I51,FALSE))</f>
        <v>#REF!</v>
      </c>
      <c r="J46" s="594"/>
      <c r="K46" s="594"/>
      <c r="L46" s="594"/>
      <c r="M46" s="594"/>
      <c r="N46" s="596"/>
      <c r="O46" s="593" t="e">
        <f>IF(VLOOKUP($AK$1,#REF!,O51,FALSE)=0,"-",VLOOKUP($AK$1,#REF!,O51,FALSE))</f>
        <v>#REF!</v>
      </c>
      <c r="P46" s="594"/>
      <c r="Q46" s="594"/>
      <c r="R46" s="594"/>
      <c r="S46" s="594"/>
      <c r="T46" s="596"/>
      <c r="U46" s="593" t="e">
        <f>IF(VLOOKUP($AK$1,#REF!,U51,FALSE)=0,"-",VLOOKUP($AK$1,#REF!,U51,FALSE))</f>
        <v>#REF!</v>
      </c>
      <c r="V46" s="594"/>
      <c r="W46" s="594"/>
      <c r="X46" s="594"/>
      <c r="Y46" s="594"/>
      <c r="Z46" s="596"/>
      <c r="AA46" s="593" t="e">
        <f>IF(VLOOKUP($AK$1,#REF!,AA51,FALSE)=0,"-",VLOOKUP($AK$1,#REF!,AA51,FALSE))</f>
        <v>#REF!</v>
      </c>
      <c r="AB46" s="594"/>
      <c r="AC46" s="594"/>
      <c r="AD46" s="594"/>
      <c r="AE46" s="594"/>
      <c r="AF46" s="596"/>
      <c r="AG46" s="595" t="e">
        <f>IF(VLOOKUP($AK$1,#REF!,AG51,FALSE)=0,"-",VLOOKUP($AK$1,#REF!,AG51,FALSE))</f>
        <v>#REF!</v>
      </c>
      <c r="AH46" s="595"/>
      <c r="AI46" s="595"/>
      <c r="AJ46" s="595"/>
      <c r="AK46" s="595"/>
      <c r="AL46" s="595" t="e">
        <f>IF(VLOOKUP($AK$1,#REF!,AL51,FALSE)=0,"-",VLOOKUP($AK$1,#REF!,AL51,FALSE))</f>
        <v>#REF!</v>
      </c>
      <c r="AM46" s="595"/>
      <c r="AN46" s="161"/>
    </row>
    <row r="47" spans="1:43" ht="18" customHeight="1">
      <c r="A47" s="161"/>
      <c r="B47" s="227"/>
      <c r="C47" s="272" t="s">
        <v>445</v>
      </c>
      <c r="D47" s="272" t="s">
        <v>447</v>
      </c>
      <c r="E47" s="273" t="s">
        <v>445</v>
      </c>
      <c r="F47" s="598" t="s">
        <v>447</v>
      </c>
      <c r="G47" s="598"/>
      <c r="H47" s="598"/>
      <c r="I47" s="590" t="s">
        <v>445</v>
      </c>
      <c r="J47" s="591"/>
      <c r="K47" s="592"/>
      <c r="L47" s="590" t="s">
        <v>447</v>
      </c>
      <c r="M47" s="591"/>
      <c r="N47" s="592"/>
      <c r="O47" s="590" t="s">
        <v>445</v>
      </c>
      <c r="P47" s="591"/>
      <c r="Q47" s="592"/>
      <c r="R47" s="590" t="s">
        <v>447</v>
      </c>
      <c r="S47" s="591"/>
      <c r="T47" s="592"/>
      <c r="U47" s="590" t="s">
        <v>445</v>
      </c>
      <c r="V47" s="591"/>
      <c r="W47" s="592"/>
      <c r="X47" s="590" t="s">
        <v>447</v>
      </c>
      <c r="Y47" s="591"/>
      <c r="Z47" s="592"/>
      <c r="AA47" s="590" t="s">
        <v>445</v>
      </c>
      <c r="AB47" s="591"/>
      <c r="AC47" s="592"/>
      <c r="AD47" s="590" t="s">
        <v>447</v>
      </c>
      <c r="AE47" s="591"/>
      <c r="AF47" s="592"/>
      <c r="AG47" s="590" t="s">
        <v>445</v>
      </c>
      <c r="AH47" s="591"/>
      <c r="AI47" s="592"/>
      <c r="AJ47" s="590" t="s">
        <v>447</v>
      </c>
      <c r="AK47" s="592"/>
      <c r="AL47" s="273" t="s">
        <v>444</v>
      </c>
      <c r="AM47" s="273" t="s">
        <v>446</v>
      </c>
      <c r="AN47" s="161"/>
    </row>
    <row r="48" spans="1:43" ht="18" customHeight="1">
      <c r="A48" s="161"/>
      <c r="B48" s="229" t="s">
        <v>448</v>
      </c>
      <c r="C48" s="273">
        <f>COUNTIFS($B$11:$B$30,C$46,$C$11:$C$30,"A",$E$11:$E$30,"*")</f>
        <v>0</v>
      </c>
      <c r="D48" s="273">
        <f>COUNTIFS($B$11:$B$30,C$46,$C$11:$C$30,"B",$E$11:$E$30,"*")</f>
        <v>0</v>
      </c>
      <c r="E48" s="273">
        <f>COUNTIFS($B$11:$B$30,E$46,$C$11:$C$30,"A",$E$11:$E$30,"*")</f>
        <v>0</v>
      </c>
      <c r="F48" s="590">
        <f>COUNTIFS($B$11:$B$30,E$46,$C$11:$C$30,"B",$E$11:$E$30,"*")</f>
        <v>0</v>
      </c>
      <c r="G48" s="591"/>
      <c r="H48" s="592"/>
      <c r="I48" s="590">
        <f>COUNTIFS($B$11:$B$30,I$46,$C$11:$C$30,"A",$E$11:$E$30,"*")</f>
        <v>0</v>
      </c>
      <c r="J48" s="591"/>
      <c r="K48" s="592"/>
      <c r="L48" s="590">
        <f>COUNTIFS($B$11:$B$30,I$46,$C$11:$C$30,"B",$E$11:$E$30,"*")</f>
        <v>0</v>
      </c>
      <c r="M48" s="591"/>
      <c r="N48" s="592"/>
      <c r="O48" s="590">
        <f>COUNTIFS($B$11:$B$30,O$46,$C$11:$C$30,"A",$E$11:$E$30,"*")</f>
        <v>0</v>
      </c>
      <c r="P48" s="591"/>
      <c r="Q48" s="592"/>
      <c r="R48" s="590">
        <f>COUNTIFS($B$11:$B$30,O$46,$C$11:$C$30,"B",$E$11:$E$30,"*")</f>
        <v>0</v>
      </c>
      <c r="S48" s="591"/>
      <c r="T48" s="592"/>
      <c r="U48" s="590">
        <f>COUNTIFS($B$11:$B$30,U$46,$C$11:$C$30,"A",$E$11:$E$30,"*")</f>
        <v>0</v>
      </c>
      <c r="V48" s="591"/>
      <c r="W48" s="592"/>
      <c r="X48" s="590">
        <f>COUNTIFS($B$11:$B$30,U$46,$C$11:$C$30,"B",$E$11:$E$30,"*")</f>
        <v>0</v>
      </c>
      <c r="Y48" s="591"/>
      <c r="Z48" s="592"/>
      <c r="AA48" s="590">
        <f>COUNTIFS($B$11:$B$30,AA$46,$C$11:$C$30,"A",$E$11:$E$30,"*")</f>
        <v>0</v>
      </c>
      <c r="AB48" s="591"/>
      <c r="AC48" s="592"/>
      <c r="AD48" s="590">
        <f>COUNTIFS($B$11:$B$30,AA$46,$C$11:$C$30,"B",$E$11:$E$30,"*")</f>
        <v>0</v>
      </c>
      <c r="AE48" s="591"/>
      <c r="AF48" s="592"/>
      <c r="AG48" s="590">
        <f>COUNTIFS($B$11:$B$30,AG$46,$C$11:$C$30,"A",$E$11:$E$30,"*")</f>
        <v>0</v>
      </c>
      <c r="AH48" s="591"/>
      <c r="AI48" s="592"/>
      <c r="AJ48" s="590">
        <f>COUNTIFS($B$11:$B$30,AG$46,$C$11:$C$30,"B",$E$11:$E$30,"*")</f>
        <v>0</v>
      </c>
      <c r="AK48" s="592"/>
      <c r="AL48" s="273">
        <f>COUNTIFS($B$11:$B$30,AL$46,$C$11:$C$30,"A",$E$11:$E$30,"*")</f>
        <v>0</v>
      </c>
      <c r="AM48" s="273">
        <f>COUNTIFS($B$11:$B$30,AL$46,$C$11:$C$30,"B",$E$11:$E$30,"*")</f>
        <v>0</v>
      </c>
      <c r="AN48" s="161"/>
    </row>
    <row r="49" spans="1:40" ht="18" customHeight="1">
      <c r="A49" s="161"/>
      <c r="B49" s="230" t="s">
        <v>449</v>
      </c>
      <c r="C49" s="273">
        <f>COUNTIFS($B$11:$B$30,C$46,$C$11:$C$30,"C",$E$11:$E$30,"*")</f>
        <v>0</v>
      </c>
      <c r="D49" s="273">
        <f>COUNTIFS($B$11:$B$30,C$46,$C$11:$C$30,"D",$E$11:$E$30,"*")</f>
        <v>0</v>
      </c>
      <c r="E49" s="273">
        <f>COUNTIFS($B$11:$B$30,E$46,$C$11:$C$30,"C",$E$11:$E$30,"*")</f>
        <v>0</v>
      </c>
      <c r="F49" s="590">
        <f>COUNTIFS($B$11:$B$30,E$46,$C$11:$C$30,"D",$E$11:$E$30,"*")</f>
        <v>0</v>
      </c>
      <c r="G49" s="591"/>
      <c r="H49" s="592"/>
      <c r="I49" s="590">
        <f>COUNTIFS($B$11:$B$30,I$46,$C$11:$C$30,"C",$E$11:$E$30,"*")</f>
        <v>0</v>
      </c>
      <c r="J49" s="591"/>
      <c r="K49" s="592"/>
      <c r="L49" s="590">
        <f>COUNTIFS($B$11:$B$30,I$46,$C$11:$C$30,"D",$E$11:$E$30,"*")</f>
        <v>0</v>
      </c>
      <c r="M49" s="591"/>
      <c r="N49" s="592"/>
      <c r="O49" s="590">
        <f>COUNTIFS($B$11:$B$30,O$46,$C$11:$C$30,"C",$E$11:$E$30,"*")</f>
        <v>0</v>
      </c>
      <c r="P49" s="591"/>
      <c r="Q49" s="592"/>
      <c r="R49" s="590">
        <f>COUNTIFS($B$11:$B$30,O$46,$C$11:$C$30,"D",$E$11:$E$30,"*")</f>
        <v>0</v>
      </c>
      <c r="S49" s="591"/>
      <c r="T49" s="592"/>
      <c r="U49" s="590">
        <f>COUNTIFS($B$11:$B$30,U$46,$C$11:$C$30,"C",$E$11:$E$30,"*")</f>
        <v>0</v>
      </c>
      <c r="V49" s="591"/>
      <c r="W49" s="592"/>
      <c r="X49" s="590">
        <f>COUNTIFS($B$11:$B$30,U$46,$C$11:$C$30,"D",$E$11:$E$30,"*")</f>
        <v>0</v>
      </c>
      <c r="Y49" s="591"/>
      <c r="Z49" s="592"/>
      <c r="AA49" s="590">
        <f>COUNTIFS($B$11:$B$30,AA$46,$C$11:$C$30,"C",$E$11:$E$30,"*")</f>
        <v>0</v>
      </c>
      <c r="AB49" s="591"/>
      <c r="AC49" s="592"/>
      <c r="AD49" s="590">
        <f>COUNTIFS($B$11:$B$30,AA$46,$C$11:$C$30,"D",$E$11:$E$30,"*")</f>
        <v>0</v>
      </c>
      <c r="AE49" s="591"/>
      <c r="AF49" s="592"/>
      <c r="AG49" s="590">
        <f>COUNTIFS($B$11:$B$30,AG$46,$C$11:$C$30,"C",$E$11:$E$30,"*")</f>
        <v>0</v>
      </c>
      <c r="AH49" s="591"/>
      <c r="AI49" s="592"/>
      <c r="AJ49" s="590">
        <f>COUNTIFS($B$11:$B$30,AG$46,$C$11:$C$30,"D",$E$11:$E$30,"*")</f>
        <v>0</v>
      </c>
      <c r="AK49" s="592"/>
      <c r="AL49" s="273">
        <f>COUNTIFS($B$11:$B$30,AL$46,$C$11:$C$30,"C",$E$11:$E$30,"*")</f>
        <v>0</v>
      </c>
      <c r="AM49" s="273">
        <f>COUNTIFS($B$11:$B$30,AL$46,$C$11:$C$30,"D",$E$11:$E$30,"*")</f>
        <v>0</v>
      </c>
      <c r="AN49" s="161"/>
    </row>
    <row r="50" spans="1:40" ht="24.95" customHeight="1">
      <c r="A50" s="161"/>
      <c r="B50" s="230" t="s">
        <v>450</v>
      </c>
      <c r="C50" s="593" t="str">
        <f>IF($AK$3="４週",SUMIFS($AK$11:$AK$30,$B$11:$B$30,C46)/4/$AH$5,IF($AK$3="歴月",SUMIFS($AK$11:$AK$30,$B$11:$B$30,C46)/$AL$5,"記載する期間を選択してください"))</f>
        <v>記載する期間を選択してください</v>
      </c>
      <c r="D50" s="596"/>
      <c r="E50" s="593" t="str">
        <f>IF($AK$3="４週",SUMIFS($AK$11:$AK$30,$B$11:$B$30,E46)/4/$AH$5,IF($AK$3="歴月",SUMIFS($AK$11:$AK$30,$B$11:$B$30,E46)/$AL$5,"記載する期間を選択してください"))</f>
        <v>記載する期間を選択してください</v>
      </c>
      <c r="F50" s="594"/>
      <c r="G50" s="594"/>
      <c r="H50" s="596"/>
      <c r="I50" s="593" t="str">
        <f>IF($AK$3="４週",SUMIFS($AK$11:$AK$30,$B$11:$B$30,I46)/4/$AH$5,IF($AK$3="歴月",SUMIFS($AK$11:$AK$30,$B$11:$B$30,I46)/$AL$5,"記載する期間を選択してください"))</f>
        <v>記載する期間を選択してください</v>
      </c>
      <c r="J50" s="594"/>
      <c r="K50" s="594"/>
      <c r="L50" s="594"/>
      <c r="M50" s="594"/>
      <c r="N50" s="596"/>
      <c r="O50" s="593" t="str">
        <f>IF($AK$3="４週",SUMIFS($AK$11:$AK$30,$B$11:$B$30,O46)/4/$AH$5,IF($AK$3="歴月",SUMIFS($AK$11:$AK$30,$B$11:$B$30,O46)/$AL$5,"記載する期間を選択してください"))</f>
        <v>記載する期間を選択してください</v>
      </c>
      <c r="P50" s="594"/>
      <c r="Q50" s="594"/>
      <c r="R50" s="594"/>
      <c r="S50" s="594"/>
      <c r="T50" s="596"/>
      <c r="U50" s="593" t="str">
        <f>IF($AK$3="４週",SUMIFS($AK$11:$AK$30,$B$11:$B$30,U46)/4/$AH$5,IF($AK$3="歴月",SUMIFS($AK$11:$AK$30,$B$11:$B$30,U46)/$AL$5,"記載する期間を選択してください"))</f>
        <v>記載する期間を選択してください</v>
      </c>
      <c r="V50" s="594"/>
      <c r="W50" s="594"/>
      <c r="X50" s="594"/>
      <c r="Y50" s="594"/>
      <c r="Z50" s="596"/>
      <c r="AA50" s="593" t="str">
        <f>IF($AK$3="４週",SUMIFS($AK$11:$AK$30,$B$11:$B$30,AA46)/4/$AH$5,IF($AK$3="歴月",SUMIFS($AK$11:$AK$30,$B$11:$B$30,AA46)/$AL$5,"記載する期間を選択してください"))</f>
        <v>記載する期間を選択してください</v>
      </c>
      <c r="AB50" s="594"/>
      <c r="AC50" s="594"/>
      <c r="AD50" s="594"/>
      <c r="AE50" s="594"/>
      <c r="AF50" s="596"/>
      <c r="AG50" s="593" t="str">
        <f>IF($AK$3="４週",SUMIFS($AK$11:$AK$30,$B$11:$B$30,AG46)/4/$AH$5,IF($AK$3="歴月",SUMIFS($AK$11:$AK$30,$B$11:$B$30,AG46)/$AL$5,"記載する期間を選択してください"))</f>
        <v>記載する期間を選択してください</v>
      </c>
      <c r="AH50" s="594"/>
      <c r="AI50" s="594"/>
      <c r="AJ50" s="594"/>
      <c r="AK50" s="596"/>
      <c r="AL50" s="593" t="str">
        <f>IF($AK$3="４週",SUMIFS($AK$11:$AK$30,$B$11:$B$30,AL46)/4/$AH$5,IF($AK$3="歴月",SUMIFS($AK$11:$AK$30,$B$11:$B$30,AL46)/$AL$5,"記載する期間を選択してください"))</f>
        <v>記載する期間を選択してください</v>
      </c>
      <c r="AM50" s="596"/>
      <c r="AN50" s="161"/>
    </row>
    <row r="51" spans="1:40" ht="5.0999999999999996" customHeight="1">
      <c r="A51" s="161"/>
      <c r="B51" s="221"/>
      <c r="C51" s="247">
        <v>2</v>
      </c>
      <c r="D51" s="247"/>
      <c r="E51" s="247">
        <v>3</v>
      </c>
      <c r="F51" s="247"/>
      <c r="G51" s="247"/>
      <c r="H51" s="247"/>
      <c r="I51" s="247">
        <v>4</v>
      </c>
      <c r="J51" s="247"/>
      <c r="K51" s="247"/>
      <c r="L51" s="247"/>
      <c r="M51" s="247"/>
      <c r="N51" s="247"/>
      <c r="O51" s="247">
        <v>5</v>
      </c>
      <c r="P51" s="247"/>
      <c r="Q51" s="247"/>
      <c r="R51" s="247"/>
      <c r="S51" s="247"/>
      <c r="T51" s="247"/>
      <c r="U51" s="247">
        <v>6</v>
      </c>
      <c r="V51" s="247"/>
      <c r="W51" s="247"/>
      <c r="X51" s="247"/>
      <c r="Y51" s="247"/>
      <c r="Z51" s="247"/>
      <c r="AA51" s="247">
        <v>7</v>
      </c>
      <c r="AB51" s="247"/>
      <c r="AC51" s="247"/>
      <c r="AD51" s="247"/>
      <c r="AE51" s="247"/>
      <c r="AF51" s="247"/>
      <c r="AG51" s="247">
        <v>8</v>
      </c>
      <c r="AH51" s="247"/>
      <c r="AI51" s="247"/>
      <c r="AJ51" s="247"/>
      <c r="AK51" s="247"/>
      <c r="AL51" s="247">
        <v>9</v>
      </c>
      <c r="AM51" s="276"/>
      <c r="AN51" s="161"/>
    </row>
    <row r="52" spans="1:40" ht="15" customHeight="1">
      <c r="A52" s="162" t="s">
        <v>374</v>
      </c>
      <c r="B52" s="244"/>
      <c r="C52" s="245"/>
      <c r="D52" s="245"/>
      <c r="E52" s="245"/>
      <c r="F52" s="246"/>
      <c r="G52" s="245"/>
      <c r="H52" s="247"/>
      <c r="I52" s="247"/>
      <c r="J52" s="247"/>
      <c r="K52" s="247"/>
      <c r="L52" s="247"/>
      <c r="M52" s="247"/>
      <c r="N52" s="247"/>
      <c r="O52" s="247"/>
      <c r="P52" s="247"/>
      <c r="Q52" s="247"/>
      <c r="R52" s="247">
        <v>6</v>
      </c>
      <c r="S52" s="247"/>
      <c r="T52" s="247"/>
      <c r="U52" s="247"/>
      <c r="V52" s="247"/>
      <c r="W52" s="247"/>
      <c r="X52" s="247">
        <v>7</v>
      </c>
      <c r="Y52" s="247"/>
      <c r="Z52" s="247"/>
      <c r="AA52" s="247"/>
      <c r="AB52" s="247"/>
      <c r="AC52" s="247"/>
      <c r="AD52" s="247">
        <v>8</v>
      </c>
      <c r="AE52" s="247"/>
      <c r="AF52" s="247"/>
      <c r="AG52" s="248"/>
      <c r="AH52" s="248"/>
      <c r="AI52" s="248"/>
      <c r="AJ52" s="248">
        <v>9</v>
      </c>
      <c r="AK52" s="249"/>
      <c r="AL52" s="249"/>
      <c r="AM52" s="161"/>
    </row>
    <row r="53" spans="1:40" s="162" customFormat="1" ht="15" customHeight="1">
      <c r="A53" s="162" t="s">
        <v>375</v>
      </c>
      <c r="B53" s="250"/>
      <c r="C53" s="250"/>
      <c r="D53" s="250"/>
      <c r="E53" s="250"/>
      <c r="F53" s="250"/>
      <c r="G53" s="250"/>
      <c r="H53" s="218"/>
      <c r="I53" s="218"/>
      <c r="J53" s="218"/>
      <c r="K53" s="218"/>
      <c r="L53" s="218"/>
      <c r="M53" s="218"/>
      <c r="N53" s="218"/>
      <c r="O53" s="218"/>
      <c r="P53" s="218"/>
      <c r="Q53" s="218"/>
      <c r="R53" s="218"/>
      <c r="S53" s="218"/>
      <c r="T53" s="218"/>
      <c r="U53" s="218"/>
      <c r="V53" s="218"/>
      <c r="W53" s="218"/>
      <c r="X53" s="218"/>
      <c r="Y53" s="218"/>
      <c r="Z53" s="218"/>
      <c r="AA53" s="218"/>
      <c r="AB53" s="218"/>
      <c r="AC53" s="218"/>
      <c r="AD53" s="218"/>
      <c r="AE53" s="218"/>
      <c r="AF53" s="218"/>
      <c r="AG53" s="218"/>
      <c r="AH53" s="218"/>
      <c r="AI53" s="218"/>
      <c r="AJ53" s="218"/>
      <c r="AK53" s="218"/>
      <c r="AL53" s="218"/>
      <c r="AM53" s="218"/>
    </row>
    <row r="54" spans="1:40" s="162" customFormat="1" ht="15" customHeight="1">
      <c r="A54" s="162" t="s">
        <v>376</v>
      </c>
      <c r="B54" s="250"/>
      <c r="C54" s="250"/>
      <c r="D54" s="250"/>
      <c r="E54" s="250"/>
      <c r="F54" s="250"/>
      <c r="G54" s="250"/>
      <c r="H54" s="218"/>
      <c r="I54" s="218"/>
      <c r="J54" s="218"/>
      <c r="K54" s="218"/>
      <c r="L54" s="218"/>
      <c r="M54" s="218"/>
      <c r="N54" s="218"/>
      <c r="O54" s="218"/>
      <c r="P54" s="218"/>
      <c r="Q54" s="218"/>
      <c r="R54" s="218"/>
      <c r="S54" s="218"/>
      <c r="T54" s="218"/>
      <c r="U54" s="218"/>
      <c r="V54" s="218"/>
      <c r="W54" s="218"/>
      <c r="X54" s="218"/>
      <c r="Y54" s="218"/>
      <c r="Z54" s="218"/>
      <c r="AA54" s="218"/>
      <c r="AB54" s="218"/>
      <c r="AC54" s="218"/>
      <c r="AD54" s="218"/>
      <c r="AE54" s="218"/>
      <c r="AF54" s="218"/>
      <c r="AG54" s="218"/>
      <c r="AH54" s="218"/>
      <c r="AI54" s="218"/>
      <c r="AJ54" s="218"/>
      <c r="AK54" s="218"/>
      <c r="AL54" s="218"/>
      <c r="AM54" s="218"/>
    </row>
    <row r="55" spans="1:40" s="162" customFormat="1" ht="15" customHeight="1">
      <c r="A55" s="162" t="s">
        <v>377</v>
      </c>
      <c r="B55" s="250"/>
      <c r="C55" s="250"/>
      <c r="D55" s="250"/>
      <c r="E55" s="250"/>
      <c r="F55" s="250"/>
      <c r="G55" s="250"/>
      <c r="H55" s="218"/>
      <c r="I55" s="218"/>
      <c r="J55" s="218"/>
      <c r="K55" s="218"/>
      <c r="L55" s="218"/>
      <c r="M55" s="218"/>
      <c r="N55" s="218"/>
      <c r="O55" s="218"/>
      <c r="P55" s="218"/>
      <c r="Q55" s="218"/>
      <c r="R55" s="218"/>
      <c r="S55" s="218"/>
      <c r="T55" s="218"/>
      <c r="U55" s="218"/>
      <c r="V55" s="218"/>
      <c r="W55" s="218"/>
      <c r="X55" s="218"/>
      <c r="Y55" s="218"/>
      <c r="Z55" s="218"/>
      <c r="AA55" s="218"/>
      <c r="AB55" s="218"/>
      <c r="AC55" s="218"/>
      <c r="AD55" s="218"/>
      <c r="AE55" s="218"/>
      <c r="AF55" s="218"/>
      <c r="AG55" s="218"/>
      <c r="AH55" s="218"/>
      <c r="AI55" s="218"/>
      <c r="AJ55" s="218"/>
      <c r="AK55" s="218"/>
      <c r="AL55" s="218"/>
      <c r="AM55" s="218"/>
    </row>
    <row r="56" spans="1:40" s="162" customFormat="1" ht="15" customHeight="1">
      <c r="A56" s="162" t="s">
        <v>378</v>
      </c>
      <c r="B56" s="250"/>
      <c r="C56" s="250"/>
      <c r="D56" s="250"/>
      <c r="E56" s="250"/>
      <c r="F56" s="250"/>
      <c r="G56" s="250"/>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row>
    <row r="57" spans="1:40" ht="15" customHeight="1">
      <c r="A57" s="162" t="s">
        <v>379</v>
      </c>
      <c r="B57" s="163"/>
      <c r="C57" s="162"/>
      <c r="D57" s="162"/>
      <c r="E57" s="162"/>
      <c r="F57" s="162"/>
      <c r="G57" s="162"/>
    </row>
    <row r="58" spans="1:40" ht="15" customHeight="1">
      <c r="A58" s="162" t="s">
        <v>380</v>
      </c>
      <c r="B58" s="163"/>
      <c r="C58" s="162"/>
      <c r="D58" s="162"/>
      <c r="E58" s="162"/>
      <c r="F58" s="162"/>
      <c r="G58" s="162"/>
    </row>
    <row r="59" spans="1:40" ht="15" customHeight="1">
      <c r="A59" s="162"/>
      <c r="B59" s="229" t="s">
        <v>381</v>
      </c>
      <c r="C59" s="573" t="s">
        <v>382</v>
      </c>
      <c r="D59" s="573"/>
      <c r="E59" s="573"/>
      <c r="F59" s="162"/>
      <c r="G59" s="162"/>
    </row>
    <row r="60" spans="1:40" ht="15" customHeight="1">
      <c r="A60" s="162"/>
      <c r="B60" s="251" t="s">
        <v>383</v>
      </c>
      <c r="C60" s="567" t="s">
        <v>384</v>
      </c>
      <c r="D60" s="567"/>
      <c r="E60" s="567"/>
      <c r="F60" s="162"/>
      <c r="G60" s="162"/>
    </row>
    <row r="61" spans="1:40" ht="15" customHeight="1">
      <c r="A61" s="162"/>
      <c r="B61" s="251" t="s">
        <v>385</v>
      </c>
      <c r="C61" s="567" t="s">
        <v>386</v>
      </c>
      <c r="D61" s="567"/>
      <c r="E61" s="567"/>
      <c r="F61" s="162"/>
      <c r="G61" s="162"/>
    </row>
    <row r="62" spans="1:40" ht="15" customHeight="1">
      <c r="A62" s="162"/>
      <c r="B62" s="251" t="s">
        <v>387</v>
      </c>
      <c r="C62" s="567" t="s">
        <v>388</v>
      </c>
      <c r="D62" s="567"/>
      <c r="E62" s="567"/>
      <c r="F62" s="162"/>
      <c r="G62" s="162"/>
    </row>
    <row r="63" spans="1:40" ht="15" customHeight="1">
      <c r="A63" s="162"/>
      <c r="B63" s="251" t="s">
        <v>389</v>
      </c>
      <c r="C63" s="567" t="s">
        <v>390</v>
      </c>
      <c r="D63" s="567"/>
      <c r="E63" s="567"/>
      <c r="F63" s="162"/>
      <c r="G63" s="162"/>
    </row>
    <row r="64" spans="1:40" ht="15" customHeight="1">
      <c r="A64" s="162"/>
      <c r="B64" s="162" t="s">
        <v>391</v>
      </c>
      <c r="C64" s="162"/>
      <c r="D64" s="162"/>
      <c r="E64" s="162"/>
      <c r="F64" s="162"/>
      <c r="G64" s="162"/>
    </row>
    <row r="65" spans="1:7" ht="15" customHeight="1">
      <c r="A65" s="162"/>
      <c r="B65" s="162" t="s">
        <v>392</v>
      </c>
      <c r="C65" s="162"/>
      <c r="D65" s="162"/>
      <c r="E65" s="162"/>
      <c r="F65" s="162"/>
      <c r="G65" s="162"/>
    </row>
    <row r="66" spans="1:7" ht="15" customHeight="1">
      <c r="A66" s="162"/>
      <c r="B66" s="162" t="s">
        <v>393</v>
      </c>
      <c r="C66" s="162"/>
      <c r="D66" s="162"/>
      <c r="E66" s="162"/>
      <c r="F66" s="162"/>
      <c r="G66" s="162"/>
    </row>
    <row r="67" spans="1:7" ht="15" customHeight="1">
      <c r="A67" s="162" t="s">
        <v>394</v>
      </c>
      <c r="B67" s="163"/>
      <c r="C67" s="162"/>
      <c r="D67" s="162"/>
      <c r="E67" s="162"/>
      <c r="F67" s="162"/>
      <c r="G67" s="162"/>
    </row>
    <row r="68" spans="1:7" ht="15" customHeight="1">
      <c r="A68" s="162" t="s">
        <v>395</v>
      </c>
      <c r="B68" s="163"/>
      <c r="C68" s="162"/>
      <c r="D68" s="162"/>
      <c r="E68" s="162"/>
      <c r="F68" s="162"/>
      <c r="G68" s="162"/>
    </row>
    <row r="69" spans="1:7" ht="15" customHeight="1">
      <c r="A69" s="162" t="s">
        <v>396</v>
      </c>
      <c r="B69" s="163"/>
      <c r="C69" s="162"/>
      <c r="D69" s="162"/>
      <c r="E69" s="162"/>
      <c r="F69" s="162"/>
      <c r="G69" s="162"/>
    </row>
    <row r="70" spans="1:7" ht="15" customHeight="1">
      <c r="A70" s="162" t="s">
        <v>397</v>
      </c>
      <c r="B70" s="163"/>
      <c r="C70" s="162"/>
      <c r="D70" s="162"/>
      <c r="E70" s="162"/>
      <c r="F70" s="162"/>
      <c r="G70" s="162"/>
    </row>
    <row r="71" spans="1:7" ht="15" customHeight="1">
      <c r="A71" s="162" t="s">
        <v>398</v>
      </c>
      <c r="B71" s="163"/>
      <c r="C71" s="162"/>
      <c r="D71" s="162"/>
      <c r="E71" s="162"/>
      <c r="F71" s="162"/>
      <c r="G71" s="162"/>
    </row>
    <row r="72" spans="1:7" ht="15" customHeight="1">
      <c r="A72" s="162" t="s">
        <v>399</v>
      </c>
      <c r="B72" s="163"/>
      <c r="C72" s="162"/>
      <c r="D72" s="162"/>
      <c r="E72" s="162"/>
      <c r="F72" s="162"/>
      <c r="G72" s="162"/>
    </row>
    <row r="73" spans="1:7" ht="15" customHeight="1">
      <c r="A73" s="162"/>
      <c r="B73" s="162" t="s">
        <v>400</v>
      </c>
      <c r="C73" s="162"/>
      <c r="D73" s="162"/>
      <c r="E73" s="162"/>
      <c r="F73" s="162"/>
      <c r="G73" s="162"/>
    </row>
    <row r="74" spans="1:7" ht="15" customHeight="1">
      <c r="A74" s="162"/>
      <c r="B74" s="162" t="s">
        <v>401</v>
      </c>
      <c r="C74" s="162"/>
      <c r="D74" s="162"/>
      <c r="E74" s="162"/>
      <c r="F74" s="162"/>
      <c r="G74" s="162"/>
    </row>
    <row r="75" spans="1:7" ht="15" customHeight="1">
      <c r="A75" s="162" t="s">
        <v>402</v>
      </c>
      <c r="B75" s="163"/>
      <c r="C75" s="162"/>
      <c r="D75" s="162"/>
      <c r="E75" s="162"/>
      <c r="F75" s="162"/>
      <c r="G75" s="162"/>
    </row>
    <row r="76" spans="1:7" ht="15" customHeight="1">
      <c r="A76" s="162" t="s">
        <v>403</v>
      </c>
      <c r="B76" s="163"/>
      <c r="C76" s="162"/>
      <c r="D76" s="162"/>
      <c r="E76" s="162"/>
      <c r="F76" s="162"/>
      <c r="G76" s="162"/>
    </row>
    <row r="77" spans="1:7" ht="15" customHeight="1">
      <c r="A77" s="162" t="s">
        <v>404</v>
      </c>
      <c r="B77" s="163"/>
      <c r="C77" s="162"/>
      <c r="D77" s="162"/>
      <c r="E77" s="162"/>
      <c r="F77" s="162"/>
      <c r="G77" s="162"/>
    </row>
    <row r="78" spans="1:7" ht="15" customHeight="1">
      <c r="A78" s="162" t="s">
        <v>405</v>
      </c>
      <c r="B78" s="163"/>
      <c r="C78" s="162"/>
      <c r="D78" s="162"/>
      <c r="E78" s="162"/>
      <c r="F78" s="162"/>
      <c r="G78" s="162"/>
    </row>
    <row r="79" spans="1:7" ht="15" customHeight="1">
      <c r="A79" s="162" t="s">
        <v>406</v>
      </c>
      <c r="B79" s="163"/>
      <c r="C79" s="162"/>
      <c r="D79" s="162"/>
      <c r="E79" s="162"/>
      <c r="F79" s="162"/>
      <c r="G79" s="162"/>
    </row>
    <row r="80" spans="1:7" ht="15" customHeight="1">
      <c r="A80" s="162" t="s">
        <v>407</v>
      </c>
      <c r="B80" s="163"/>
      <c r="C80" s="162"/>
      <c r="D80" s="162"/>
      <c r="E80" s="162"/>
      <c r="F80" s="162"/>
      <c r="G80" s="162"/>
    </row>
    <row r="81" spans="1:7" ht="15" customHeight="1">
      <c r="A81" s="162" t="s">
        <v>408</v>
      </c>
      <c r="B81" s="163"/>
      <c r="C81" s="162"/>
      <c r="D81" s="162"/>
      <c r="E81" s="162"/>
      <c r="F81" s="162"/>
      <c r="G81" s="162"/>
    </row>
    <row r="82" spans="1:7" ht="15" customHeight="1">
      <c r="A82" s="162" t="s">
        <v>409</v>
      </c>
      <c r="B82" s="163"/>
      <c r="C82" s="162"/>
      <c r="D82" s="162"/>
      <c r="E82" s="162"/>
      <c r="F82" s="162"/>
      <c r="G82" s="162"/>
    </row>
  </sheetData>
  <mergeCells count="146">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4"/>
  <dataValidations count="7">
    <dataValidation allowBlank="1" showInputMessage="1" sqref="B11:B12" xr:uid="{B8F15DD4-BBCB-41E9-AE6E-02D2407B5289}"/>
    <dataValidation type="list" allowBlank="1" showInputMessage="1" sqref="B13:B30" xr:uid="{6EA5EFCD-4BF1-4EB7-B80E-235964E2BE8C}">
      <formula1>INDIRECT($AK$1)</formula1>
    </dataValidation>
    <dataValidation type="list" allowBlank="1" showInputMessage="1" showErrorMessage="1" sqref="AK3:AN3" xr:uid="{572E9903-67A6-4E6C-B6C1-8C615AFD635F}">
      <formula1>"４週,歴月"</formula1>
    </dataValidation>
    <dataValidation type="list" allowBlank="1" showInputMessage="1" showErrorMessage="1" sqref="AK4:AN4" xr:uid="{233A0492-082A-476B-A45D-8AB05024B0E3}">
      <formula1>"予定,実績"</formula1>
    </dataValidation>
    <dataValidation type="whole" operator="greaterThanOrEqual" allowBlank="1" showInputMessage="1" showErrorMessage="1" sqref="I38:I39 D38:F39 AG38:AG39 O38:O39 AD38:AD39 AA38:AA39 X38:X39 U38:U39 R38:R39 L38:L39" xr:uid="{E9F734A6-5941-4859-AC6D-C5BD3B25F5A0}">
      <formula1>0</formula1>
    </dataValidation>
    <dataValidation operator="greaterThanOrEqual" allowBlank="1" showInputMessage="1" showErrorMessage="1" sqref="I44 AJ38:AJ39 AL38 L40 L44 I40" xr:uid="{CED75D2C-E182-4465-B4EA-EA71F5EA6A96}"/>
    <dataValidation type="list" allowBlank="1" showInputMessage="1" showErrorMessage="1" sqref="C11:C30" xr:uid="{891BDC04-52D7-4471-AB56-6E88878416D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rowBreaks count="1" manualBreakCount="1">
    <brk id="34" max="39"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75B32-6F2B-44CC-B398-5D937D129B3C}">
  <dimension ref="A1:AQ90"/>
  <sheetViews>
    <sheetView showGridLines="0" view="pageBreakPreview" zoomScaleNormal="100" zoomScaleSheetLayoutView="100" workbookViewId="0"/>
  </sheetViews>
  <sheetFormatPr defaultColWidth="9.125" defaultRowHeight="21" customHeight="1"/>
  <cols>
    <col min="1" max="1" width="2.875" style="221" customWidth="1"/>
    <col min="2" max="2" width="20.75" style="216" customWidth="1"/>
    <col min="3" max="3" width="7.375" style="221" customWidth="1"/>
    <col min="4" max="5" width="8.5" style="221" customWidth="1"/>
    <col min="6" max="36" width="2.875" style="221" customWidth="1"/>
    <col min="37" max="37" width="7.375" style="221" customWidth="1"/>
    <col min="38" max="39" width="8.5" style="221" customWidth="1"/>
    <col min="40" max="40" width="6.25" style="221" customWidth="1"/>
    <col min="41" max="16384" width="9.125" style="221"/>
  </cols>
  <sheetData>
    <row r="1" spans="1:40" ht="24.95" customHeight="1">
      <c r="A1" s="215" t="s">
        <v>553</v>
      </c>
      <c r="C1" s="217"/>
      <c r="D1" s="217"/>
      <c r="E1" s="217"/>
      <c r="F1" s="217"/>
      <c r="G1" s="217"/>
      <c r="H1" s="217"/>
      <c r="I1" s="217"/>
      <c r="J1" s="217"/>
      <c r="K1" s="217"/>
      <c r="L1" s="217"/>
      <c r="M1" s="217"/>
      <c r="N1" s="217"/>
      <c r="O1" s="217"/>
      <c r="P1" s="217"/>
      <c r="Q1" s="217"/>
      <c r="R1" s="217"/>
      <c r="S1" s="217"/>
      <c r="T1" s="217"/>
      <c r="U1" s="217"/>
      <c r="V1" s="217"/>
      <c r="W1" s="217"/>
      <c r="X1" s="218"/>
      <c r="Y1" s="218"/>
      <c r="Z1" s="161"/>
      <c r="AA1" s="161"/>
      <c r="AB1" s="161"/>
      <c r="AC1" s="161"/>
      <c r="AD1" s="219"/>
      <c r="AE1" s="219"/>
      <c r="AF1" s="219"/>
      <c r="AG1" s="219"/>
      <c r="AH1" s="219"/>
      <c r="AI1" s="220" t="s">
        <v>356</v>
      </c>
      <c r="AJ1" s="220"/>
      <c r="AK1" s="704" t="s">
        <v>514</v>
      </c>
      <c r="AL1" s="704"/>
      <c r="AM1" s="704"/>
      <c r="AN1" s="704"/>
    </row>
    <row r="2" spans="1:40" ht="18" customHeight="1">
      <c r="A2" s="161"/>
      <c r="B2" s="222"/>
      <c r="C2" s="222"/>
      <c r="D2" s="222"/>
      <c r="E2" s="222"/>
      <c r="F2" s="222"/>
      <c r="G2" s="222"/>
      <c r="H2" s="222"/>
      <c r="I2" s="222"/>
      <c r="J2" s="222"/>
      <c r="K2" s="222"/>
      <c r="L2" s="222"/>
      <c r="M2" s="584"/>
      <c r="N2" s="584"/>
      <c r="O2" s="584"/>
      <c r="P2" s="584"/>
      <c r="Q2" s="585" t="s">
        <v>154</v>
      </c>
      <c r="R2" s="585"/>
      <c r="S2" s="584">
        <v>4</v>
      </c>
      <c r="T2" s="584"/>
      <c r="U2" s="585" t="s">
        <v>275</v>
      </c>
      <c r="V2" s="585"/>
      <c r="W2" s="222"/>
      <c r="X2" s="222"/>
      <c r="Y2" s="222"/>
      <c r="Z2" s="161"/>
      <c r="AA2" s="161"/>
      <c r="AC2" s="220"/>
      <c r="AD2" s="222"/>
      <c r="AE2" s="222"/>
      <c r="AF2" s="222"/>
      <c r="AG2" s="222"/>
      <c r="AH2" s="222"/>
      <c r="AI2" s="220" t="s">
        <v>357</v>
      </c>
      <c r="AJ2" s="220"/>
      <c r="AK2" s="705"/>
      <c r="AL2" s="705"/>
      <c r="AM2" s="705"/>
      <c r="AN2" s="705"/>
    </row>
    <row r="3" spans="1:40" ht="18" customHeight="1">
      <c r="A3" s="223"/>
      <c r="B3" s="223"/>
      <c r="C3" s="223"/>
      <c r="D3" s="223"/>
      <c r="E3" s="223"/>
      <c r="F3" s="223"/>
      <c r="G3" s="223"/>
      <c r="H3" s="223"/>
      <c r="I3" s="223"/>
      <c r="J3" s="223"/>
      <c r="K3" s="223"/>
      <c r="L3" s="223"/>
      <c r="M3" s="223"/>
      <c r="N3" s="223"/>
      <c r="O3" s="223"/>
      <c r="P3" s="223"/>
      <c r="Q3" s="223"/>
      <c r="R3" s="223"/>
      <c r="S3" s="223"/>
      <c r="T3" s="223"/>
      <c r="U3" s="223"/>
      <c r="V3" s="223"/>
      <c r="W3" s="223"/>
      <c r="Y3" s="224"/>
      <c r="Z3" s="224"/>
      <c r="AA3" s="224"/>
      <c r="AB3" s="161"/>
      <c r="AC3" s="224"/>
      <c r="AD3" s="224"/>
      <c r="AE3" s="224"/>
      <c r="AF3" s="224"/>
      <c r="AG3" s="224"/>
      <c r="AH3" s="224"/>
      <c r="AI3" s="225" t="s">
        <v>358</v>
      </c>
      <c r="AJ3" s="220"/>
      <c r="AK3" s="706"/>
      <c r="AL3" s="706"/>
      <c r="AM3" s="706"/>
      <c r="AN3" s="706"/>
    </row>
    <row r="4" spans="1:40" ht="18" customHeight="1">
      <c r="A4" s="223"/>
      <c r="B4" s="223"/>
      <c r="C4" s="223"/>
      <c r="D4" s="223"/>
      <c r="E4" s="223"/>
      <c r="F4" s="223"/>
      <c r="G4" s="223"/>
      <c r="H4" s="223"/>
      <c r="I4" s="223"/>
      <c r="J4" s="223"/>
      <c r="K4" s="223"/>
      <c r="L4" s="223"/>
      <c r="M4" s="223"/>
      <c r="N4" s="223"/>
      <c r="O4" s="223"/>
      <c r="P4" s="223"/>
      <c r="Q4" s="223"/>
      <c r="R4" s="223"/>
      <c r="S4" s="223"/>
      <c r="T4" s="223"/>
      <c r="U4" s="223"/>
      <c r="V4" s="223"/>
      <c r="W4" s="223"/>
      <c r="Y4" s="224"/>
      <c r="Z4" s="224"/>
      <c r="AA4" s="224"/>
      <c r="AB4" s="161"/>
      <c r="AC4" s="224"/>
      <c r="AD4" s="224"/>
      <c r="AE4" s="224"/>
      <c r="AF4" s="224"/>
      <c r="AG4" s="224"/>
      <c r="AH4" s="224"/>
      <c r="AI4" s="225" t="s">
        <v>359</v>
      </c>
      <c r="AJ4" s="220"/>
      <c r="AK4" s="706"/>
      <c r="AL4" s="706"/>
      <c r="AM4" s="706"/>
      <c r="AN4" s="706"/>
    </row>
    <row r="5" spans="1:40" ht="18" customHeight="1">
      <c r="A5" s="223"/>
      <c r="B5" s="223"/>
      <c r="C5" s="223"/>
      <c r="D5" s="223"/>
      <c r="E5" s="223"/>
      <c r="F5" s="223"/>
      <c r="G5" s="223"/>
      <c r="H5" s="223"/>
      <c r="I5" s="223"/>
      <c r="J5" s="223"/>
      <c r="K5" s="223"/>
      <c r="L5" s="223"/>
      <c r="M5" s="223"/>
      <c r="N5" s="223"/>
      <c r="O5" s="223"/>
      <c r="P5" s="223"/>
      <c r="Q5" s="223"/>
      <c r="R5" s="223"/>
      <c r="S5" s="223"/>
      <c r="U5" s="223"/>
      <c r="V5" s="223"/>
      <c r="W5" s="223"/>
      <c r="Y5" s="224"/>
      <c r="Z5" s="224"/>
      <c r="AA5" s="224"/>
      <c r="AB5" s="161"/>
      <c r="AC5" s="224"/>
      <c r="AD5" s="224"/>
      <c r="AE5" s="224"/>
      <c r="AF5" s="224"/>
      <c r="AG5" s="225" t="s">
        <v>360</v>
      </c>
      <c r="AH5" s="707"/>
      <c r="AI5" s="707"/>
      <c r="AJ5" s="707"/>
      <c r="AK5" s="224" t="s">
        <v>361</v>
      </c>
      <c r="AL5" s="287"/>
      <c r="AM5" s="224" t="s">
        <v>362</v>
      </c>
      <c r="AN5" s="161"/>
    </row>
    <row r="6" spans="1:40" ht="9.9499999999999993" customHeight="1">
      <c r="A6" s="161"/>
      <c r="B6" s="227"/>
      <c r="C6" s="227"/>
      <c r="D6" s="227"/>
      <c r="E6" s="227"/>
      <c r="F6" s="227"/>
      <c r="G6" s="227"/>
      <c r="H6" s="227"/>
      <c r="I6" s="227"/>
      <c r="J6" s="227"/>
      <c r="K6" s="227"/>
      <c r="L6" s="227"/>
      <c r="M6" s="227"/>
      <c r="N6" s="227"/>
      <c r="O6" s="227"/>
      <c r="P6" s="227"/>
      <c r="Q6" s="227"/>
      <c r="R6" s="227"/>
      <c r="S6" s="227"/>
      <c r="T6" s="227"/>
      <c r="U6" s="227"/>
      <c r="V6" s="227"/>
      <c r="W6" s="227"/>
      <c r="X6" s="222"/>
      <c r="Y6" s="222"/>
      <c r="Z6" s="222"/>
      <c r="AA6" s="222"/>
      <c r="AB6" s="222"/>
      <c r="AC6" s="222"/>
      <c r="AD6" s="222"/>
      <c r="AE6" s="222"/>
      <c r="AF6" s="222"/>
      <c r="AG6" s="222"/>
      <c r="AH6" s="222"/>
      <c r="AI6" s="222"/>
      <c r="AJ6" s="222"/>
      <c r="AK6" s="222"/>
      <c r="AL6" s="222"/>
      <c r="AM6" s="161"/>
      <c r="AN6" s="161"/>
    </row>
    <row r="7" spans="1:40" ht="15" customHeight="1">
      <c r="A7" s="701" t="s">
        <v>363</v>
      </c>
      <c r="B7" s="625" t="s">
        <v>364</v>
      </c>
      <c r="C7" s="611" t="s">
        <v>365</v>
      </c>
      <c r="D7" s="665" t="s">
        <v>366</v>
      </c>
      <c r="E7" s="695" t="s">
        <v>367</v>
      </c>
      <c r="F7" s="702" t="s">
        <v>368</v>
      </c>
      <c r="G7" s="702"/>
      <c r="H7" s="702"/>
      <c r="I7" s="702"/>
      <c r="J7" s="702"/>
      <c r="K7" s="702"/>
      <c r="L7" s="702"/>
      <c r="M7" s="702"/>
      <c r="N7" s="702"/>
      <c r="O7" s="702"/>
      <c r="P7" s="702"/>
      <c r="Q7" s="702"/>
      <c r="R7" s="702"/>
      <c r="S7" s="702"/>
      <c r="T7" s="702"/>
      <c r="U7" s="702"/>
      <c r="V7" s="702"/>
      <c r="W7" s="702"/>
      <c r="X7" s="702"/>
      <c r="Y7" s="702"/>
      <c r="Z7" s="702"/>
      <c r="AA7" s="702"/>
      <c r="AB7" s="702"/>
      <c r="AC7" s="702"/>
      <c r="AD7" s="702"/>
      <c r="AE7" s="702"/>
      <c r="AF7" s="702"/>
      <c r="AG7" s="702"/>
      <c r="AH7" s="702"/>
      <c r="AI7" s="702"/>
      <c r="AJ7" s="702"/>
      <c r="AK7" s="703" t="s">
        <v>369</v>
      </c>
      <c r="AL7" s="673" t="s">
        <v>370</v>
      </c>
      <c r="AM7" s="700" t="s">
        <v>371</v>
      </c>
      <c r="AN7" s="700"/>
    </row>
    <row r="8" spans="1:40" ht="15" customHeight="1">
      <c r="A8" s="701"/>
      <c r="B8" s="626"/>
      <c r="C8" s="613"/>
      <c r="D8" s="665"/>
      <c r="E8" s="695"/>
      <c r="F8" s="665" t="s">
        <v>216</v>
      </c>
      <c r="G8" s="665"/>
      <c r="H8" s="665"/>
      <c r="I8" s="665"/>
      <c r="J8" s="665"/>
      <c r="K8" s="665"/>
      <c r="L8" s="665"/>
      <c r="M8" s="665" t="s">
        <v>217</v>
      </c>
      <c r="N8" s="665"/>
      <c r="O8" s="665"/>
      <c r="P8" s="665"/>
      <c r="Q8" s="665"/>
      <c r="R8" s="665"/>
      <c r="S8" s="665"/>
      <c r="T8" s="665" t="s">
        <v>218</v>
      </c>
      <c r="U8" s="665"/>
      <c r="V8" s="665"/>
      <c r="W8" s="665"/>
      <c r="X8" s="665"/>
      <c r="Y8" s="665"/>
      <c r="Z8" s="665"/>
      <c r="AA8" s="665" t="s">
        <v>219</v>
      </c>
      <c r="AB8" s="665"/>
      <c r="AC8" s="665"/>
      <c r="AD8" s="665"/>
      <c r="AE8" s="665"/>
      <c r="AF8" s="665"/>
      <c r="AG8" s="665"/>
      <c r="AH8" s="665" t="s">
        <v>372</v>
      </c>
      <c r="AI8" s="665"/>
      <c r="AJ8" s="665"/>
      <c r="AK8" s="703"/>
      <c r="AL8" s="673"/>
      <c r="AM8" s="700"/>
      <c r="AN8" s="700"/>
    </row>
    <row r="9" spans="1:40" ht="15" customHeight="1">
      <c r="A9" s="701"/>
      <c r="B9" s="627" t="s">
        <v>411</v>
      </c>
      <c r="C9" s="613"/>
      <c r="D9" s="665"/>
      <c r="E9" s="695"/>
      <c r="F9" s="290">
        <f>DATE($M$2,$S$2,1)</f>
        <v>92</v>
      </c>
      <c r="G9" s="290">
        <f>DATE($M$2,$S$2,2)</f>
        <v>93</v>
      </c>
      <c r="H9" s="290">
        <f>DATE($M$2,$S$2,3)</f>
        <v>94</v>
      </c>
      <c r="I9" s="290">
        <f>DATE($M$2,$S$2,4)</f>
        <v>95</v>
      </c>
      <c r="J9" s="290">
        <f>DATE($M$2,$S$2,5)</f>
        <v>96</v>
      </c>
      <c r="K9" s="290">
        <f>DATE($M$2,$S$2,6)</f>
        <v>97</v>
      </c>
      <c r="L9" s="290">
        <f>DATE($M$2,$S$2,7)</f>
        <v>98</v>
      </c>
      <c r="M9" s="290">
        <f>DATE($M$2,$S$2,8)</f>
        <v>99</v>
      </c>
      <c r="N9" s="290">
        <f>DATE($M$2,$S$2,9)</f>
        <v>100</v>
      </c>
      <c r="O9" s="290">
        <f>DATE($M$2,$S$2,10)</f>
        <v>101</v>
      </c>
      <c r="P9" s="290">
        <f>DATE($M$2,$S$2,11)</f>
        <v>102</v>
      </c>
      <c r="Q9" s="290">
        <f>DATE($M$2,$S$2,12)</f>
        <v>103</v>
      </c>
      <c r="R9" s="290">
        <f>DATE($M$2,$S$2,13)</f>
        <v>104</v>
      </c>
      <c r="S9" s="290">
        <f>DATE($M$2,$S$2,14)</f>
        <v>105</v>
      </c>
      <c r="T9" s="290">
        <f>DATE($M$2,$S$2,15)</f>
        <v>106</v>
      </c>
      <c r="U9" s="290">
        <f>DATE($M$2,$S$2,16)</f>
        <v>107</v>
      </c>
      <c r="V9" s="290">
        <f>DATE($M$2,$S$2,17)</f>
        <v>108</v>
      </c>
      <c r="W9" s="290">
        <f>DATE($M$2,$S$2,18)</f>
        <v>109</v>
      </c>
      <c r="X9" s="290">
        <f>DATE($M$2,$S$2,19)</f>
        <v>110</v>
      </c>
      <c r="Y9" s="290">
        <f>DATE($M$2,$S$2,20)</f>
        <v>111</v>
      </c>
      <c r="Z9" s="290">
        <f>DATE($M$2,$S$2,21)</f>
        <v>112</v>
      </c>
      <c r="AA9" s="290">
        <f>DATE($M$2,$S$2,22)</f>
        <v>113</v>
      </c>
      <c r="AB9" s="290">
        <f>DATE($M$2,$S$2,23)</f>
        <v>114</v>
      </c>
      <c r="AC9" s="290">
        <f>DATE($M$2,$S$2,24)</f>
        <v>115</v>
      </c>
      <c r="AD9" s="290">
        <f>DATE($M$2,$S$2,25)</f>
        <v>116</v>
      </c>
      <c r="AE9" s="290">
        <f>DATE($M$2,$S$2,26)</f>
        <v>117</v>
      </c>
      <c r="AF9" s="290">
        <f>DATE($M$2,$S$2,27)</f>
        <v>118</v>
      </c>
      <c r="AG9" s="290">
        <f>DATE($M$2,$S$2,28)</f>
        <v>119</v>
      </c>
      <c r="AH9" s="290">
        <f>IF(DAY(EOMONTH(F9,0))&lt;29,"",DATE($M$2,$S$2,29))</f>
        <v>120</v>
      </c>
      <c r="AI9" s="290">
        <f>IF(DAY(EOMONTH(F9,0))&lt;30,"",DATE($M$2,$S$2,30))</f>
        <v>121</v>
      </c>
      <c r="AJ9" s="290" t="str">
        <f>IF(DAY(EOMONTH(F9,0))&lt;31,"",DATE($M$2,$S$2,31))</f>
        <v/>
      </c>
      <c r="AK9" s="703"/>
      <c r="AL9" s="673"/>
      <c r="AM9" s="700"/>
      <c r="AN9" s="700"/>
    </row>
    <row r="10" spans="1:40" ht="15" customHeight="1">
      <c r="A10" s="701"/>
      <c r="B10" s="699"/>
      <c r="C10" s="615"/>
      <c r="D10" s="665"/>
      <c r="E10" s="695"/>
      <c r="F10" s="291">
        <f>DATE($M$2,$S$2,1)</f>
        <v>92</v>
      </c>
      <c r="G10" s="291">
        <f>DATE($M$2,$S$2,2)</f>
        <v>93</v>
      </c>
      <c r="H10" s="291">
        <f>DATE($M$2,$S$2,3)</f>
        <v>94</v>
      </c>
      <c r="I10" s="291">
        <f>DATE($M$2,$S$2,4)</f>
        <v>95</v>
      </c>
      <c r="J10" s="291">
        <f>DATE($M$2,$S$2,5)</f>
        <v>96</v>
      </c>
      <c r="K10" s="291">
        <f>DATE($M$2,$S$2,6)</f>
        <v>97</v>
      </c>
      <c r="L10" s="291">
        <f>DATE($M$2,$S$2,7)</f>
        <v>98</v>
      </c>
      <c r="M10" s="291">
        <f>DATE($M$2,$S$2,8)</f>
        <v>99</v>
      </c>
      <c r="N10" s="291">
        <f>DATE($M$2,$S$2,9)</f>
        <v>100</v>
      </c>
      <c r="O10" s="291">
        <f>DATE($M$2,$S$2,10)</f>
        <v>101</v>
      </c>
      <c r="P10" s="291">
        <f>DATE($M$2,$S$2,11)</f>
        <v>102</v>
      </c>
      <c r="Q10" s="291">
        <f>DATE($M$2,$S$2,12)</f>
        <v>103</v>
      </c>
      <c r="R10" s="291">
        <f>DATE($M$2,$S$2,13)</f>
        <v>104</v>
      </c>
      <c r="S10" s="291">
        <f>DATE($M$2,$S$2,14)</f>
        <v>105</v>
      </c>
      <c r="T10" s="291">
        <f>DATE($M$2,$S$2,15)</f>
        <v>106</v>
      </c>
      <c r="U10" s="291">
        <f>DATE($M$2,$S$2,16)</f>
        <v>107</v>
      </c>
      <c r="V10" s="291">
        <f>DATE($M$2,$S$2,17)</f>
        <v>108</v>
      </c>
      <c r="W10" s="291">
        <f>DATE($M$2,$S$2,18)</f>
        <v>109</v>
      </c>
      <c r="X10" s="291">
        <f>DATE($M$2,$S$2,19)</f>
        <v>110</v>
      </c>
      <c r="Y10" s="291">
        <f>DATE($M$2,$S$2,20)</f>
        <v>111</v>
      </c>
      <c r="Z10" s="291">
        <f>DATE($M$2,$S$2,21)</f>
        <v>112</v>
      </c>
      <c r="AA10" s="291">
        <f>DATE($M$2,$S$2,22)</f>
        <v>113</v>
      </c>
      <c r="AB10" s="291">
        <f>DATE($M$2,$S$2,23)</f>
        <v>114</v>
      </c>
      <c r="AC10" s="291">
        <f>DATE($M$2,$S$2,24)</f>
        <v>115</v>
      </c>
      <c r="AD10" s="291">
        <f>DATE($M$2,$S$2,25)</f>
        <v>116</v>
      </c>
      <c r="AE10" s="291">
        <f>DATE($M$2,$S$2,26)</f>
        <v>117</v>
      </c>
      <c r="AF10" s="291">
        <f>DATE($M$2,$S$2,27)</f>
        <v>118</v>
      </c>
      <c r="AG10" s="291">
        <f>DATE($M$2,$S$2,28)</f>
        <v>119</v>
      </c>
      <c r="AH10" s="291">
        <f>IF(DAY(EOMONTH(F10,0))&lt;29,"",DATE($M$2,$S$2,29))</f>
        <v>120</v>
      </c>
      <c r="AI10" s="291">
        <f>IF(DAY(EOMONTH(F10,0))&lt;30,"",DATE($M$2,$S$2,30))</f>
        <v>121</v>
      </c>
      <c r="AJ10" s="291" t="str">
        <f>IF(DAY(EOMONTH(F10,0))&lt;31,"",DATE($M$2,$S$2,31))</f>
        <v/>
      </c>
      <c r="AK10" s="703"/>
      <c r="AL10" s="673"/>
      <c r="AM10" s="700"/>
      <c r="AN10" s="700"/>
    </row>
    <row r="11" spans="1:40" ht="18" customHeight="1">
      <c r="A11" s="292">
        <v>1</v>
      </c>
      <c r="B11" s="293" t="s">
        <v>412</v>
      </c>
      <c r="C11" s="294" t="s">
        <v>383</v>
      </c>
      <c r="D11" s="295"/>
      <c r="E11" s="296" t="s">
        <v>383</v>
      </c>
      <c r="F11" s="297"/>
      <c r="G11" s="297"/>
      <c r="H11" s="297"/>
      <c r="I11" s="297"/>
      <c r="J11" s="297"/>
      <c r="K11" s="297"/>
      <c r="L11" s="297"/>
      <c r="M11" s="297"/>
      <c r="N11" s="297"/>
      <c r="O11" s="297"/>
      <c r="P11" s="297"/>
      <c r="Q11" s="297"/>
      <c r="R11" s="297"/>
      <c r="S11" s="297"/>
      <c r="T11" s="297"/>
      <c r="U11" s="297"/>
      <c r="V11" s="297"/>
      <c r="W11" s="297"/>
      <c r="X11" s="297"/>
      <c r="Y11" s="297"/>
      <c r="Z11" s="297"/>
      <c r="AA11" s="297"/>
      <c r="AB11" s="297"/>
      <c r="AC11" s="297"/>
      <c r="AD11" s="297"/>
      <c r="AE11" s="297"/>
      <c r="AF11" s="297"/>
      <c r="AG11" s="297"/>
      <c r="AH11" s="297"/>
      <c r="AI11" s="297"/>
      <c r="AJ11" s="297"/>
      <c r="AK11" s="298">
        <f>+SUM(F11:AJ11)</f>
        <v>0</v>
      </c>
      <c r="AL11" s="299">
        <f>IF($AK$3="４週",AK11/4,AK11/(DAY(EOMONTH($F$9,0))/7))</f>
        <v>0</v>
      </c>
      <c r="AM11" s="694"/>
      <c r="AN11" s="694"/>
    </row>
    <row r="12" spans="1:40" ht="18" customHeight="1">
      <c r="A12" s="292">
        <v>2</v>
      </c>
      <c r="B12" s="293" t="s">
        <v>463</v>
      </c>
      <c r="C12" s="294" t="s">
        <v>385</v>
      </c>
      <c r="D12" s="295"/>
      <c r="E12" s="296" t="s">
        <v>385</v>
      </c>
      <c r="F12" s="297"/>
      <c r="G12" s="297"/>
      <c r="H12" s="297"/>
      <c r="I12" s="297"/>
      <c r="J12" s="297"/>
      <c r="K12" s="297"/>
      <c r="L12" s="297"/>
      <c r="M12" s="297"/>
      <c r="N12" s="297"/>
      <c r="O12" s="297"/>
      <c r="P12" s="297"/>
      <c r="Q12" s="297"/>
      <c r="R12" s="297"/>
      <c r="S12" s="297"/>
      <c r="T12" s="297"/>
      <c r="U12" s="297"/>
      <c r="V12" s="297"/>
      <c r="W12" s="297"/>
      <c r="X12" s="297"/>
      <c r="Y12" s="297"/>
      <c r="Z12" s="297"/>
      <c r="AA12" s="297"/>
      <c r="AB12" s="297"/>
      <c r="AC12" s="297"/>
      <c r="AD12" s="297"/>
      <c r="AE12" s="297"/>
      <c r="AF12" s="297"/>
      <c r="AG12" s="297"/>
      <c r="AH12" s="297"/>
      <c r="AI12" s="297"/>
      <c r="AJ12" s="297"/>
      <c r="AK12" s="298">
        <f t="shared" ref="AK12:AK32" si="0">+SUM(F12:AJ12)</f>
        <v>0</v>
      </c>
      <c r="AL12" s="299">
        <f>IF($AK$3="４週",AK12/4,AK12/(DAY(EOMONTH($F$9,0))/7))</f>
        <v>0</v>
      </c>
      <c r="AM12" s="694"/>
      <c r="AN12" s="694"/>
    </row>
    <row r="13" spans="1:40" ht="18" customHeight="1">
      <c r="A13" s="292">
        <v>3</v>
      </c>
      <c r="B13" s="300" t="s">
        <v>515</v>
      </c>
      <c r="C13" s="294" t="s">
        <v>387</v>
      </c>
      <c r="D13" s="295"/>
      <c r="E13" s="296" t="s">
        <v>387</v>
      </c>
      <c r="F13" s="297"/>
      <c r="G13" s="297"/>
      <c r="H13" s="297"/>
      <c r="I13" s="297"/>
      <c r="J13" s="297"/>
      <c r="K13" s="297"/>
      <c r="L13" s="297"/>
      <c r="M13" s="297"/>
      <c r="N13" s="297"/>
      <c r="O13" s="297"/>
      <c r="P13" s="297"/>
      <c r="Q13" s="297"/>
      <c r="R13" s="297"/>
      <c r="S13" s="297"/>
      <c r="T13" s="297"/>
      <c r="U13" s="297"/>
      <c r="V13" s="297"/>
      <c r="W13" s="297"/>
      <c r="X13" s="297"/>
      <c r="Y13" s="297"/>
      <c r="Z13" s="297"/>
      <c r="AA13" s="297"/>
      <c r="AB13" s="297"/>
      <c r="AC13" s="297"/>
      <c r="AD13" s="297"/>
      <c r="AE13" s="297"/>
      <c r="AF13" s="297"/>
      <c r="AG13" s="297"/>
      <c r="AH13" s="297"/>
      <c r="AI13" s="297"/>
      <c r="AJ13" s="297"/>
      <c r="AK13" s="298">
        <f t="shared" si="0"/>
        <v>0</v>
      </c>
      <c r="AL13" s="299">
        <f>IF($AK$3="４週",AK13/4,AK13/(DAY(EOMONTH($F$9,0))/7))</f>
        <v>0</v>
      </c>
      <c r="AM13" s="694"/>
      <c r="AN13" s="694"/>
    </row>
    <row r="14" spans="1:40" ht="18" customHeight="1">
      <c r="A14" s="292">
        <v>4</v>
      </c>
      <c r="B14" s="300" t="s">
        <v>471</v>
      </c>
      <c r="C14" s="294" t="s">
        <v>383</v>
      </c>
      <c r="D14" s="295"/>
      <c r="E14" s="296" t="s">
        <v>389</v>
      </c>
      <c r="F14" s="297"/>
      <c r="G14" s="297"/>
      <c r="H14" s="297"/>
      <c r="I14" s="297"/>
      <c r="J14" s="297"/>
      <c r="K14" s="297"/>
      <c r="L14" s="297"/>
      <c r="M14" s="297"/>
      <c r="N14" s="297"/>
      <c r="O14" s="297"/>
      <c r="P14" s="297"/>
      <c r="Q14" s="297"/>
      <c r="R14" s="297"/>
      <c r="S14" s="297"/>
      <c r="T14" s="297"/>
      <c r="U14" s="297"/>
      <c r="V14" s="297"/>
      <c r="W14" s="297"/>
      <c r="X14" s="297"/>
      <c r="Y14" s="297"/>
      <c r="Z14" s="297"/>
      <c r="AA14" s="297"/>
      <c r="AB14" s="297"/>
      <c r="AC14" s="297"/>
      <c r="AD14" s="297"/>
      <c r="AE14" s="297"/>
      <c r="AF14" s="297"/>
      <c r="AG14" s="297"/>
      <c r="AH14" s="297"/>
      <c r="AI14" s="297"/>
      <c r="AJ14" s="297"/>
      <c r="AK14" s="298">
        <f t="shared" si="0"/>
        <v>0</v>
      </c>
      <c r="AL14" s="299">
        <f>IF($AK$3="４週",AK14/4,AK14/(DAY(EOMONTH($F$9,0))/7))</f>
        <v>0</v>
      </c>
      <c r="AM14" s="694"/>
      <c r="AN14" s="694"/>
    </row>
    <row r="15" spans="1:40" ht="18" customHeight="1">
      <c r="A15" s="292">
        <v>5</v>
      </c>
      <c r="B15" s="300"/>
      <c r="C15" s="294"/>
      <c r="D15" s="295"/>
      <c r="E15" s="296"/>
      <c r="F15" s="297"/>
      <c r="G15" s="297"/>
      <c r="H15" s="297"/>
      <c r="I15" s="297"/>
      <c r="J15" s="297"/>
      <c r="K15" s="297"/>
      <c r="L15" s="297"/>
      <c r="M15" s="297"/>
      <c r="N15" s="297"/>
      <c r="O15" s="297"/>
      <c r="P15" s="297"/>
      <c r="Q15" s="297"/>
      <c r="R15" s="297"/>
      <c r="S15" s="297"/>
      <c r="T15" s="297"/>
      <c r="U15" s="297"/>
      <c r="V15" s="297"/>
      <c r="W15" s="297"/>
      <c r="X15" s="297"/>
      <c r="Y15" s="297"/>
      <c r="Z15" s="297"/>
      <c r="AA15" s="297"/>
      <c r="AB15" s="297"/>
      <c r="AC15" s="297"/>
      <c r="AD15" s="297"/>
      <c r="AE15" s="297"/>
      <c r="AF15" s="297"/>
      <c r="AG15" s="297"/>
      <c r="AH15" s="297"/>
      <c r="AI15" s="297"/>
      <c r="AJ15" s="297"/>
      <c r="AK15" s="298">
        <f t="shared" si="0"/>
        <v>0</v>
      </c>
      <c r="AL15" s="299">
        <f t="shared" ref="AL15:AL30" si="1">IF($AK$3="４週",AK15/4,AK15/(DAY(EOMONTH($F$9,0))/7))</f>
        <v>0</v>
      </c>
      <c r="AM15" s="694"/>
      <c r="AN15" s="694"/>
    </row>
    <row r="16" spans="1:40" ht="18" customHeight="1">
      <c r="A16" s="292">
        <v>6</v>
      </c>
      <c r="B16" s="300"/>
      <c r="C16" s="294"/>
      <c r="D16" s="295"/>
      <c r="E16" s="296"/>
      <c r="F16" s="297"/>
      <c r="G16" s="297"/>
      <c r="H16" s="297"/>
      <c r="I16" s="297"/>
      <c r="J16" s="297"/>
      <c r="K16" s="297"/>
      <c r="L16" s="297"/>
      <c r="M16" s="297"/>
      <c r="N16" s="297"/>
      <c r="O16" s="297"/>
      <c r="P16" s="297"/>
      <c r="Q16" s="297"/>
      <c r="R16" s="297"/>
      <c r="S16" s="297"/>
      <c r="T16" s="297"/>
      <c r="U16" s="297"/>
      <c r="V16" s="297"/>
      <c r="W16" s="297"/>
      <c r="X16" s="297"/>
      <c r="Y16" s="297"/>
      <c r="Z16" s="297"/>
      <c r="AA16" s="297"/>
      <c r="AB16" s="297"/>
      <c r="AC16" s="297"/>
      <c r="AD16" s="297"/>
      <c r="AE16" s="297"/>
      <c r="AF16" s="297"/>
      <c r="AG16" s="297"/>
      <c r="AH16" s="297"/>
      <c r="AI16" s="297"/>
      <c r="AJ16" s="297"/>
      <c r="AK16" s="298">
        <f t="shared" si="0"/>
        <v>0</v>
      </c>
      <c r="AL16" s="299">
        <f t="shared" si="1"/>
        <v>0</v>
      </c>
      <c r="AM16" s="694"/>
      <c r="AN16" s="694"/>
    </row>
    <row r="17" spans="1:40" ht="18" customHeight="1">
      <c r="A17" s="292">
        <v>7</v>
      </c>
      <c r="B17" s="300"/>
      <c r="C17" s="294"/>
      <c r="D17" s="295"/>
      <c r="E17" s="296"/>
      <c r="F17" s="297"/>
      <c r="G17" s="297"/>
      <c r="H17" s="297"/>
      <c r="I17" s="297"/>
      <c r="J17" s="297"/>
      <c r="K17" s="297"/>
      <c r="L17" s="297"/>
      <c r="M17" s="297"/>
      <c r="N17" s="297"/>
      <c r="O17" s="297"/>
      <c r="P17" s="297"/>
      <c r="Q17" s="297"/>
      <c r="R17" s="297"/>
      <c r="S17" s="297"/>
      <c r="T17" s="297"/>
      <c r="U17" s="297"/>
      <c r="V17" s="297"/>
      <c r="W17" s="297"/>
      <c r="X17" s="297"/>
      <c r="Y17" s="297"/>
      <c r="Z17" s="297"/>
      <c r="AA17" s="297"/>
      <c r="AB17" s="297"/>
      <c r="AC17" s="297"/>
      <c r="AD17" s="297"/>
      <c r="AE17" s="297"/>
      <c r="AF17" s="297"/>
      <c r="AG17" s="297"/>
      <c r="AH17" s="297"/>
      <c r="AI17" s="297"/>
      <c r="AJ17" s="297"/>
      <c r="AK17" s="298">
        <f t="shared" si="0"/>
        <v>0</v>
      </c>
      <c r="AL17" s="299">
        <f t="shared" si="1"/>
        <v>0</v>
      </c>
      <c r="AM17" s="694"/>
      <c r="AN17" s="694"/>
    </row>
    <row r="18" spans="1:40" ht="18" customHeight="1">
      <c r="A18" s="292">
        <v>8</v>
      </c>
      <c r="B18" s="300"/>
      <c r="C18" s="294"/>
      <c r="D18" s="295"/>
      <c r="E18" s="296"/>
      <c r="F18" s="297"/>
      <c r="G18" s="297"/>
      <c r="H18" s="297"/>
      <c r="I18" s="297"/>
      <c r="J18" s="297"/>
      <c r="K18" s="297"/>
      <c r="L18" s="297"/>
      <c r="M18" s="297"/>
      <c r="N18" s="297"/>
      <c r="O18" s="297"/>
      <c r="P18" s="297"/>
      <c r="Q18" s="297"/>
      <c r="R18" s="297"/>
      <c r="S18" s="297"/>
      <c r="T18" s="297"/>
      <c r="U18" s="297"/>
      <c r="V18" s="297"/>
      <c r="W18" s="297"/>
      <c r="X18" s="297"/>
      <c r="Y18" s="297"/>
      <c r="Z18" s="297"/>
      <c r="AA18" s="297"/>
      <c r="AB18" s="297"/>
      <c r="AC18" s="297"/>
      <c r="AD18" s="297"/>
      <c r="AE18" s="297"/>
      <c r="AF18" s="297"/>
      <c r="AG18" s="297"/>
      <c r="AH18" s="297"/>
      <c r="AI18" s="297"/>
      <c r="AJ18" s="297"/>
      <c r="AK18" s="298">
        <f t="shared" si="0"/>
        <v>0</v>
      </c>
      <c r="AL18" s="299">
        <f t="shared" si="1"/>
        <v>0</v>
      </c>
      <c r="AM18" s="694"/>
      <c r="AN18" s="694"/>
    </row>
    <row r="19" spans="1:40" ht="18" customHeight="1">
      <c r="A19" s="292">
        <v>9</v>
      </c>
      <c r="B19" s="300"/>
      <c r="C19" s="294"/>
      <c r="D19" s="295"/>
      <c r="E19" s="296"/>
      <c r="F19" s="297"/>
      <c r="G19" s="297"/>
      <c r="H19" s="297"/>
      <c r="I19" s="297"/>
      <c r="J19" s="297"/>
      <c r="K19" s="297"/>
      <c r="L19" s="297"/>
      <c r="M19" s="297"/>
      <c r="N19" s="297"/>
      <c r="O19" s="297"/>
      <c r="P19" s="297"/>
      <c r="Q19" s="297"/>
      <c r="R19" s="297"/>
      <c r="S19" s="297"/>
      <c r="T19" s="297"/>
      <c r="U19" s="297"/>
      <c r="V19" s="297"/>
      <c r="W19" s="297"/>
      <c r="X19" s="297"/>
      <c r="Y19" s="297"/>
      <c r="Z19" s="297"/>
      <c r="AA19" s="297"/>
      <c r="AB19" s="297"/>
      <c r="AC19" s="297"/>
      <c r="AD19" s="297"/>
      <c r="AE19" s="297"/>
      <c r="AF19" s="297"/>
      <c r="AG19" s="297"/>
      <c r="AH19" s="297"/>
      <c r="AI19" s="297"/>
      <c r="AJ19" s="297"/>
      <c r="AK19" s="298">
        <f t="shared" si="0"/>
        <v>0</v>
      </c>
      <c r="AL19" s="299">
        <f t="shared" si="1"/>
        <v>0</v>
      </c>
      <c r="AM19" s="694"/>
      <c r="AN19" s="694"/>
    </row>
    <row r="20" spans="1:40" ht="18" customHeight="1">
      <c r="A20" s="292">
        <v>10</v>
      </c>
      <c r="B20" s="300"/>
      <c r="C20" s="294"/>
      <c r="D20" s="295"/>
      <c r="E20" s="296"/>
      <c r="F20" s="297"/>
      <c r="G20" s="297"/>
      <c r="H20" s="297"/>
      <c r="I20" s="297"/>
      <c r="J20" s="297"/>
      <c r="K20" s="297"/>
      <c r="L20" s="297"/>
      <c r="M20" s="297"/>
      <c r="N20" s="297"/>
      <c r="O20" s="297"/>
      <c r="P20" s="297"/>
      <c r="Q20" s="297"/>
      <c r="R20" s="297"/>
      <c r="S20" s="297"/>
      <c r="T20" s="297"/>
      <c r="U20" s="297"/>
      <c r="V20" s="297"/>
      <c r="W20" s="297"/>
      <c r="X20" s="297"/>
      <c r="Y20" s="297"/>
      <c r="Z20" s="297"/>
      <c r="AA20" s="297"/>
      <c r="AB20" s="297"/>
      <c r="AC20" s="297"/>
      <c r="AD20" s="297"/>
      <c r="AE20" s="297"/>
      <c r="AF20" s="297"/>
      <c r="AG20" s="297"/>
      <c r="AH20" s="297"/>
      <c r="AI20" s="297"/>
      <c r="AJ20" s="297"/>
      <c r="AK20" s="298">
        <f t="shared" si="0"/>
        <v>0</v>
      </c>
      <c r="AL20" s="299">
        <f t="shared" si="1"/>
        <v>0</v>
      </c>
      <c r="AM20" s="694"/>
      <c r="AN20" s="694"/>
    </row>
    <row r="21" spans="1:40" ht="18" customHeight="1">
      <c r="A21" s="292">
        <v>11</v>
      </c>
      <c r="B21" s="300"/>
      <c r="C21" s="294"/>
      <c r="D21" s="295"/>
      <c r="E21" s="296"/>
      <c r="F21" s="297"/>
      <c r="G21" s="297"/>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298">
        <f t="shared" si="0"/>
        <v>0</v>
      </c>
      <c r="AL21" s="299">
        <f t="shared" si="1"/>
        <v>0</v>
      </c>
      <c r="AM21" s="694"/>
      <c r="AN21" s="694"/>
    </row>
    <row r="22" spans="1:40" ht="18" customHeight="1">
      <c r="A22" s="292">
        <v>12</v>
      </c>
      <c r="B22" s="300"/>
      <c r="C22" s="294"/>
      <c r="D22" s="295"/>
      <c r="E22" s="296"/>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298">
        <f t="shared" si="0"/>
        <v>0</v>
      </c>
      <c r="AL22" s="299">
        <f t="shared" si="1"/>
        <v>0</v>
      </c>
      <c r="AM22" s="694"/>
      <c r="AN22" s="694"/>
    </row>
    <row r="23" spans="1:40" ht="18" customHeight="1">
      <c r="A23" s="292">
        <v>13</v>
      </c>
      <c r="B23" s="300"/>
      <c r="C23" s="294"/>
      <c r="D23" s="295"/>
      <c r="E23" s="296"/>
      <c r="F23" s="297"/>
      <c r="G23" s="297"/>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8">
        <f t="shared" si="0"/>
        <v>0</v>
      </c>
      <c r="AL23" s="299">
        <f t="shared" si="1"/>
        <v>0</v>
      </c>
      <c r="AM23" s="694"/>
      <c r="AN23" s="694"/>
    </row>
    <row r="24" spans="1:40" ht="18" customHeight="1">
      <c r="A24" s="292">
        <v>14</v>
      </c>
      <c r="B24" s="300"/>
      <c r="C24" s="294"/>
      <c r="D24" s="295"/>
      <c r="E24" s="296"/>
      <c r="F24" s="297"/>
      <c r="G24" s="297"/>
      <c r="H24" s="297"/>
      <c r="I24" s="297"/>
      <c r="J24" s="297"/>
      <c r="K24" s="297"/>
      <c r="L24" s="297"/>
      <c r="M24" s="297"/>
      <c r="N24" s="297"/>
      <c r="O24" s="297"/>
      <c r="P24" s="297"/>
      <c r="Q24" s="297"/>
      <c r="R24" s="297"/>
      <c r="S24" s="297"/>
      <c r="T24" s="297"/>
      <c r="U24" s="297"/>
      <c r="V24" s="297"/>
      <c r="W24" s="297"/>
      <c r="X24" s="297"/>
      <c r="Y24" s="297"/>
      <c r="Z24" s="297"/>
      <c r="AA24" s="297"/>
      <c r="AB24" s="297"/>
      <c r="AC24" s="297"/>
      <c r="AD24" s="297"/>
      <c r="AE24" s="297"/>
      <c r="AF24" s="297"/>
      <c r="AG24" s="297"/>
      <c r="AH24" s="297"/>
      <c r="AI24" s="297"/>
      <c r="AJ24" s="297"/>
      <c r="AK24" s="298">
        <f t="shared" si="0"/>
        <v>0</v>
      </c>
      <c r="AL24" s="299">
        <f t="shared" si="1"/>
        <v>0</v>
      </c>
      <c r="AM24" s="694"/>
      <c r="AN24" s="694"/>
    </row>
    <row r="25" spans="1:40" ht="18" customHeight="1">
      <c r="A25" s="292">
        <v>15</v>
      </c>
      <c r="B25" s="300"/>
      <c r="C25" s="294"/>
      <c r="D25" s="295"/>
      <c r="E25" s="296"/>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8">
        <f t="shared" si="0"/>
        <v>0</v>
      </c>
      <c r="AL25" s="299">
        <f t="shared" si="1"/>
        <v>0</v>
      </c>
      <c r="AM25" s="694"/>
      <c r="AN25" s="694"/>
    </row>
    <row r="26" spans="1:40" ht="18" customHeight="1">
      <c r="A26" s="292">
        <v>16</v>
      </c>
      <c r="B26" s="300"/>
      <c r="C26" s="294"/>
      <c r="D26" s="295"/>
      <c r="E26" s="296"/>
      <c r="F26" s="297"/>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c r="AD26" s="297"/>
      <c r="AE26" s="297"/>
      <c r="AF26" s="297"/>
      <c r="AG26" s="297"/>
      <c r="AH26" s="297"/>
      <c r="AI26" s="297"/>
      <c r="AJ26" s="297"/>
      <c r="AK26" s="298">
        <f t="shared" si="0"/>
        <v>0</v>
      </c>
      <c r="AL26" s="299">
        <f t="shared" si="1"/>
        <v>0</v>
      </c>
      <c r="AM26" s="694"/>
      <c r="AN26" s="694"/>
    </row>
    <row r="27" spans="1:40" ht="18" customHeight="1">
      <c r="A27" s="292">
        <v>17</v>
      </c>
      <c r="B27" s="300"/>
      <c r="C27" s="294"/>
      <c r="D27" s="295"/>
      <c r="E27" s="296"/>
      <c r="F27" s="297"/>
      <c r="G27" s="297"/>
      <c r="H27" s="297"/>
      <c r="I27" s="297"/>
      <c r="J27" s="297"/>
      <c r="K27" s="297"/>
      <c r="L27" s="297"/>
      <c r="M27" s="297"/>
      <c r="N27" s="297"/>
      <c r="O27" s="297"/>
      <c r="P27" s="297"/>
      <c r="Q27" s="297"/>
      <c r="R27" s="297"/>
      <c r="S27" s="297"/>
      <c r="T27" s="297"/>
      <c r="U27" s="297"/>
      <c r="V27" s="297"/>
      <c r="W27" s="297"/>
      <c r="X27" s="297"/>
      <c r="Y27" s="297"/>
      <c r="Z27" s="297"/>
      <c r="AA27" s="297"/>
      <c r="AB27" s="297"/>
      <c r="AC27" s="297"/>
      <c r="AD27" s="297"/>
      <c r="AE27" s="297"/>
      <c r="AF27" s="297"/>
      <c r="AG27" s="297"/>
      <c r="AH27" s="297"/>
      <c r="AI27" s="297"/>
      <c r="AJ27" s="297"/>
      <c r="AK27" s="298">
        <f t="shared" si="0"/>
        <v>0</v>
      </c>
      <c r="AL27" s="299">
        <f t="shared" si="1"/>
        <v>0</v>
      </c>
      <c r="AM27" s="694"/>
      <c r="AN27" s="694"/>
    </row>
    <row r="28" spans="1:40" ht="18" customHeight="1">
      <c r="A28" s="292">
        <v>18</v>
      </c>
      <c r="B28" s="300"/>
      <c r="C28" s="294"/>
      <c r="D28" s="295"/>
      <c r="E28" s="296"/>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8">
        <f t="shared" si="0"/>
        <v>0</v>
      </c>
      <c r="AL28" s="299">
        <f t="shared" si="1"/>
        <v>0</v>
      </c>
      <c r="AM28" s="694"/>
      <c r="AN28" s="694"/>
    </row>
    <row r="29" spans="1:40" ht="18" customHeight="1">
      <c r="A29" s="292">
        <v>19</v>
      </c>
      <c r="B29" s="300"/>
      <c r="C29" s="294"/>
      <c r="D29" s="295"/>
      <c r="E29" s="296"/>
      <c r="F29" s="297"/>
      <c r="G29" s="297"/>
      <c r="H29" s="297"/>
      <c r="I29" s="297"/>
      <c r="J29" s="297"/>
      <c r="K29" s="297"/>
      <c r="L29" s="297"/>
      <c r="M29" s="297"/>
      <c r="N29" s="297"/>
      <c r="O29" s="297"/>
      <c r="P29" s="297"/>
      <c r="Q29" s="297"/>
      <c r="R29" s="297"/>
      <c r="S29" s="297"/>
      <c r="T29" s="297"/>
      <c r="U29" s="297"/>
      <c r="V29" s="297"/>
      <c r="W29" s="297"/>
      <c r="X29" s="297"/>
      <c r="Y29" s="297"/>
      <c r="Z29" s="297"/>
      <c r="AA29" s="297"/>
      <c r="AB29" s="297"/>
      <c r="AC29" s="297"/>
      <c r="AD29" s="297"/>
      <c r="AE29" s="297"/>
      <c r="AF29" s="297"/>
      <c r="AG29" s="297"/>
      <c r="AH29" s="297"/>
      <c r="AI29" s="297"/>
      <c r="AJ29" s="297"/>
      <c r="AK29" s="298">
        <f t="shared" si="0"/>
        <v>0</v>
      </c>
      <c r="AL29" s="299">
        <f t="shared" si="1"/>
        <v>0</v>
      </c>
      <c r="AM29" s="694"/>
      <c r="AN29" s="694"/>
    </row>
    <row r="30" spans="1:40" ht="18" customHeight="1">
      <c r="A30" s="292">
        <v>20</v>
      </c>
      <c r="B30" s="300"/>
      <c r="C30" s="294"/>
      <c r="D30" s="295"/>
      <c r="E30" s="296"/>
      <c r="F30" s="297"/>
      <c r="G30" s="297"/>
      <c r="H30" s="297"/>
      <c r="I30" s="297"/>
      <c r="J30" s="297"/>
      <c r="K30" s="297"/>
      <c r="L30" s="297"/>
      <c r="M30" s="297"/>
      <c r="N30" s="297"/>
      <c r="O30" s="297"/>
      <c r="P30" s="297"/>
      <c r="Q30" s="297"/>
      <c r="R30" s="297"/>
      <c r="S30" s="297"/>
      <c r="T30" s="297"/>
      <c r="U30" s="297"/>
      <c r="V30" s="297"/>
      <c r="W30" s="297"/>
      <c r="X30" s="297"/>
      <c r="Y30" s="297"/>
      <c r="Z30" s="297"/>
      <c r="AA30" s="297"/>
      <c r="AB30" s="297"/>
      <c r="AC30" s="297"/>
      <c r="AD30" s="297"/>
      <c r="AE30" s="297"/>
      <c r="AF30" s="297"/>
      <c r="AG30" s="297"/>
      <c r="AH30" s="297"/>
      <c r="AI30" s="297"/>
      <c r="AJ30" s="297"/>
      <c r="AK30" s="298">
        <f t="shared" si="0"/>
        <v>0</v>
      </c>
      <c r="AL30" s="299">
        <f t="shared" si="1"/>
        <v>0</v>
      </c>
      <c r="AM30" s="694"/>
      <c r="AN30" s="694"/>
    </row>
    <row r="31" spans="1:40" ht="18" customHeight="1">
      <c r="A31" s="695" t="s">
        <v>220</v>
      </c>
      <c r="B31" s="696"/>
      <c r="C31" s="696"/>
      <c r="D31" s="696"/>
      <c r="E31" s="696"/>
      <c r="F31" s="301">
        <f t="shared" ref="F31:AJ31" si="2">+SUM(F11:F30)</f>
        <v>0</v>
      </c>
      <c r="G31" s="301">
        <f t="shared" si="2"/>
        <v>0</v>
      </c>
      <c r="H31" s="301">
        <f t="shared" si="2"/>
        <v>0</v>
      </c>
      <c r="I31" s="301">
        <f t="shared" si="2"/>
        <v>0</v>
      </c>
      <c r="J31" s="301">
        <f t="shared" si="2"/>
        <v>0</v>
      </c>
      <c r="K31" s="301">
        <f t="shared" si="2"/>
        <v>0</v>
      </c>
      <c r="L31" s="301">
        <f t="shared" si="2"/>
        <v>0</v>
      </c>
      <c r="M31" s="301">
        <f t="shared" si="2"/>
        <v>0</v>
      </c>
      <c r="N31" s="301">
        <f t="shared" si="2"/>
        <v>0</v>
      </c>
      <c r="O31" s="301">
        <f t="shared" si="2"/>
        <v>0</v>
      </c>
      <c r="P31" s="301">
        <f t="shared" si="2"/>
        <v>0</v>
      </c>
      <c r="Q31" s="301">
        <f t="shared" si="2"/>
        <v>0</v>
      </c>
      <c r="R31" s="301">
        <f t="shared" si="2"/>
        <v>0</v>
      </c>
      <c r="S31" s="301">
        <f t="shared" si="2"/>
        <v>0</v>
      </c>
      <c r="T31" s="301">
        <f t="shared" si="2"/>
        <v>0</v>
      </c>
      <c r="U31" s="301">
        <f t="shared" si="2"/>
        <v>0</v>
      </c>
      <c r="V31" s="301">
        <f t="shared" si="2"/>
        <v>0</v>
      </c>
      <c r="W31" s="301">
        <f t="shared" si="2"/>
        <v>0</v>
      </c>
      <c r="X31" s="301">
        <f t="shared" si="2"/>
        <v>0</v>
      </c>
      <c r="Y31" s="301">
        <f t="shared" si="2"/>
        <v>0</v>
      </c>
      <c r="Z31" s="301">
        <f t="shared" si="2"/>
        <v>0</v>
      </c>
      <c r="AA31" s="301">
        <f t="shared" si="2"/>
        <v>0</v>
      </c>
      <c r="AB31" s="301">
        <f t="shared" si="2"/>
        <v>0</v>
      </c>
      <c r="AC31" s="301">
        <f t="shared" si="2"/>
        <v>0</v>
      </c>
      <c r="AD31" s="301">
        <f t="shared" si="2"/>
        <v>0</v>
      </c>
      <c r="AE31" s="301">
        <f t="shared" si="2"/>
        <v>0</v>
      </c>
      <c r="AF31" s="301">
        <f t="shared" si="2"/>
        <v>0</v>
      </c>
      <c r="AG31" s="301">
        <f t="shared" si="2"/>
        <v>0</v>
      </c>
      <c r="AH31" s="301">
        <f t="shared" si="2"/>
        <v>0</v>
      </c>
      <c r="AI31" s="301">
        <f t="shared" si="2"/>
        <v>0</v>
      </c>
      <c r="AJ31" s="301">
        <f t="shared" si="2"/>
        <v>0</v>
      </c>
      <c r="AK31" s="298">
        <f t="shared" si="0"/>
        <v>0</v>
      </c>
      <c r="AL31" s="299">
        <f>IF($AK$3="４週",AK31/4,AK31/(DAY(EOMONTH($F$9,0))/7))</f>
        <v>0</v>
      </c>
      <c r="AM31" s="697"/>
      <c r="AN31" s="697"/>
    </row>
    <row r="32" spans="1:40" ht="18" customHeight="1">
      <c r="A32" s="696" t="s">
        <v>373</v>
      </c>
      <c r="B32" s="696"/>
      <c r="C32" s="696"/>
      <c r="D32" s="696"/>
      <c r="E32" s="698"/>
      <c r="F32" s="302"/>
      <c r="G32" s="302"/>
      <c r="H32" s="302"/>
      <c r="I32" s="302"/>
      <c r="J32" s="302"/>
      <c r="K32" s="302"/>
      <c r="L32" s="302"/>
      <c r="M32" s="302"/>
      <c r="N32" s="302"/>
      <c r="O32" s="302"/>
      <c r="P32" s="302"/>
      <c r="Q32" s="302"/>
      <c r="R32" s="302"/>
      <c r="S32" s="302"/>
      <c r="T32" s="302"/>
      <c r="U32" s="302"/>
      <c r="V32" s="302"/>
      <c r="W32" s="302"/>
      <c r="X32" s="302"/>
      <c r="Y32" s="302"/>
      <c r="Z32" s="302"/>
      <c r="AA32" s="302"/>
      <c r="AB32" s="302"/>
      <c r="AC32" s="302"/>
      <c r="AD32" s="302"/>
      <c r="AE32" s="302"/>
      <c r="AF32" s="302"/>
      <c r="AG32" s="302"/>
      <c r="AH32" s="302"/>
      <c r="AI32" s="302"/>
      <c r="AJ32" s="302"/>
      <c r="AK32" s="298">
        <f t="shared" si="0"/>
        <v>0</v>
      </c>
      <c r="AL32" s="243"/>
      <c r="AM32" s="697"/>
      <c r="AN32" s="697"/>
    </row>
    <row r="33" spans="1:43" ht="15" customHeight="1">
      <c r="A33" s="227"/>
      <c r="B33" s="227"/>
      <c r="C33" s="227"/>
      <c r="D33" s="227"/>
      <c r="E33" s="227"/>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227"/>
      <c r="AL33" s="227"/>
      <c r="AM33" s="161"/>
    </row>
    <row r="34" spans="1:43" ht="15" customHeight="1">
      <c r="A34" s="227"/>
      <c r="B34" s="227"/>
      <c r="C34" s="227"/>
      <c r="D34" s="227"/>
      <c r="E34" s="227"/>
      <c r="F34" s="162"/>
      <c r="G34" s="162"/>
      <c r="H34" s="162"/>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c r="AH34" s="162"/>
      <c r="AI34" s="162"/>
      <c r="AJ34" s="162"/>
      <c r="AK34" s="227"/>
      <c r="AL34" s="227"/>
      <c r="AM34" s="161"/>
    </row>
    <row r="35" spans="1:43" ht="21" customHeight="1">
      <c r="A35" s="218" t="s">
        <v>466</v>
      </c>
      <c r="B35" s="227"/>
      <c r="C35" s="227"/>
      <c r="D35" s="227"/>
      <c r="E35" s="227"/>
      <c r="F35" s="227"/>
      <c r="G35" s="162"/>
      <c r="H35" s="162"/>
      <c r="I35" s="162"/>
      <c r="J35" s="162"/>
      <c r="K35" s="162"/>
      <c r="L35" s="162"/>
      <c r="M35" s="162"/>
      <c r="N35" s="162"/>
      <c r="O35" s="162"/>
      <c r="AM35" s="227"/>
      <c r="AN35" s="161"/>
    </row>
    <row r="36" spans="1:43" ht="24.95" customHeight="1">
      <c r="A36" s="665"/>
      <c r="B36" s="665"/>
      <c r="C36" s="665"/>
      <c r="D36" s="303">
        <v>4</v>
      </c>
      <c r="E36" s="303">
        <v>5</v>
      </c>
      <c r="F36" s="693">
        <v>6</v>
      </c>
      <c r="G36" s="693"/>
      <c r="H36" s="693"/>
      <c r="I36" s="693">
        <v>7</v>
      </c>
      <c r="J36" s="693"/>
      <c r="K36" s="693"/>
      <c r="L36" s="693">
        <v>8</v>
      </c>
      <c r="M36" s="693"/>
      <c r="N36" s="693"/>
      <c r="O36" s="693">
        <v>9</v>
      </c>
      <c r="P36" s="693"/>
      <c r="Q36" s="693"/>
      <c r="R36" s="693">
        <v>10</v>
      </c>
      <c r="S36" s="693"/>
      <c r="T36" s="693"/>
      <c r="U36" s="693">
        <v>11</v>
      </c>
      <c r="V36" s="693"/>
      <c r="W36" s="693"/>
      <c r="X36" s="693">
        <v>12</v>
      </c>
      <c r="Y36" s="693"/>
      <c r="Z36" s="693"/>
      <c r="AA36" s="693">
        <v>1</v>
      </c>
      <c r="AB36" s="693"/>
      <c r="AC36" s="693"/>
      <c r="AD36" s="693">
        <v>2</v>
      </c>
      <c r="AE36" s="693"/>
      <c r="AF36" s="693"/>
      <c r="AG36" s="693">
        <v>3</v>
      </c>
      <c r="AH36" s="693"/>
      <c r="AI36" s="693"/>
      <c r="AJ36" s="665" t="s">
        <v>467</v>
      </c>
      <c r="AK36" s="665"/>
      <c r="AL36" s="289" t="s">
        <v>468</v>
      </c>
      <c r="AM36" s="688" t="s">
        <v>516</v>
      </c>
      <c r="AN36" s="689"/>
      <c r="AO36" s="257"/>
      <c r="AP36" s="257"/>
      <c r="AQ36" s="257"/>
    </row>
    <row r="37" spans="1:43" ht="21.95" customHeight="1">
      <c r="A37" s="681" t="s">
        <v>474</v>
      </c>
      <c r="B37" s="681"/>
      <c r="C37" s="681"/>
      <c r="D37" s="304">
        <f>SUM(D38,D39,D40,D41,D43,D45)</f>
        <v>0</v>
      </c>
      <c r="E37" s="304">
        <f>SUM(E38,E39,E40,E41,E43,E45)</f>
        <v>0</v>
      </c>
      <c r="F37" s="690">
        <f>SUM(F38,F39,F40,F41,F43,F45)</f>
        <v>0</v>
      </c>
      <c r="G37" s="691"/>
      <c r="H37" s="692"/>
      <c r="I37" s="690">
        <f>SUM(I38,I39,I40,I41,I43,I45)</f>
        <v>0</v>
      </c>
      <c r="J37" s="691">
        <f t="shared" ref="J37:AI37" si="3">SUM(J38,J39,J40,J41,J43,J45)</f>
        <v>0</v>
      </c>
      <c r="K37" s="692">
        <f t="shared" si="3"/>
        <v>0</v>
      </c>
      <c r="L37" s="690">
        <f>SUM(L38,L39,L40,L41,L43,L45)</f>
        <v>0</v>
      </c>
      <c r="M37" s="691"/>
      <c r="N37" s="692"/>
      <c r="O37" s="690">
        <f>SUM(O38,O39,O40,O41,O43,O45)</f>
        <v>0</v>
      </c>
      <c r="P37" s="691"/>
      <c r="Q37" s="692"/>
      <c r="R37" s="690">
        <f>SUM(R38,R39,R40,R41,R43,R45)</f>
        <v>0</v>
      </c>
      <c r="S37" s="691"/>
      <c r="T37" s="692"/>
      <c r="U37" s="690">
        <f>SUM(U38,U39,U40,U41,U43,U45)</f>
        <v>0</v>
      </c>
      <c r="V37" s="691">
        <f t="shared" si="3"/>
        <v>0</v>
      </c>
      <c r="W37" s="692">
        <f t="shared" si="3"/>
        <v>0</v>
      </c>
      <c r="X37" s="690">
        <f>SUM(X38,X39,X40,X41,X43,X45)</f>
        <v>0</v>
      </c>
      <c r="Y37" s="691">
        <f t="shared" si="3"/>
        <v>0</v>
      </c>
      <c r="Z37" s="692">
        <f t="shared" si="3"/>
        <v>0</v>
      </c>
      <c r="AA37" s="690">
        <f>SUM(AA38,AA39,AA40,AA41,AA43,AA45)</f>
        <v>0</v>
      </c>
      <c r="AB37" s="691">
        <f t="shared" si="3"/>
        <v>0</v>
      </c>
      <c r="AC37" s="692">
        <f t="shared" si="3"/>
        <v>0</v>
      </c>
      <c r="AD37" s="690">
        <f>SUM(AD38,AD39,AD40,AD41,AD43,AD45)</f>
        <v>0</v>
      </c>
      <c r="AE37" s="691">
        <f t="shared" si="3"/>
        <v>0</v>
      </c>
      <c r="AF37" s="692">
        <f t="shared" si="3"/>
        <v>0</v>
      </c>
      <c r="AG37" s="690">
        <f>SUM(AG38,AG39,AG40,AG41,AG43,AG45)</f>
        <v>0</v>
      </c>
      <c r="AH37" s="691">
        <f t="shared" si="3"/>
        <v>0</v>
      </c>
      <c r="AI37" s="692">
        <f t="shared" si="3"/>
        <v>0</v>
      </c>
      <c r="AJ37" s="661">
        <f>SUM(D37:AI37)</f>
        <v>0</v>
      </c>
      <c r="AK37" s="661"/>
      <c r="AL37" s="305" t="e">
        <f>ROUNDUP(AJ37/AJ47,1)</f>
        <v>#DIV/0!</v>
      </c>
      <c r="AM37" s="677"/>
      <c r="AN37" s="678"/>
      <c r="AO37" s="257"/>
      <c r="AP37" s="257"/>
      <c r="AQ37" s="257"/>
    </row>
    <row r="38" spans="1:43" ht="21.95" customHeight="1">
      <c r="A38" s="687" t="s">
        <v>517</v>
      </c>
      <c r="B38" s="685"/>
      <c r="C38" s="686"/>
      <c r="D38" s="297"/>
      <c r="E38" s="297"/>
      <c r="F38" s="676"/>
      <c r="G38" s="676"/>
      <c r="H38" s="676"/>
      <c r="I38" s="676"/>
      <c r="J38" s="676"/>
      <c r="K38" s="676"/>
      <c r="L38" s="676"/>
      <c r="M38" s="676"/>
      <c r="N38" s="676"/>
      <c r="O38" s="676"/>
      <c r="P38" s="676"/>
      <c r="Q38" s="676"/>
      <c r="R38" s="676"/>
      <c r="S38" s="676"/>
      <c r="T38" s="676"/>
      <c r="U38" s="676"/>
      <c r="V38" s="676"/>
      <c r="W38" s="676"/>
      <c r="X38" s="676"/>
      <c r="Y38" s="676"/>
      <c r="Z38" s="676"/>
      <c r="AA38" s="676"/>
      <c r="AB38" s="676"/>
      <c r="AC38" s="676"/>
      <c r="AD38" s="676"/>
      <c r="AE38" s="676"/>
      <c r="AF38" s="676"/>
      <c r="AG38" s="676"/>
      <c r="AH38" s="676"/>
      <c r="AI38" s="676"/>
      <c r="AJ38" s="661">
        <f>SUM(D38:AI38)</f>
        <v>0</v>
      </c>
      <c r="AK38" s="661"/>
      <c r="AL38" s="305" t="e">
        <f t="shared" ref="AL38:AL46" si="4">ROUNDUP(AJ38/$AJ$47,1)</f>
        <v>#DIV/0!</v>
      </c>
      <c r="AM38" s="677"/>
      <c r="AN38" s="678"/>
      <c r="AO38" s="257"/>
      <c r="AP38" s="257"/>
      <c r="AQ38" s="257"/>
    </row>
    <row r="39" spans="1:43" ht="21.95" customHeight="1">
      <c r="A39" s="687" t="s">
        <v>475</v>
      </c>
      <c r="B39" s="685"/>
      <c r="C39" s="686"/>
      <c r="D39" s="297"/>
      <c r="E39" s="297"/>
      <c r="F39" s="676"/>
      <c r="G39" s="676"/>
      <c r="H39" s="676"/>
      <c r="I39" s="676"/>
      <c r="J39" s="676"/>
      <c r="K39" s="676"/>
      <c r="L39" s="676"/>
      <c r="M39" s="676"/>
      <c r="N39" s="676"/>
      <c r="O39" s="676"/>
      <c r="P39" s="676"/>
      <c r="Q39" s="676"/>
      <c r="R39" s="676"/>
      <c r="S39" s="676"/>
      <c r="T39" s="676"/>
      <c r="U39" s="676"/>
      <c r="V39" s="676"/>
      <c r="W39" s="676"/>
      <c r="X39" s="676"/>
      <c r="Y39" s="676"/>
      <c r="Z39" s="676"/>
      <c r="AA39" s="676"/>
      <c r="AB39" s="676"/>
      <c r="AC39" s="676"/>
      <c r="AD39" s="676"/>
      <c r="AE39" s="676"/>
      <c r="AF39" s="676"/>
      <c r="AG39" s="676"/>
      <c r="AH39" s="676"/>
      <c r="AI39" s="676"/>
      <c r="AJ39" s="661">
        <f>SUM(D39:AI39)</f>
        <v>0</v>
      </c>
      <c r="AK39" s="661"/>
      <c r="AL39" s="305" t="e">
        <f t="shared" si="4"/>
        <v>#DIV/0!</v>
      </c>
      <c r="AM39" s="677"/>
      <c r="AN39" s="678"/>
      <c r="AO39" s="257"/>
      <c r="AP39" s="257"/>
      <c r="AQ39" s="257"/>
    </row>
    <row r="40" spans="1:43" ht="21.95" customHeight="1">
      <c r="A40" s="687" t="s">
        <v>476</v>
      </c>
      <c r="B40" s="685"/>
      <c r="C40" s="686"/>
      <c r="D40" s="297"/>
      <c r="E40" s="297"/>
      <c r="F40" s="676"/>
      <c r="G40" s="676"/>
      <c r="H40" s="676"/>
      <c r="I40" s="676"/>
      <c r="J40" s="676"/>
      <c r="K40" s="676"/>
      <c r="L40" s="676"/>
      <c r="M40" s="676"/>
      <c r="N40" s="676"/>
      <c r="O40" s="676"/>
      <c r="P40" s="676"/>
      <c r="Q40" s="676"/>
      <c r="R40" s="676"/>
      <c r="S40" s="676"/>
      <c r="T40" s="676"/>
      <c r="U40" s="676"/>
      <c r="V40" s="676"/>
      <c r="W40" s="676"/>
      <c r="X40" s="676"/>
      <c r="Y40" s="676"/>
      <c r="Z40" s="676"/>
      <c r="AA40" s="676"/>
      <c r="AB40" s="676"/>
      <c r="AC40" s="676"/>
      <c r="AD40" s="676"/>
      <c r="AE40" s="676"/>
      <c r="AF40" s="676"/>
      <c r="AG40" s="676"/>
      <c r="AH40" s="676"/>
      <c r="AI40" s="676"/>
      <c r="AJ40" s="661">
        <f>SUM(D40:AI40)</f>
        <v>0</v>
      </c>
      <c r="AK40" s="661"/>
      <c r="AL40" s="305" t="e">
        <f t="shared" si="4"/>
        <v>#DIV/0!</v>
      </c>
      <c r="AM40" s="677"/>
      <c r="AN40" s="678"/>
      <c r="AO40" s="257"/>
      <c r="AP40" s="257"/>
      <c r="AQ40" s="257"/>
    </row>
    <row r="41" spans="1:43" ht="21.95" customHeight="1">
      <c r="A41" s="684" t="s">
        <v>477</v>
      </c>
      <c r="B41" s="685"/>
      <c r="C41" s="686"/>
      <c r="D41" s="297"/>
      <c r="E41" s="297"/>
      <c r="F41" s="676"/>
      <c r="G41" s="676"/>
      <c r="H41" s="676"/>
      <c r="I41" s="676"/>
      <c r="J41" s="676"/>
      <c r="K41" s="676"/>
      <c r="L41" s="676"/>
      <c r="M41" s="676"/>
      <c r="N41" s="676"/>
      <c r="O41" s="676"/>
      <c r="P41" s="676"/>
      <c r="Q41" s="676"/>
      <c r="R41" s="676"/>
      <c r="S41" s="676"/>
      <c r="T41" s="676"/>
      <c r="U41" s="676"/>
      <c r="V41" s="676"/>
      <c r="W41" s="676"/>
      <c r="X41" s="676"/>
      <c r="Y41" s="676"/>
      <c r="Z41" s="676"/>
      <c r="AA41" s="676"/>
      <c r="AB41" s="676"/>
      <c r="AC41" s="676"/>
      <c r="AD41" s="676"/>
      <c r="AE41" s="676"/>
      <c r="AF41" s="676"/>
      <c r="AG41" s="676"/>
      <c r="AH41" s="676"/>
      <c r="AI41" s="676"/>
      <c r="AJ41" s="661">
        <f t="shared" ref="AJ41:AJ45" si="5">SUM(D41:AI41)</f>
        <v>0</v>
      </c>
      <c r="AK41" s="661"/>
      <c r="AL41" s="305" t="e">
        <f t="shared" si="4"/>
        <v>#DIV/0!</v>
      </c>
      <c r="AM41" s="677"/>
      <c r="AN41" s="678"/>
      <c r="AO41" s="257"/>
      <c r="AP41" s="257"/>
      <c r="AQ41" s="257"/>
    </row>
    <row r="42" spans="1:43" s="285" customFormat="1" ht="21.95" customHeight="1">
      <c r="A42" s="309"/>
      <c r="B42" s="682" t="s">
        <v>518</v>
      </c>
      <c r="C42" s="683"/>
      <c r="D42" s="297"/>
      <c r="E42" s="297"/>
      <c r="F42" s="676"/>
      <c r="G42" s="676"/>
      <c r="H42" s="676"/>
      <c r="I42" s="676"/>
      <c r="J42" s="676"/>
      <c r="K42" s="676"/>
      <c r="L42" s="676"/>
      <c r="M42" s="676"/>
      <c r="N42" s="676"/>
      <c r="O42" s="676"/>
      <c r="P42" s="676"/>
      <c r="Q42" s="676"/>
      <c r="R42" s="676"/>
      <c r="S42" s="676"/>
      <c r="T42" s="676"/>
      <c r="U42" s="676"/>
      <c r="V42" s="676"/>
      <c r="W42" s="676"/>
      <c r="X42" s="676"/>
      <c r="Y42" s="676"/>
      <c r="Z42" s="676"/>
      <c r="AA42" s="676"/>
      <c r="AB42" s="676"/>
      <c r="AC42" s="676"/>
      <c r="AD42" s="676"/>
      <c r="AE42" s="676"/>
      <c r="AF42" s="676"/>
      <c r="AG42" s="676"/>
      <c r="AH42" s="676"/>
      <c r="AI42" s="676"/>
      <c r="AJ42" s="661">
        <f>SUM(D42:AI42)</f>
        <v>0</v>
      </c>
      <c r="AK42" s="661"/>
      <c r="AL42" s="305" t="e">
        <f t="shared" si="4"/>
        <v>#DIV/0!</v>
      </c>
      <c r="AM42" s="679" t="e">
        <f>ROUNDUP($AJ$42/$AJ$47,1)</f>
        <v>#DIV/0!</v>
      </c>
      <c r="AN42" s="680"/>
      <c r="AO42" s="284"/>
      <c r="AP42" s="284"/>
      <c r="AQ42" s="284"/>
    </row>
    <row r="43" spans="1:43" ht="21.95" customHeight="1">
      <c r="A43" s="684" t="s">
        <v>478</v>
      </c>
      <c r="B43" s="685"/>
      <c r="C43" s="686"/>
      <c r="D43" s="297"/>
      <c r="E43" s="297"/>
      <c r="F43" s="676"/>
      <c r="G43" s="676"/>
      <c r="H43" s="676"/>
      <c r="I43" s="676"/>
      <c r="J43" s="676"/>
      <c r="K43" s="676"/>
      <c r="L43" s="676"/>
      <c r="M43" s="676"/>
      <c r="N43" s="676"/>
      <c r="O43" s="676"/>
      <c r="P43" s="676"/>
      <c r="Q43" s="676"/>
      <c r="R43" s="676"/>
      <c r="S43" s="676"/>
      <c r="T43" s="676"/>
      <c r="U43" s="676"/>
      <c r="V43" s="676"/>
      <c r="W43" s="676"/>
      <c r="X43" s="676"/>
      <c r="Y43" s="676"/>
      <c r="Z43" s="676"/>
      <c r="AA43" s="676"/>
      <c r="AB43" s="676"/>
      <c r="AC43" s="676"/>
      <c r="AD43" s="676"/>
      <c r="AE43" s="676"/>
      <c r="AF43" s="676"/>
      <c r="AG43" s="676"/>
      <c r="AH43" s="676"/>
      <c r="AI43" s="676"/>
      <c r="AJ43" s="661">
        <f t="shared" si="5"/>
        <v>0</v>
      </c>
      <c r="AK43" s="661"/>
      <c r="AL43" s="305" t="e">
        <f t="shared" si="4"/>
        <v>#DIV/0!</v>
      </c>
      <c r="AM43" s="677"/>
      <c r="AN43" s="678"/>
      <c r="AO43" s="257"/>
      <c r="AP43" s="257"/>
      <c r="AQ43" s="257"/>
    </row>
    <row r="44" spans="1:43" s="285" customFormat="1" ht="21.95" customHeight="1">
      <c r="A44" s="310"/>
      <c r="B44" s="682" t="s">
        <v>519</v>
      </c>
      <c r="C44" s="683"/>
      <c r="D44" s="297"/>
      <c r="E44" s="297"/>
      <c r="F44" s="676"/>
      <c r="G44" s="676"/>
      <c r="H44" s="676"/>
      <c r="I44" s="676"/>
      <c r="J44" s="676"/>
      <c r="K44" s="676"/>
      <c r="L44" s="676"/>
      <c r="M44" s="676"/>
      <c r="N44" s="676"/>
      <c r="O44" s="676"/>
      <c r="P44" s="676"/>
      <c r="Q44" s="676"/>
      <c r="R44" s="676"/>
      <c r="S44" s="676"/>
      <c r="T44" s="676"/>
      <c r="U44" s="676"/>
      <c r="V44" s="676"/>
      <c r="W44" s="676"/>
      <c r="X44" s="676"/>
      <c r="Y44" s="676"/>
      <c r="Z44" s="676"/>
      <c r="AA44" s="676"/>
      <c r="AB44" s="676"/>
      <c r="AC44" s="676"/>
      <c r="AD44" s="676"/>
      <c r="AE44" s="676"/>
      <c r="AF44" s="676"/>
      <c r="AG44" s="676"/>
      <c r="AH44" s="676"/>
      <c r="AI44" s="676"/>
      <c r="AJ44" s="661">
        <f>SUM(D44:AI44)</f>
        <v>0</v>
      </c>
      <c r="AK44" s="661"/>
      <c r="AL44" s="305" t="e">
        <f t="shared" si="4"/>
        <v>#DIV/0!</v>
      </c>
      <c r="AM44" s="679" t="e">
        <f>ROUNDUP($AJ$44/$AJ$47,1)</f>
        <v>#DIV/0!</v>
      </c>
      <c r="AN44" s="680"/>
      <c r="AO44" s="284"/>
      <c r="AP44" s="284"/>
      <c r="AQ44" s="284"/>
    </row>
    <row r="45" spans="1:43" ht="21.95" customHeight="1">
      <c r="A45" s="684" t="s">
        <v>479</v>
      </c>
      <c r="B45" s="685"/>
      <c r="C45" s="686"/>
      <c r="D45" s="297"/>
      <c r="E45" s="297"/>
      <c r="F45" s="676"/>
      <c r="G45" s="676"/>
      <c r="H45" s="676"/>
      <c r="I45" s="676"/>
      <c r="J45" s="676"/>
      <c r="K45" s="676"/>
      <c r="L45" s="676"/>
      <c r="M45" s="676"/>
      <c r="N45" s="676"/>
      <c r="O45" s="676"/>
      <c r="P45" s="676"/>
      <c r="Q45" s="676"/>
      <c r="R45" s="676"/>
      <c r="S45" s="676"/>
      <c r="T45" s="676"/>
      <c r="U45" s="676"/>
      <c r="V45" s="676"/>
      <c r="W45" s="676"/>
      <c r="X45" s="676"/>
      <c r="Y45" s="676"/>
      <c r="Z45" s="676"/>
      <c r="AA45" s="676"/>
      <c r="AB45" s="676"/>
      <c r="AC45" s="676"/>
      <c r="AD45" s="676"/>
      <c r="AE45" s="676"/>
      <c r="AF45" s="676"/>
      <c r="AG45" s="676"/>
      <c r="AH45" s="676"/>
      <c r="AI45" s="676"/>
      <c r="AJ45" s="661">
        <f t="shared" si="5"/>
        <v>0</v>
      </c>
      <c r="AK45" s="661"/>
      <c r="AL45" s="305" t="e">
        <f t="shared" si="4"/>
        <v>#DIV/0!</v>
      </c>
      <c r="AM45" s="677"/>
      <c r="AN45" s="678"/>
      <c r="AO45" s="257"/>
      <c r="AP45" s="257"/>
      <c r="AQ45" s="257"/>
    </row>
    <row r="46" spans="1:43" s="285" customFormat="1" ht="21.95" customHeight="1">
      <c r="A46" s="309"/>
      <c r="B46" s="682" t="s">
        <v>518</v>
      </c>
      <c r="C46" s="683"/>
      <c r="D46" s="297"/>
      <c r="E46" s="297"/>
      <c r="F46" s="676"/>
      <c r="G46" s="676"/>
      <c r="H46" s="676"/>
      <c r="I46" s="676"/>
      <c r="J46" s="676"/>
      <c r="K46" s="676"/>
      <c r="L46" s="676"/>
      <c r="M46" s="676"/>
      <c r="N46" s="676"/>
      <c r="O46" s="676"/>
      <c r="P46" s="676"/>
      <c r="Q46" s="676"/>
      <c r="R46" s="676"/>
      <c r="S46" s="676"/>
      <c r="T46" s="676"/>
      <c r="U46" s="676"/>
      <c r="V46" s="676"/>
      <c r="W46" s="676"/>
      <c r="X46" s="676"/>
      <c r="Y46" s="676"/>
      <c r="Z46" s="676"/>
      <c r="AA46" s="676"/>
      <c r="AB46" s="676"/>
      <c r="AC46" s="676"/>
      <c r="AD46" s="676"/>
      <c r="AE46" s="676"/>
      <c r="AF46" s="676"/>
      <c r="AG46" s="676"/>
      <c r="AH46" s="676"/>
      <c r="AI46" s="676"/>
      <c r="AJ46" s="661">
        <f>SUM(D46:AI46)</f>
        <v>0</v>
      </c>
      <c r="AK46" s="661"/>
      <c r="AL46" s="305" t="e">
        <f t="shared" si="4"/>
        <v>#DIV/0!</v>
      </c>
      <c r="AM46" s="679" t="e">
        <f>ROUNDUP($AJ$46/$AJ$47,1)</f>
        <v>#DIV/0!</v>
      </c>
      <c r="AN46" s="680"/>
      <c r="AO46" s="284"/>
      <c r="AP46" s="284"/>
      <c r="AQ46" s="284"/>
    </row>
    <row r="47" spans="1:43" ht="21.95" customHeight="1">
      <c r="A47" s="681" t="s">
        <v>470</v>
      </c>
      <c r="B47" s="681"/>
      <c r="C47" s="681"/>
      <c r="D47" s="297"/>
      <c r="E47" s="297"/>
      <c r="F47" s="676"/>
      <c r="G47" s="676"/>
      <c r="H47" s="676"/>
      <c r="I47" s="676"/>
      <c r="J47" s="676"/>
      <c r="K47" s="676"/>
      <c r="L47" s="676"/>
      <c r="M47" s="676"/>
      <c r="N47" s="676"/>
      <c r="O47" s="676"/>
      <c r="P47" s="676"/>
      <c r="Q47" s="676"/>
      <c r="R47" s="676"/>
      <c r="S47" s="676"/>
      <c r="T47" s="676"/>
      <c r="U47" s="676"/>
      <c r="V47" s="676"/>
      <c r="W47" s="676"/>
      <c r="X47" s="676"/>
      <c r="Y47" s="676"/>
      <c r="Z47" s="676"/>
      <c r="AA47" s="676"/>
      <c r="AB47" s="676"/>
      <c r="AC47" s="676"/>
      <c r="AD47" s="676"/>
      <c r="AE47" s="676"/>
      <c r="AF47" s="676"/>
      <c r="AG47" s="676"/>
      <c r="AH47" s="676"/>
      <c r="AI47" s="676"/>
      <c r="AJ47" s="661">
        <f>+SUM(D47:AI47)</f>
        <v>0</v>
      </c>
      <c r="AK47" s="661"/>
      <c r="AL47" s="282"/>
      <c r="AM47" s="677"/>
      <c r="AN47" s="678"/>
      <c r="AO47" s="257"/>
      <c r="AP47" s="257"/>
      <c r="AQ47" s="257"/>
    </row>
    <row r="48" spans="1:43" ht="5.0999999999999996" customHeight="1">
      <c r="A48" s="250"/>
      <c r="B48" s="250"/>
      <c r="C48" s="250"/>
      <c r="D48" s="257"/>
      <c r="E48" s="257"/>
      <c r="F48" s="257"/>
      <c r="G48" s="257"/>
      <c r="H48" s="257"/>
      <c r="I48" s="162"/>
      <c r="J48" s="162"/>
      <c r="K48" s="162"/>
      <c r="L48" s="162"/>
      <c r="M48" s="162"/>
      <c r="N48" s="162"/>
      <c r="O48" s="162"/>
      <c r="P48" s="162"/>
      <c r="Q48" s="162"/>
      <c r="R48" s="162"/>
      <c r="S48" s="162"/>
      <c r="T48" s="162"/>
      <c r="U48" s="162"/>
      <c r="V48" s="162"/>
      <c r="W48" s="162"/>
      <c r="X48" s="162"/>
      <c r="Y48" s="162"/>
      <c r="Z48" s="162"/>
      <c r="AA48" s="162"/>
      <c r="AB48" s="162"/>
      <c r="AC48" s="162"/>
      <c r="AD48" s="162"/>
      <c r="AE48" s="162"/>
      <c r="AF48" s="162"/>
      <c r="AG48" s="162"/>
      <c r="AH48" s="162"/>
      <c r="AI48" s="162"/>
      <c r="AJ48" s="258"/>
      <c r="AK48" s="162"/>
      <c r="AL48" s="227"/>
      <c r="AM48" s="227"/>
      <c r="AN48" s="161"/>
    </row>
    <row r="49" spans="1:40" ht="18" customHeight="1">
      <c r="A49" s="218" t="s">
        <v>421</v>
      </c>
      <c r="B49" s="162"/>
      <c r="D49" s="162"/>
      <c r="E49" s="162"/>
      <c r="F49" s="162"/>
      <c r="G49" s="162"/>
      <c r="H49" s="162"/>
      <c r="I49" s="162"/>
      <c r="J49" s="162"/>
      <c r="K49" s="162"/>
      <c r="L49" s="162"/>
      <c r="M49" s="162"/>
      <c r="N49" s="162"/>
      <c r="O49" s="162"/>
      <c r="P49" s="162"/>
      <c r="Q49" s="162"/>
      <c r="R49" s="162"/>
      <c r="S49" s="162"/>
      <c r="T49" s="162"/>
      <c r="U49" s="162"/>
      <c r="V49" s="162"/>
      <c r="W49" s="227"/>
      <c r="X49" s="162"/>
      <c r="Y49" s="162"/>
      <c r="Z49" s="162"/>
      <c r="AA49" s="162"/>
      <c r="AB49" s="162"/>
      <c r="AC49" s="162"/>
      <c r="AD49" s="162"/>
      <c r="AE49" s="162"/>
      <c r="AF49" s="162"/>
      <c r="AG49" s="162"/>
      <c r="AH49" s="162"/>
      <c r="AI49" s="162"/>
      <c r="AJ49" s="258"/>
      <c r="AK49" s="162"/>
      <c r="AL49" s="227"/>
      <c r="AM49" s="227"/>
      <c r="AN49" s="161"/>
    </row>
    <row r="50" spans="1:40" ht="45" customHeight="1">
      <c r="A50" s="665" t="s">
        <v>425</v>
      </c>
      <c r="B50" s="665"/>
      <c r="C50" s="665" t="s">
        <v>463</v>
      </c>
      <c r="D50" s="665"/>
      <c r="E50" s="673" t="s">
        <v>515</v>
      </c>
      <c r="F50" s="673"/>
      <c r="G50" s="673"/>
      <c r="H50" s="673"/>
      <c r="I50" s="662" t="s">
        <v>520</v>
      </c>
      <c r="J50" s="663"/>
      <c r="K50" s="663"/>
      <c r="L50" s="663"/>
      <c r="M50" s="663"/>
      <c r="N50" s="664"/>
      <c r="O50" s="257"/>
      <c r="Q50" s="257"/>
      <c r="R50" s="257"/>
      <c r="S50" s="257"/>
      <c r="T50" s="257"/>
      <c r="U50" s="257"/>
      <c r="W50" s="227"/>
      <c r="X50" s="162"/>
      <c r="Y50" s="162"/>
      <c r="Z50" s="162"/>
      <c r="AA50" s="162"/>
      <c r="AB50" s="162"/>
      <c r="AC50" s="162"/>
      <c r="AD50" s="162"/>
      <c r="AE50" s="162"/>
      <c r="AF50" s="162"/>
      <c r="AG50" s="162"/>
      <c r="AH50" s="162"/>
      <c r="AI50" s="162"/>
      <c r="AJ50" s="258"/>
      <c r="AK50" s="162"/>
      <c r="AL50" s="227"/>
      <c r="AM50" s="227"/>
      <c r="AN50" s="161"/>
    </row>
    <row r="51" spans="1:40" ht="18" customHeight="1">
      <c r="A51" s="673" t="s">
        <v>427</v>
      </c>
      <c r="B51" s="673"/>
      <c r="C51" s="674" t="e">
        <f>ROUNDDOWN(IF(AL37&lt;=30,1,1+ROUNDUP((AL37-30)/30,0)),1)</f>
        <v>#DIV/0!</v>
      </c>
      <c r="D51" s="674"/>
      <c r="E51" s="674" t="e">
        <f>ROUNDDOWN(AL37/6,1)</f>
        <v>#DIV/0!</v>
      </c>
      <c r="F51" s="674"/>
      <c r="G51" s="674"/>
      <c r="H51" s="674"/>
      <c r="I51" s="675" t="e">
        <f>ROUNDDOWN($AL$40/9,1)+ROUNDDOWN(($AL$41-$AM$42)/6,1)+ROUNDDOWN($AM$42/12,1)+ROUNDDOWN(($AL$43-$AM$44)/4,1)+ROUNDDOWN($AM$44/8,1)+ROUNDDOWN(($AL$45-$AM$46)/2.5,1)+ROUNDDOWN($AM$46/5,1)</f>
        <v>#DIV/0!</v>
      </c>
      <c r="J51" s="675"/>
      <c r="K51" s="675"/>
      <c r="L51" s="675"/>
      <c r="M51" s="675"/>
      <c r="N51" s="675"/>
      <c r="O51" s="257"/>
      <c r="Q51" s="257"/>
      <c r="R51" s="257"/>
      <c r="S51" s="257"/>
      <c r="T51" s="257"/>
      <c r="U51" s="257"/>
      <c r="W51" s="227"/>
      <c r="X51" s="162"/>
      <c r="Y51" s="162"/>
      <c r="Z51" s="162"/>
      <c r="AA51" s="162"/>
      <c r="AB51" s="162"/>
      <c r="AC51" s="162"/>
      <c r="AD51" s="162"/>
      <c r="AE51" s="162"/>
      <c r="AF51" s="162"/>
      <c r="AG51" s="162"/>
      <c r="AH51" s="162"/>
      <c r="AI51" s="162"/>
      <c r="AJ51" s="258"/>
      <c r="AK51" s="162"/>
      <c r="AL51" s="227"/>
      <c r="AM51" s="227"/>
      <c r="AN51" s="161"/>
    </row>
    <row r="52" spans="1:40" ht="5.0999999999999996" customHeight="1">
      <c r="A52" s="250"/>
      <c r="B52" s="250"/>
      <c r="C52" s="250"/>
      <c r="D52" s="250"/>
      <c r="E52" s="250"/>
      <c r="F52" s="250"/>
      <c r="G52" s="250"/>
      <c r="H52" s="250"/>
      <c r="I52" s="250"/>
      <c r="J52" s="162"/>
      <c r="K52" s="162"/>
      <c r="L52" s="162"/>
      <c r="M52" s="258"/>
      <c r="N52" s="162"/>
      <c r="O52" s="162"/>
      <c r="P52" s="162"/>
      <c r="Q52" s="257"/>
      <c r="W52" s="227"/>
      <c r="X52" s="162"/>
      <c r="Y52" s="162"/>
      <c r="Z52" s="162"/>
      <c r="AA52" s="162"/>
      <c r="AB52" s="162"/>
      <c r="AC52" s="162"/>
      <c r="AD52" s="162"/>
      <c r="AE52" s="162"/>
      <c r="AF52" s="162"/>
      <c r="AG52" s="162"/>
      <c r="AH52" s="162"/>
      <c r="AI52" s="162"/>
      <c r="AJ52" s="258"/>
      <c r="AK52" s="162"/>
      <c r="AL52" s="227"/>
      <c r="AM52" s="227"/>
      <c r="AN52" s="161"/>
    </row>
    <row r="53" spans="1:40" ht="21" customHeight="1">
      <c r="A53" s="218" t="s">
        <v>443</v>
      </c>
      <c r="B53" s="221"/>
      <c r="C53" s="222"/>
      <c r="D53" s="222"/>
      <c r="E53" s="222"/>
      <c r="F53" s="222"/>
      <c r="G53" s="161"/>
      <c r="H53" s="161"/>
      <c r="I53" s="161"/>
      <c r="J53" s="161"/>
      <c r="K53" s="161"/>
      <c r="L53" s="161"/>
      <c r="M53" s="161"/>
      <c r="N53" s="161"/>
      <c r="O53" s="161"/>
      <c r="P53" s="161"/>
      <c r="Q53" s="161"/>
      <c r="R53" s="161"/>
      <c r="S53" s="161"/>
      <c r="T53" s="161"/>
      <c r="U53" s="161"/>
      <c r="V53" s="161"/>
      <c r="W53" s="161"/>
      <c r="X53" s="161"/>
      <c r="Y53" s="161"/>
      <c r="Z53" s="161"/>
      <c r="AA53" s="161"/>
      <c r="AB53" s="161"/>
      <c r="AC53" s="161"/>
      <c r="AD53" s="161"/>
      <c r="AE53" s="161"/>
      <c r="AF53" s="161"/>
      <c r="AG53" s="161"/>
      <c r="AH53" s="161"/>
      <c r="AI53" s="161"/>
      <c r="AJ53" s="161"/>
      <c r="AK53" s="161"/>
      <c r="AL53" s="222"/>
      <c r="AM53" s="222"/>
      <c r="AN53" s="161"/>
    </row>
    <row r="54" spans="1:40" ht="24.95" customHeight="1">
      <c r="A54" s="161"/>
      <c r="B54" s="227"/>
      <c r="C54" s="662" t="s">
        <v>554</v>
      </c>
      <c r="D54" s="663"/>
      <c r="E54" s="671" t="s">
        <v>555</v>
      </c>
      <c r="F54" s="671"/>
      <c r="G54" s="671"/>
      <c r="H54" s="671"/>
      <c r="I54" s="662" t="s">
        <v>556</v>
      </c>
      <c r="J54" s="663"/>
      <c r="K54" s="663"/>
      <c r="L54" s="663"/>
      <c r="M54" s="663"/>
      <c r="N54" s="664"/>
      <c r="O54" s="662" t="s">
        <v>520</v>
      </c>
      <c r="P54" s="663"/>
      <c r="Q54" s="663"/>
      <c r="R54" s="663"/>
      <c r="S54" s="663"/>
      <c r="T54" s="664"/>
      <c r="U54" s="662" t="s">
        <v>557</v>
      </c>
      <c r="V54" s="663"/>
      <c r="W54" s="663"/>
      <c r="X54" s="663"/>
      <c r="Y54" s="663"/>
      <c r="Z54" s="664"/>
      <c r="AA54" s="662" t="s">
        <v>557</v>
      </c>
      <c r="AB54" s="663"/>
      <c r="AC54" s="663"/>
      <c r="AD54" s="663"/>
      <c r="AE54" s="663"/>
      <c r="AF54" s="664"/>
      <c r="AG54" s="671" t="s">
        <v>557</v>
      </c>
      <c r="AH54" s="671"/>
      <c r="AI54" s="671"/>
      <c r="AJ54" s="671"/>
      <c r="AK54" s="671"/>
      <c r="AL54" s="671" t="s">
        <v>557</v>
      </c>
      <c r="AM54" s="671"/>
      <c r="AN54" s="161"/>
    </row>
    <row r="55" spans="1:40" ht="18" customHeight="1">
      <c r="A55" s="161"/>
      <c r="B55" s="227"/>
      <c r="C55" s="311" t="s">
        <v>445</v>
      </c>
      <c r="D55" s="311" t="s">
        <v>447</v>
      </c>
      <c r="E55" s="312" t="s">
        <v>445</v>
      </c>
      <c r="F55" s="672" t="s">
        <v>447</v>
      </c>
      <c r="G55" s="672"/>
      <c r="H55" s="672"/>
      <c r="I55" s="668" t="s">
        <v>445</v>
      </c>
      <c r="J55" s="669"/>
      <c r="K55" s="670"/>
      <c r="L55" s="668" t="s">
        <v>447</v>
      </c>
      <c r="M55" s="669"/>
      <c r="N55" s="670"/>
      <c r="O55" s="668" t="s">
        <v>445</v>
      </c>
      <c r="P55" s="669"/>
      <c r="Q55" s="670"/>
      <c r="R55" s="668" t="s">
        <v>447</v>
      </c>
      <c r="S55" s="669"/>
      <c r="T55" s="670"/>
      <c r="U55" s="668" t="s">
        <v>445</v>
      </c>
      <c r="V55" s="669"/>
      <c r="W55" s="670"/>
      <c r="X55" s="668" t="s">
        <v>447</v>
      </c>
      <c r="Y55" s="669"/>
      <c r="Z55" s="670"/>
      <c r="AA55" s="668" t="s">
        <v>445</v>
      </c>
      <c r="AB55" s="669"/>
      <c r="AC55" s="670"/>
      <c r="AD55" s="668" t="s">
        <v>447</v>
      </c>
      <c r="AE55" s="669"/>
      <c r="AF55" s="670"/>
      <c r="AG55" s="668" t="s">
        <v>445</v>
      </c>
      <c r="AH55" s="669"/>
      <c r="AI55" s="670"/>
      <c r="AJ55" s="668" t="s">
        <v>447</v>
      </c>
      <c r="AK55" s="670"/>
      <c r="AL55" s="312" t="s">
        <v>444</v>
      </c>
      <c r="AM55" s="312" t="s">
        <v>446</v>
      </c>
      <c r="AN55" s="161"/>
    </row>
    <row r="56" spans="1:40" ht="18" customHeight="1">
      <c r="A56" s="161"/>
      <c r="B56" s="288" t="s">
        <v>448</v>
      </c>
      <c r="C56" s="312">
        <f>COUNTIFS($B$11:$B$30,C$54,$C$11:$C$30,"A",$E$11:$E$30,"*")</f>
        <v>1</v>
      </c>
      <c r="D56" s="312">
        <f>COUNTIFS($B$11:$B$30,C$54,$C$11:$C$30,"B",$E$11:$E$30,"*")</f>
        <v>0</v>
      </c>
      <c r="E56" s="312">
        <f>COUNTIFS($B$11:$B$30,E$54,$C$11:$C$30,"A",$E$11:$E$30,"*")</f>
        <v>0</v>
      </c>
      <c r="F56" s="668">
        <f>COUNTIFS($B$11:$B$30,E$54,$C$11:$C$30,"B",$E$11:$E$30,"*")</f>
        <v>1</v>
      </c>
      <c r="G56" s="669"/>
      <c r="H56" s="670"/>
      <c r="I56" s="668">
        <f>COUNTIFS($B$11:$B$30,I$54,$C$11:$C$30,"A",$E$11:$E$30,"*")</f>
        <v>0</v>
      </c>
      <c r="J56" s="669"/>
      <c r="K56" s="670"/>
      <c r="L56" s="668">
        <f>COUNTIFS($B$11:$B$30,I$54,$C$11:$C$30,"B",$E$11:$E$30,"*")</f>
        <v>0</v>
      </c>
      <c r="M56" s="669"/>
      <c r="N56" s="670"/>
      <c r="O56" s="668">
        <f>COUNTIFS($B$11:$B$30,O$54,$C$11:$C$30,"A",$E$11:$E$30,"*")</f>
        <v>1</v>
      </c>
      <c r="P56" s="669"/>
      <c r="Q56" s="670"/>
      <c r="R56" s="668">
        <f>COUNTIFS($B$11:$B$30,O$54,$C$11:$C$30,"B",$E$11:$E$30,"*")</f>
        <v>0</v>
      </c>
      <c r="S56" s="669"/>
      <c r="T56" s="670"/>
      <c r="U56" s="668">
        <f>COUNTIFS($B$11:$B$30,U$54,$C$11:$C$30,"A",$E$11:$E$30,"*")</f>
        <v>0</v>
      </c>
      <c r="V56" s="669"/>
      <c r="W56" s="670"/>
      <c r="X56" s="668">
        <f>COUNTIFS($B$11:$B$30,U$54,$C$11:$C$30,"B",$E$11:$E$30,"*")</f>
        <v>0</v>
      </c>
      <c r="Y56" s="669"/>
      <c r="Z56" s="670"/>
      <c r="AA56" s="668">
        <f>COUNTIFS($B$11:$B$30,AA$54,$C$11:$C$30,"A",$E$11:$E$30,"*")</f>
        <v>0</v>
      </c>
      <c r="AB56" s="669"/>
      <c r="AC56" s="670"/>
      <c r="AD56" s="668">
        <f>COUNTIFS($B$11:$B$30,AA$54,$C$11:$C$30,"B",$E$11:$E$30,"*")</f>
        <v>0</v>
      </c>
      <c r="AE56" s="669"/>
      <c r="AF56" s="670"/>
      <c r="AG56" s="668">
        <f>COUNTIFS($B$11:$B$30,AG$54,$C$11:$C$30,"A",$E$11:$E$30,"*")</f>
        <v>0</v>
      </c>
      <c r="AH56" s="669"/>
      <c r="AI56" s="670"/>
      <c r="AJ56" s="668">
        <f>COUNTIFS($B$11:$B$30,AG$54,$C$11:$C$30,"B",$E$11:$E$30,"*")</f>
        <v>0</v>
      </c>
      <c r="AK56" s="670"/>
      <c r="AL56" s="312">
        <f>COUNTIFS($B$11:$B$30,AL$54,$C$11:$C$30,"A",$E$11:$E$30,"*")</f>
        <v>0</v>
      </c>
      <c r="AM56" s="312">
        <f>COUNTIFS($B$11:$B$30,AL$54,$C$11:$C$30,"B",$E$11:$E$30,"*")</f>
        <v>0</v>
      </c>
      <c r="AN56" s="161"/>
    </row>
    <row r="57" spans="1:40" ht="18" customHeight="1">
      <c r="A57" s="161"/>
      <c r="B57" s="289" t="s">
        <v>449</v>
      </c>
      <c r="C57" s="313"/>
      <c r="D57" s="313"/>
      <c r="E57" s="312">
        <f>COUNTIFS($B$11:$B$30,E$54,$C$11:$C$30,"C",$E$11:$E$30,"*")</f>
        <v>0</v>
      </c>
      <c r="F57" s="668">
        <f>COUNTIFS($B$11:$B$30,E$54,$C$11:$C$30,"D",$E$11:$E$30,"*")</f>
        <v>0</v>
      </c>
      <c r="G57" s="669"/>
      <c r="H57" s="670"/>
      <c r="I57" s="668">
        <f>COUNTIFS($B$11:$B$30,I$54,$C$11:$C$30,"C",$E$11:$E$30,"*")</f>
        <v>1</v>
      </c>
      <c r="J57" s="669"/>
      <c r="K57" s="670"/>
      <c r="L57" s="668">
        <f>COUNTIFS($B$11:$B$30,I$54,$C$11:$C$30,"D",$E$11:$E$30,"*")</f>
        <v>0</v>
      </c>
      <c r="M57" s="669"/>
      <c r="N57" s="670"/>
      <c r="O57" s="668">
        <f>COUNTIFS($B$11:$B$30,O$54,$C$11:$C$30,"C",$E$11:$E$30,"*")</f>
        <v>0</v>
      </c>
      <c r="P57" s="669"/>
      <c r="Q57" s="670"/>
      <c r="R57" s="668">
        <f>COUNTIFS($B$11:$B$30,O$54,$C$11:$C$30,"D",$E$11:$E$30,"*")</f>
        <v>0</v>
      </c>
      <c r="S57" s="669"/>
      <c r="T57" s="670"/>
      <c r="U57" s="668">
        <f>COUNTIFS($B$11:$B$30,U$54,$C$11:$C$30,"C",$E$11:$E$30,"*")</f>
        <v>0</v>
      </c>
      <c r="V57" s="669"/>
      <c r="W57" s="670"/>
      <c r="X57" s="668">
        <f>COUNTIFS($B$11:$B$30,U$54,$C$11:$C$30,"D",$E$11:$E$30,"*")</f>
        <v>0</v>
      </c>
      <c r="Y57" s="669"/>
      <c r="Z57" s="670"/>
      <c r="AA57" s="668">
        <f>COUNTIFS($B$11:$B$30,AA$54,$C$11:$C$30,"C",$E$11:$E$30,"*")</f>
        <v>0</v>
      </c>
      <c r="AB57" s="669"/>
      <c r="AC57" s="670"/>
      <c r="AD57" s="668">
        <f>COUNTIFS($B$11:$B$30,AA$54,$C$11:$C$30,"D",$E$11:$E$30,"*")</f>
        <v>0</v>
      </c>
      <c r="AE57" s="669"/>
      <c r="AF57" s="670"/>
      <c r="AG57" s="668">
        <f>COUNTIFS($B$11:$B$30,AG$54,$C$11:$C$30,"C",$E$11:$E$30,"*")</f>
        <v>0</v>
      </c>
      <c r="AH57" s="669"/>
      <c r="AI57" s="670"/>
      <c r="AJ57" s="668">
        <f>COUNTIFS($B$11:$B$30,AG$54,$C$11:$C$30,"D",$E$11:$E$30,"*")</f>
        <v>0</v>
      </c>
      <c r="AK57" s="670"/>
      <c r="AL57" s="312">
        <f>COUNTIFS($B$11:$B$30,AL$54,$C$11:$C$30,"C",$E$11:$E$30,"*")</f>
        <v>0</v>
      </c>
      <c r="AM57" s="312">
        <f>COUNTIFS($B$11:$B$30,AL$54,$C$11:$C$30,"D",$E$11:$E$30,"*")</f>
        <v>0</v>
      </c>
      <c r="AN57" s="161"/>
    </row>
    <row r="58" spans="1:40" ht="24.95" customHeight="1">
      <c r="A58" s="161"/>
      <c r="B58" s="289" t="s">
        <v>450</v>
      </c>
      <c r="C58" s="666"/>
      <c r="D58" s="667"/>
      <c r="E58" s="662" t="str">
        <f>IF($AK$3="４週",SUMIFS($AK$11:$AK$30,$B$11:$B$30,E54)/4/$AH$5,IF($AK$3="歴月",SUMIFS($AK$11:$AK$30,$B$11:$B$30,E54)/$AL$5,"記載する期間を選択してください"))</f>
        <v>記載する期間を選択してください</v>
      </c>
      <c r="F58" s="663"/>
      <c r="G58" s="663"/>
      <c r="H58" s="664"/>
      <c r="I58" s="662" t="str">
        <f>IF($AK$3="４週",SUMIFS($AK$11:$AK$30,$B$11:$B$30,I54)/4/$AH$5,IF($AK$3="歴月",SUMIFS($AK$11:$AK$30,$B$11:$B$30,I54)/$AL$5,"記載する期間を選択してください"))</f>
        <v>記載する期間を選択してください</v>
      </c>
      <c r="J58" s="663"/>
      <c r="K58" s="663"/>
      <c r="L58" s="663"/>
      <c r="M58" s="663"/>
      <c r="N58" s="664"/>
      <c r="O58" s="662" t="str">
        <f>IF($AK$3="４週",SUMIFS($AK$11:$AK$30,$B$11:$B$30,O54)/4/$AH$5,IF($AK$3="歴月",SUMIFS($AK$11:$AK$30,$B$11:$B$30,O54)/$AL$5,"記載する期間を選択してください"))</f>
        <v>記載する期間を選択してください</v>
      </c>
      <c r="P58" s="663"/>
      <c r="Q58" s="663"/>
      <c r="R58" s="663"/>
      <c r="S58" s="663"/>
      <c r="T58" s="664"/>
      <c r="U58" s="662" t="str">
        <f>IF($AK$3="４週",SUMIFS($AK$11:$AK$30,$B$11:$B$30,U54)/4/$AH$5,IF($AK$3="歴月",SUMIFS($AK$11:$AK$30,$B$11:$B$30,U54)/$AL$5,"記載する期間を選択してください"))</f>
        <v>記載する期間を選択してください</v>
      </c>
      <c r="V58" s="663"/>
      <c r="W58" s="663"/>
      <c r="X58" s="663"/>
      <c r="Y58" s="663"/>
      <c r="Z58" s="664"/>
      <c r="AA58" s="662" t="str">
        <f>IF($AK$3="４週",SUMIFS($AK$11:$AK$30,$B$11:$B$30,AA54)/4/$AH$5,IF($AK$3="歴月",SUMIFS($AK$11:$AK$30,$B$11:$B$30,AA54)/$AL$5,"記載する期間を選択してください"))</f>
        <v>記載する期間を選択してください</v>
      </c>
      <c r="AB58" s="663"/>
      <c r="AC58" s="663"/>
      <c r="AD58" s="663"/>
      <c r="AE58" s="663"/>
      <c r="AF58" s="664"/>
      <c r="AG58" s="662" t="str">
        <f>IF($AK$3="４週",SUMIFS($AK$11:$AK$30,$B$11:$B$30,AG54)/4/$AH$5,IF($AK$3="歴月",SUMIFS($AK$11:$AK$30,$B$11:$B$30,AG54)/$AL$5,"記載する期間を選択してください"))</f>
        <v>記載する期間を選択してください</v>
      </c>
      <c r="AH58" s="663"/>
      <c r="AI58" s="663"/>
      <c r="AJ58" s="663"/>
      <c r="AK58" s="664"/>
      <c r="AL58" s="662" t="str">
        <f>IF($AK$3="４週",SUMIFS($AK$11:$AK$30,$B$11:$B$30,AL54)/4/$AH$5,IF($AK$3="歴月",SUMIFS($AK$11:$AK$30,$B$11:$B$30,AL54)/$AL$5,"記載する期間を選択してください"))</f>
        <v>記載する期間を選択してください</v>
      </c>
      <c r="AM58" s="664"/>
      <c r="AN58" s="161"/>
    </row>
    <row r="59" spans="1:40" ht="5.0999999999999996" customHeight="1">
      <c r="A59" s="161"/>
      <c r="B59" s="221"/>
      <c r="C59" s="247">
        <v>2</v>
      </c>
      <c r="D59" s="247"/>
      <c r="E59" s="247">
        <v>3</v>
      </c>
      <c r="F59" s="247"/>
      <c r="G59" s="247"/>
      <c r="H59" s="247"/>
      <c r="I59" s="247">
        <v>4</v>
      </c>
      <c r="J59" s="247"/>
      <c r="K59" s="247"/>
      <c r="L59" s="247"/>
      <c r="M59" s="247"/>
      <c r="N59" s="247"/>
      <c r="O59" s="247">
        <v>5</v>
      </c>
      <c r="P59" s="247"/>
      <c r="Q59" s="247"/>
      <c r="R59" s="247"/>
      <c r="S59" s="247"/>
      <c r="T59" s="247"/>
      <c r="U59" s="247">
        <v>6</v>
      </c>
      <c r="V59" s="247"/>
      <c r="W59" s="247"/>
      <c r="X59" s="247"/>
      <c r="Y59" s="247"/>
      <c r="Z59" s="247"/>
      <c r="AA59" s="247">
        <v>7</v>
      </c>
      <c r="AB59" s="247"/>
      <c r="AC59" s="247"/>
      <c r="AD59" s="247"/>
      <c r="AE59" s="247"/>
      <c r="AF59" s="247"/>
      <c r="AG59" s="247">
        <v>8</v>
      </c>
      <c r="AH59" s="247"/>
      <c r="AI59" s="247"/>
      <c r="AJ59" s="247"/>
      <c r="AK59" s="247"/>
      <c r="AL59" s="247">
        <v>9</v>
      </c>
      <c r="AM59" s="276"/>
      <c r="AN59" s="161"/>
    </row>
    <row r="60" spans="1:40" ht="15" customHeight="1">
      <c r="A60" s="162" t="s">
        <v>374</v>
      </c>
      <c r="B60" s="244"/>
      <c r="C60" s="245"/>
      <c r="D60" s="245"/>
      <c r="E60" s="245"/>
      <c r="F60" s="246"/>
      <c r="G60" s="245"/>
      <c r="H60" s="247"/>
      <c r="I60" s="247"/>
      <c r="J60" s="247"/>
      <c r="K60" s="247"/>
      <c r="L60" s="247"/>
      <c r="M60" s="247"/>
      <c r="N60" s="247"/>
      <c r="O60" s="247"/>
      <c r="P60" s="247"/>
      <c r="Q60" s="247"/>
      <c r="R60" s="247">
        <v>6</v>
      </c>
      <c r="S60" s="247"/>
      <c r="T60" s="247"/>
      <c r="U60" s="247"/>
      <c r="V60" s="247"/>
      <c r="W60" s="247"/>
      <c r="X60" s="247">
        <v>7</v>
      </c>
      <c r="Y60" s="247"/>
      <c r="Z60" s="247"/>
      <c r="AA60" s="247"/>
      <c r="AB60" s="247"/>
      <c r="AC60" s="247"/>
      <c r="AD60" s="247">
        <v>8</v>
      </c>
      <c r="AE60" s="247"/>
      <c r="AF60" s="247"/>
      <c r="AG60" s="248"/>
      <c r="AH60" s="248"/>
      <c r="AI60" s="248"/>
      <c r="AJ60" s="248">
        <v>9</v>
      </c>
      <c r="AK60" s="249"/>
      <c r="AL60" s="249"/>
      <c r="AM60" s="161"/>
    </row>
    <row r="61" spans="1:40" s="162" customFormat="1" ht="15" customHeight="1">
      <c r="A61" s="162" t="s">
        <v>375</v>
      </c>
      <c r="B61" s="250"/>
      <c r="C61" s="250"/>
      <c r="D61" s="250"/>
      <c r="E61" s="250"/>
      <c r="F61" s="250"/>
      <c r="G61" s="250"/>
      <c r="H61" s="218"/>
      <c r="I61" s="218"/>
      <c r="J61" s="218"/>
      <c r="K61" s="218"/>
      <c r="L61" s="218"/>
      <c r="M61" s="218"/>
      <c r="N61" s="218"/>
      <c r="O61" s="218"/>
      <c r="P61" s="218"/>
      <c r="Q61" s="218"/>
      <c r="R61" s="218"/>
      <c r="S61" s="218"/>
      <c r="T61" s="218"/>
      <c r="U61" s="218"/>
      <c r="V61" s="218"/>
      <c r="W61" s="218"/>
      <c r="X61" s="218"/>
      <c r="Y61" s="218"/>
      <c r="Z61" s="218"/>
      <c r="AA61" s="218"/>
      <c r="AB61" s="218"/>
      <c r="AC61" s="218"/>
      <c r="AD61" s="218"/>
      <c r="AE61" s="218"/>
      <c r="AF61" s="218"/>
      <c r="AG61" s="218"/>
      <c r="AH61" s="218"/>
      <c r="AI61" s="218"/>
      <c r="AJ61" s="218"/>
      <c r="AK61" s="218"/>
      <c r="AL61" s="218"/>
      <c r="AM61" s="218"/>
    </row>
    <row r="62" spans="1:40" s="162" customFormat="1" ht="15" customHeight="1">
      <c r="A62" s="162" t="s">
        <v>376</v>
      </c>
      <c r="B62" s="250"/>
      <c r="C62" s="250"/>
      <c r="D62" s="250"/>
      <c r="E62" s="250"/>
      <c r="F62" s="250"/>
      <c r="G62" s="250"/>
      <c r="H62" s="218"/>
      <c r="I62" s="218"/>
      <c r="J62" s="218"/>
      <c r="K62" s="218"/>
      <c r="L62" s="218"/>
      <c r="M62" s="218"/>
      <c r="N62" s="218"/>
      <c r="O62" s="218"/>
      <c r="P62" s="218"/>
      <c r="Q62" s="218"/>
      <c r="R62" s="218"/>
      <c r="S62" s="218"/>
      <c r="T62" s="218"/>
      <c r="U62" s="218"/>
      <c r="V62" s="218"/>
      <c r="W62" s="218"/>
      <c r="X62" s="218"/>
      <c r="Y62" s="218"/>
      <c r="Z62" s="218"/>
      <c r="AA62" s="218"/>
      <c r="AB62" s="218"/>
      <c r="AC62" s="218"/>
      <c r="AD62" s="218"/>
      <c r="AE62" s="218"/>
      <c r="AF62" s="218"/>
      <c r="AG62" s="218"/>
      <c r="AH62" s="218"/>
      <c r="AI62" s="218"/>
      <c r="AJ62" s="218"/>
      <c r="AK62" s="218"/>
      <c r="AL62" s="218"/>
      <c r="AM62" s="218"/>
    </row>
    <row r="63" spans="1:40" s="162" customFormat="1" ht="15" customHeight="1">
      <c r="A63" s="162" t="s">
        <v>377</v>
      </c>
      <c r="B63" s="250"/>
      <c r="C63" s="250"/>
      <c r="D63" s="250"/>
      <c r="E63" s="250"/>
      <c r="F63" s="250"/>
      <c r="G63" s="250"/>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row>
    <row r="64" spans="1:40" s="162" customFormat="1" ht="15" customHeight="1">
      <c r="A64" s="162" t="s">
        <v>378</v>
      </c>
      <c r="B64" s="250"/>
      <c r="C64" s="250"/>
      <c r="D64" s="250"/>
      <c r="E64" s="250"/>
      <c r="F64" s="250"/>
      <c r="G64" s="250"/>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row>
    <row r="65" spans="1:7" ht="15" customHeight="1">
      <c r="A65" s="162" t="s">
        <v>379</v>
      </c>
      <c r="B65" s="163"/>
      <c r="C65" s="162"/>
      <c r="D65" s="162"/>
      <c r="E65" s="162"/>
      <c r="F65" s="162"/>
      <c r="G65" s="162"/>
    </row>
    <row r="66" spans="1:7" ht="15" customHeight="1">
      <c r="A66" s="162" t="s">
        <v>380</v>
      </c>
      <c r="B66" s="163"/>
      <c r="C66" s="162"/>
      <c r="D66" s="162"/>
      <c r="E66" s="162"/>
      <c r="F66" s="162"/>
      <c r="G66" s="162"/>
    </row>
    <row r="67" spans="1:7" ht="15" customHeight="1">
      <c r="A67" s="162"/>
      <c r="B67" s="288" t="s">
        <v>381</v>
      </c>
      <c r="C67" s="665" t="s">
        <v>382</v>
      </c>
      <c r="D67" s="665"/>
      <c r="E67" s="665"/>
      <c r="F67" s="162"/>
      <c r="G67" s="162"/>
    </row>
    <row r="68" spans="1:7" ht="15" customHeight="1">
      <c r="A68" s="162"/>
      <c r="B68" s="314" t="s">
        <v>383</v>
      </c>
      <c r="C68" s="661" t="s">
        <v>384</v>
      </c>
      <c r="D68" s="661"/>
      <c r="E68" s="661"/>
      <c r="F68" s="162"/>
      <c r="G68" s="162"/>
    </row>
    <row r="69" spans="1:7" ht="15" customHeight="1">
      <c r="A69" s="162"/>
      <c r="B69" s="314" t="s">
        <v>385</v>
      </c>
      <c r="C69" s="661" t="s">
        <v>386</v>
      </c>
      <c r="D69" s="661"/>
      <c r="E69" s="661"/>
      <c r="F69" s="162"/>
      <c r="G69" s="162"/>
    </row>
    <row r="70" spans="1:7" ht="15" customHeight="1">
      <c r="A70" s="162"/>
      <c r="B70" s="314" t="s">
        <v>387</v>
      </c>
      <c r="C70" s="661" t="s">
        <v>388</v>
      </c>
      <c r="D70" s="661"/>
      <c r="E70" s="661"/>
      <c r="F70" s="162"/>
      <c r="G70" s="162"/>
    </row>
    <row r="71" spans="1:7" ht="15" customHeight="1">
      <c r="A71" s="162"/>
      <c r="B71" s="314" t="s">
        <v>389</v>
      </c>
      <c r="C71" s="661" t="s">
        <v>390</v>
      </c>
      <c r="D71" s="661"/>
      <c r="E71" s="661"/>
      <c r="F71" s="162"/>
      <c r="G71" s="162"/>
    </row>
    <row r="72" spans="1:7" ht="15" customHeight="1">
      <c r="A72" s="162"/>
      <c r="B72" s="162" t="s">
        <v>391</v>
      </c>
      <c r="C72" s="162"/>
      <c r="D72" s="162"/>
      <c r="E72" s="162"/>
      <c r="F72" s="162"/>
      <c r="G72" s="162"/>
    </row>
    <row r="73" spans="1:7" ht="15" customHeight="1">
      <c r="A73" s="162"/>
      <c r="B73" s="162" t="s">
        <v>392</v>
      </c>
      <c r="C73" s="162"/>
      <c r="D73" s="162"/>
      <c r="E73" s="162"/>
      <c r="F73" s="162"/>
      <c r="G73" s="162"/>
    </row>
    <row r="74" spans="1:7" ht="15" customHeight="1">
      <c r="A74" s="162"/>
      <c r="B74" s="162" t="s">
        <v>393</v>
      </c>
      <c r="C74" s="162"/>
      <c r="D74" s="162"/>
      <c r="E74" s="162"/>
      <c r="F74" s="162"/>
      <c r="G74" s="162"/>
    </row>
    <row r="75" spans="1:7" ht="15" customHeight="1">
      <c r="A75" s="162" t="s">
        <v>394</v>
      </c>
      <c r="B75" s="163"/>
      <c r="C75" s="162"/>
      <c r="D75" s="162"/>
      <c r="E75" s="162"/>
      <c r="F75" s="162"/>
      <c r="G75" s="162"/>
    </row>
    <row r="76" spans="1:7" ht="15" customHeight="1">
      <c r="A76" s="162" t="s">
        <v>495</v>
      </c>
      <c r="B76" s="163"/>
      <c r="C76" s="162"/>
      <c r="D76" s="162"/>
      <c r="E76" s="162"/>
      <c r="F76" s="162"/>
      <c r="G76" s="162"/>
    </row>
    <row r="77" spans="1:7" ht="15" customHeight="1">
      <c r="A77" s="162" t="s">
        <v>396</v>
      </c>
      <c r="B77" s="163"/>
      <c r="C77" s="162"/>
      <c r="D77" s="162"/>
      <c r="E77" s="162"/>
      <c r="F77" s="162"/>
      <c r="G77" s="162"/>
    </row>
    <row r="78" spans="1:7" ht="15" customHeight="1">
      <c r="A78" s="162" t="s">
        <v>397</v>
      </c>
      <c r="B78" s="163"/>
      <c r="C78" s="162"/>
      <c r="D78" s="162"/>
      <c r="E78" s="162"/>
      <c r="F78" s="162"/>
      <c r="G78" s="162"/>
    </row>
    <row r="79" spans="1:7" ht="15" customHeight="1">
      <c r="A79" s="162" t="s">
        <v>398</v>
      </c>
      <c r="B79" s="163"/>
      <c r="C79" s="162"/>
      <c r="D79" s="162"/>
      <c r="E79" s="162"/>
      <c r="F79" s="162"/>
      <c r="G79" s="162"/>
    </row>
    <row r="80" spans="1:7" ht="15" customHeight="1">
      <c r="A80" s="162" t="s">
        <v>399</v>
      </c>
      <c r="B80" s="163"/>
      <c r="C80" s="162"/>
      <c r="D80" s="162"/>
      <c r="E80" s="162"/>
      <c r="F80" s="162"/>
      <c r="G80" s="162"/>
    </row>
    <row r="81" spans="1:7" ht="15" customHeight="1">
      <c r="A81" s="162"/>
      <c r="B81" s="162" t="s">
        <v>400</v>
      </c>
      <c r="C81" s="162"/>
      <c r="D81" s="162"/>
      <c r="E81" s="162"/>
      <c r="F81" s="162"/>
      <c r="G81" s="162"/>
    </row>
    <row r="82" spans="1:7" ht="15" customHeight="1">
      <c r="A82" s="162"/>
      <c r="B82" s="162" t="s">
        <v>401</v>
      </c>
      <c r="C82" s="162"/>
      <c r="D82" s="162"/>
      <c r="E82" s="162"/>
      <c r="F82" s="162"/>
      <c r="G82" s="162"/>
    </row>
    <row r="83" spans="1:7" ht="15" customHeight="1">
      <c r="A83" s="162" t="s">
        <v>402</v>
      </c>
      <c r="B83" s="163"/>
      <c r="C83" s="162"/>
      <c r="D83" s="162"/>
      <c r="E83" s="162"/>
      <c r="F83" s="162"/>
      <c r="G83" s="162"/>
    </row>
    <row r="84" spans="1:7" ht="15" customHeight="1">
      <c r="A84" s="162" t="s">
        <v>403</v>
      </c>
      <c r="B84" s="163"/>
      <c r="C84" s="162"/>
      <c r="D84" s="162"/>
      <c r="E84" s="162"/>
      <c r="F84" s="162"/>
      <c r="G84" s="162"/>
    </row>
    <row r="85" spans="1:7" ht="15" customHeight="1">
      <c r="A85" s="162" t="s">
        <v>404</v>
      </c>
      <c r="B85" s="163"/>
      <c r="C85" s="162"/>
      <c r="D85" s="162"/>
      <c r="E85" s="162"/>
      <c r="F85" s="162"/>
      <c r="G85" s="162"/>
    </row>
    <row r="86" spans="1:7" ht="15" customHeight="1">
      <c r="A86" s="162" t="s">
        <v>405</v>
      </c>
      <c r="B86" s="163"/>
      <c r="C86" s="162"/>
      <c r="D86" s="162"/>
      <c r="E86" s="162"/>
      <c r="F86" s="162"/>
      <c r="G86" s="162"/>
    </row>
    <row r="87" spans="1:7" ht="15" customHeight="1">
      <c r="A87" s="162" t="s">
        <v>406</v>
      </c>
      <c r="B87" s="163"/>
      <c r="C87" s="162"/>
      <c r="D87" s="162"/>
      <c r="E87" s="162"/>
      <c r="F87" s="162"/>
      <c r="G87" s="162"/>
    </row>
    <row r="88" spans="1:7" ht="15" customHeight="1">
      <c r="A88" s="162" t="s">
        <v>407</v>
      </c>
      <c r="B88" s="163"/>
      <c r="C88" s="162"/>
      <c r="D88" s="162"/>
      <c r="E88" s="162"/>
      <c r="F88" s="162"/>
      <c r="G88" s="162"/>
    </row>
    <row r="89" spans="1:7" ht="15" customHeight="1">
      <c r="A89" s="162" t="s">
        <v>408</v>
      </c>
      <c r="B89" s="163"/>
      <c r="C89" s="162"/>
      <c r="D89" s="162"/>
      <c r="E89" s="162"/>
      <c r="F89" s="162"/>
      <c r="G89" s="162"/>
    </row>
    <row r="90" spans="1:7" ht="15" customHeight="1">
      <c r="A90" s="162" t="s">
        <v>409</v>
      </c>
      <c r="B90" s="163"/>
      <c r="C90" s="162"/>
      <c r="D90" s="162"/>
      <c r="E90" s="162"/>
      <c r="F90" s="162"/>
      <c r="G90" s="162"/>
    </row>
  </sheetData>
  <mergeCells count="265">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8:AN28"/>
    <mergeCell ref="AM29:AN29"/>
    <mergeCell ref="AM30:AN30"/>
    <mergeCell ref="A31:E31"/>
    <mergeCell ref="AM31:AN32"/>
    <mergeCell ref="A32:E32"/>
    <mergeCell ref="AM22:AN22"/>
    <mergeCell ref="AM23:AN23"/>
    <mergeCell ref="AM24:AN24"/>
    <mergeCell ref="AM25:AN25"/>
    <mergeCell ref="AM26:AN26"/>
    <mergeCell ref="AM27:AN27"/>
    <mergeCell ref="AM36:AN36"/>
    <mergeCell ref="A37:C37"/>
    <mergeCell ref="F37:H37"/>
    <mergeCell ref="I37:K37"/>
    <mergeCell ref="L37:N37"/>
    <mergeCell ref="O37:Q37"/>
    <mergeCell ref="R37:T37"/>
    <mergeCell ref="U37:W37"/>
    <mergeCell ref="X37:Z37"/>
    <mergeCell ref="AA37:AC37"/>
    <mergeCell ref="U36:W36"/>
    <mergeCell ref="X36:Z36"/>
    <mergeCell ref="AA36:AC36"/>
    <mergeCell ref="AD36:AF36"/>
    <mergeCell ref="AG36:AI36"/>
    <mergeCell ref="AJ36:AK36"/>
    <mergeCell ref="A36:C36"/>
    <mergeCell ref="F36:H36"/>
    <mergeCell ref="I36:K36"/>
    <mergeCell ref="L36:N36"/>
    <mergeCell ref="O36:Q36"/>
    <mergeCell ref="R36:T36"/>
    <mergeCell ref="AD37:AF37"/>
    <mergeCell ref="AG37:AI37"/>
    <mergeCell ref="L39:N39"/>
    <mergeCell ref="O39:Q39"/>
    <mergeCell ref="R39:T39"/>
    <mergeCell ref="U39:W39"/>
    <mergeCell ref="X39:Z39"/>
    <mergeCell ref="AA39:AC39"/>
    <mergeCell ref="AJ37:AK37"/>
    <mergeCell ref="AM37:AN37"/>
    <mergeCell ref="A38:C38"/>
    <mergeCell ref="F38:H38"/>
    <mergeCell ref="I38:K38"/>
    <mergeCell ref="L38:N38"/>
    <mergeCell ref="O38:Q38"/>
    <mergeCell ref="R38:T38"/>
    <mergeCell ref="AM38:AN38"/>
    <mergeCell ref="U38:W38"/>
    <mergeCell ref="X38:Z38"/>
    <mergeCell ref="AA38:AC38"/>
    <mergeCell ref="AD38:AF38"/>
    <mergeCell ref="AG38:AI38"/>
    <mergeCell ref="AJ38:AK38"/>
    <mergeCell ref="R41:T41"/>
    <mergeCell ref="U41:W41"/>
    <mergeCell ref="X41:Z41"/>
    <mergeCell ref="AA41:AC41"/>
    <mergeCell ref="AD39:AF39"/>
    <mergeCell ref="AG39:AI39"/>
    <mergeCell ref="AJ39:AK39"/>
    <mergeCell ref="AM39:AN39"/>
    <mergeCell ref="A40:C40"/>
    <mergeCell ref="F40:H40"/>
    <mergeCell ref="I40:K40"/>
    <mergeCell ref="L40:N40"/>
    <mergeCell ref="O40:Q40"/>
    <mergeCell ref="R40:T40"/>
    <mergeCell ref="AM40:AN40"/>
    <mergeCell ref="U40:W40"/>
    <mergeCell ref="X40:Z40"/>
    <mergeCell ref="AA40:AC40"/>
    <mergeCell ref="AD40:AF40"/>
    <mergeCell ref="AG40:AI40"/>
    <mergeCell ref="AJ40:AK40"/>
    <mergeCell ref="A39:C39"/>
    <mergeCell ref="F39:H39"/>
    <mergeCell ref="I39:K39"/>
    <mergeCell ref="X43:Z43"/>
    <mergeCell ref="AA43:AC43"/>
    <mergeCell ref="AD41:AF41"/>
    <mergeCell ref="AG41:AI41"/>
    <mergeCell ref="AJ41:AK41"/>
    <mergeCell ref="AM41:AN41"/>
    <mergeCell ref="B42:C42"/>
    <mergeCell ref="F42:H42"/>
    <mergeCell ref="I42:K42"/>
    <mergeCell ref="L42:N42"/>
    <mergeCell ref="O42:Q42"/>
    <mergeCell ref="R42:T42"/>
    <mergeCell ref="AM42:AN42"/>
    <mergeCell ref="U42:W42"/>
    <mergeCell ref="X42:Z42"/>
    <mergeCell ref="AA42:AC42"/>
    <mergeCell ref="AD42:AF42"/>
    <mergeCell ref="AG42:AI42"/>
    <mergeCell ref="AJ42:AK42"/>
    <mergeCell ref="A41:C41"/>
    <mergeCell ref="F41:H41"/>
    <mergeCell ref="I41:K41"/>
    <mergeCell ref="L41:N41"/>
    <mergeCell ref="O41:Q41"/>
    <mergeCell ref="AD43:AF43"/>
    <mergeCell ref="AG43:AI43"/>
    <mergeCell ref="AJ43:AK43"/>
    <mergeCell ref="AM43:AN43"/>
    <mergeCell ref="B44:C44"/>
    <mergeCell ref="F44:H44"/>
    <mergeCell ref="I44:K44"/>
    <mergeCell ref="L44:N44"/>
    <mergeCell ref="O44:Q44"/>
    <mergeCell ref="R44:T44"/>
    <mergeCell ref="AM44:AN44"/>
    <mergeCell ref="U44:W44"/>
    <mergeCell ref="X44:Z44"/>
    <mergeCell ref="AA44:AC44"/>
    <mergeCell ref="AD44:AF44"/>
    <mergeCell ref="AG44:AI44"/>
    <mergeCell ref="AJ44:AK44"/>
    <mergeCell ref="A43:C43"/>
    <mergeCell ref="F43:H43"/>
    <mergeCell ref="I43:K43"/>
    <mergeCell ref="L43:N43"/>
    <mergeCell ref="O43:Q43"/>
    <mergeCell ref="R43:T43"/>
    <mergeCell ref="U43:W43"/>
    <mergeCell ref="AD45:AF45"/>
    <mergeCell ref="AG45:AI45"/>
    <mergeCell ref="AJ45:AK45"/>
    <mergeCell ref="AM45:AN45"/>
    <mergeCell ref="B46:C46"/>
    <mergeCell ref="F46:H46"/>
    <mergeCell ref="I46:K46"/>
    <mergeCell ref="L46:N46"/>
    <mergeCell ref="O46:Q46"/>
    <mergeCell ref="R46:T46"/>
    <mergeCell ref="A45:C45"/>
    <mergeCell ref="F45:H45"/>
    <mergeCell ref="I45:K45"/>
    <mergeCell ref="L45:N45"/>
    <mergeCell ref="O45:Q45"/>
    <mergeCell ref="R45:T45"/>
    <mergeCell ref="U45:W45"/>
    <mergeCell ref="X45:Z45"/>
    <mergeCell ref="AA45:AC45"/>
    <mergeCell ref="AD47:AF47"/>
    <mergeCell ref="AG47:AI47"/>
    <mergeCell ref="AJ47:AK47"/>
    <mergeCell ref="AM47:AN47"/>
    <mergeCell ref="A50:B50"/>
    <mergeCell ref="C50:D50"/>
    <mergeCell ref="E50:H50"/>
    <mergeCell ref="I50:N50"/>
    <mergeCell ref="AM46:AN46"/>
    <mergeCell ref="A47:C47"/>
    <mergeCell ref="F47:H47"/>
    <mergeCell ref="I47:K47"/>
    <mergeCell ref="L47:N47"/>
    <mergeCell ref="O47:Q47"/>
    <mergeCell ref="R47:T47"/>
    <mergeCell ref="U47:W47"/>
    <mergeCell ref="X47:Z47"/>
    <mergeCell ref="AA47:AC47"/>
    <mergeCell ref="U46:W46"/>
    <mergeCell ref="X46:Z46"/>
    <mergeCell ref="AA46:AC46"/>
    <mergeCell ref="AD46:AF46"/>
    <mergeCell ref="AG46:AI46"/>
    <mergeCell ref="AJ46:AK46"/>
    <mergeCell ref="AL54:AM54"/>
    <mergeCell ref="F55:H55"/>
    <mergeCell ref="I55:K55"/>
    <mergeCell ref="L55:N55"/>
    <mergeCell ref="O55:Q55"/>
    <mergeCell ref="R55:T55"/>
    <mergeCell ref="A51:B51"/>
    <mergeCell ref="C51:D51"/>
    <mergeCell ref="E51:H51"/>
    <mergeCell ref="I51:N51"/>
    <mergeCell ref="C54:D54"/>
    <mergeCell ref="E54:H54"/>
    <mergeCell ref="I54:N54"/>
    <mergeCell ref="U55:W55"/>
    <mergeCell ref="X55:Z55"/>
    <mergeCell ref="AA55:AC55"/>
    <mergeCell ref="AD55:AF55"/>
    <mergeCell ref="AG55:AI55"/>
    <mergeCell ref="AJ55:AK55"/>
    <mergeCell ref="O54:T54"/>
    <mergeCell ref="U54:Z54"/>
    <mergeCell ref="AA54:AF54"/>
    <mergeCell ref="AG54:AK54"/>
    <mergeCell ref="F57:H57"/>
    <mergeCell ref="I57:K57"/>
    <mergeCell ref="L57:N57"/>
    <mergeCell ref="O57:Q57"/>
    <mergeCell ref="R57:T57"/>
    <mergeCell ref="F56:H56"/>
    <mergeCell ref="I56:K56"/>
    <mergeCell ref="L56:N56"/>
    <mergeCell ref="O56:Q56"/>
    <mergeCell ref="R56:T56"/>
    <mergeCell ref="U57:W57"/>
    <mergeCell ref="X57:Z57"/>
    <mergeCell ref="AA57:AC57"/>
    <mergeCell ref="AD57:AF57"/>
    <mergeCell ref="AG57:AI57"/>
    <mergeCell ref="AJ57:AK57"/>
    <mergeCell ref="X56:Z56"/>
    <mergeCell ref="AA56:AC56"/>
    <mergeCell ref="AD56:AF56"/>
    <mergeCell ref="AG56:AI56"/>
    <mergeCell ref="AJ56:AK56"/>
    <mergeCell ref="U56:W56"/>
    <mergeCell ref="C71:E71"/>
    <mergeCell ref="AG58:AK58"/>
    <mergeCell ref="AL58:AM58"/>
    <mergeCell ref="C67:E67"/>
    <mergeCell ref="C68:E68"/>
    <mergeCell ref="C69:E69"/>
    <mergeCell ref="C70:E70"/>
    <mergeCell ref="C58:D58"/>
    <mergeCell ref="E58:H58"/>
    <mergeCell ref="I58:N58"/>
    <mergeCell ref="O58:T58"/>
    <mergeCell ref="U58:Z58"/>
    <mergeCell ref="AA58:AF58"/>
  </mergeCells>
  <phoneticPr fontId="4"/>
  <dataValidations count="7">
    <dataValidation allowBlank="1" showInputMessage="1" sqref="B11:B12" xr:uid="{B07E1884-4C8F-43B9-AA66-57CDB1F36F6D}"/>
    <dataValidation type="list" allowBlank="1" showInputMessage="1" sqref="B13:B30" xr:uid="{A6845B78-EF3F-4717-B759-6FECD6DA887D}">
      <formula1>INDIRECT($AK$1)</formula1>
    </dataValidation>
    <dataValidation type="whole" operator="greaterThanOrEqual" allowBlank="1" showInputMessage="1" showErrorMessage="1" sqref="L37:L47 O37:O47 R37:R47 U37:U47 X37:X47 AA37:AA47 AD37:AD47 I37:I47 AG37:AG47 D37:F47" xr:uid="{02D81B29-3673-4067-B4E4-F6A1A7379047}">
      <formula1>0</formula1>
    </dataValidation>
    <dataValidation type="list" allowBlank="1" showInputMessage="1" showErrorMessage="1" sqref="AK3:AN3" xr:uid="{B28CA082-68BE-43C3-8DE9-925429B654FA}">
      <formula1>"４週,歴月"</formula1>
    </dataValidation>
    <dataValidation type="list" allowBlank="1" showInputMessage="1" showErrorMessage="1" sqref="AK4:AN4" xr:uid="{9283C06E-AD1E-489B-BD92-27708668902A}">
      <formula1>"予定,実績"</formula1>
    </dataValidation>
    <dataValidation type="list" allowBlank="1" showInputMessage="1" showErrorMessage="1" sqref="C11:C30" xr:uid="{85EEE78B-BD55-42EC-B9A7-829BE08ACCD1}">
      <formula1>"A,B,C,D"</formula1>
    </dataValidation>
    <dataValidation operator="greaterThanOrEqual" allowBlank="1" showInputMessage="1" showErrorMessage="1" sqref="I48:I49 I52 L48:L49 L52 AL37:AL46 AJ37:AJ47 AM36 AM42 AM44 AM46" xr:uid="{EAD3FE84-3FEF-4083-9F9E-CC7ACE87419A}"/>
  </dataValidations>
  <printOptions horizontalCentered="1" verticalCentered="1"/>
  <pageMargins left="0.19685039370078741" right="0.19685039370078741" top="0.39370078740157483" bottom="0.19685039370078741" header="0.19685039370078741" footer="0.39370078740157483"/>
  <pageSetup paperSize="9" scale="61" fitToWidth="0" fitToHeight="0" orientation="landscape" r:id="rId1"/>
  <headerFooter alignWithMargins="0"/>
  <rowBreaks count="1" manualBreakCount="1">
    <brk id="34" max="39"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38A7B-A8EA-4492-B674-D5B1933D1BCB}">
  <dimension ref="A1:AQ87"/>
  <sheetViews>
    <sheetView showGridLines="0" view="pageBreakPreview" zoomScaleNormal="100" zoomScaleSheetLayoutView="100" workbookViewId="0"/>
  </sheetViews>
  <sheetFormatPr defaultColWidth="9.125" defaultRowHeight="21" customHeight="1"/>
  <cols>
    <col min="1" max="1" width="2.875" style="221" customWidth="1"/>
    <col min="2" max="2" width="22.5" style="216" customWidth="1"/>
    <col min="3" max="3" width="7.375" style="221" customWidth="1"/>
    <col min="4" max="5" width="8.5" style="221" customWidth="1"/>
    <col min="6" max="36" width="2.875" style="221" customWidth="1"/>
    <col min="37" max="37" width="7.375" style="221" customWidth="1"/>
    <col min="38" max="39" width="8.5" style="221" customWidth="1"/>
    <col min="40" max="40" width="6.25" style="221" customWidth="1"/>
    <col min="41" max="16384" width="9.125" style="221"/>
  </cols>
  <sheetData>
    <row r="1" spans="1:40" ht="24.95" customHeight="1">
      <c r="A1" s="215" t="s">
        <v>552</v>
      </c>
      <c r="C1" s="217"/>
      <c r="D1" s="217"/>
      <c r="E1" s="217"/>
      <c r="F1" s="217"/>
      <c r="G1" s="217"/>
      <c r="H1" s="217"/>
      <c r="I1" s="217"/>
      <c r="J1" s="217"/>
      <c r="K1" s="217"/>
      <c r="L1" s="217"/>
      <c r="M1" s="217"/>
      <c r="N1" s="217"/>
      <c r="O1" s="217"/>
      <c r="P1" s="217"/>
      <c r="Q1" s="217"/>
      <c r="R1" s="217"/>
      <c r="S1" s="217"/>
      <c r="T1" s="217"/>
      <c r="U1" s="217"/>
      <c r="V1" s="217"/>
      <c r="W1" s="217"/>
      <c r="X1" s="218"/>
      <c r="Y1" s="218"/>
      <c r="Z1" s="161"/>
      <c r="AA1" s="161"/>
      <c r="AB1" s="161"/>
      <c r="AC1" s="161"/>
      <c r="AD1" s="219"/>
      <c r="AE1" s="219"/>
      <c r="AF1" s="219"/>
      <c r="AG1" s="219"/>
      <c r="AH1" s="219"/>
      <c r="AI1" s="220" t="s">
        <v>356</v>
      </c>
      <c r="AJ1" s="220"/>
      <c r="AK1" s="704" t="s">
        <v>521</v>
      </c>
      <c r="AL1" s="704"/>
      <c r="AM1" s="704"/>
      <c r="AN1" s="704"/>
    </row>
    <row r="2" spans="1:40" ht="18" customHeight="1">
      <c r="A2" s="161"/>
      <c r="B2" s="222"/>
      <c r="C2" s="222"/>
      <c r="D2" s="222"/>
      <c r="E2" s="222"/>
      <c r="F2" s="222"/>
      <c r="G2" s="222"/>
      <c r="H2" s="222"/>
      <c r="I2" s="222"/>
      <c r="J2" s="222"/>
      <c r="K2" s="222"/>
      <c r="L2" s="222"/>
      <c r="M2" s="584"/>
      <c r="N2" s="584"/>
      <c r="O2" s="584"/>
      <c r="P2" s="584"/>
      <c r="Q2" s="585" t="s">
        <v>154</v>
      </c>
      <c r="R2" s="585"/>
      <c r="S2" s="584">
        <v>4</v>
      </c>
      <c r="T2" s="584"/>
      <c r="U2" s="585" t="s">
        <v>275</v>
      </c>
      <c r="V2" s="585"/>
      <c r="W2" s="222"/>
      <c r="X2" s="222"/>
      <c r="Y2" s="222"/>
      <c r="Z2" s="161"/>
      <c r="AA2" s="161"/>
      <c r="AC2" s="220"/>
      <c r="AD2" s="222"/>
      <c r="AE2" s="222"/>
      <c r="AF2" s="222"/>
      <c r="AG2" s="222"/>
      <c r="AH2" s="222"/>
      <c r="AI2" s="220" t="s">
        <v>357</v>
      </c>
      <c r="AJ2" s="220"/>
      <c r="AK2" s="705"/>
      <c r="AL2" s="705"/>
      <c r="AM2" s="705"/>
      <c r="AN2" s="705"/>
    </row>
    <row r="3" spans="1:40" ht="18" customHeight="1">
      <c r="A3" s="223"/>
      <c r="B3" s="223"/>
      <c r="C3" s="223"/>
      <c r="D3" s="223"/>
      <c r="E3" s="223"/>
      <c r="F3" s="223"/>
      <c r="G3" s="223"/>
      <c r="H3" s="223"/>
      <c r="I3" s="223"/>
      <c r="J3" s="223"/>
      <c r="K3" s="223"/>
      <c r="L3" s="223"/>
      <c r="M3" s="223"/>
      <c r="N3" s="223"/>
      <c r="O3" s="223"/>
      <c r="P3" s="223"/>
      <c r="Q3" s="223"/>
      <c r="R3" s="223"/>
      <c r="S3" s="223"/>
      <c r="T3" s="223"/>
      <c r="U3" s="223"/>
      <c r="V3" s="223"/>
      <c r="W3" s="223"/>
      <c r="Y3" s="224"/>
      <c r="Z3" s="224"/>
      <c r="AA3" s="224"/>
      <c r="AB3" s="161"/>
      <c r="AC3" s="224"/>
      <c r="AD3" s="224"/>
      <c r="AE3" s="224"/>
      <c r="AF3" s="224"/>
      <c r="AG3" s="224"/>
      <c r="AH3" s="224"/>
      <c r="AI3" s="225" t="s">
        <v>358</v>
      </c>
      <c r="AJ3" s="220"/>
      <c r="AK3" s="706"/>
      <c r="AL3" s="706"/>
      <c r="AM3" s="706"/>
      <c r="AN3" s="706"/>
    </row>
    <row r="4" spans="1:40" ht="18" customHeight="1">
      <c r="A4" s="223"/>
      <c r="B4" s="223"/>
      <c r="C4" s="223"/>
      <c r="D4" s="223"/>
      <c r="E4" s="223"/>
      <c r="F4" s="223"/>
      <c r="G4" s="223"/>
      <c r="H4" s="223"/>
      <c r="I4" s="223"/>
      <c r="J4" s="223"/>
      <c r="K4" s="223"/>
      <c r="L4" s="223"/>
      <c r="M4" s="223"/>
      <c r="N4" s="223"/>
      <c r="O4" s="223"/>
      <c r="P4" s="223"/>
      <c r="Q4" s="223"/>
      <c r="R4" s="223"/>
      <c r="S4" s="223"/>
      <c r="T4" s="223"/>
      <c r="U4" s="223"/>
      <c r="V4" s="223"/>
      <c r="W4" s="223"/>
      <c r="Y4" s="224"/>
      <c r="Z4" s="224"/>
      <c r="AA4" s="224"/>
      <c r="AB4" s="161"/>
      <c r="AC4" s="224"/>
      <c r="AD4" s="224"/>
      <c r="AE4" s="224"/>
      <c r="AF4" s="224"/>
      <c r="AG4" s="224"/>
      <c r="AH4" s="224"/>
      <c r="AI4" s="225" t="s">
        <v>359</v>
      </c>
      <c r="AJ4" s="220"/>
      <c r="AK4" s="706"/>
      <c r="AL4" s="706"/>
      <c r="AM4" s="706"/>
      <c r="AN4" s="706"/>
    </row>
    <row r="5" spans="1:40" ht="18" customHeight="1">
      <c r="A5" s="223"/>
      <c r="B5" s="223"/>
      <c r="C5" s="223"/>
      <c r="D5" s="223"/>
      <c r="E5" s="223"/>
      <c r="F5" s="223"/>
      <c r="G5" s="223"/>
      <c r="H5" s="223"/>
      <c r="I5" s="223"/>
      <c r="J5" s="223"/>
      <c r="K5" s="223"/>
      <c r="L5" s="223"/>
      <c r="M5" s="223"/>
      <c r="N5" s="223"/>
      <c r="O5" s="223"/>
      <c r="P5" s="223"/>
      <c r="Q5" s="223"/>
      <c r="R5" s="223"/>
      <c r="S5" s="223"/>
      <c r="U5" s="223"/>
      <c r="V5" s="223"/>
      <c r="W5" s="223"/>
      <c r="Y5" s="224"/>
      <c r="Z5" s="224"/>
      <c r="AA5" s="224"/>
      <c r="AB5" s="161"/>
      <c r="AC5" s="224"/>
      <c r="AD5" s="224"/>
      <c r="AE5" s="224"/>
      <c r="AF5" s="224"/>
      <c r="AG5" s="225" t="s">
        <v>360</v>
      </c>
      <c r="AH5" s="707"/>
      <c r="AI5" s="707"/>
      <c r="AJ5" s="707"/>
      <c r="AK5" s="224" t="s">
        <v>361</v>
      </c>
      <c r="AL5" s="287"/>
      <c r="AM5" s="224" t="s">
        <v>362</v>
      </c>
      <c r="AN5" s="161"/>
    </row>
    <row r="6" spans="1:40" ht="9.9499999999999993" customHeight="1">
      <c r="A6" s="161"/>
      <c r="B6" s="227"/>
      <c r="C6" s="227"/>
      <c r="D6" s="227"/>
      <c r="E6" s="227"/>
      <c r="F6" s="227"/>
      <c r="G6" s="227"/>
      <c r="H6" s="227"/>
      <c r="I6" s="227"/>
      <c r="J6" s="227"/>
      <c r="K6" s="227"/>
      <c r="L6" s="227"/>
      <c r="M6" s="227"/>
      <c r="N6" s="227"/>
      <c r="O6" s="227"/>
      <c r="P6" s="227"/>
      <c r="Q6" s="227"/>
      <c r="R6" s="227"/>
      <c r="S6" s="227"/>
      <c r="T6" s="227"/>
      <c r="U6" s="227"/>
      <c r="V6" s="227"/>
      <c r="W6" s="227"/>
      <c r="X6" s="222"/>
      <c r="Y6" s="222"/>
      <c r="Z6" s="222"/>
      <c r="AA6" s="222"/>
      <c r="AB6" s="222"/>
      <c r="AC6" s="222"/>
      <c r="AD6" s="222"/>
      <c r="AE6" s="222"/>
      <c r="AF6" s="222"/>
      <c r="AG6" s="222"/>
      <c r="AH6" s="222"/>
      <c r="AI6" s="222"/>
      <c r="AJ6" s="222"/>
      <c r="AK6" s="222"/>
      <c r="AL6" s="222"/>
      <c r="AM6" s="161"/>
      <c r="AN6" s="161"/>
    </row>
    <row r="7" spans="1:40" ht="15" customHeight="1">
      <c r="A7" s="697" t="s">
        <v>363</v>
      </c>
      <c r="B7" s="625" t="s">
        <v>364</v>
      </c>
      <c r="C7" s="578" t="s">
        <v>365</v>
      </c>
      <c r="D7" s="665" t="s">
        <v>366</v>
      </c>
      <c r="E7" s="695" t="s">
        <v>367</v>
      </c>
      <c r="F7" s="702" t="s">
        <v>368</v>
      </c>
      <c r="G7" s="702"/>
      <c r="H7" s="702"/>
      <c r="I7" s="702"/>
      <c r="J7" s="702"/>
      <c r="K7" s="702"/>
      <c r="L7" s="702"/>
      <c r="M7" s="702"/>
      <c r="N7" s="702"/>
      <c r="O7" s="702"/>
      <c r="P7" s="702"/>
      <c r="Q7" s="702"/>
      <c r="R7" s="702"/>
      <c r="S7" s="702"/>
      <c r="T7" s="702"/>
      <c r="U7" s="702"/>
      <c r="V7" s="702"/>
      <c r="W7" s="702"/>
      <c r="X7" s="702"/>
      <c r="Y7" s="702"/>
      <c r="Z7" s="702"/>
      <c r="AA7" s="702"/>
      <c r="AB7" s="702"/>
      <c r="AC7" s="702"/>
      <c r="AD7" s="702"/>
      <c r="AE7" s="702"/>
      <c r="AF7" s="702"/>
      <c r="AG7" s="702"/>
      <c r="AH7" s="702"/>
      <c r="AI7" s="702"/>
      <c r="AJ7" s="702"/>
      <c r="AK7" s="703" t="s">
        <v>369</v>
      </c>
      <c r="AL7" s="673" t="s">
        <v>370</v>
      </c>
      <c r="AM7" s="700" t="s">
        <v>371</v>
      </c>
      <c r="AN7" s="700"/>
    </row>
    <row r="8" spans="1:40" ht="15" customHeight="1">
      <c r="A8" s="697"/>
      <c r="B8" s="626"/>
      <c r="C8" s="579"/>
      <c r="D8" s="665"/>
      <c r="E8" s="695"/>
      <c r="F8" s="665" t="s">
        <v>216</v>
      </c>
      <c r="G8" s="665"/>
      <c r="H8" s="665"/>
      <c r="I8" s="665"/>
      <c r="J8" s="665"/>
      <c r="K8" s="665"/>
      <c r="L8" s="665"/>
      <c r="M8" s="665" t="s">
        <v>217</v>
      </c>
      <c r="N8" s="665"/>
      <c r="O8" s="665"/>
      <c r="P8" s="665"/>
      <c r="Q8" s="665"/>
      <c r="R8" s="665"/>
      <c r="S8" s="665"/>
      <c r="T8" s="665" t="s">
        <v>218</v>
      </c>
      <c r="U8" s="665"/>
      <c r="V8" s="665"/>
      <c r="W8" s="665"/>
      <c r="X8" s="665"/>
      <c r="Y8" s="665"/>
      <c r="Z8" s="665"/>
      <c r="AA8" s="665" t="s">
        <v>219</v>
      </c>
      <c r="AB8" s="665"/>
      <c r="AC8" s="665"/>
      <c r="AD8" s="665"/>
      <c r="AE8" s="665"/>
      <c r="AF8" s="665"/>
      <c r="AG8" s="665"/>
      <c r="AH8" s="665" t="s">
        <v>372</v>
      </c>
      <c r="AI8" s="665"/>
      <c r="AJ8" s="665"/>
      <c r="AK8" s="703"/>
      <c r="AL8" s="673"/>
      <c r="AM8" s="700"/>
      <c r="AN8" s="700"/>
    </row>
    <row r="9" spans="1:40" ht="15" customHeight="1">
      <c r="A9" s="697"/>
      <c r="B9" s="627" t="s">
        <v>411</v>
      </c>
      <c r="C9" s="579"/>
      <c r="D9" s="665"/>
      <c r="E9" s="695"/>
      <c r="F9" s="290">
        <f>DATE($M$2,$S$2,1)</f>
        <v>92</v>
      </c>
      <c r="G9" s="290">
        <f>DATE($M$2,$S$2,2)</f>
        <v>93</v>
      </c>
      <c r="H9" s="290">
        <f>DATE($M$2,$S$2,3)</f>
        <v>94</v>
      </c>
      <c r="I9" s="290">
        <f>DATE($M$2,$S$2,4)</f>
        <v>95</v>
      </c>
      <c r="J9" s="290">
        <f>DATE($M$2,$S$2,5)</f>
        <v>96</v>
      </c>
      <c r="K9" s="290">
        <f>DATE($M$2,$S$2,6)</f>
        <v>97</v>
      </c>
      <c r="L9" s="290">
        <f>DATE($M$2,$S$2,7)</f>
        <v>98</v>
      </c>
      <c r="M9" s="290">
        <f>DATE($M$2,$S$2,8)</f>
        <v>99</v>
      </c>
      <c r="N9" s="290">
        <f>DATE($M$2,$S$2,9)</f>
        <v>100</v>
      </c>
      <c r="O9" s="290">
        <f>DATE($M$2,$S$2,10)</f>
        <v>101</v>
      </c>
      <c r="P9" s="290">
        <f>DATE($M$2,$S$2,11)</f>
        <v>102</v>
      </c>
      <c r="Q9" s="290">
        <f>DATE($M$2,$S$2,12)</f>
        <v>103</v>
      </c>
      <c r="R9" s="290">
        <f>DATE($M$2,$S$2,13)</f>
        <v>104</v>
      </c>
      <c r="S9" s="290">
        <f>DATE($M$2,$S$2,14)</f>
        <v>105</v>
      </c>
      <c r="T9" s="290">
        <f>DATE($M$2,$S$2,15)</f>
        <v>106</v>
      </c>
      <c r="U9" s="290">
        <f>DATE($M$2,$S$2,16)</f>
        <v>107</v>
      </c>
      <c r="V9" s="290">
        <f>DATE($M$2,$S$2,17)</f>
        <v>108</v>
      </c>
      <c r="W9" s="290">
        <f>DATE($M$2,$S$2,18)</f>
        <v>109</v>
      </c>
      <c r="X9" s="290">
        <f>DATE($M$2,$S$2,19)</f>
        <v>110</v>
      </c>
      <c r="Y9" s="290">
        <f>DATE($M$2,$S$2,20)</f>
        <v>111</v>
      </c>
      <c r="Z9" s="290">
        <f>DATE($M$2,$S$2,21)</f>
        <v>112</v>
      </c>
      <c r="AA9" s="290">
        <f>DATE($M$2,$S$2,22)</f>
        <v>113</v>
      </c>
      <c r="AB9" s="290">
        <f>DATE($M$2,$S$2,23)</f>
        <v>114</v>
      </c>
      <c r="AC9" s="290">
        <f>DATE($M$2,$S$2,24)</f>
        <v>115</v>
      </c>
      <c r="AD9" s="290">
        <f>DATE($M$2,$S$2,25)</f>
        <v>116</v>
      </c>
      <c r="AE9" s="290">
        <f>DATE($M$2,$S$2,26)</f>
        <v>117</v>
      </c>
      <c r="AF9" s="290">
        <f>DATE($M$2,$S$2,27)</f>
        <v>118</v>
      </c>
      <c r="AG9" s="290">
        <f>DATE($M$2,$S$2,28)</f>
        <v>119</v>
      </c>
      <c r="AH9" s="290">
        <f>IF(DAY(EOMONTH(F9,0))&lt;29,"",DATE($M$2,$S$2,29))</f>
        <v>120</v>
      </c>
      <c r="AI9" s="290">
        <f>IF(DAY(EOMONTH(F9,0))&lt;30,"",DATE($M$2,$S$2,30))</f>
        <v>121</v>
      </c>
      <c r="AJ9" s="290" t="str">
        <f>IF(DAY(EOMONTH(F9,0))&lt;31,"",DATE($M$2,$S$2,31))</f>
        <v/>
      </c>
      <c r="AK9" s="703"/>
      <c r="AL9" s="673"/>
      <c r="AM9" s="700"/>
      <c r="AN9" s="700"/>
    </row>
    <row r="10" spans="1:40" ht="15" customHeight="1">
      <c r="A10" s="697"/>
      <c r="B10" s="699"/>
      <c r="C10" s="708"/>
      <c r="D10" s="665"/>
      <c r="E10" s="695"/>
      <c r="F10" s="291">
        <f>DATE($M$2,$S$2,1)</f>
        <v>92</v>
      </c>
      <c r="G10" s="291">
        <f>DATE($M$2,$S$2,2)</f>
        <v>93</v>
      </c>
      <c r="H10" s="291">
        <f>DATE($M$2,$S$2,3)</f>
        <v>94</v>
      </c>
      <c r="I10" s="291">
        <f>DATE($M$2,$S$2,4)</f>
        <v>95</v>
      </c>
      <c r="J10" s="291">
        <f>DATE($M$2,$S$2,5)</f>
        <v>96</v>
      </c>
      <c r="K10" s="291">
        <f>DATE($M$2,$S$2,6)</f>
        <v>97</v>
      </c>
      <c r="L10" s="291">
        <f>DATE($M$2,$S$2,7)</f>
        <v>98</v>
      </c>
      <c r="M10" s="291">
        <f>DATE($M$2,$S$2,8)</f>
        <v>99</v>
      </c>
      <c r="N10" s="291">
        <f>DATE($M$2,$S$2,9)</f>
        <v>100</v>
      </c>
      <c r="O10" s="291">
        <f>DATE($M$2,$S$2,10)</f>
        <v>101</v>
      </c>
      <c r="P10" s="291">
        <f>DATE($M$2,$S$2,11)</f>
        <v>102</v>
      </c>
      <c r="Q10" s="291">
        <f>DATE($M$2,$S$2,12)</f>
        <v>103</v>
      </c>
      <c r="R10" s="291">
        <f>DATE($M$2,$S$2,13)</f>
        <v>104</v>
      </c>
      <c r="S10" s="291">
        <f>DATE($M$2,$S$2,14)</f>
        <v>105</v>
      </c>
      <c r="T10" s="291">
        <f>DATE($M$2,$S$2,15)</f>
        <v>106</v>
      </c>
      <c r="U10" s="291">
        <f>DATE($M$2,$S$2,16)</f>
        <v>107</v>
      </c>
      <c r="V10" s="291">
        <f>DATE($M$2,$S$2,17)</f>
        <v>108</v>
      </c>
      <c r="W10" s="291">
        <f>DATE($M$2,$S$2,18)</f>
        <v>109</v>
      </c>
      <c r="X10" s="291">
        <f>DATE($M$2,$S$2,19)</f>
        <v>110</v>
      </c>
      <c r="Y10" s="291">
        <f>DATE($M$2,$S$2,20)</f>
        <v>111</v>
      </c>
      <c r="Z10" s="291">
        <f>DATE($M$2,$S$2,21)</f>
        <v>112</v>
      </c>
      <c r="AA10" s="291">
        <f>DATE($M$2,$S$2,22)</f>
        <v>113</v>
      </c>
      <c r="AB10" s="291">
        <f>DATE($M$2,$S$2,23)</f>
        <v>114</v>
      </c>
      <c r="AC10" s="291">
        <f>DATE($M$2,$S$2,24)</f>
        <v>115</v>
      </c>
      <c r="AD10" s="291">
        <f>DATE($M$2,$S$2,25)</f>
        <v>116</v>
      </c>
      <c r="AE10" s="291">
        <f>DATE($M$2,$S$2,26)</f>
        <v>117</v>
      </c>
      <c r="AF10" s="291">
        <f>DATE($M$2,$S$2,27)</f>
        <v>118</v>
      </c>
      <c r="AG10" s="291">
        <f>DATE($M$2,$S$2,28)</f>
        <v>119</v>
      </c>
      <c r="AH10" s="291">
        <f>IF(DAY(EOMONTH(F10,0))&lt;29,"",DATE($M$2,$S$2,29))</f>
        <v>120</v>
      </c>
      <c r="AI10" s="291">
        <f>IF(DAY(EOMONTH(F10,0))&lt;30,"",DATE($M$2,$S$2,30))</f>
        <v>121</v>
      </c>
      <c r="AJ10" s="291" t="str">
        <f>IF(DAY(EOMONTH(F10,0))&lt;31,"",DATE($M$2,$S$2,31))</f>
        <v/>
      </c>
      <c r="AK10" s="703"/>
      <c r="AL10" s="673"/>
      <c r="AM10" s="700"/>
      <c r="AN10" s="700"/>
    </row>
    <row r="11" spans="1:40" ht="18" customHeight="1">
      <c r="A11" s="292">
        <v>1</v>
      </c>
      <c r="B11" s="293" t="s">
        <v>412</v>
      </c>
      <c r="C11" s="294" t="s">
        <v>383</v>
      </c>
      <c r="D11" s="295"/>
      <c r="E11" s="296" t="s">
        <v>383</v>
      </c>
      <c r="F11" s="297"/>
      <c r="G11" s="297"/>
      <c r="H11" s="297"/>
      <c r="I11" s="297"/>
      <c r="J11" s="297"/>
      <c r="K11" s="297"/>
      <c r="L11" s="297"/>
      <c r="M11" s="297"/>
      <c r="N11" s="297"/>
      <c r="O11" s="297"/>
      <c r="P11" s="297"/>
      <c r="Q11" s="297"/>
      <c r="R11" s="297"/>
      <c r="S11" s="297"/>
      <c r="T11" s="297"/>
      <c r="U11" s="297"/>
      <c r="V11" s="297"/>
      <c r="W11" s="297"/>
      <c r="X11" s="297"/>
      <c r="Y11" s="297"/>
      <c r="Z11" s="297"/>
      <c r="AA11" s="297"/>
      <c r="AB11" s="297"/>
      <c r="AC11" s="297"/>
      <c r="AD11" s="297"/>
      <c r="AE11" s="297"/>
      <c r="AF11" s="297"/>
      <c r="AG11" s="297"/>
      <c r="AH11" s="297"/>
      <c r="AI11" s="297"/>
      <c r="AJ11" s="297"/>
      <c r="AK11" s="298">
        <f>+SUM(F11:AJ11)</f>
        <v>0</v>
      </c>
      <c r="AL11" s="299">
        <f>IF($AK$3="４週",AK11/4,AK11/(DAY(EOMONTH($F$9,0))/7))</f>
        <v>0</v>
      </c>
      <c r="AM11" s="694"/>
      <c r="AN11" s="694"/>
    </row>
    <row r="12" spans="1:40" ht="18" customHeight="1">
      <c r="A12" s="292">
        <v>2</v>
      </c>
      <c r="B12" s="293" t="s">
        <v>463</v>
      </c>
      <c r="C12" s="294" t="s">
        <v>385</v>
      </c>
      <c r="D12" s="295"/>
      <c r="E12" s="296" t="s">
        <v>385</v>
      </c>
      <c r="F12" s="297"/>
      <c r="G12" s="297"/>
      <c r="H12" s="297"/>
      <c r="I12" s="297"/>
      <c r="J12" s="297"/>
      <c r="K12" s="297"/>
      <c r="L12" s="297"/>
      <c r="M12" s="297"/>
      <c r="N12" s="297"/>
      <c r="O12" s="297"/>
      <c r="P12" s="297"/>
      <c r="Q12" s="297"/>
      <c r="R12" s="297"/>
      <c r="S12" s="297"/>
      <c r="T12" s="297"/>
      <c r="U12" s="297"/>
      <c r="V12" s="297"/>
      <c r="W12" s="297"/>
      <c r="X12" s="297"/>
      <c r="Y12" s="297"/>
      <c r="Z12" s="297"/>
      <c r="AA12" s="297"/>
      <c r="AB12" s="297"/>
      <c r="AC12" s="297"/>
      <c r="AD12" s="297"/>
      <c r="AE12" s="297"/>
      <c r="AF12" s="297"/>
      <c r="AG12" s="297"/>
      <c r="AH12" s="297"/>
      <c r="AI12" s="297"/>
      <c r="AJ12" s="297"/>
      <c r="AK12" s="298">
        <f t="shared" ref="AK12:AK32" si="0">+SUM(F12:AJ12)</f>
        <v>0</v>
      </c>
      <c r="AL12" s="299">
        <f>IF($AK$3="４週",AK12/4,AK12/(DAY(EOMONTH($F$9,0))/7))</f>
        <v>0</v>
      </c>
      <c r="AM12" s="694"/>
      <c r="AN12" s="694"/>
    </row>
    <row r="13" spans="1:40" ht="18" customHeight="1">
      <c r="A13" s="292">
        <v>3</v>
      </c>
      <c r="B13" s="293" t="s">
        <v>515</v>
      </c>
      <c r="C13" s="294" t="s">
        <v>387</v>
      </c>
      <c r="D13" s="295"/>
      <c r="E13" s="296" t="s">
        <v>387</v>
      </c>
      <c r="F13" s="297"/>
      <c r="G13" s="297"/>
      <c r="H13" s="297"/>
      <c r="I13" s="297"/>
      <c r="J13" s="297"/>
      <c r="K13" s="297"/>
      <c r="L13" s="297"/>
      <c r="M13" s="297"/>
      <c r="N13" s="297"/>
      <c r="O13" s="297"/>
      <c r="P13" s="297"/>
      <c r="Q13" s="297"/>
      <c r="R13" s="297"/>
      <c r="S13" s="297"/>
      <c r="T13" s="297"/>
      <c r="U13" s="297"/>
      <c r="V13" s="297"/>
      <c r="W13" s="297"/>
      <c r="X13" s="297"/>
      <c r="Y13" s="297"/>
      <c r="Z13" s="297"/>
      <c r="AA13" s="297"/>
      <c r="AB13" s="297"/>
      <c r="AC13" s="297"/>
      <c r="AD13" s="297"/>
      <c r="AE13" s="297"/>
      <c r="AF13" s="297"/>
      <c r="AG13" s="297"/>
      <c r="AH13" s="297"/>
      <c r="AI13" s="297"/>
      <c r="AJ13" s="297"/>
      <c r="AK13" s="298">
        <f t="shared" si="0"/>
        <v>0</v>
      </c>
      <c r="AL13" s="299">
        <f>IF($AK$3="４週",AK13/4,AK13/(DAY(EOMONTH($F$9,0))/7))</f>
        <v>0</v>
      </c>
      <c r="AM13" s="694"/>
      <c r="AN13" s="694"/>
    </row>
    <row r="14" spans="1:40" ht="18" customHeight="1">
      <c r="A14" s="292">
        <v>4</v>
      </c>
      <c r="B14" s="293" t="s">
        <v>515</v>
      </c>
      <c r="C14" s="294" t="s">
        <v>389</v>
      </c>
      <c r="D14" s="295"/>
      <c r="E14" s="296" t="s">
        <v>389</v>
      </c>
      <c r="F14" s="297"/>
      <c r="G14" s="297"/>
      <c r="H14" s="297"/>
      <c r="I14" s="297"/>
      <c r="J14" s="297"/>
      <c r="K14" s="297"/>
      <c r="L14" s="297"/>
      <c r="M14" s="297"/>
      <c r="N14" s="297"/>
      <c r="O14" s="297"/>
      <c r="P14" s="297"/>
      <c r="Q14" s="297"/>
      <c r="R14" s="297"/>
      <c r="S14" s="297"/>
      <c r="T14" s="297"/>
      <c r="U14" s="297"/>
      <c r="V14" s="297"/>
      <c r="W14" s="297"/>
      <c r="X14" s="297"/>
      <c r="Y14" s="297"/>
      <c r="Z14" s="297"/>
      <c r="AA14" s="297"/>
      <c r="AB14" s="297"/>
      <c r="AC14" s="297"/>
      <c r="AD14" s="297"/>
      <c r="AE14" s="297"/>
      <c r="AF14" s="297"/>
      <c r="AG14" s="297"/>
      <c r="AH14" s="297"/>
      <c r="AI14" s="297"/>
      <c r="AJ14" s="297"/>
      <c r="AK14" s="298">
        <f t="shared" si="0"/>
        <v>0</v>
      </c>
      <c r="AL14" s="299">
        <f>IF($AK$3="４週",AK14/4,AK14/(DAY(EOMONTH($F$9,0))/7))</f>
        <v>0</v>
      </c>
      <c r="AM14" s="694"/>
      <c r="AN14" s="694"/>
    </row>
    <row r="15" spans="1:40" ht="18" customHeight="1">
      <c r="A15" s="292">
        <v>5</v>
      </c>
      <c r="B15" s="293"/>
      <c r="C15" s="294"/>
      <c r="D15" s="295"/>
      <c r="E15" s="296"/>
      <c r="F15" s="297"/>
      <c r="G15" s="297"/>
      <c r="H15" s="297"/>
      <c r="I15" s="297"/>
      <c r="J15" s="297"/>
      <c r="K15" s="297"/>
      <c r="L15" s="297"/>
      <c r="M15" s="297"/>
      <c r="N15" s="297"/>
      <c r="O15" s="297"/>
      <c r="P15" s="297"/>
      <c r="Q15" s="297"/>
      <c r="R15" s="297"/>
      <c r="S15" s="297"/>
      <c r="T15" s="297"/>
      <c r="U15" s="297"/>
      <c r="V15" s="297"/>
      <c r="W15" s="297"/>
      <c r="X15" s="297"/>
      <c r="Y15" s="297"/>
      <c r="Z15" s="297"/>
      <c r="AA15" s="297"/>
      <c r="AB15" s="297"/>
      <c r="AC15" s="297"/>
      <c r="AD15" s="297"/>
      <c r="AE15" s="297"/>
      <c r="AF15" s="297"/>
      <c r="AG15" s="297"/>
      <c r="AH15" s="297"/>
      <c r="AI15" s="297"/>
      <c r="AJ15" s="297"/>
      <c r="AK15" s="298">
        <f t="shared" si="0"/>
        <v>0</v>
      </c>
      <c r="AL15" s="299">
        <f t="shared" ref="AL15:AL30" si="1">IF($AK$3="４週",AK15/4,AK15/(DAY(EOMONTH($F$9,0))/7))</f>
        <v>0</v>
      </c>
      <c r="AM15" s="694"/>
      <c r="AN15" s="694"/>
    </row>
    <row r="16" spans="1:40" ht="18" customHeight="1">
      <c r="A16" s="292">
        <v>6</v>
      </c>
      <c r="B16" s="293"/>
      <c r="C16" s="294"/>
      <c r="D16" s="295"/>
      <c r="E16" s="296"/>
      <c r="F16" s="297"/>
      <c r="G16" s="297"/>
      <c r="H16" s="297"/>
      <c r="I16" s="297"/>
      <c r="J16" s="297"/>
      <c r="K16" s="297"/>
      <c r="L16" s="297"/>
      <c r="M16" s="297"/>
      <c r="N16" s="297"/>
      <c r="O16" s="297"/>
      <c r="P16" s="297"/>
      <c r="Q16" s="297"/>
      <c r="R16" s="297"/>
      <c r="S16" s="297"/>
      <c r="T16" s="297"/>
      <c r="U16" s="297"/>
      <c r="V16" s="297"/>
      <c r="W16" s="297"/>
      <c r="X16" s="297"/>
      <c r="Y16" s="297"/>
      <c r="Z16" s="297"/>
      <c r="AA16" s="297"/>
      <c r="AB16" s="297"/>
      <c r="AC16" s="297"/>
      <c r="AD16" s="297"/>
      <c r="AE16" s="297"/>
      <c r="AF16" s="297"/>
      <c r="AG16" s="297"/>
      <c r="AH16" s="297"/>
      <c r="AI16" s="297"/>
      <c r="AJ16" s="297"/>
      <c r="AK16" s="298">
        <f t="shared" si="0"/>
        <v>0</v>
      </c>
      <c r="AL16" s="299">
        <f t="shared" si="1"/>
        <v>0</v>
      </c>
      <c r="AM16" s="694"/>
      <c r="AN16" s="694"/>
    </row>
    <row r="17" spans="1:40" ht="18" customHeight="1">
      <c r="A17" s="292">
        <v>7</v>
      </c>
      <c r="B17" s="293"/>
      <c r="C17" s="294"/>
      <c r="D17" s="295"/>
      <c r="E17" s="296"/>
      <c r="F17" s="297"/>
      <c r="G17" s="297"/>
      <c r="H17" s="297"/>
      <c r="I17" s="297"/>
      <c r="J17" s="297"/>
      <c r="K17" s="297"/>
      <c r="L17" s="297"/>
      <c r="M17" s="297"/>
      <c r="N17" s="297"/>
      <c r="O17" s="297"/>
      <c r="P17" s="297"/>
      <c r="Q17" s="297"/>
      <c r="R17" s="297"/>
      <c r="S17" s="297"/>
      <c r="T17" s="297"/>
      <c r="U17" s="297"/>
      <c r="V17" s="297"/>
      <c r="W17" s="297"/>
      <c r="X17" s="297"/>
      <c r="Y17" s="297"/>
      <c r="Z17" s="297"/>
      <c r="AA17" s="297"/>
      <c r="AB17" s="297"/>
      <c r="AC17" s="297"/>
      <c r="AD17" s="297"/>
      <c r="AE17" s="297"/>
      <c r="AF17" s="297"/>
      <c r="AG17" s="297"/>
      <c r="AH17" s="297"/>
      <c r="AI17" s="297"/>
      <c r="AJ17" s="297"/>
      <c r="AK17" s="298">
        <f t="shared" si="0"/>
        <v>0</v>
      </c>
      <c r="AL17" s="299">
        <f t="shared" si="1"/>
        <v>0</v>
      </c>
      <c r="AM17" s="694"/>
      <c r="AN17" s="694"/>
    </row>
    <row r="18" spans="1:40" ht="18" customHeight="1">
      <c r="A18" s="292">
        <v>8</v>
      </c>
      <c r="B18" s="293"/>
      <c r="C18" s="294"/>
      <c r="D18" s="295"/>
      <c r="E18" s="296"/>
      <c r="F18" s="297"/>
      <c r="G18" s="297"/>
      <c r="H18" s="297"/>
      <c r="I18" s="297"/>
      <c r="J18" s="297"/>
      <c r="K18" s="297"/>
      <c r="L18" s="297"/>
      <c r="M18" s="297"/>
      <c r="N18" s="297"/>
      <c r="O18" s="297"/>
      <c r="P18" s="297"/>
      <c r="Q18" s="297"/>
      <c r="R18" s="297"/>
      <c r="S18" s="297"/>
      <c r="T18" s="297"/>
      <c r="U18" s="297"/>
      <c r="V18" s="297"/>
      <c r="W18" s="297"/>
      <c r="X18" s="297"/>
      <c r="Y18" s="297"/>
      <c r="Z18" s="297"/>
      <c r="AA18" s="297"/>
      <c r="AB18" s="297"/>
      <c r="AC18" s="297"/>
      <c r="AD18" s="297"/>
      <c r="AE18" s="297"/>
      <c r="AF18" s="297"/>
      <c r="AG18" s="297"/>
      <c r="AH18" s="297"/>
      <c r="AI18" s="297"/>
      <c r="AJ18" s="297"/>
      <c r="AK18" s="298">
        <f t="shared" si="0"/>
        <v>0</v>
      </c>
      <c r="AL18" s="299">
        <f t="shared" si="1"/>
        <v>0</v>
      </c>
      <c r="AM18" s="694"/>
      <c r="AN18" s="694"/>
    </row>
    <row r="19" spans="1:40" ht="18" customHeight="1">
      <c r="A19" s="292">
        <v>9</v>
      </c>
      <c r="B19" s="293"/>
      <c r="C19" s="294"/>
      <c r="D19" s="295"/>
      <c r="E19" s="296"/>
      <c r="F19" s="297"/>
      <c r="G19" s="297"/>
      <c r="H19" s="297"/>
      <c r="I19" s="297"/>
      <c r="J19" s="297"/>
      <c r="K19" s="297"/>
      <c r="L19" s="297"/>
      <c r="M19" s="297"/>
      <c r="N19" s="297"/>
      <c r="O19" s="297"/>
      <c r="P19" s="297"/>
      <c r="Q19" s="297"/>
      <c r="R19" s="297"/>
      <c r="S19" s="297"/>
      <c r="T19" s="297"/>
      <c r="U19" s="297"/>
      <c r="V19" s="297"/>
      <c r="W19" s="297"/>
      <c r="X19" s="297"/>
      <c r="Y19" s="297"/>
      <c r="Z19" s="297"/>
      <c r="AA19" s="297"/>
      <c r="AB19" s="297"/>
      <c r="AC19" s="297"/>
      <c r="AD19" s="297"/>
      <c r="AE19" s="297"/>
      <c r="AF19" s="297"/>
      <c r="AG19" s="297"/>
      <c r="AH19" s="297"/>
      <c r="AI19" s="297"/>
      <c r="AJ19" s="297"/>
      <c r="AK19" s="298">
        <f t="shared" si="0"/>
        <v>0</v>
      </c>
      <c r="AL19" s="299">
        <f t="shared" si="1"/>
        <v>0</v>
      </c>
      <c r="AM19" s="694"/>
      <c r="AN19" s="694"/>
    </row>
    <row r="20" spans="1:40" ht="18" customHeight="1">
      <c r="A20" s="292">
        <v>10</v>
      </c>
      <c r="B20" s="293"/>
      <c r="C20" s="294"/>
      <c r="D20" s="295"/>
      <c r="E20" s="296"/>
      <c r="F20" s="297"/>
      <c r="G20" s="297"/>
      <c r="H20" s="297"/>
      <c r="I20" s="297"/>
      <c r="J20" s="297"/>
      <c r="K20" s="297"/>
      <c r="L20" s="297"/>
      <c r="M20" s="297"/>
      <c r="N20" s="297"/>
      <c r="O20" s="297"/>
      <c r="P20" s="297"/>
      <c r="Q20" s="297"/>
      <c r="R20" s="297"/>
      <c r="S20" s="297"/>
      <c r="T20" s="297"/>
      <c r="U20" s="297"/>
      <c r="V20" s="297"/>
      <c r="W20" s="297"/>
      <c r="X20" s="297"/>
      <c r="Y20" s="297"/>
      <c r="Z20" s="297"/>
      <c r="AA20" s="297"/>
      <c r="AB20" s="297"/>
      <c r="AC20" s="297"/>
      <c r="AD20" s="297"/>
      <c r="AE20" s="297"/>
      <c r="AF20" s="297"/>
      <c r="AG20" s="297"/>
      <c r="AH20" s="297"/>
      <c r="AI20" s="297"/>
      <c r="AJ20" s="297"/>
      <c r="AK20" s="298">
        <f t="shared" si="0"/>
        <v>0</v>
      </c>
      <c r="AL20" s="299">
        <f t="shared" si="1"/>
        <v>0</v>
      </c>
      <c r="AM20" s="694"/>
      <c r="AN20" s="694"/>
    </row>
    <row r="21" spans="1:40" ht="18" customHeight="1">
      <c r="A21" s="292">
        <v>11</v>
      </c>
      <c r="B21" s="293"/>
      <c r="C21" s="294"/>
      <c r="D21" s="295"/>
      <c r="E21" s="296"/>
      <c r="F21" s="297"/>
      <c r="G21" s="297"/>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298">
        <f t="shared" si="0"/>
        <v>0</v>
      </c>
      <c r="AL21" s="299">
        <f t="shared" si="1"/>
        <v>0</v>
      </c>
      <c r="AM21" s="694"/>
      <c r="AN21" s="694"/>
    </row>
    <row r="22" spans="1:40" ht="18" customHeight="1">
      <c r="A22" s="292">
        <v>12</v>
      </c>
      <c r="B22" s="293"/>
      <c r="C22" s="294"/>
      <c r="D22" s="295"/>
      <c r="E22" s="296"/>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298">
        <f t="shared" si="0"/>
        <v>0</v>
      </c>
      <c r="AL22" s="299">
        <f t="shared" si="1"/>
        <v>0</v>
      </c>
      <c r="AM22" s="694"/>
      <c r="AN22" s="694"/>
    </row>
    <row r="23" spans="1:40" ht="18" customHeight="1">
      <c r="A23" s="292">
        <v>13</v>
      </c>
      <c r="B23" s="293"/>
      <c r="C23" s="294"/>
      <c r="D23" s="295"/>
      <c r="E23" s="296"/>
      <c r="F23" s="297"/>
      <c r="G23" s="297"/>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8">
        <f t="shared" si="0"/>
        <v>0</v>
      </c>
      <c r="AL23" s="299">
        <f t="shared" si="1"/>
        <v>0</v>
      </c>
      <c r="AM23" s="694"/>
      <c r="AN23" s="694"/>
    </row>
    <row r="24" spans="1:40" ht="18" customHeight="1">
      <c r="A24" s="292">
        <v>14</v>
      </c>
      <c r="B24" s="293"/>
      <c r="C24" s="294"/>
      <c r="D24" s="295"/>
      <c r="E24" s="296"/>
      <c r="F24" s="297"/>
      <c r="G24" s="297"/>
      <c r="H24" s="297"/>
      <c r="I24" s="297"/>
      <c r="J24" s="297"/>
      <c r="K24" s="297"/>
      <c r="L24" s="297"/>
      <c r="M24" s="297"/>
      <c r="N24" s="297"/>
      <c r="O24" s="297"/>
      <c r="P24" s="297"/>
      <c r="Q24" s="297"/>
      <c r="R24" s="297"/>
      <c r="S24" s="297"/>
      <c r="T24" s="297"/>
      <c r="U24" s="297"/>
      <c r="V24" s="297"/>
      <c r="W24" s="297"/>
      <c r="X24" s="297"/>
      <c r="Y24" s="297"/>
      <c r="Z24" s="297"/>
      <c r="AA24" s="297"/>
      <c r="AB24" s="297"/>
      <c r="AC24" s="297"/>
      <c r="AD24" s="297"/>
      <c r="AE24" s="297"/>
      <c r="AF24" s="297"/>
      <c r="AG24" s="297"/>
      <c r="AH24" s="297"/>
      <c r="AI24" s="297"/>
      <c r="AJ24" s="297"/>
      <c r="AK24" s="298">
        <f t="shared" si="0"/>
        <v>0</v>
      </c>
      <c r="AL24" s="299">
        <f t="shared" si="1"/>
        <v>0</v>
      </c>
      <c r="AM24" s="694"/>
      <c r="AN24" s="694"/>
    </row>
    <row r="25" spans="1:40" ht="18" customHeight="1">
      <c r="A25" s="292">
        <v>15</v>
      </c>
      <c r="B25" s="293"/>
      <c r="C25" s="294"/>
      <c r="D25" s="295"/>
      <c r="E25" s="296"/>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8">
        <f t="shared" si="0"/>
        <v>0</v>
      </c>
      <c r="AL25" s="299">
        <f t="shared" si="1"/>
        <v>0</v>
      </c>
      <c r="AM25" s="694"/>
      <c r="AN25" s="694"/>
    </row>
    <row r="26" spans="1:40" ht="18" customHeight="1">
      <c r="A26" s="292">
        <v>16</v>
      </c>
      <c r="B26" s="293"/>
      <c r="C26" s="294"/>
      <c r="D26" s="295"/>
      <c r="E26" s="296"/>
      <c r="F26" s="297"/>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c r="AD26" s="297"/>
      <c r="AE26" s="297"/>
      <c r="AF26" s="297"/>
      <c r="AG26" s="297"/>
      <c r="AH26" s="297"/>
      <c r="AI26" s="297"/>
      <c r="AJ26" s="297"/>
      <c r="AK26" s="298">
        <f t="shared" si="0"/>
        <v>0</v>
      </c>
      <c r="AL26" s="299">
        <f t="shared" si="1"/>
        <v>0</v>
      </c>
      <c r="AM26" s="694"/>
      <c r="AN26" s="694"/>
    </row>
    <row r="27" spans="1:40" ht="18" customHeight="1">
      <c r="A27" s="292">
        <v>17</v>
      </c>
      <c r="B27" s="293"/>
      <c r="C27" s="294"/>
      <c r="D27" s="295"/>
      <c r="E27" s="296"/>
      <c r="F27" s="297"/>
      <c r="G27" s="297"/>
      <c r="H27" s="297"/>
      <c r="I27" s="297"/>
      <c r="J27" s="297"/>
      <c r="K27" s="297"/>
      <c r="L27" s="297"/>
      <c r="M27" s="297"/>
      <c r="N27" s="297"/>
      <c r="O27" s="297"/>
      <c r="P27" s="297"/>
      <c r="Q27" s="297"/>
      <c r="R27" s="297"/>
      <c r="S27" s="297"/>
      <c r="T27" s="297"/>
      <c r="U27" s="297"/>
      <c r="V27" s="297"/>
      <c r="W27" s="297"/>
      <c r="X27" s="297"/>
      <c r="Y27" s="297"/>
      <c r="Z27" s="297"/>
      <c r="AA27" s="297"/>
      <c r="AB27" s="297"/>
      <c r="AC27" s="297"/>
      <c r="AD27" s="297"/>
      <c r="AE27" s="297"/>
      <c r="AF27" s="297"/>
      <c r="AG27" s="297"/>
      <c r="AH27" s="297"/>
      <c r="AI27" s="297"/>
      <c r="AJ27" s="297"/>
      <c r="AK27" s="298">
        <f t="shared" si="0"/>
        <v>0</v>
      </c>
      <c r="AL27" s="299">
        <f t="shared" si="1"/>
        <v>0</v>
      </c>
      <c r="AM27" s="694"/>
      <c r="AN27" s="694"/>
    </row>
    <row r="28" spans="1:40" ht="18" customHeight="1">
      <c r="A28" s="292">
        <v>18</v>
      </c>
      <c r="B28" s="293"/>
      <c r="C28" s="294"/>
      <c r="D28" s="295"/>
      <c r="E28" s="296"/>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8">
        <f t="shared" si="0"/>
        <v>0</v>
      </c>
      <c r="AL28" s="299">
        <f t="shared" si="1"/>
        <v>0</v>
      </c>
      <c r="AM28" s="694"/>
      <c r="AN28" s="694"/>
    </row>
    <row r="29" spans="1:40" ht="18" customHeight="1">
      <c r="A29" s="292">
        <v>19</v>
      </c>
      <c r="B29" s="293"/>
      <c r="C29" s="294"/>
      <c r="D29" s="295"/>
      <c r="E29" s="296"/>
      <c r="F29" s="297"/>
      <c r="G29" s="297"/>
      <c r="H29" s="297"/>
      <c r="I29" s="297"/>
      <c r="J29" s="297"/>
      <c r="K29" s="297"/>
      <c r="L29" s="297"/>
      <c r="M29" s="297"/>
      <c r="N29" s="297"/>
      <c r="O29" s="297"/>
      <c r="P29" s="297"/>
      <c r="Q29" s="297"/>
      <c r="R29" s="297"/>
      <c r="S29" s="297"/>
      <c r="T29" s="297"/>
      <c r="U29" s="297"/>
      <c r="V29" s="297"/>
      <c r="W29" s="297"/>
      <c r="X29" s="297"/>
      <c r="Y29" s="297"/>
      <c r="Z29" s="297"/>
      <c r="AA29" s="297"/>
      <c r="AB29" s="297"/>
      <c r="AC29" s="297"/>
      <c r="AD29" s="297"/>
      <c r="AE29" s="297"/>
      <c r="AF29" s="297"/>
      <c r="AG29" s="297"/>
      <c r="AH29" s="297"/>
      <c r="AI29" s="297"/>
      <c r="AJ29" s="297"/>
      <c r="AK29" s="298">
        <f t="shared" si="0"/>
        <v>0</v>
      </c>
      <c r="AL29" s="299">
        <f t="shared" si="1"/>
        <v>0</v>
      </c>
      <c r="AM29" s="694"/>
      <c r="AN29" s="694"/>
    </row>
    <row r="30" spans="1:40" ht="18" customHeight="1">
      <c r="A30" s="292">
        <v>20</v>
      </c>
      <c r="B30" s="293"/>
      <c r="C30" s="294"/>
      <c r="D30" s="295"/>
      <c r="E30" s="296"/>
      <c r="F30" s="297"/>
      <c r="G30" s="297"/>
      <c r="H30" s="297"/>
      <c r="I30" s="297"/>
      <c r="J30" s="297"/>
      <c r="K30" s="297"/>
      <c r="L30" s="297"/>
      <c r="M30" s="297"/>
      <c r="N30" s="297"/>
      <c r="O30" s="297"/>
      <c r="P30" s="297"/>
      <c r="Q30" s="297"/>
      <c r="R30" s="297"/>
      <c r="S30" s="297"/>
      <c r="T30" s="297"/>
      <c r="U30" s="297"/>
      <c r="V30" s="297"/>
      <c r="W30" s="297"/>
      <c r="X30" s="297"/>
      <c r="Y30" s="297"/>
      <c r="Z30" s="297"/>
      <c r="AA30" s="297"/>
      <c r="AB30" s="297"/>
      <c r="AC30" s="297"/>
      <c r="AD30" s="297"/>
      <c r="AE30" s="297"/>
      <c r="AF30" s="297"/>
      <c r="AG30" s="297"/>
      <c r="AH30" s="297"/>
      <c r="AI30" s="297"/>
      <c r="AJ30" s="297"/>
      <c r="AK30" s="298">
        <f t="shared" si="0"/>
        <v>0</v>
      </c>
      <c r="AL30" s="299">
        <f t="shared" si="1"/>
        <v>0</v>
      </c>
      <c r="AM30" s="694"/>
      <c r="AN30" s="694"/>
    </row>
    <row r="31" spans="1:40" ht="18" customHeight="1">
      <c r="A31" s="695" t="s">
        <v>220</v>
      </c>
      <c r="B31" s="696"/>
      <c r="C31" s="696"/>
      <c r="D31" s="696"/>
      <c r="E31" s="696"/>
      <c r="F31" s="301">
        <f>+SUM(F11:F30)</f>
        <v>0</v>
      </c>
      <c r="G31" s="301">
        <f t="shared" ref="G31:AJ31" si="2">+SUM(G11:G30)</f>
        <v>0</v>
      </c>
      <c r="H31" s="301">
        <f t="shared" si="2"/>
        <v>0</v>
      </c>
      <c r="I31" s="301">
        <f t="shared" si="2"/>
        <v>0</v>
      </c>
      <c r="J31" s="301">
        <f t="shared" si="2"/>
        <v>0</v>
      </c>
      <c r="K31" s="301">
        <f t="shared" si="2"/>
        <v>0</v>
      </c>
      <c r="L31" s="301">
        <f t="shared" si="2"/>
        <v>0</v>
      </c>
      <c r="M31" s="301">
        <f t="shared" si="2"/>
        <v>0</v>
      </c>
      <c r="N31" s="301">
        <f t="shared" si="2"/>
        <v>0</v>
      </c>
      <c r="O31" s="301">
        <f t="shared" si="2"/>
        <v>0</v>
      </c>
      <c r="P31" s="301">
        <f t="shared" si="2"/>
        <v>0</v>
      </c>
      <c r="Q31" s="301">
        <f t="shared" si="2"/>
        <v>0</v>
      </c>
      <c r="R31" s="301">
        <f t="shared" si="2"/>
        <v>0</v>
      </c>
      <c r="S31" s="301">
        <f t="shared" si="2"/>
        <v>0</v>
      </c>
      <c r="T31" s="301">
        <f t="shared" si="2"/>
        <v>0</v>
      </c>
      <c r="U31" s="301">
        <f t="shared" si="2"/>
        <v>0</v>
      </c>
      <c r="V31" s="301">
        <f t="shared" si="2"/>
        <v>0</v>
      </c>
      <c r="W31" s="301">
        <f t="shared" si="2"/>
        <v>0</v>
      </c>
      <c r="X31" s="301">
        <f t="shared" si="2"/>
        <v>0</v>
      </c>
      <c r="Y31" s="301">
        <f t="shared" si="2"/>
        <v>0</v>
      </c>
      <c r="Z31" s="301">
        <f t="shared" si="2"/>
        <v>0</v>
      </c>
      <c r="AA31" s="301">
        <f t="shared" si="2"/>
        <v>0</v>
      </c>
      <c r="AB31" s="301">
        <f t="shared" si="2"/>
        <v>0</v>
      </c>
      <c r="AC31" s="301">
        <f t="shared" si="2"/>
        <v>0</v>
      </c>
      <c r="AD31" s="301">
        <f t="shared" si="2"/>
        <v>0</v>
      </c>
      <c r="AE31" s="301">
        <f t="shared" si="2"/>
        <v>0</v>
      </c>
      <c r="AF31" s="301">
        <f t="shared" si="2"/>
        <v>0</v>
      </c>
      <c r="AG31" s="301">
        <f t="shared" si="2"/>
        <v>0</v>
      </c>
      <c r="AH31" s="301">
        <f t="shared" si="2"/>
        <v>0</v>
      </c>
      <c r="AI31" s="301">
        <f t="shared" si="2"/>
        <v>0</v>
      </c>
      <c r="AJ31" s="301">
        <f t="shared" si="2"/>
        <v>0</v>
      </c>
      <c r="AK31" s="298">
        <f t="shared" si="0"/>
        <v>0</v>
      </c>
      <c r="AL31" s="299">
        <f>IF($AK$3="４週",AK31/4,AK31/(DAY(EOMONTH($F$9,0))/7))</f>
        <v>0</v>
      </c>
      <c r="AM31" s="697"/>
      <c r="AN31" s="697"/>
    </row>
    <row r="32" spans="1:40" ht="18" customHeight="1">
      <c r="A32" s="696" t="s">
        <v>373</v>
      </c>
      <c r="B32" s="696"/>
      <c r="C32" s="696"/>
      <c r="D32" s="696"/>
      <c r="E32" s="698"/>
      <c r="F32" s="302"/>
      <c r="G32" s="302"/>
      <c r="H32" s="302"/>
      <c r="I32" s="302"/>
      <c r="J32" s="302"/>
      <c r="K32" s="302"/>
      <c r="L32" s="302"/>
      <c r="M32" s="302"/>
      <c r="N32" s="302"/>
      <c r="O32" s="302"/>
      <c r="P32" s="302"/>
      <c r="Q32" s="302"/>
      <c r="R32" s="302"/>
      <c r="S32" s="302"/>
      <c r="T32" s="302"/>
      <c r="U32" s="302"/>
      <c r="V32" s="302"/>
      <c r="W32" s="302"/>
      <c r="X32" s="302"/>
      <c r="Y32" s="302"/>
      <c r="Z32" s="302"/>
      <c r="AA32" s="302"/>
      <c r="AB32" s="302"/>
      <c r="AC32" s="302"/>
      <c r="AD32" s="302"/>
      <c r="AE32" s="302"/>
      <c r="AF32" s="302"/>
      <c r="AG32" s="302"/>
      <c r="AH32" s="302"/>
      <c r="AI32" s="302"/>
      <c r="AJ32" s="302"/>
      <c r="AK32" s="298">
        <f t="shared" si="0"/>
        <v>0</v>
      </c>
      <c r="AL32" s="243"/>
      <c r="AM32" s="697"/>
      <c r="AN32" s="697"/>
    </row>
    <row r="33" spans="1:43" ht="15" customHeight="1">
      <c r="A33" s="227"/>
      <c r="B33" s="227"/>
      <c r="C33" s="227"/>
      <c r="D33" s="227"/>
      <c r="E33" s="227"/>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227"/>
      <c r="AL33" s="227"/>
      <c r="AM33" s="161"/>
    </row>
    <row r="34" spans="1:43" ht="15" customHeight="1">
      <c r="A34" s="227"/>
      <c r="B34" s="227"/>
      <c r="C34" s="227"/>
      <c r="D34" s="227"/>
      <c r="E34" s="227"/>
      <c r="F34" s="162"/>
      <c r="G34" s="162"/>
      <c r="H34" s="162"/>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c r="AH34" s="162"/>
      <c r="AI34" s="162"/>
      <c r="AJ34" s="162"/>
      <c r="AK34" s="227"/>
      <c r="AL34" s="227"/>
      <c r="AM34" s="161"/>
    </row>
    <row r="35" spans="1:43" ht="21" customHeight="1">
      <c r="A35" s="218" t="s">
        <v>466</v>
      </c>
      <c r="B35" s="227"/>
      <c r="C35" s="227"/>
      <c r="D35" s="227"/>
      <c r="E35" s="227"/>
      <c r="F35" s="227"/>
      <c r="G35" s="162"/>
      <c r="H35" s="162"/>
      <c r="I35" s="162"/>
      <c r="J35" s="162"/>
      <c r="K35" s="162"/>
      <c r="L35" s="162"/>
      <c r="M35" s="162"/>
      <c r="N35" s="162"/>
      <c r="O35" s="162"/>
      <c r="AM35" s="227"/>
      <c r="AN35" s="161"/>
    </row>
    <row r="36" spans="1:43" ht="24.95" customHeight="1">
      <c r="A36" s="665"/>
      <c r="B36" s="665"/>
      <c r="C36" s="665"/>
      <c r="D36" s="303">
        <v>4</v>
      </c>
      <c r="E36" s="303">
        <v>5</v>
      </c>
      <c r="F36" s="693">
        <v>6</v>
      </c>
      <c r="G36" s="693"/>
      <c r="H36" s="693"/>
      <c r="I36" s="693">
        <v>7</v>
      </c>
      <c r="J36" s="693"/>
      <c r="K36" s="693"/>
      <c r="L36" s="693">
        <v>8</v>
      </c>
      <c r="M36" s="693"/>
      <c r="N36" s="693"/>
      <c r="O36" s="693">
        <v>9</v>
      </c>
      <c r="P36" s="693"/>
      <c r="Q36" s="693"/>
      <c r="R36" s="693">
        <v>10</v>
      </c>
      <c r="S36" s="693"/>
      <c r="T36" s="693"/>
      <c r="U36" s="693">
        <v>11</v>
      </c>
      <c r="V36" s="693"/>
      <c r="W36" s="693"/>
      <c r="X36" s="693">
        <v>12</v>
      </c>
      <c r="Y36" s="693"/>
      <c r="Z36" s="693"/>
      <c r="AA36" s="693">
        <v>1</v>
      </c>
      <c r="AB36" s="693"/>
      <c r="AC36" s="693"/>
      <c r="AD36" s="693">
        <v>2</v>
      </c>
      <c r="AE36" s="693"/>
      <c r="AF36" s="693"/>
      <c r="AG36" s="693">
        <v>3</v>
      </c>
      <c r="AH36" s="693"/>
      <c r="AI36" s="693"/>
      <c r="AJ36" s="665" t="s">
        <v>467</v>
      </c>
      <c r="AK36" s="665"/>
      <c r="AL36" s="289" t="s">
        <v>468</v>
      </c>
      <c r="AM36" s="257"/>
      <c r="AN36" s="257"/>
      <c r="AO36" s="257"/>
      <c r="AP36" s="257"/>
      <c r="AQ36" s="257"/>
    </row>
    <row r="37" spans="1:43" ht="18" customHeight="1">
      <c r="A37" s="681" t="s">
        <v>474</v>
      </c>
      <c r="B37" s="681"/>
      <c r="C37" s="681"/>
      <c r="D37" s="301">
        <f>SUM(D40:D43)</f>
        <v>0</v>
      </c>
      <c r="E37" s="301">
        <f>SUM(E40:E43)</f>
        <v>0</v>
      </c>
      <c r="F37" s="674">
        <f>SUM(F40:H43)</f>
        <v>0</v>
      </c>
      <c r="G37" s="674"/>
      <c r="H37" s="674"/>
      <c r="I37" s="674">
        <f>SUM(I40:K43)</f>
        <v>0</v>
      </c>
      <c r="J37" s="674"/>
      <c r="K37" s="674"/>
      <c r="L37" s="674">
        <f>SUM(L40:N43)</f>
        <v>0</v>
      </c>
      <c r="M37" s="674"/>
      <c r="N37" s="674"/>
      <c r="O37" s="674">
        <f>SUM(O40:Q43)</f>
        <v>0</v>
      </c>
      <c r="P37" s="674"/>
      <c r="Q37" s="674"/>
      <c r="R37" s="674">
        <f>SUM(R40:T43)</f>
        <v>0</v>
      </c>
      <c r="S37" s="674"/>
      <c r="T37" s="674"/>
      <c r="U37" s="674">
        <f>SUM(U40:W43)</f>
        <v>0</v>
      </c>
      <c r="V37" s="674"/>
      <c r="W37" s="674"/>
      <c r="X37" s="674">
        <f>SUM(X40:Z43)</f>
        <v>0</v>
      </c>
      <c r="Y37" s="674"/>
      <c r="Z37" s="674"/>
      <c r="AA37" s="674">
        <f>SUM(AA40:AC43)</f>
        <v>0</v>
      </c>
      <c r="AB37" s="674"/>
      <c r="AC37" s="674"/>
      <c r="AD37" s="674">
        <f>SUM(AD40:AF43)</f>
        <v>0</v>
      </c>
      <c r="AE37" s="674"/>
      <c r="AF37" s="674"/>
      <c r="AG37" s="674">
        <f>SUM(AG40:AI43)</f>
        <v>0</v>
      </c>
      <c r="AH37" s="674"/>
      <c r="AI37" s="674"/>
      <c r="AJ37" s="661">
        <f t="shared" ref="AJ37:AJ43" si="3">SUM(D37:AI37)</f>
        <v>0</v>
      </c>
      <c r="AK37" s="661"/>
      <c r="AL37" s="305" t="e">
        <f>ROUNDUP(AJ37/AJ44,1)</f>
        <v>#DIV/0!</v>
      </c>
      <c r="AM37" s="257"/>
      <c r="AN37" s="257"/>
      <c r="AO37" s="257"/>
      <c r="AP37" s="257"/>
      <c r="AQ37" s="257"/>
    </row>
    <row r="38" spans="1:43" ht="18" customHeight="1">
      <c r="A38" s="306" t="s">
        <v>517</v>
      </c>
      <c r="B38" s="307"/>
      <c r="C38" s="308"/>
      <c r="D38" s="297"/>
      <c r="E38" s="297"/>
      <c r="F38" s="676"/>
      <c r="G38" s="676"/>
      <c r="H38" s="676"/>
      <c r="I38" s="676"/>
      <c r="J38" s="676"/>
      <c r="K38" s="676"/>
      <c r="L38" s="676"/>
      <c r="M38" s="676"/>
      <c r="N38" s="676"/>
      <c r="O38" s="676"/>
      <c r="P38" s="676"/>
      <c r="Q38" s="676"/>
      <c r="R38" s="676"/>
      <c r="S38" s="676"/>
      <c r="T38" s="676"/>
      <c r="U38" s="676"/>
      <c r="V38" s="676"/>
      <c r="W38" s="676"/>
      <c r="X38" s="676"/>
      <c r="Y38" s="676"/>
      <c r="Z38" s="676"/>
      <c r="AA38" s="676"/>
      <c r="AB38" s="676"/>
      <c r="AC38" s="676"/>
      <c r="AD38" s="676"/>
      <c r="AE38" s="676"/>
      <c r="AF38" s="676"/>
      <c r="AG38" s="676"/>
      <c r="AH38" s="676"/>
      <c r="AI38" s="676"/>
      <c r="AJ38" s="661">
        <f t="shared" si="3"/>
        <v>0</v>
      </c>
      <c r="AK38" s="661"/>
      <c r="AL38" s="305" t="e">
        <f t="shared" ref="AL38:AL43" si="4">ROUNDUP(AJ38/$AJ$44,1)</f>
        <v>#DIV/0!</v>
      </c>
      <c r="AM38" s="257"/>
      <c r="AN38" s="257"/>
      <c r="AO38" s="257"/>
      <c r="AP38" s="257"/>
      <c r="AQ38" s="257"/>
    </row>
    <row r="39" spans="1:43" ht="18" customHeight="1">
      <c r="A39" s="306" t="s">
        <v>475</v>
      </c>
      <c r="B39" s="307"/>
      <c r="C39" s="308"/>
      <c r="D39" s="297"/>
      <c r="E39" s="297"/>
      <c r="F39" s="676"/>
      <c r="G39" s="676"/>
      <c r="H39" s="676"/>
      <c r="I39" s="676"/>
      <c r="J39" s="676"/>
      <c r="K39" s="676"/>
      <c r="L39" s="676"/>
      <c r="M39" s="676"/>
      <c r="N39" s="676"/>
      <c r="O39" s="676"/>
      <c r="P39" s="676"/>
      <c r="Q39" s="676"/>
      <c r="R39" s="676"/>
      <c r="S39" s="676"/>
      <c r="T39" s="676"/>
      <c r="U39" s="676"/>
      <c r="V39" s="676"/>
      <c r="W39" s="676"/>
      <c r="X39" s="676"/>
      <c r="Y39" s="676"/>
      <c r="Z39" s="676"/>
      <c r="AA39" s="676"/>
      <c r="AB39" s="676"/>
      <c r="AC39" s="676"/>
      <c r="AD39" s="676"/>
      <c r="AE39" s="676"/>
      <c r="AF39" s="676"/>
      <c r="AG39" s="676"/>
      <c r="AH39" s="676"/>
      <c r="AI39" s="676"/>
      <c r="AJ39" s="661">
        <f t="shared" si="3"/>
        <v>0</v>
      </c>
      <c r="AK39" s="661"/>
      <c r="AL39" s="305" t="e">
        <f t="shared" si="4"/>
        <v>#DIV/0!</v>
      </c>
      <c r="AM39" s="257"/>
      <c r="AN39" s="257"/>
      <c r="AO39" s="257"/>
      <c r="AP39" s="257"/>
      <c r="AQ39" s="257"/>
    </row>
    <row r="40" spans="1:43" ht="18" customHeight="1">
      <c r="A40" s="306" t="s">
        <v>476</v>
      </c>
      <c r="B40" s="307"/>
      <c r="C40" s="308"/>
      <c r="D40" s="297"/>
      <c r="E40" s="297"/>
      <c r="F40" s="676"/>
      <c r="G40" s="676"/>
      <c r="H40" s="676"/>
      <c r="I40" s="676"/>
      <c r="J40" s="676"/>
      <c r="K40" s="676"/>
      <c r="L40" s="676"/>
      <c r="M40" s="676"/>
      <c r="N40" s="676"/>
      <c r="O40" s="676"/>
      <c r="P40" s="676"/>
      <c r="Q40" s="676"/>
      <c r="R40" s="676"/>
      <c r="S40" s="676"/>
      <c r="T40" s="676"/>
      <c r="U40" s="676"/>
      <c r="V40" s="676"/>
      <c r="W40" s="676"/>
      <c r="X40" s="676"/>
      <c r="Y40" s="676"/>
      <c r="Z40" s="676"/>
      <c r="AA40" s="676"/>
      <c r="AB40" s="676"/>
      <c r="AC40" s="676"/>
      <c r="AD40" s="676"/>
      <c r="AE40" s="676"/>
      <c r="AF40" s="676"/>
      <c r="AG40" s="676"/>
      <c r="AH40" s="676"/>
      <c r="AI40" s="676"/>
      <c r="AJ40" s="661">
        <f t="shared" si="3"/>
        <v>0</v>
      </c>
      <c r="AK40" s="661"/>
      <c r="AL40" s="305" t="e">
        <f t="shared" si="4"/>
        <v>#DIV/0!</v>
      </c>
      <c r="AM40" s="257"/>
      <c r="AN40" s="257"/>
      <c r="AO40" s="257"/>
      <c r="AP40" s="257"/>
      <c r="AQ40" s="257"/>
    </row>
    <row r="41" spans="1:43" ht="18" customHeight="1">
      <c r="A41" s="306" t="s">
        <v>477</v>
      </c>
      <c r="B41" s="307"/>
      <c r="C41" s="308"/>
      <c r="D41" s="297"/>
      <c r="E41" s="297"/>
      <c r="F41" s="676"/>
      <c r="G41" s="676"/>
      <c r="H41" s="676"/>
      <c r="I41" s="676"/>
      <c r="J41" s="676"/>
      <c r="K41" s="676"/>
      <c r="L41" s="676"/>
      <c r="M41" s="676"/>
      <c r="N41" s="676"/>
      <c r="O41" s="676"/>
      <c r="P41" s="676"/>
      <c r="Q41" s="676"/>
      <c r="R41" s="676"/>
      <c r="S41" s="676"/>
      <c r="T41" s="676"/>
      <c r="U41" s="676"/>
      <c r="V41" s="676"/>
      <c r="W41" s="676"/>
      <c r="X41" s="676"/>
      <c r="Y41" s="676"/>
      <c r="Z41" s="676"/>
      <c r="AA41" s="676"/>
      <c r="AB41" s="676"/>
      <c r="AC41" s="676"/>
      <c r="AD41" s="676"/>
      <c r="AE41" s="676"/>
      <c r="AF41" s="676"/>
      <c r="AG41" s="676"/>
      <c r="AH41" s="676"/>
      <c r="AI41" s="676"/>
      <c r="AJ41" s="661">
        <f t="shared" si="3"/>
        <v>0</v>
      </c>
      <c r="AK41" s="661"/>
      <c r="AL41" s="305" t="e">
        <f t="shared" si="4"/>
        <v>#DIV/0!</v>
      </c>
      <c r="AM41" s="257"/>
      <c r="AN41" s="257"/>
      <c r="AO41" s="257"/>
      <c r="AP41" s="257"/>
      <c r="AQ41" s="257"/>
    </row>
    <row r="42" spans="1:43" ht="18" customHeight="1">
      <c r="A42" s="306" t="s">
        <v>478</v>
      </c>
      <c r="B42" s="307"/>
      <c r="C42" s="308"/>
      <c r="D42" s="297"/>
      <c r="E42" s="297"/>
      <c r="F42" s="676"/>
      <c r="G42" s="676"/>
      <c r="H42" s="676"/>
      <c r="I42" s="676"/>
      <c r="J42" s="676"/>
      <c r="K42" s="676"/>
      <c r="L42" s="676"/>
      <c r="M42" s="676"/>
      <c r="N42" s="676"/>
      <c r="O42" s="676"/>
      <c r="P42" s="676"/>
      <c r="Q42" s="676"/>
      <c r="R42" s="676"/>
      <c r="S42" s="676"/>
      <c r="T42" s="676"/>
      <c r="U42" s="676"/>
      <c r="V42" s="676"/>
      <c r="W42" s="676"/>
      <c r="X42" s="676"/>
      <c r="Y42" s="676"/>
      <c r="Z42" s="676"/>
      <c r="AA42" s="676"/>
      <c r="AB42" s="676"/>
      <c r="AC42" s="676"/>
      <c r="AD42" s="676"/>
      <c r="AE42" s="676"/>
      <c r="AF42" s="676"/>
      <c r="AG42" s="676"/>
      <c r="AH42" s="676"/>
      <c r="AI42" s="676"/>
      <c r="AJ42" s="661">
        <f t="shared" si="3"/>
        <v>0</v>
      </c>
      <c r="AK42" s="661"/>
      <c r="AL42" s="305" t="e">
        <f t="shared" si="4"/>
        <v>#DIV/0!</v>
      </c>
      <c r="AM42" s="257"/>
      <c r="AN42" s="257"/>
      <c r="AO42" s="257"/>
      <c r="AP42" s="257"/>
      <c r="AQ42" s="257"/>
    </row>
    <row r="43" spans="1:43" ht="18" customHeight="1">
      <c r="A43" s="687" t="s">
        <v>479</v>
      </c>
      <c r="B43" s="685"/>
      <c r="C43" s="686"/>
      <c r="D43" s="297"/>
      <c r="E43" s="297"/>
      <c r="F43" s="676"/>
      <c r="G43" s="676"/>
      <c r="H43" s="676"/>
      <c r="I43" s="676"/>
      <c r="J43" s="676"/>
      <c r="K43" s="676"/>
      <c r="L43" s="676"/>
      <c r="M43" s="676"/>
      <c r="N43" s="676"/>
      <c r="O43" s="676"/>
      <c r="P43" s="676"/>
      <c r="Q43" s="676"/>
      <c r="R43" s="676"/>
      <c r="S43" s="676"/>
      <c r="T43" s="676"/>
      <c r="U43" s="676"/>
      <c r="V43" s="676"/>
      <c r="W43" s="676"/>
      <c r="X43" s="676"/>
      <c r="Y43" s="676"/>
      <c r="Z43" s="676"/>
      <c r="AA43" s="676"/>
      <c r="AB43" s="676"/>
      <c r="AC43" s="676"/>
      <c r="AD43" s="676"/>
      <c r="AE43" s="676"/>
      <c r="AF43" s="676"/>
      <c r="AG43" s="676"/>
      <c r="AH43" s="676"/>
      <c r="AI43" s="676"/>
      <c r="AJ43" s="661">
        <f t="shared" si="3"/>
        <v>0</v>
      </c>
      <c r="AK43" s="661"/>
      <c r="AL43" s="305" t="e">
        <f t="shared" si="4"/>
        <v>#DIV/0!</v>
      </c>
      <c r="AM43" s="257"/>
      <c r="AN43" s="257"/>
      <c r="AO43" s="257"/>
      <c r="AP43" s="257"/>
      <c r="AQ43" s="257"/>
    </row>
    <row r="44" spans="1:43" ht="18" customHeight="1">
      <c r="A44" s="681" t="s">
        <v>470</v>
      </c>
      <c r="B44" s="681"/>
      <c r="C44" s="681"/>
      <c r="D44" s="297"/>
      <c r="E44" s="297"/>
      <c r="F44" s="676"/>
      <c r="G44" s="676"/>
      <c r="H44" s="676"/>
      <c r="I44" s="676"/>
      <c r="J44" s="676"/>
      <c r="K44" s="676"/>
      <c r="L44" s="676"/>
      <c r="M44" s="676"/>
      <c r="N44" s="676"/>
      <c r="O44" s="676"/>
      <c r="P44" s="676"/>
      <c r="Q44" s="676"/>
      <c r="R44" s="676"/>
      <c r="S44" s="676"/>
      <c r="T44" s="676"/>
      <c r="U44" s="676"/>
      <c r="V44" s="676"/>
      <c r="W44" s="676"/>
      <c r="X44" s="676"/>
      <c r="Y44" s="676"/>
      <c r="Z44" s="676"/>
      <c r="AA44" s="676"/>
      <c r="AB44" s="676"/>
      <c r="AC44" s="676"/>
      <c r="AD44" s="676"/>
      <c r="AE44" s="676"/>
      <c r="AF44" s="676"/>
      <c r="AG44" s="676"/>
      <c r="AH44" s="676"/>
      <c r="AI44" s="676"/>
      <c r="AJ44" s="661">
        <f>+SUM(D44:AI44)</f>
        <v>0</v>
      </c>
      <c r="AK44" s="661"/>
      <c r="AL44" s="282"/>
      <c r="AM44" s="257"/>
      <c r="AN44" s="257"/>
      <c r="AO44" s="257"/>
      <c r="AP44" s="257"/>
      <c r="AQ44" s="257"/>
    </row>
    <row r="45" spans="1:43" ht="5.0999999999999996" customHeight="1">
      <c r="A45" s="250"/>
      <c r="B45" s="250"/>
      <c r="C45" s="250"/>
      <c r="D45" s="257"/>
      <c r="E45" s="257"/>
      <c r="F45" s="257"/>
      <c r="G45" s="257"/>
      <c r="H45" s="257"/>
      <c r="I45" s="162"/>
      <c r="J45" s="162"/>
      <c r="K45" s="162"/>
      <c r="L45" s="162"/>
      <c r="M45" s="162"/>
      <c r="N45" s="162"/>
      <c r="O45" s="162"/>
      <c r="P45" s="162"/>
      <c r="Q45" s="162"/>
      <c r="R45" s="162"/>
      <c r="S45" s="162"/>
      <c r="T45" s="162"/>
      <c r="U45" s="162"/>
      <c r="V45" s="162"/>
      <c r="W45" s="162"/>
      <c r="X45" s="162"/>
      <c r="Y45" s="162"/>
      <c r="Z45" s="162"/>
      <c r="AA45" s="162"/>
      <c r="AB45" s="162"/>
      <c r="AC45" s="162"/>
      <c r="AD45" s="162"/>
      <c r="AE45" s="162"/>
      <c r="AF45" s="162"/>
      <c r="AG45" s="162"/>
      <c r="AH45" s="162"/>
      <c r="AI45" s="162"/>
      <c r="AJ45" s="258"/>
      <c r="AK45" s="162"/>
      <c r="AL45" s="227"/>
      <c r="AM45" s="227"/>
      <c r="AN45" s="161"/>
    </row>
    <row r="46" spans="1:43" ht="18" customHeight="1">
      <c r="A46" s="218" t="s">
        <v>421</v>
      </c>
      <c r="B46" s="162"/>
      <c r="D46" s="162"/>
      <c r="E46" s="162"/>
      <c r="F46" s="162"/>
      <c r="G46" s="162"/>
      <c r="H46" s="162"/>
      <c r="I46" s="162"/>
      <c r="J46" s="162"/>
      <c r="K46" s="162"/>
      <c r="L46" s="162"/>
      <c r="M46" s="162"/>
      <c r="N46" s="162"/>
      <c r="O46" s="162"/>
      <c r="P46" s="162"/>
      <c r="Q46" s="162"/>
      <c r="R46" s="162"/>
      <c r="S46" s="162"/>
      <c r="T46" s="162"/>
      <c r="U46" s="162"/>
      <c r="V46" s="162"/>
      <c r="W46" s="227"/>
      <c r="X46" s="162"/>
      <c r="Y46" s="162"/>
      <c r="Z46" s="162"/>
      <c r="AA46" s="162"/>
      <c r="AB46" s="162"/>
      <c r="AC46" s="162"/>
      <c r="AD46" s="162"/>
      <c r="AE46" s="162"/>
      <c r="AF46" s="162"/>
      <c r="AG46" s="162"/>
      <c r="AH46" s="162"/>
      <c r="AI46" s="162"/>
      <c r="AJ46" s="258"/>
      <c r="AK46" s="162"/>
      <c r="AL46" s="227"/>
      <c r="AM46" s="227"/>
      <c r="AN46" s="161"/>
    </row>
    <row r="47" spans="1:43" ht="45" customHeight="1">
      <c r="A47" s="665" t="s">
        <v>425</v>
      </c>
      <c r="B47" s="665"/>
      <c r="C47" s="665" t="s">
        <v>463</v>
      </c>
      <c r="D47" s="665"/>
      <c r="E47" s="673" t="s">
        <v>515</v>
      </c>
      <c r="F47" s="673"/>
      <c r="G47" s="673"/>
      <c r="H47" s="673"/>
      <c r="I47" s="257"/>
      <c r="J47" s="257"/>
      <c r="K47" s="257"/>
      <c r="L47" s="257"/>
      <c r="M47" s="257"/>
      <c r="N47" s="257"/>
      <c r="O47" s="257"/>
      <c r="P47" s="257"/>
      <c r="Q47" s="257"/>
      <c r="R47" s="257"/>
      <c r="S47" s="257"/>
      <c r="T47" s="257"/>
      <c r="U47" s="257"/>
      <c r="W47" s="227"/>
      <c r="X47" s="162"/>
      <c r="Y47" s="162"/>
      <c r="Z47" s="162"/>
      <c r="AA47" s="162"/>
      <c r="AB47" s="162"/>
      <c r="AC47" s="162"/>
      <c r="AD47" s="162"/>
      <c r="AE47" s="162"/>
      <c r="AF47" s="162"/>
      <c r="AG47" s="162"/>
      <c r="AH47" s="162"/>
      <c r="AI47" s="162"/>
      <c r="AJ47" s="258"/>
      <c r="AK47" s="162"/>
      <c r="AL47" s="227"/>
      <c r="AM47" s="227"/>
      <c r="AN47" s="161"/>
    </row>
    <row r="48" spans="1:43" ht="18" customHeight="1">
      <c r="A48" s="673" t="s">
        <v>427</v>
      </c>
      <c r="B48" s="673"/>
      <c r="C48" s="674" t="e">
        <f>ROUNDDOWN(IF(AL37&lt;=30,1,1+ROUNDUP((AL37-30)/30,0)),1)</f>
        <v>#DIV/0!</v>
      </c>
      <c r="D48" s="674"/>
      <c r="E48" s="674" t="e">
        <f>ROUNDDOWN(AL37/6,1)</f>
        <v>#DIV/0!</v>
      </c>
      <c r="F48" s="674"/>
      <c r="G48" s="674"/>
      <c r="H48" s="674"/>
      <c r="I48" s="257"/>
      <c r="J48" s="257"/>
      <c r="K48" s="257"/>
      <c r="L48" s="257"/>
      <c r="M48" s="257"/>
      <c r="N48" s="257"/>
      <c r="O48" s="257"/>
      <c r="P48" s="257"/>
      <c r="Q48" s="257"/>
      <c r="R48" s="257"/>
      <c r="S48" s="257"/>
      <c r="T48" s="257"/>
      <c r="U48" s="257"/>
      <c r="W48" s="227"/>
      <c r="X48" s="162"/>
      <c r="Y48" s="162"/>
      <c r="Z48" s="162"/>
      <c r="AA48" s="162"/>
      <c r="AB48" s="162"/>
      <c r="AC48" s="162"/>
      <c r="AD48" s="162"/>
      <c r="AE48" s="162"/>
      <c r="AF48" s="162"/>
      <c r="AG48" s="162"/>
      <c r="AH48" s="162"/>
      <c r="AI48" s="162"/>
      <c r="AJ48" s="258"/>
      <c r="AK48" s="162"/>
      <c r="AL48" s="227"/>
      <c r="AM48" s="227"/>
      <c r="AN48" s="161"/>
    </row>
    <row r="49" spans="1:40" ht="5.0999999999999996" customHeight="1">
      <c r="A49" s="250"/>
      <c r="B49" s="250"/>
      <c r="C49" s="250"/>
      <c r="D49" s="250"/>
      <c r="E49" s="250"/>
      <c r="F49" s="250"/>
      <c r="G49" s="250"/>
      <c r="H49" s="250"/>
      <c r="I49" s="250"/>
      <c r="J49" s="162"/>
      <c r="K49" s="162"/>
      <c r="L49" s="162"/>
      <c r="M49" s="258"/>
      <c r="N49" s="162"/>
      <c r="O49" s="162"/>
      <c r="P49" s="162"/>
      <c r="Q49" s="257"/>
      <c r="W49" s="227"/>
      <c r="X49" s="162"/>
      <c r="Y49" s="162"/>
      <c r="Z49" s="162"/>
      <c r="AA49" s="162"/>
      <c r="AB49" s="162"/>
      <c r="AC49" s="162"/>
      <c r="AD49" s="162"/>
      <c r="AE49" s="162"/>
      <c r="AF49" s="162"/>
      <c r="AG49" s="162"/>
      <c r="AH49" s="162"/>
      <c r="AI49" s="162"/>
      <c r="AJ49" s="258"/>
      <c r="AK49" s="162"/>
      <c r="AL49" s="227"/>
      <c r="AM49" s="227"/>
      <c r="AN49" s="161"/>
    </row>
    <row r="50" spans="1:40" ht="21" customHeight="1">
      <c r="A50" s="218" t="s">
        <v>443</v>
      </c>
      <c r="B50" s="221"/>
      <c r="C50" s="222"/>
      <c r="D50" s="222"/>
      <c r="E50" s="222"/>
      <c r="F50" s="222"/>
      <c r="G50" s="161"/>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222"/>
      <c r="AM50" s="222"/>
      <c r="AN50" s="161"/>
    </row>
    <row r="51" spans="1:40" ht="24.95" customHeight="1">
      <c r="A51" s="161"/>
      <c r="B51" s="227"/>
      <c r="C51" s="662" t="s">
        <v>554</v>
      </c>
      <c r="D51" s="663"/>
      <c r="E51" s="671" t="s">
        <v>555</v>
      </c>
      <c r="F51" s="671"/>
      <c r="G51" s="671"/>
      <c r="H51" s="671"/>
      <c r="I51" s="662" t="s">
        <v>556</v>
      </c>
      <c r="J51" s="663"/>
      <c r="K51" s="663"/>
      <c r="L51" s="663"/>
      <c r="M51" s="663"/>
      <c r="N51" s="664"/>
      <c r="O51" s="662" t="s">
        <v>557</v>
      </c>
      <c r="P51" s="663"/>
      <c r="Q51" s="663"/>
      <c r="R51" s="663"/>
      <c r="S51" s="663"/>
      <c r="T51" s="664"/>
      <c r="U51" s="662" t="s">
        <v>557</v>
      </c>
      <c r="V51" s="663"/>
      <c r="W51" s="663"/>
      <c r="X51" s="663"/>
      <c r="Y51" s="663"/>
      <c r="Z51" s="664"/>
      <c r="AA51" s="662" t="s">
        <v>557</v>
      </c>
      <c r="AB51" s="663"/>
      <c r="AC51" s="663"/>
      <c r="AD51" s="663"/>
      <c r="AE51" s="663"/>
      <c r="AF51" s="664"/>
      <c r="AG51" s="671" t="s">
        <v>557</v>
      </c>
      <c r="AH51" s="671"/>
      <c r="AI51" s="671"/>
      <c r="AJ51" s="671"/>
      <c r="AK51" s="671"/>
      <c r="AL51" s="671" t="s">
        <v>557</v>
      </c>
      <c r="AM51" s="671"/>
      <c r="AN51" s="161"/>
    </row>
    <row r="52" spans="1:40" ht="18" customHeight="1">
      <c r="A52" s="161"/>
      <c r="B52" s="227"/>
      <c r="C52" s="311" t="s">
        <v>445</v>
      </c>
      <c r="D52" s="311" t="s">
        <v>447</v>
      </c>
      <c r="E52" s="312" t="s">
        <v>445</v>
      </c>
      <c r="F52" s="672" t="s">
        <v>447</v>
      </c>
      <c r="G52" s="672"/>
      <c r="H52" s="672"/>
      <c r="I52" s="668" t="s">
        <v>445</v>
      </c>
      <c r="J52" s="669"/>
      <c r="K52" s="670"/>
      <c r="L52" s="668" t="s">
        <v>447</v>
      </c>
      <c r="M52" s="669"/>
      <c r="N52" s="670"/>
      <c r="O52" s="668" t="s">
        <v>445</v>
      </c>
      <c r="P52" s="669"/>
      <c r="Q52" s="670"/>
      <c r="R52" s="668" t="s">
        <v>447</v>
      </c>
      <c r="S52" s="669"/>
      <c r="T52" s="670"/>
      <c r="U52" s="668" t="s">
        <v>445</v>
      </c>
      <c r="V52" s="669"/>
      <c r="W52" s="670"/>
      <c r="X52" s="668" t="s">
        <v>447</v>
      </c>
      <c r="Y52" s="669"/>
      <c r="Z52" s="670"/>
      <c r="AA52" s="668" t="s">
        <v>445</v>
      </c>
      <c r="AB52" s="669"/>
      <c r="AC52" s="670"/>
      <c r="AD52" s="668" t="s">
        <v>447</v>
      </c>
      <c r="AE52" s="669"/>
      <c r="AF52" s="670"/>
      <c r="AG52" s="668" t="s">
        <v>445</v>
      </c>
      <c r="AH52" s="669"/>
      <c r="AI52" s="670"/>
      <c r="AJ52" s="668" t="s">
        <v>447</v>
      </c>
      <c r="AK52" s="670"/>
      <c r="AL52" s="312" t="s">
        <v>444</v>
      </c>
      <c r="AM52" s="312" t="s">
        <v>446</v>
      </c>
      <c r="AN52" s="161"/>
    </row>
    <row r="53" spans="1:40" ht="18" customHeight="1">
      <c r="A53" s="161"/>
      <c r="B53" s="288" t="s">
        <v>448</v>
      </c>
      <c r="C53" s="312">
        <f>COUNTIFS($B$11:$B$30,C$51,$C$11:$C$30,"A",$E$11:$E$30,"*")</f>
        <v>1</v>
      </c>
      <c r="D53" s="312">
        <f>COUNTIFS($B$11:$B$30,C$51,$C$11:$C$30,"B",$E$11:$E$30,"*")</f>
        <v>0</v>
      </c>
      <c r="E53" s="312">
        <f>COUNTIFS($B$11:$B$30,E$51,$C$11:$C$30,"A",$E$11:$E$30,"*")</f>
        <v>0</v>
      </c>
      <c r="F53" s="668">
        <f>COUNTIFS($B$11:$B$30,E$51,$C$11:$C$30,"B",$E$11:$E$30,"*")</f>
        <v>1</v>
      </c>
      <c r="G53" s="669"/>
      <c r="H53" s="670"/>
      <c r="I53" s="668">
        <f>COUNTIFS($B$11:$B$30,I$51,$C$11:$C$30,"A",$E$11:$E$30,"*")</f>
        <v>0</v>
      </c>
      <c r="J53" s="669"/>
      <c r="K53" s="670"/>
      <c r="L53" s="668">
        <f>COUNTIFS($B$11:$B$30,I$51,$C$11:$C$30,"B",$E$11:$E$30,"*")</f>
        <v>0</v>
      </c>
      <c r="M53" s="669"/>
      <c r="N53" s="670"/>
      <c r="O53" s="668">
        <f>COUNTIFS($B$11:$B$30,O$51,$C$11:$C$30,"A",$E$11:$E$30,"*")</f>
        <v>0</v>
      </c>
      <c r="P53" s="669"/>
      <c r="Q53" s="670"/>
      <c r="R53" s="668">
        <f>COUNTIFS($B$11:$B$30,O$51,$C$11:$C$30,"B",$E$11:$E$30,"*")</f>
        <v>0</v>
      </c>
      <c r="S53" s="669"/>
      <c r="T53" s="670"/>
      <c r="U53" s="668">
        <f>COUNTIFS($B$11:$B$30,U$51,$C$11:$C$30,"A",$E$11:$E$30,"*")</f>
        <v>0</v>
      </c>
      <c r="V53" s="669"/>
      <c r="W53" s="670"/>
      <c r="X53" s="668">
        <f>COUNTIFS($B$11:$B$30,U$51,$C$11:$C$30,"B",$E$11:$E$30,"*")</f>
        <v>0</v>
      </c>
      <c r="Y53" s="669"/>
      <c r="Z53" s="670"/>
      <c r="AA53" s="668">
        <f>COUNTIFS($B$11:$B$30,AA$51,$C$11:$C$30,"A",$E$11:$E$30,"*")</f>
        <v>0</v>
      </c>
      <c r="AB53" s="669"/>
      <c r="AC53" s="670"/>
      <c r="AD53" s="668">
        <f>COUNTIFS($B$11:$B$30,AA$51,$C$11:$C$30,"B",$E$11:$E$30,"*")</f>
        <v>0</v>
      </c>
      <c r="AE53" s="669"/>
      <c r="AF53" s="670"/>
      <c r="AG53" s="668">
        <f>COUNTIFS($B$11:$B$30,AG$51,$C$11:$C$30,"A",$E$11:$E$30,"*")</f>
        <v>0</v>
      </c>
      <c r="AH53" s="669"/>
      <c r="AI53" s="670"/>
      <c r="AJ53" s="668">
        <f>COUNTIFS($B$11:$B$30,AG$51,$C$11:$C$30,"B",$E$11:$E$30,"*")</f>
        <v>0</v>
      </c>
      <c r="AK53" s="670"/>
      <c r="AL53" s="312">
        <f>COUNTIFS($B$11:$B$30,AL$51,$C$11:$C$30,"A",$E$11:$E$30,"*")</f>
        <v>0</v>
      </c>
      <c r="AM53" s="312">
        <f>COUNTIFS($B$11:$B$30,AL$51,$C$11:$C$30,"B",$E$11:$E$30,"*")</f>
        <v>0</v>
      </c>
      <c r="AN53" s="161"/>
    </row>
    <row r="54" spans="1:40" ht="18" customHeight="1">
      <c r="A54" s="161"/>
      <c r="B54" s="289" t="s">
        <v>449</v>
      </c>
      <c r="C54" s="313"/>
      <c r="D54" s="313"/>
      <c r="E54" s="312">
        <f>COUNTIFS($B$11:$B$30,E$51,$C$11:$C$30,"C",$E$11:$E$30,"*")</f>
        <v>0</v>
      </c>
      <c r="F54" s="668">
        <f>COUNTIFS($B$11:$B$30,E$51,$C$11:$C$30,"D",$E$11:$E$30,"*")</f>
        <v>0</v>
      </c>
      <c r="G54" s="669"/>
      <c r="H54" s="670"/>
      <c r="I54" s="668">
        <f>COUNTIFS($B$11:$B$30,I$51,$C$11:$C$30,"C",$E$11:$E$30,"*")</f>
        <v>1</v>
      </c>
      <c r="J54" s="669"/>
      <c r="K54" s="670"/>
      <c r="L54" s="668">
        <f>COUNTIFS($B$11:$B$30,I$51,$C$11:$C$30,"D",$E$11:$E$30,"*")</f>
        <v>1</v>
      </c>
      <c r="M54" s="669"/>
      <c r="N54" s="670"/>
      <c r="O54" s="668">
        <f>COUNTIFS($B$11:$B$30,O$51,$C$11:$C$30,"C",$E$11:$E$30,"*")</f>
        <v>0</v>
      </c>
      <c r="P54" s="669"/>
      <c r="Q54" s="670"/>
      <c r="R54" s="668">
        <f>COUNTIFS($B$11:$B$30,O$51,$C$11:$C$30,"D",$E$11:$E$30,"*")</f>
        <v>0</v>
      </c>
      <c r="S54" s="669"/>
      <c r="T54" s="670"/>
      <c r="U54" s="668">
        <f>COUNTIFS($B$11:$B$30,U$51,$C$11:$C$30,"C",$E$11:$E$30,"*")</f>
        <v>0</v>
      </c>
      <c r="V54" s="669"/>
      <c r="W54" s="670"/>
      <c r="X54" s="668">
        <f>COUNTIFS($B$11:$B$30,U$51,$C$11:$C$30,"D",$E$11:$E$30,"*")</f>
        <v>0</v>
      </c>
      <c r="Y54" s="669"/>
      <c r="Z54" s="670"/>
      <c r="AA54" s="668">
        <f>COUNTIFS($B$11:$B$30,AA$51,$C$11:$C$30,"C",$E$11:$E$30,"*")</f>
        <v>0</v>
      </c>
      <c r="AB54" s="669"/>
      <c r="AC54" s="670"/>
      <c r="AD54" s="668">
        <f>COUNTIFS($B$11:$B$30,AA$51,$C$11:$C$30,"D",$E$11:$E$30,"*")</f>
        <v>0</v>
      </c>
      <c r="AE54" s="669"/>
      <c r="AF54" s="670"/>
      <c r="AG54" s="668">
        <f>COUNTIFS($B$11:$B$30,AG$51,$C$11:$C$30,"C",$E$11:$E$30,"*")</f>
        <v>0</v>
      </c>
      <c r="AH54" s="669"/>
      <c r="AI54" s="670"/>
      <c r="AJ54" s="668">
        <f>COUNTIFS($B$11:$B$30,AG$51,$C$11:$C$30,"D",$E$11:$E$30,"*")</f>
        <v>0</v>
      </c>
      <c r="AK54" s="670"/>
      <c r="AL54" s="312">
        <f>COUNTIFS($B$11:$B$30,AL$51,$C$11:$C$30,"C",$E$11:$E$30,"*")</f>
        <v>0</v>
      </c>
      <c r="AM54" s="312">
        <f>COUNTIFS($B$11:$B$30,AL$51,$C$11:$C$30,"D",$E$11:$E$30,"*")</f>
        <v>0</v>
      </c>
      <c r="AN54" s="161"/>
    </row>
    <row r="55" spans="1:40" ht="24.95" customHeight="1">
      <c r="A55" s="161"/>
      <c r="B55" s="289" t="s">
        <v>450</v>
      </c>
      <c r="C55" s="666"/>
      <c r="D55" s="667"/>
      <c r="E55" s="662" t="str">
        <f>IF($AK$3="４週",SUMIFS($AK$11:$AK$30,$B$11:$B$30,E51)/4/$AH$5,IF($AK$3="歴月",SUMIFS($AK$11:$AK$30,$B$11:$B$30,E51)/$AL$5,"記載する期間を選択してください"))</f>
        <v>記載する期間を選択してください</v>
      </c>
      <c r="F55" s="663"/>
      <c r="G55" s="663"/>
      <c r="H55" s="664"/>
      <c r="I55" s="662" t="str">
        <f>IF($AK$3="４週",SUMIFS($AK$11:$AK$30,$B$11:$B$30,I51)/4/$AH$5,IF($AK$3="歴月",SUMIFS($AK$11:$AK$30,$B$11:$B$30,I51)/$AL$5,"記載する期間を選択してください"))</f>
        <v>記載する期間を選択してください</v>
      </c>
      <c r="J55" s="663"/>
      <c r="K55" s="663"/>
      <c r="L55" s="663"/>
      <c r="M55" s="663"/>
      <c r="N55" s="664"/>
      <c r="O55" s="662" t="str">
        <f>IF($AK$3="４週",SUMIFS($AK$11:$AK$30,$B$11:$B$30,O51)/4/$AH$5,IF($AK$3="歴月",SUMIFS($AK$11:$AK$30,$B$11:$B$30,O51)/$AL$5,"記載する期間を選択してください"))</f>
        <v>記載する期間を選択してください</v>
      </c>
      <c r="P55" s="663"/>
      <c r="Q55" s="663"/>
      <c r="R55" s="663"/>
      <c r="S55" s="663"/>
      <c r="T55" s="664"/>
      <c r="U55" s="662" t="str">
        <f>IF($AK$3="４週",SUMIFS($AK$11:$AK$30,$B$11:$B$30,U51)/4/$AH$5,IF($AK$3="歴月",SUMIFS($AK$11:$AK$30,$B$11:$B$30,U51)/$AL$5,"記載する期間を選択してください"))</f>
        <v>記載する期間を選択してください</v>
      </c>
      <c r="V55" s="663"/>
      <c r="W55" s="663"/>
      <c r="X55" s="663"/>
      <c r="Y55" s="663"/>
      <c r="Z55" s="664"/>
      <c r="AA55" s="662" t="str">
        <f>IF($AK$3="４週",SUMIFS($AK$11:$AK$30,$B$11:$B$30,AA51)/4/$AH$5,IF($AK$3="歴月",SUMIFS($AK$11:$AK$30,$B$11:$B$30,AA51)/$AL$5,"記載する期間を選択してください"))</f>
        <v>記載する期間を選択してください</v>
      </c>
      <c r="AB55" s="663"/>
      <c r="AC55" s="663"/>
      <c r="AD55" s="663"/>
      <c r="AE55" s="663"/>
      <c r="AF55" s="664"/>
      <c r="AG55" s="662" t="str">
        <f>IF($AK$3="４週",SUMIFS($AK$11:$AK$30,$B$11:$B$30,AG51)/4/$AH$5,IF($AK$3="歴月",SUMIFS($AK$11:$AK$30,$B$11:$B$30,AG51)/$AL$5,"記載する期間を選択してください"))</f>
        <v>記載する期間を選択してください</v>
      </c>
      <c r="AH55" s="663"/>
      <c r="AI55" s="663"/>
      <c r="AJ55" s="663"/>
      <c r="AK55" s="664"/>
      <c r="AL55" s="662" t="str">
        <f>IF($AK$3="４週",SUMIFS($AK$11:$AK$30,$B$11:$B$30,AL51)/4/$AH$5,IF($AK$3="歴月",SUMIFS($AK$11:$AK$30,$B$11:$B$30,AL51)/$AL$5,"記載する期間を選択してください"))</f>
        <v>記載する期間を選択してください</v>
      </c>
      <c r="AM55" s="664"/>
      <c r="AN55" s="161"/>
    </row>
    <row r="56" spans="1:40" ht="5.0999999999999996" customHeight="1">
      <c r="A56" s="161"/>
      <c r="B56" s="221"/>
      <c r="C56" s="247">
        <v>2</v>
      </c>
      <c r="D56" s="247"/>
      <c r="E56" s="247">
        <v>3</v>
      </c>
      <c r="F56" s="247"/>
      <c r="G56" s="247"/>
      <c r="H56" s="247"/>
      <c r="I56" s="247">
        <v>4</v>
      </c>
      <c r="J56" s="247"/>
      <c r="K56" s="247"/>
      <c r="L56" s="247"/>
      <c r="M56" s="247"/>
      <c r="N56" s="247"/>
      <c r="O56" s="247">
        <v>5</v>
      </c>
      <c r="P56" s="247"/>
      <c r="Q56" s="247"/>
      <c r="R56" s="247"/>
      <c r="S56" s="247"/>
      <c r="T56" s="247"/>
      <c r="U56" s="247">
        <v>6</v>
      </c>
      <c r="V56" s="247"/>
      <c r="W56" s="247"/>
      <c r="X56" s="247"/>
      <c r="Y56" s="247"/>
      <c r="Z56" s="247"/>
      <c r="AA56" s="247">
        <v>7</v>
      </c>
      <c r="AB56" s="247"/>
      <c r="AC56" s="247"/>
      <c r="AD56" s="247"/>
      <c r="AE56" s="247"/>
      <c r="AF56" s="247"/>
      <c r="AG56" s="247">
        <v>8</v>
      </c>
      <c r="AH56" s="247"/>
      <c r="AI56" s="247"/>
      <c r="AJ56" s="247"/>
      <c r="AK56" s="247"/>
      <c r="AL56" s="247">
        <v>9</v>
      </c>
      <c r="AM56" s="276"/>
      <c r="AN56" s="161"/>
    </row>
    <row r="57" spans="1:40" ht="15" customHeight="1">
      <c r="A57" s="162" t="s">
        <v>374</v>
      </c>
      <c r="B57" s="244"/>
      <c r="C57" s="245"/>
      <c r="D57" s="245"/>
      <c r="E57" s="245"/>
      <c r="F57" s="246"/>
      <c r="G57" s="245"/>
      <c r="H57" s="247"/>
      <c r="I57" s="247"/>
      <c r="J57" s="247"/>
      <c r="K57" s="247"/>
      <c r="L57" s="247"/>
      <c r="M57" s="247"/>
      <c r="N57" s="247"/>
      <c r="O57" s="247"/>
      <c r="P57" s="247"/>
      <c r="Q57" s="247"/>
      <c r="R57" s="247">
        <v>6</v>
      </c>
      <c r="S57" s="247"/>
      <c r="T57" s="247"/>
      <c r="U57" s="247"/>
      <c r="V57" s="247"/>
      <c r="W57" s="247"/>
      <c r="X57" s="247">
        <v>7</v>
      </c>
      <c r="Y57" s="247"/>
      <c r="Z57" s="247"/>
      <c r="AA57" s="247"/>
      <c r="AB57" s="247"/>
      <c r="AC57" s="247"/>
      <c r="AD57" s="247">
        <v>8</v>
      </c>
      <c r="AE57" s="247"/>
      <c r="AF57" s="247"/>
      <c r="AG57" s="248"/>
      <c r="AH57" s="248"/>
      <c r="AI57" s="248"/>
      <c r="AJ57" s="248">
        <v>9</v>
      </c>
      <c r="AK57" s="249"/>
      <c r="AL57" s="249"/>
      <c r="AM57" s="161"/>
    </row>
    <row r="58" spans="1:40" s="162" customFormat="1" ht="15" customHeight="1">
      <c r="A58" s="162" t="s">
        <v>375</v>
      </c>
      <c r="B58" s="250"/>
      <c r="C58" s="250"/>
      <c r="D58" s="250"/>
      <c r="E58" s="250"/>
      <c r="F58" s="250"/>
      <c r="G58" s="250"/>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row>
    <row r="59" spans="1:40" s="162" customFormat="1" ht="15" customHeight="1">
      <c r="A59" s="162" t="s">
        <v>376</v>
      </c>
      <c r="B59" s="250"/>
      <c r="C59" s="250"/>
      <c r="D59" s="250"/>
      <c r="E59" s="250"/>
      <c r="F59" s="250"/>
      <c r="G59" s="250"/>
      <c r="H59" s="218"/>
      <c r="I59" s="218"/>
      <c r="J59" s="218"/>
      <c r="K59" s="218"/>
      <c r="L59" s="218"/>
      <c r="M59" s="218"/>
      <c r="N59" s="218"/>
      <c r="O59" s="218"/>
      <c r="P59" s="218"/>
      <c r="Q59" s="218"/>
      <c r="R59" s="218"/>
      <c r="S59" s="218"/>
      <c r="T59" s="218"/>
      <c r="U59" s="218"/>
      <c r="V59" s="218"/>
      <c r="W59" s="218"/>
      <c r="X59" s="218"/>
      <c r="Y59" s="218"/>
      <c r="Z59" s="218"/>
      <c r="AA59" s="218"/>
      <c r="AB59" s="218"/>
      <c r="AC59" s="218"/>
      <c r="AD59" s="218"/>
      <c r="AE59" s="218"/>
      <c r="AF59" s="218"/>
      <c r="AG59" s="218"/>
      <c r="AH59" s="218"/>
      <c r="AI59" s="218"/>
      <c r="AJ59" s="218"/>
      <c r="AK59" s="218"/>
      <c r="AL59" s="218"/>
      <c r="AM59" s="218"/>
    </row>
    <row r="60" spans="1:40" s="162" customFormat="1" ht="15" customHeight="1">
      <c r="A60" s="162" t="s">
        <v>377</v>
      </c>
      <c r="B60" s="250"/>
      <c r="C60" s="250"/>
      <c r="D60" s="250"/>
      <c r="E60" s="250"/>
      <c r="F60" s="250"/>
      <c r="G60" s="250"/>
      <c r="H60" s="218"/>
      <c r="I60" s="218"/>
      <c r="J60" s="218"/>
      <c r="K60" s="218"/>
      <c r="L60" s="218"/>
      <c r="M60" s="218"/>
      <c r="N60" s="218"/>
      <c r="O60" s="218"/>
      <c r="P60" s="218"/>
      <c r="Q60" s="218"/>
      <c r="R60" s="218"/>
      <c r="S60" s="218"/>
      <c r="T60" s="218"/>
      <c r="U60" s="218"/>
      <c r="V60" s="218"/>
      <c r="W60" s="218"/>
      <c r="X60" s="218"/>
      <c r="Y60" s="218"/>
      <c r="Z60" s="218"/>
      <c r="AA60" s="218"/>
      <c r="AB60" s="218"/>
      <c r="AC60" s="218"/>
      <c r="AD60" s="218"/>
      <c r="AE60" s="218"/>
      <c r="AF60" s="218"/>
      <c r="AG60" s="218"/>
      <c r="AH60" s="218"/>
      <c r="AI60" s="218"/>
      <c r="AJ60" s="218"/>
      <c r="AK60" s="218"/>
      <c r="AL60" s="218"/>
      <c r="AM60" s="218"/>
    </row>
    <row r="61" spans="1:40" s="162" customFormat="1" ht="15" customHeight="1">
      <c r="A61" s="162" t="s">
        <v>378</v>
      </c>
      <c r="B61" s="250"/>
      <c r="C61" s="250"/>
      <c r="D61" s="250"/>
      <c r="E61" s="250"/>
      <c r="F61" s="250"/>
      <c r="G61" s="250"/>
      <c r="H61" s="218"/>
      <c r="I61" s="218"/>
      <c r="J61" s="218"/>
      <c r="K61" s="218"/>
      <c r="L61" s="218"/>
      <c r="M61" s="218"/>
      <c r="N61" s="218"/>
      <c r="O61" s="218"/>
      <c r="P61" s="218"/>
      <c r="Q61" s="218"/>
      <c r="R61" s="218"/>
      <c r="S61" s="218"/>
      <c r="T61" s="218"/>
      <c r="U61" s="218"/>
      <c r="V61" s="218"/>
      <c r="W61" s="218"/>
      <c r="X61" s="218"/>
      <c r="Y61" s="218"/>
      <c r="Z61" s="218"/>
      <c r="AA61" s="218"/>
      <c r="AB61" s="218"/>
      <c r="AC61" s="218"/>
      <c r="AD61" s="218"/>
      <c r="AE61" s="218"/>
      <c r="AF61" s="218"/>
      <c r="AG61" s="218"/>
      <c r="AH61" s="218"/>
      <c r="AI61" s="218"/>
      <c r="AJ61" s="218"/>
      <c r="AK61" s="218"/>
      <c r="AL61" s="218"/>
      <c r="AM61" s="218"/>
    </row>
    <row r="62" spans="1:40" ht="15" customHeight="1">
      <c r="A62" s="162" t="s">
        <v>379</v>
      </c>
      <c r="B62" s="163"/>
      <c r="C62" s="162"/>
      <c r="D62" s="162"/>
      <c r="E62" s="162"/>
      <c r="F62" s="162"/>
      <c r="G62" s="162"/>
    </row>
    <row r="63" spans="1:40" ht="15" customHeight="1">
      <c r="A63" s="162" t="s">
        <v>380</v>
      </c>
      <c r="B63" s="163"/>
      <c r="C63" s="162"/>
      <c r="D63" s="162"/>
      <c r="E63" s="162"/>
      <c r="F63" s="162"/>
      <c r="G63" s="162"/>
    </row>
    <row r="64" spans="1:40" ht="15" customHeight="1">
      <c r="A64" s="162"/>
      <c r="B64" s="288" t="s">
        <v>381</v>
      </c>
      <c r="C64" s="665" t="s">
        <v>382</v>
      </c>
      <c r="D64" s="665"/>
      <c r="E64" s="665"/>
      <c r="F64" s="162"/>
      <c r="G64" s="162"/>
    </row>
    <row r="65" spans="1:7" ht="15" customHeight="1">
      <c r="A65" s="162"/>
      <c r="B65" s="314" t="s">
        <v>383</v>
      </c>
      <c r="C65" s="661" t="s">
        <v>384</v>
      </c>
      <c r="D65" s="661"/>
      <c r="E65" s="661"/>
      <c r="F65" s="162"/>
      <c r="G65" s="162"/>
    </row>
    <row r="66" spans="1:7" ht="15" customHeight="1">
      <c r="A66" s="162"/>
      <c r="B66" s="314" t="s">
        <v>385</v>
      </c>
      <c r="C66" s="661" t="s">
        <v>386</v>
      </c>
      <c r="D66" s="661"/>
      <c r="E66" s="661"/>
      <c r="F66" s="162"/>
      <c r="G66" s="162"/>
    </row>
    <row r="67" spans="1:7" ht="15" customHeight="1">
      <c r="A67" s="162"/>
      <c r="B67" s="314" t="s">
        <v>387</v>
      </c>
      <c r="C67" s="661" t="s">
        <v>388</v>
      </c>
      <c r="D67" s="661"/>
      <c r="E67" s="661"/>
      <c r="F67" s="162"/>
      <c r="G67" s="162"/>
    </row>
    <row r="68" spans="1:7" ht="15" customHeight="1">
      <c r="A68" s="162"/>
      <c r="B68" s="314" t="s">
        <v>389</v>
      </c>
      <c r="C68" s="661" t="s">
        <v>390</v>
      </c>
      <c r="D68" s="661"/>
      <c r="E68" s="661"/>
      <c r="F68" s="162"/>
      <c r="G68" s="162"/>
    </row>
    <row r="69" spans="1:7" ht="15" customHeight="1">
      <c r="A69" s="162"/>
      <c r="B69" s="162" t="s">
        <v>391</v>
      </c>
      <c r="C69" s="162"/>
      <c r="D69" s="162"/>
      <c r="E69" s="162"/>
      <c r="F69" s="162"/>
      <c r="G69" s="162"/>
    </row>
    <row r="70" spans="1:7" ht="15" customHeight="1">
      <c r="A70" s="162"/>
      <c r="B70" s="162" t="s">
        <v>392</v>
      </c>
      <c r="C70" s="162"/>
      <c r="D70" s="162"/>
      <c r="E70" s="162"/>
      <c r="F70" s="162"/>
      <c r="G70" s="162"/>
    </row>
    <row r="71" spans="1:7" ht="15" customHeight="1">
      <c r="A71" s="162"/>
      <c r="B71" s="162" t="s">
        <v>393</v>
      </c>
      <c r="C71" s="162"/>
      <c r="D71" s="162"/>
      <c r="E71" s="162"/>
      <c r="F71" s="162"/>
      <c r="G71" s="162"/>
    </row>
    <row r="72" spans="1:7" ht="15" customHeight="1">
      <c r="A72" s="162" t="s">
        <v>394</v>
      </c>
      <c r="B72" s="163"/>
      <c r="C72" s="162"/>
      <c r="D72" s="162"/>
      <c r="E72" s="162"/>
      <c r="F72" s="162"/>
      <c r="G72" s="162"/>
    </row>
    <row r="73" spans="1:7" ht="15" customHeight="1">
      <c r="A73" s="162" t="s">
        <v>495</v>
      </c>
      <c r="B73" s="163"/>
      <c r="C73" s="162"/>
      <c r="D73" s="162"/>
      <c r="E73" s="162"/>
      <c r="F73" s="162"/>
      <c r="G73" s="162"/>
    </row>
    <row r="74" spans="1:7" ht="15" customHeight="1">
      <c r="A74" s="162" t="s">
        <v>396</v>
      </c>
      <c r="B74" s="163"/>
      <c r="C74" s="162"/>
      <c r="D74" s="162"/>
      <c r="E74" s="162"/>
      <c r="F74" s="162"/>
      <c r="G74" s="162"/>
    </row>
    <row r="75" spans="1:7" ht="15" customHeight="1">
      <c r="A75" s="162" t="s">
        <v>397</v>
      </c>
      <c r="B75" s="163"/>
      <c r="C75" s="162"/>
      <c r="D75" s="162"/>
      <c r="E75" s="162"/>
      <c r="F75" s="162"/>
      <c r="G75" s="162"/>
    </row>
    <row r="76" spans="1:7" ht="15" customHeight="1">
      <c r="A76" s="162" t="s">
        <v>398</v>
      </c>
      <c r="B76" s="163"/>
      <c r="C76" s="162"/>
      <c r="D76" s="162"/>
      <c r="E76" s="162"/>
      <c r="F76" s="162"/>
      <c r="G76" s="162"/>
    </row>
    <row r="77" spans="1:7" ht="15" customHeight="1">
      <c r="A77" s="162" t="s">
        <v>399</v>
      </c>
      <c r="B77" s="163"/>
      <c r="C77" s="162"/>
      <c r="D77" s="162"/>
      <c r="E77" s="162"/>
      <c r="F77" s="162"/>
      <c r="G77" s="162"/>
    </row>
    <row r="78" spans="1:7" ht="15" customHeight="1">
      <c r="A78" s="162"/>
      <c r="B78" s="162" t="s">
        <v>400</v>
      </c>
      <c r="C78" s="162"/>
      <c r="D78" s="162"/>
      <c r="E78" s="162"/>
      <c r="F78" s="162"/>
      <c r="G78" s="162"/>
    </row>
    <row r="79" spans="1:7" ht="15" customHeight="1">
      <c r="A79" s="162"/>
      <c r="B79" s="162" t="s">
        <v>401</v>
      </c>
      <c r="C79" s="162"/>
      <c r="D79" s="162"/>
      <c r="E79" s="162"/>
      <c r="F79" s="162"/>
      <c r="G79" s="162"/>
    </row>
    <row r="80" spans="1:7" ht="15" customHeight="1">
      <c r="A80" s="162" t="s">
        <v>402</v>
      </c>
      <c r="B80" s="163"/>
      <c r="C80" s="162"/>
      <c r="D80" s="162"/>
      <c r="E80" s="162"/>
      <c r="F80" s="162"/>
      <c r="G80" s="162"/>
    </row>
    <row r="81" spans="1:7" ht="15" customHeight="1">
      <c r="A81" s="162" t="s">
        <v>403</v>
      </c>
      <c r="B81" s="163"/>
      <c r="C81" s="162"/>
      <c r="D81" s="162"/>
      <c r="E81" s="162"/>
      <c r="F81" s="162"/>
      <c r="G81" s="162"/>
    </row>
    <row r="82" spans="1:7" ht="15" customHeight="1">
      <c r="A82" s="162" t="s">
        <v>404</v>
      </c>
      <c r="B82" s="163"/>
      <c r="C82" s="162"/>
      <c r="D82" s="162"/>
      <c r="E82" s="162"/>
      <c r="F82" s="162"/>
      <c r="G82" s="162"/>
    </row>
    <row r="83" spans="1:7" ht="15" customHeight="1">
      <c r="A83" s="162" t="s">
        <v>405</v>
      </c>
      <c r="B83" s="163"/>
      <c r="C83" s="162"/>
      <c r="D83" s="162"/>
      <c r="E83" s="162"/>
      <c r="F83" s="162"/>
      <c r="G83" s="162"/>
    </row>
    <row r="84" spans="1:7" ht="15" customHeight="1">
      <c r="A84" s="162" t="s">
        <v>406</v>
      </c>
      <c r="B84" s="163"/>
      <c r="C84" s="162"/>
      <c r="D84" s="162"/>
      <c r="E84" s="162"/>
      <c r="F84" s="162"/>
      <c r="G84" s="162"/>
    </row>
    <row r="85" spans="1:7" ht="15" customHeight="1">
      <c r="A85" s="162" t="s">
        <v>407</v>
      </c>
      <c r="B85" s="163"/>
      <c r="C85" s="162"/>
      <c r="D85" s="162"/>
      <c r="E85" s="162"/>
      <c r="F85" s="162"/>
      <c r="G85" s="162"/>
    </row>
    <row r="86" spans="1:7" ht="15" customHeight="1">
      <c r="A86" s="162" t="s">
        <v>408</v>
      </c>
      <c r="B86" s="163"/>
      <c r="C86" s="162"/>
      <c r="D86" s="162"/>
      <c r="E86" s="162"/>
      <c r="F86" s="162"/>
      <c r="G86" s="162"/>
    </row>
    <row r="87" spans="1:7" ht="15" customHeight="1">
      <c r="A87" s="162" t="s">
        <v>409</v>
      </c>
      <c r="B87" s="163"/>
      <c r="C87" s="162"/>
      <c r="D87" s="162"/>
      <c r="E87" s="162"/>
      <c r="F87" s="162"/>
      <c r="G87" s="162"/>
    </row>
  </sheetData>
  <mergeCells count="210">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8:AN28"/>
    <mergeCell ref="AM29:AN29"/>
    <mergeCell ref="AM30:AN30"/>
    <mergeCell ref="A31:E31"/>
    <mergeCell ref="AM31:AN32"/>
    <mergeCell ref="A32:E32"/>
    <mergeCell ref="AM22:AN22"/>
    <mergeCell ref="AM23:AN23"/>
    <mergeCell ref="AM24:AN24"/>
    <mergeCell ref="AM25:AN25"/>
    <mergeCell ref="AM26:AN26"/>
    <mergeCell ref="AM27:AN27"/>
    <mergeCell ref="U36:W36"/>
    <mergeCell ref="X36:Z36"/>
    <mergeCell ref="AA36:AC36"/>
    <mergeCell ref="AD36:AF36"/>
    <mergeCell ref="AG36:AI36"/>
    <mergeCell ref="AJ36:AK36"/>
    <mergeCell ref="A36:C36"/>
    <mergeCell ref="F36:H36"/>
    <mergeCell ref="I36:K36"/>
    <mergeCell ref="L36:N36"/>
    <mergeCell ref="O36:Q36"/>
    <mergeCell ref="R36:T36"/>
    <mergeCell ref="U37:W37"/>
    <mergeCell ref="X37:Z37"/>
    <mergeCell ref="AA37:AC37"/>
    <mergeCell ref="AD37:AF37"/>
    <mergeCell ref="AG37:AI37"/>
    <mergeCell ref="AJ37:AK37"/>
    <mergeCell ref="A37:C37"/>
    <mergeCell ref="F37:H37"/>
    <mergeCell ref="I37:K37"/>
    <mergeCell ref="L37:N37"/>
    <mergeCell ref="O37:Q37"/>
    <mergeCell ref="R37:T37"/>
    <mergeCell ref="F39:H39"/>
    <mergeCell ref="I39:K39"/>
    <mergeCell ref="L39:N39"/>
    <mergeCell ref="O39:Q39"/>
    <mergeCell ref="R39:T39"/>
    <mergeCell ref="F38:H38"/>
    <mergeCell ref="I38:K38"/>
    <mergeCell ref="L38:N38"/>
    <mergeCell ref="O38:Q38"/>
    <mergeCell ref="R38:T38"/>
    <mergeCell ref="U39:W39"/>
    <mergeCell ref="X39:Z39"/>
    <mergeCell ref="AA39:AC39"/>
    <mergeCell ref="AD39:AF39"/>
    <mergeCell ref="AG39:AI39"/>
    <mergeCell ref="AJ39:AK39"/>
    <mergeCell ref="X38:Z38"/>
    <mergeCell ref="AA38:AC38"/>
    <mergeCell ref="AD38:AF38"/>
    <mergeCell ref="AG38:AI38"/>
    <mergeCell ref="AJ38:AK38"/>
    <mergeCell ref="U38:W38"/>
    <mergeCell ref="F41:H41"/>
    <mergeCell ref="I41:K41"/>
    <mergeCell ref="L41:N41"/>
    <mergeCell ref="O41:Q41"/>
    <mergeCell ref="R41:T41"/>
    <mergeCell ref="F40:H40"/>
    <mergeCell ref="I40:K40"/>
    <mergeCell ref="L40:N40"/>
    <mergeCell ref="O40:Q40"/>
    <mergeCell ref="R40:T40"/>
    <mergeCell ref="U41:W41"/>
    <mergeCell ref="X41:Z41"/>
    <mergeCell ref="AA41:AC41"/>
    <mergeCell ref="AD41:AF41"/>
    <mergeCell ref="AG41:AI41"/>
    <mergeCell ref="AJ41:AK41"/>
    <mergeCell ref="X40:Z40"/>
    <mergeCell ref="AA40:AC40"/>
    <mergeCell ref="AD40:AF40"/>
    <mergeCell ref="AG40:AI40"/>
    <mergeCell ref="AJ40:AK40"/>
    <mergeCell ref="U40:W40"/>
    <mergeCell ref="X42:Z42"/>
    <mergeCell ref="AA42:AC42"/>
    <mergeCell ref="AD42:AF42"/>
    <mergeCell ref="AG42:AI42"/>
    <mergeCell ref="AJ42:AK42"/>
    <mergeCell ref="A43:C43"/>
    <mergeCell ref="F43:H43"/>
    <mergeCell ref="I43:K43"/>
    <mergeCell ref="L43:N43"/>
    <mergeCell ref="O43:Q43"/>
    <mergeCell ref="F42:H42"/>
    <mergeCell ref="I42:K42"/>
    <mergeCell ref="L42:N42"/>
    <mergeCell ref="O42:Q42"/>
    <mergeCell ref="R42:T42"/>
    <mergeCell ref="U42:W42"/>
    <mergeCell ref="AD44:AF44"/>
    <mergeCell ref="AG44:AI44"/>
    <mergeCell ref="AJ44:AK44"/>
    <mergeCell ref="A47:B47"/>
    <mergeCell ref="C47:D47"/>
    <mergeCell ref="E47:H47"/>
    <mergeCell ref="AJ43:AK43"/>
    <mergeCell ref="A44:C44"/>
    <mergeCell ref="F44:H44"/>
    <mergeCell ref="I44:K44"/>
    <mergeCell ref="L44:N44"/>
    <mergeCell ref="O44:Q44"/>
    <mergeCell ref="R44:T44"/>
    <mergeCell ref="U44:W44"/>
    <mergeCell ref="X44:Z44"/>
    <mergeCell ref="AA44:AC44"/>
    <mergeCell ref="R43:T43"/>
    <mergeCell ref="U43:W43"/>
    <mergeCell ref="X43:Z43"/>
    <mergeCell ref="AA43:AC43"/>
    <mergeCell ref="AD43:AF43"/>
    <mergeCell ref="AG43:AI43"/>
    <mergeCell ref="AL51:AM51"/>
    <mergeCell ref="F52:H52"/>
    <mergeCell ref="I52:K52"/>
    <mergeCell ref="L52:N52"/>
    <mergeCell ref="O52:Q52"/>
    <mergeCell ref="R52:T52"/>
    <mergeCell ref="A48:B48"/>
    <mergeCell ref="C48:D48"/>
    <mergeCell ref="E48:H48"/>
    <mergeCell ref="C51:D51"/>
    <mergeCell ref="E51:H51"/>
    <mergeCell ref="I51:N51"/>
    <mergeCell ref="U52:W52"/>
    <mergeCell ref="X52:Z52"/>
    <mergeCell ref="AA52:AC52"/>
    <mergeCell ref="AD52:AF52"/>
    <mergeCell ref="AG52:AI52"/>
    <mergeCell ref="AJ52:AK52"/>
    <mergeCell ref="O51:T51"/>
    <mergeCell ref="U51:Z51"/>
    <mergeCell ref="AA51:AF51"/>
    <mergeCell ref="AG51:AK51"/>
    <mergeCell ref="F54:H54"/>
    <mergeCell ref="I54:K54"/>
    <mergeCell ref="L54:N54"/>
    <mergeCell ref="O54:Q54"/>
    <mergeCell ref="R54:T54"/>
    <mergeCell ref="F53:H53"/>
    <mergeCell ref="I53:K53"/>
    <mergeCell ref="L53:N53"/>
    <mergeCell ref="O53:Q53"/>
    <mergeCell ref="R53:T53"/>
    <mergeCell ref="U54:W54"/>
    <mergeCell ref="X54:Z54"/>
    <mergeCell ref="AA54:AC54"/>
    <mergeCell ref="AD54:AF54"/>
    <mergeCell ref="AG54:AI54"/>
    <mergeCell ref="AJ54:AK54"/>
    <mergeCell ref="X53:Z53"/>
    <mergeCell ref="AA53:AC53"/>
    <mergeCell ref="AD53:AF53"/>
    <mergeCell ref="AG53:AI53"/>
    <mergeCell ref="AJ53:AK53"/>
    <mergeCell ref="U53:W53"/>
    <mergeCell ref="C68:E68"/>
    <mergeCell ref="AG55:AK55"/>
    <mergeCell ref="AL55:AM55"/>
    <mergeCell ref="C64:E64"/>
    <mergeCell ref="C65:E65"/>
    <mergeCell ref="C66:E66"/>
    <mergeCell ref="C67:E67"/>
    <mergeCell ref="C55:D55"/>
    <mergeCell ref="E55:H55"/>
    <mergeCell ref="I55:N55"/>
    <mergeCell ref="O55:T55"/>
    <mergeCell ref="U55:Z55"/>
    <mergeCell ref="AA55:AF55"/>
  </mergeCells>
  <phoneticPr fontId="4"/>
  <dataValidations count="7">
    <dataValidation allowBlank="1" showInputMessage="1" sqref="B11:B12" xr:uid="{CF640113-6F1F-4694-94AB-8094283BC8A6}"/>
    <dataValidation type="whole" operator="greaterThanOrEqual" allowBlank="1" showInputMessage="1" showErrorMessage="1" sqref="AG37:AG44 I37:I44 AD37:AD44 AA37:AA44 X37:X44 U37:U44 R37:R44 O37:O44 L37:L44 D37:F44" xr:uid="{0A39A96B-A432-4CA7-9627-119CD4122908}">
      <formula1>0</formula1>
    </dataValidation>
    <dataValidation type="list" allowBlank="1" showInputMessage="1" sqref="B13:B30" xr:uid="{5DF8D81C-2882-4FB5-B6BB-05FBB3E51AA6}">
      <formula1>INDIRECT($AK$1)</formula1>
    </dataValidation>
    <dataValidation type="list" allowBlank="1" showInputMessage="1" showErrorMessage="1" sqref="AK3:AN3" xr:uid="{6DFF4052-F3BD-4A2D-B8FF-D53662FD0C53}">
      <formula1>"４週,歴月"</formula1>
    </dataValidation>
    <dataValidation type="list" allowBlank="1" showInputMessage="1" showErrorMessage="1" sqref="AK4:AN4" xr:uid="{28022071-5CFD-4FAB-9D07-0B4280B345E3}">
      <formula1>"予定,実績"</formula1>
    </dataValidation>
    <dataValidation operator="greaterThanOrEqual" allowBlank="1" showInputMessage="1" showErrorMessage="1" sqref="I45:I46 I49 L45:L46 L49 AL37:AL43 AJ37:AJ44" xr:uid="{2410B557-0852-4DEC-A622-C79B97FEB868}"/>
    <dataValidation type="list" allowBlank="1" showInputMessage="1" showErrorMessage="1" sqref="C11:C30" xr:uid="{ECB10ABA-280B-4B13-8713-6C4F436079D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rowBreaks count="1" manualBreakCount="1">
    <brk id="34" max="39"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8C9D82-2943-4DD6-998C-7FD4E145690A}">
  <dimension ref="A1:AQ90"/>
  <sheetViews>
    <sheetView showGridLines="0" view="pageBreakPreview" zoomScaleNormal="100" zoomScaleSheetLayoutView="100" workbookViewId="0"/>
  </sheetViews>
  <sheetFormatPr defaultColWidth="9.125" defaultRowHeight="21" customHeight="1"/>
  <cols>
    <col min="1" max="1" width="2.875" style="221" customWidth="1"/>
    <col min="2" max="2" width="16.5" style="216" customWidth="1"/>
    <col min="3" max="3" width="7.375" style="221" customWidth="1"/>
    <col min="4" max="5" width="8.5" style="221" customWidth="1"/>
    <col min="6" max="36" width="2.875" style="221" customWidth="1"/>
    <col min="37" max="37" width="7.375" style="221" customWidth="1"/>
    <col min="38" max="39" width="8.5" style="221" customWidth="1"/>
    <col min="40" max="40" width="6.25" style="221" customWidth="1"/>
    <col min="41" max="16384" width="9.125" style="221"/>
  </cols>
  <sheetData>
    <row r="1" spans="1:40" ht="24.95" customHeight="1">
      <c r="A1" s="215" t="s">
        <v>552</v>
      </c>
      <c r="C1" s="217"/>
      <c r="D1" s="217"/>
      <c r="E1" s="217"/>
      <c r="F1" s="217"/>
      <c r="G1" s="217"/>
      <c r="H1" s="217"/>
      <c r="I1" s="217"/>
      <c r="J1" s="217"/>
      <c r="K1" s="217"/>
      <c r="L1" s="217"/>
      <c r="M1" s="217"/>
      <c r="N1" s="217"/>
      <c r="O1" s="217"/>
      <c r="P1" s="217"/>
      <c r="Q1" s="217"/>
      <c r="R1" s="217"/>
      <c r="S1" s="217"/>
      <c r="T1" s="217"/>
      <c r="U1" s="217"/>
      <c r="V1" s="217"/>
      <c r="W1" s="217"/>
      <c r="X1" s="218"/>
      <c r="Y1" s="218"/>
      <c r="Z1" s="161"/>
      <c r="AA1" s="161"/>
      <c r="AB1" s="161"/>
      <c r="AC1" s="161"/>
      <c r="AD1" s="219"/>
      <c r="AE1" s="219"/>
      <c r="AF1" s="219"/>
      <c r="AG1" s="219"/>
      <c r="AH1" s="219"/>
      <c r="AI1" s="220" t="s">
        <v>356</v>
      </c>
      <c r="AJ1" s="220"/>
      <c r="AK1" s="704" t="s">
        <v>522</v>
      </c>
      <c r="AL1" s="704"/>
      <c r="AM1" s="704"/>
      <c r="AN1" s="704"/>
    </row>
    <row r="2" spans="1:40" ht="18" customHeight="1">
      <c r="A2" s="161"/>
      <c r="B2" s="222"/>
      <c r="C2" s="222"/>
      <c r="D2" s="222"/>
      <c r="E2" s="222"/>
      <c r="F2" s="222"/>
      <c r="G2" s="222"/>
      <c r="H2" s="222"/>
      <c r="I2" s="222"/>
      <c r="J2" s="222"/>
      <c r="K2" s="222"/>
      <c r="L2" s="222"/>
      <c r="M2" s="584"/>
      <c r="N2" s="584"/>
      <c r="O2" s="584"/>
      <c r="P2" s="584"/>
      <c r="Q2" s="585" t="s">
        <v>154</v>
      </c>
      <c r="R2" s="585"/>
      <c r="S2" s="584">
        <v>4</v>
      </c>
      <c r="T2" s="584"/>
      <c r="U2" s="585" t="s">
        <v>275</v>
      </c>
      <c r="V2" s="585"/>
      <c r="W2" s="222"/>
      <c r="X2" s="222"/>
      <c r="Y2" s="222"/>
      <c r="Z2" s="161"/>
      <c r="AA2" s="161"/>
      <c r="AC2" s="220"/>
      <c r="AD2" s="222"/>
      <c r="AE2" s="222"/>
      <c r="AF2" s="222"/>
      <c r="AG2" s="222"/>
      <c r="AH2" s="222"/>
      <c r="AI2" s="220" t="s">
        <v>357</v>
      </c>
      <c r="AJ2" s="220"/>
      <c r="AK2" s="705"/>
      <c r="AL2" s="705"/>
      <c r="AM2" s="705"/>
      <c r="AN2" s="705"/>
    </row>
    <row r="3" spans="1:40" ht="18" customHeight="1">
      <c r="A3" s="223"/>
      <c r="B3" s="223"/>
      <c r="C3" s="223"/>
      <c r="D3" s="223"/>
      <c r="E3" s="223"/>
      <c r="F3" s="223"/>
      <c r="G3" s="223"/>
      <c r="H3" s="223"/>
      <c r="I3" s="223"/>
      <c r="J3" s="223"/>
      <c r="K3" s="223"/>
      <c r="L3" s="223"/>
      <c r="M3" s="223"/>
      <c r="N3" s="223"/>
      <c r="O3" s="223"/>
      <c r="P3" s="223"/>
      <c r="Q3" s="223"/>
      <c r="R3" s="223"/>
      <c r="S3" s="223"/>
      <c r="T3" s="223"/>
      <c r="U3" s="223"/>
      <c r="V3" s="223"/>
      <c r="W3" s="223"/>
      <c r="Y3" s="224"/>
      <c r="Z3" s="224"/>
      <c r="AA3" s="224"/>
      <c r="AB3" s="161"/>
      <c r="AC3" s="224"/>
      <c r="AD3" s="224"/>
      <c r="AE3" s="224"/>
      <c r="AF3" s="224"/>
      <c r="AG3" s="224"/>
      <c r="AH3" s="224"/>
      <c r="AI3" s="225" t="s">
        <v>358</v>
      </c>
      <c r="AJ3" s="220"/>
      <c r="AK3" s="706"/>
      <c r="AL3" s="706"/>
      <c r="AM3" s="706"/>
      <c r="AN3" s="706"/>
    </row>
    <row r="4" spans="1:40" ht="18" customHeight="1">
      <c r="A4" s="223"/>
      <c r="B4" s="223"/>
      <c r="C4" s="223"/>
      <c r="D4" s="223"/>
      <c r="E4" s="223"/>
      <c r="F4" s="223"/>
      <c r="G4" s="223"/>
      <c r="H4" s="223"/>
      <c r="I4" s="223"/>
      <c r="J4" s="223"/>
      <c r="K4" s="223"/>
      <c r="L4" s="223"/>
      <c r="M4" s="223"/>
      <c r="N4" s="223"/>
      <c r="O4" s="223"/>
      <c r="P4" s="223"/>
      <c r="Q4" s="223"/>
      <c r="R4" s="223"/>
      <c r="S4" s="223"/>
      <c r="T4" s="223"/>
      <c r="U4" s="223"/>
      <c r="V4" s="223"/>
      <c r="W4" s="223"/>
      <c r="Y4" s="224"/>
      <c r="Z4" s="224"/>
      <c r="AA4" s="224"/>
      <c r="AB4" s="161"/>
      <c r="AC4" s="224"/>
      <c r="AD4" s="224"/>
      <c r="AE4" s="224"/>
      <c r="AF4" s="224"/>
      <c r="AG4" s="224"/>
      <c r="AH4" s="224"/>
      <c r="AI4" s="225" t="s">
        <v>359</v>
      </c>
      <c r="AJ4" s="220"/>
      <c r="AK4" s="706"/>
      <c r="AL4" s="706"/>
      <c r="AM4" s="706"/>
      <c r="AN4" s="706"/>
    </row>
    <row r="5" spans="1:40" ht="18" customHeight="1">
      <c r="A5" s="223"/>
      <c r="B5" s="223"/>
      <c r="C5" s="223"/>
      <c r="D5" s="223"/>
      <c r="E5" s="223"/>
      <c r="F5" s="223"/>
      <c r="G5" s="223"/>
      <c r="H5" s="223"/>
      <c r="I5" s="223"/>
      <c r="J5" s="223"/>
      <c r="K5" s="223"/>
      <c r="L5" s="223"/>
      <c r="M5" s="223"/>
      <c r="N5" s="223"/>
      <c r="O5" s="223"/>
      <c r="P5" s="223"/>
      <c r="Q5" s="223"/>
      <c r="R5" s="223"/>
      <c r="S5" s="223"/>
      <c r="U5" s="223"/>
      <c r="V5" s="223"/>
      <c r="W5" s="223"/>
      <c r="Y5" s="224"/>
      <c r="Z5" s="224"/>
      <c r="AA5" s="224"/>
      <c r="AB5" s="161"/>
      <c r="AC5" s="224"/>
      <c r="AD5" s="224"/>
      <c r="AE5" s="224"/>
      <c r="AF5" s="224"/>
      <c r="AG5" s="225" t="s">
        <v>360</v>
      </c>
      <c r="AH5" s="707"/>
      <c r="AI5" s="707"/>
      <c r="AJ5" s="707"/>
      <c r="AK5" s="224" t="s">
        <v>361</v>
      </c>
      <c r="AL5" s="287"/>
      <c r="AM5" s="224" t="s">
        <v>362</v>
      </c>
      <c r="AN5" s="161"/>
    </row>
    <row r="6" spans="1:40" ht="9.9499999999999993" customHeight="1">
      <c r="A6" s="161"/>
      <c r="B6" s="227"/>
      <c r="C6" s="227"/>
      <c r="D6" s="227"/>
      <c r="E6" s="227"/>
      <c r="F6" s="227"/>
      <c r="G6" s="227"/>
      <c r="H6" s="227"/>
      <c r="I6" s="227"/>
      <c r="J6" s="227"/>
      <c r="K6" s="227"/>
      <c r="L6" s="227"/>
      <c r="M6" s="227"/>
      <c r="N6" s="227"/>
      <c r="O6" s="227"/>
      <c r="P6" s="227"/>
      <c r="Q6" s="227"/>
      <c r="R6" s="227"/>
      <c r="S6" s="227"/>
      <c r="T6" s="227"/>
      <c r="U6" s="227"/>
      <c r="V6" s="227"/>
      <c r="W6" s="227"/>
      <c r="X6" s="222"/>
      <c r="Y6" s="222"/>
      <c r="Z6" s="222"/>
      <c r="AA6" s="222"/>
      <c r="AB6" s="222"/>
      <c r="AC6" s="222"/>
      <c r="AD6" s="222"/>
      <c r="AE6" s="222"/>
      <c r="AF6" s="222"/>
      <c r="AG6" s="222"/>
      <c r="AH6" s="222"/>
      <c r="AI6" s="222"/>
      <c r="AJ6" s="222"/>
      <c r="AK6" s="222"/>
      <c r="AL6" s="222"/>
      <c r="AM6" s="161"/>
      <c r="AN6" s="161"/>
    </row>
    <row r="7" spans="1:40" ht="15" customHeight="1">
      <c r="A7" s="697" t="s">
        <v>363</v>
      </c>
      <c r="B7" s="625" t="s">
        <v>364</v>
      </c>
      <c r="C7" s="578" t="s">
        <v>365</v>
      </c>
      <c r="D7" s="665" t="s">
        <v>366</v>
      </c>
      <c r="E7" s="695" t="s">
        <v>367</v>
      </c>
      <c r="F7" s="702" t="s">
        <v>368</v>
      </c>
      <c r="G7" s="702"/>
      <c r="H7" s="702"/>
      <c r="I7" s="702"/>
      <c r="J7" s="702"/>
      <c r="K7" s="702"/>
      <c r="L7" s="702"/>
      <c r="M7" s="702"/>
      <c r="N7" s="702"/>
      <c r="O7" s="702"/>
      <c r="P7" s="702"/>
      <c r="Q7" s="702"/>
      <c r="R7" s="702"/>
      <c r="S7" s="702"/>
      <c r="T7" s="702"/>
      <c r="U7" s="702"/>
      <c r="V7" s="702"/>
      <c r="W7" s="702"/>
      <c r="X7" s="702"/>
      <c r="Y7" s="702"/>
      <c r="Z7" s="702"/>
      <c r="AA7" s="702"/>
      <c r="AB7" s="702"/>
      <c r="AC7" s="702"/>
      <c r="AD7" s="702"/>
      <c r="AE7" s="702"/>
      <c r="AF7" s="702"/>
      <c r="AG7" s="702"/>
      <c r="AH7" s="702"/>
      <c r="AI7" s="702"/>
      <c r="AJ7" s="702"/>
      <c r="AK7" s="703" t="s">
        <v>369</v>
      </c>
      <c r="AL7" s="673" t="s">
        <v>370</v>
      </c>
      <c r="AM7" s="700" t="s">
        <v>371</v>
      </c>
      <c r="AN7" s="700"/>
    </row>
    <row r="8" spans="1:40" ht="15" customHeight="1">
      <c r="A8" s="697"/>
      <c r="B8" s="626"/>
      <c r="C8" s="579"/>
      <c r="D8" s="665"/>
      <c r="E8" s="695"/>
      <c r="F8" s="665" t="s">
        <v>216</v>
      </c>
      <c r="G8" s="665"/>
      <c r="H8" s="665"/>
      <c r="I8" s="665"/>
      <c r="J8" s="665"/>
      <c r="K8" s="665"/>
      <c r="L8" s="665"/>
      <c r="M8" s="665" t="s">
        <v>217</v>
      </c>
      <c r="N8" s="665"/>
      <c r="O8" s="665"/>
      <c r="P8" s="665"/>
      <c r="Q8" s="665"/>
      <c r="R8" s="665"/>
      <c r="S8" s="665"/>
      <c r="T8" s="665" t="s">
        <v>218</v>
      </c>
      <c r="U8" s="665"/>
      <c r="V8" s="665"/>
      <c r="W8" s="665"/>
      <c r="X8" s="665"/>
      <c r="Y8" s="665"/>
      <c r="Z8" s="665"/>
      <c r="AA8" s="665" t="s">
        <v>219</v>
      </c>
      <c r="AB8" s="665"/>
      <c r="AC8" s="665"/>
      <c r="AD8" s="665"/>
      <c r="AE8" s="665"/>
      <c r="AF8" s="665"/>
      <c r="AG8" s="665"/>
      <c r="AH8" s="665" t="s">
        <v>372</v>
      </c>
      <c r="AI8" s="665"/>
      <c r="AJ8" s="665"/>
      <c r="AK8" s="703"/>
      <c r="AL8" s="673"/>
      <c r="AM8" s="700"/>
      <c r="AN8" s="700"/>
    </row>
    <row r="9" spans="1:40" ht="15" customHeight="1">
      <c r="A9" s="697"/>
      <c r="B9" s="627" t="s">
        <v>411</v>
      </c>
      <c r="C9" s="579"/>
      <c r="D9" s="665"/>
      <c r="E9" s="695"/>
      <c r="F9" s="290">
        <f>DATE($M$2,$S$2,1)</f>
        <v>92</v>
      </c>
      <c r="G9" s="290">
        <f>DATE($M$2,$S$2,2)</f>
        <v>93</v>
      </c>
      <c r="H9" s="290">
        <f>DATE($M$2,$S$2,3)</f>
        <v>94</v>
      </c>
      <c r="I9" s="290">
        <f>DATE($M$2,$S$2,4)</f>
        <v>95</v>
      </c>
      <c r="J9" s="290">
        <f>DATE($M$2,$S$2,5)</f>
        <v>96</v>
      </c>
      <c r="K9" s="290">
        <f>DATE($M$2,$S$2,6)</f>
        <v>97</v>
      </c>
      <c r="L9" s="290">
        <f>DATE($M$2,$S$2,7)</f>
        <v>98</v>
      </c>
      <c r="M9" s="290">
        <f>DATE($M$2,$S$2,8)</f>
        <v>99</v>
      </c>
      <c r="N9" s="290">
        <f>DATE($M$2,$S$2,9)</f>
        <v>100</v>
      </c>
      <c r="O9" s="290">
        <f>DATE($M$2,$S$2,10)</f>
        <v>101</v>
      </c>
      <c r="P9" s="290">
        <f>DATE($M$2,$S$2,11)</f>
        <v>102</v>
      </c>
      <c r="Q9" s="290">
        <f>DATE($M$2,$S$2,12)</f>
        <v>103</v>
      </c>
      <c r="R9" s="290">
        <f>DATE($M$2,$S$2,13)</f>
        <v>104</v>
      </c>
      <c r="S9" s="290">
        <f>DATE($M$2,$S$2,14)</f>
        <v>105</v>
      </c>
      <c r="T9" s="290">
        <f>DATE($M$2,$S$2,15)</f>
        <v>106</v>
      </c>
      <c r="U9" s="290">
        <f>DATE($M$2,$S$2,16)</f>
        <v>107</v>
      </c>
      <c r="V9" s="290">
        <f>DATE($M$2,$S$2,17)</f>
        <v>108</v>
      </c>
      <c r="W9" s="290">
        <f>DATE($M$2,$S$2,18)</f>
        <v>109</v>
      </c>
      <c r="X9" s="290">
        <f>DATE($M$2,$S$2,19)</f>
        <v>110</v>
      </c>
      <c r="Y9" s="290">
        <f>DATE($M$2,$S$2,20)</f>
        <v>111</v>
      </c>
      <c r="Z9" s="290">
        <f>DATE($M$2,$S$2,21)</f>
        <v>112</v>
      </c>
      <c r="AA9" s="290">
        <f>DATE($M$2,$S$2,22)</f>
        <v>113</v>
      </c>
      <c r="AB9" s="290">
        <f>DATE($M$2,$S$2,23)</f>
        <v>114</v>
      </c>
      <c r="AC9" s="290">
        <f>DATE($M$2,$S$2,24)</f>
        <v>115</v>
      </c>
      <c r="AD9" s="290">
        <f>DATE($M$2,$S$2,25)</f>
        <v>116</v>
      </c>
      <c r="AE9" s="290">
        <f>DATE($M$2,$S$2,26)</f>
        <v>117</v>
      </c>
      <c r="AF9" s="290">
        <f>DATE($M$2,$S$2,27)</f>
        <v>118</v>
      </c>
      <c r="AG9" s="290">
        <f>DATE($M$2,$S$2,28)</f>
        <v>119</v>
      </c>
      <c r="AH9" s="290">
        <f>IF(DAY(EOMONTH(F9,0))&lt;29,"",DATE($M$2,$S$2,29))</f>
        <v>120</v>
      </c>
      <c r="AI9" s="290">
        <f>IF(DAY(EOMONTH(F9,0))&lt;30,"",DATE($M$2,$S$2,30))</f>
        <v>121</v>
      </c>
      <c r="AJ9" s="290" t="str">
        <f>IF(DAY(EOMONTH(F9,0))&lt;31,"",DATE($M$2,$S$2,31))</f>
        <v/>
      </c>
      <c r="AK9" s="703"/>
      <c r="AL9" s="673"/>
      <c r="AM9" s="700"/>
      <c r="AN9" s="700"/>
    </row>
    <row r="10" spans="1:40" ht="15" customHeight="1">
      <c r="A10" s="697"/>
      <c r="B10" s="699"/>
      <c r="C10" s="708"/>
      <c r="D10" s="665"/>
      <c r="E10" s="695"/>
      <c r="F10" s="291">
        <f>DATE($M$2,$S$2,1)</f>
        <v>92</v>
      </c>
      <c r="G10" s="291">
        <f>DATE($M$2,$S$2,2)</f>
        <v>93</v>
      </c>
      <c r="H10" s="291">
        <f>DATE($M$2,$S$2,3)</f>
        <v>94</v>
      </c>
      <c r="I10" s="291">
        <f>DATE($M$2,$S$2,4)</f>
        <v>95</v>
      </c>
      <c r="J10" s="291">
        <f>DATE($M$2,$S$2,5)</f>
        <v>96</v>
      </c>
      <c r="K10" s="291">
        <f>DATE($M$2,$S$2,6)</f>
        <v>97</v>
      </c>
      <c r="L10" s="291">
        <f>DATE($M$2,$S$2,7)</f>
        <v>98</v>
      </c>
      <c r="M10" s="291">
        <f>DATE($M$2,$S$2,8)</f>
        <v>99</v>
      </c>
      <c r="N10" s="291">
        <f>DATE($M$2,$S$2,9)</f>
        <v>100</v>
      </c>
      <c r="O10" s="291">
        <f>DATE($M$2,$S$2,10)</f>
        <v>101</v>
      </c>
      <c r="P10" s="291">
        <f>DATE($M$2,$S$2,11)</f>
        <v>102</v>
      </c>
      <c r="Q10" s="291">
        <f>DATE($M$2,$S$2,12)</f>
        <v>103</v>
      </c>
      <c r="R10" s="291">
        <f>DATE($M$2,$S$2,13)</f>
        <v>104</v>
      </c>
      <c r="S10" s="291">
        <f>DATE($M$2,$S$2,14)</f>
        <v>105</v>
      </c>
      <c r="T10" s="291">
        <f>DATE($M$2,$S$2,15)</f>
        <v>106</v>
      </c>
      <c r="U10" s="291">
        <f>DATE($M$2,$S$2,16)</f>
        <v>107</v>
      </c>
      <c r="V10" s="291">
        <f>DATE($M$2,$S$2,17)</f>
        <v>108</v>
      </c>
      <c r="W10" s="291">
        <f>DATE($M$2,$S$2,18)</f>
        <v>109</v>
      </c>
      <c r="X10" s="291">
        <f>DATE($M$2,$S$2,19)</f>
        <v>110</v>
      </c>
      <c r="Y10" s="291">
        <f>DATE($M$2,$S$2,20)</f>
        <v>111</v>
      </c>
      <c r="Z10" s="291">
        <f>DATE($M$2,$S$2,21)</f>
        <v>112</v>
      </c>
      <c r="AA10" s="291">
        <f>DATE($M$2,$S$2,22)</f>
        <v>113</v>
      </c>
      <c r="AB10" s="291">
        <f>DATE($M$2,$S$2,23)</f>
        <v>114</v>
      </c>
      <c r="AC10" s="291">
        <f>DATE($M$2,$S$2,24)</f>
        <v>115</v>
      </c>
      <c r="AD10" s="291">
        <f>DATE($M$2,$S$2,25)</f>
        <v>116</v>
      </c>
      <c r="AE10" s="291">
        <f>DATE($M$2,$S$2,26)</f>
        <v>117</v>
      </c>
      <c r="AF10" s="291">
        <f>DATE($M$2,$S$2,27)</f>
        <v>118</v>
      </c>
      <c r="AG10" s="291">
        <f>DATE($M$2,$S$2,28)</f>
        <v>119</v>
      </c>
      <c r="AH10" s="291">
        <f>IF(DAY(EOMONTH(F10,0))&lt;29,"",DATE($M$2,$S$2,29))</f>
        <v>120</v>
      </c>
      <c r="AI10" s="291">
        <f>IF(DAY(EOMONTH(F10,0))&lt;30,"",DATE($M$2,$S$2,30))</f>
        <v>121</v>
      </c>
      <c r="AJ10" s="291" t="str">
        <f>IF(DAY(EOMONTH(F10,0))&lt;31,"",DATE($M$2,$S$2,31))</f>
        <v/>
      </c>
      <c r="AK10" s="703"/>
      <c r="AL10" s="673"/>
      <c r="AM10" s="700"/>
      <c r="AN10" s="700"/>
    </row>
    <row r="11" spans="1:40" ht="18" customHeight="1">
      <c r="A11" s="292">
        <v>1</v>
      </c>
      <c r="B11" s="293" t="s">
        <v>412</v>
      </c>
      <c r="C11" s="294" t="s">
        <v>383</v>
      </c>
      <c r="D11" s="295"/>
      <c r="E11" s="296" t="s">
        <v>383</v>
      </c>
      <c r="F11" s="297"/>
      <c r="G11" s="297"/>
      <c r="H11" s="297"/>
      <c r="I11" s="297"/>
      <c r="J11" s="297"/>
      <c r="K11" s="297"/>
      <c r="L11" s="297"/>
      <c r="M11" s="297"/>
      <c r="N11" s="297"/>
      <c r="O11" s="297"/>
      <c r="P11" s="297"/>
      <c r="Q11" s="297"/>
      <c r="R11" s="297"/>
      <c r="S11" s="297"/>
      <c r="T11" s="297"/>
      <c r="U11" s="297"/>
      <c r="V11" s="297"/>
      <c r="W11" s="297"/>
      <c r="X11" s="297"/>
      <c r="Y11" s="297"/>
      <c r="Z11" s="297"/>
      <c r="AA11" s="297"/>
      <c r="AB11" s="297"/>
      <c r="AC11" s="297"/>
      <c r="AD11" s="297"/>
      <c r="AE11" s="297"/>
      <c r="AF11" s="297"/>
      <c r="AG11" s="297"/>
      <c r="AH11" s="297"/>
      <c r="AI11" s="297"/>
      <c r="AJ11" s="297"/>
      <c r="AK11" s="298">
        <f>+SUM(F11:AJ11)</f>
        <v>0</v>
      </c>
      <c r="AL11" s="299">
        <f>IF($AK$3="４週",AK11/4,AK11/(DAY(EOMONTH($F$9,0))/7))</f>
        <v>0</v>
      </c>
      <c r="AM11" s="694"/>
      <c r="AN11" s="694"/>
    </row>
    <row r="12" spans="1:40" ht="18" customHeight="1">
      <c r="A12" s="292">
        <v>2</v>
      </c>
      <c r="B12" s="293" t="s">
        <v>463</v>
      </c>
      <c r="C12" s="294" t="s">
        <v>385</v>
      </c>
      <c r="D12" s="295"/>
      <c r="E12" s="296" t="s">
        <v>385</v>
      </c>
      <c r="F12" s="297"/>
      <c r="G12" s="297"/>
      <c r="H12" s="297"/>
      <c r="I12" s="297"/>
      <c r="J12" s="297"/>
      <c r="K12" s="297"/>
      <c r="L12" s="297"/>
      <c r="M12" s="297"/>
      <c r="N12" s="297"/>
      <c r="O12" s="297"/>
      <c r="P12" s="297"/>
      <c r="Q12" s="297"/>
      <c r="R12" s="297"/>
      <c r="S12" s="297"/>
      <c r="T12" s="297"/>
      <c r="U12" s="297"/>
      <c r="V12" s="297"/>
      <c r="W12" s="297"/>
      <c r="X12" s="297"/>
      <c r="Y12" s="297"/>
      <c r="Z12" s="297"/>
      <c r="AA12" s="297"/>
      <c r="AB12" s="297"/>
      <c r="AC12" s="297"/>
      <c r="AD12" s="297"/>
      <c r="AE12" s="297"/>
      <c r="AF12" s="297"/>
      <c r="AG12" s="297"/>
      <c r="AH12" s="297"/>
      <c r="AI12" s="297"/>
      <c r="AJ12" s="297"/>
      <c r="AK12" s="298">
        <f t="shared" ref="AK12:AK32" si="0">+SUM(F12:AJ12)</f>
        <v>0</v>
      </c>
      <c r="AL12" s="299">
        <f>IF($AK$3="４週",AK12/4,AK12/(DAY(EOMONTH($F$9,0))/7))</f>
        <v>0</v>
      </c>
      <c r="AM12" s="694"/>
      <c r="AN12" s="694"/>
    </row>
    <row r="13" spans="1:40" ht="18" customHeight="1">
      <c r="A13" s="292">
        <v>3</v>
      </c>
      <c r="B13" s="293" t="s">
        <v>515</v>
      </c>
      <c r="C13" s="294" t="s">
        <v>387</v>
      </c>
      <c r="D13" s="295"/>
      <c r="E13" s="296" t="s">
        <v>387</v>
      </c>
      <c r="F13" s="297"/>
      <c r="G13" s="297"/>
      <c r="H13" s="297"/>
      <c r="I13" s="297"/>
      <c r="J13" s="297"/>
      <c r="K13" s="297"/>
      <c r="L13" s="297"/>
      <c r="M13" s="297"/>
      <c r="N13" s="297"/>
      <c r="O13" s="297"/>
      <c r="P13" s="297"/>
      <c r="Q13" s="297"/>
      <c r="R13" s="297"/>
      <c r="S13" s="297"/>
      <c r="T13" s="297"/>
      <c r="U13" s="297"/>
      <c r="V13" s="297"/>
      <c r="W13" s="297"/>
      <c r="X13" s="297"/>
      <c r="Y13" s="297"/>
      <c r="Z13" s="297"/>
      <c r="AA13" s="297"/>
      <c r="AB13" s="297"/>
      <c r="AC13" s="297"/>
      <c r="AD13" s="297"/>
      <c r="AE13" s="297"/>
      <c r="AF13" s="297"/>
      <c r="AG13" s="297"/>
      <c r="AH13" s="297"/>
      <c r="AI13" s="297"/>
      <c r="AJ13" s="297"/>
      <c r="AK13" s="298">
        <f t="shared" si="0"/>
        <v>0</v>
      </c>
      <c r="AL13" s="299">
        <f>IF($AK$3="４週",AK13/4,AK13/(DAY(EOMONTH($F$9,0))/7))</f>
        <v>0</v>
      </c>
      <c r="AM13" s="694"/>
      <c r="AN13" s="694"/>
    </row>
    <row r="14" spans="1:40" ht="18" customHeight="1">
      <c r="A14" s="292">
        <v>4</v>
      </c>
      <c r="B14" s="293" t="s">
        <v>515</v>
      </c>
      <c r="C14" s="294" t="s">
        <v>389</v>
      </c>
      <c r="D14" s="295"/>
      <c r="E14" s="296" t="s">
        <v>389</v>
      </c>
      <c r="F14" s="297"/>
      <c r="G14" s="297"/>
      <c r="H14" s="297"/>
      <c r="I14" s="297"/>
      <c r="J14" s="297"/>
      <c r="K14" s="297"/>
      <c r="L14" s="297"/>
      <c r="M14" s="297"/>
      <c r="N14" s="297"/>
      <c r="O14" s="297"/>
      <c r="P14" s="297"/>
      <c r="Q14" s="297"/>
      <c r="R14" s="297"/>
      <c r="S14" s="297"/>
      <c r="T14" s="297"/>
      <c r="U14" s="297"/>
      <c r="V14" s="297"/>
      <c r="W14" s="297"/>
      <c r="X14" s="297"/>
      <c r="Y14" s="297"/>
      <c r="Z14" s="297"/>
      <c r="AA14" s="297"/>
      <c r="AB14" s="297"/>
      <c r="AC14" s="297"/>
      <c r="AD14" s="297"/>
      <c r="AE14" s="297"/>
      <c r="AF14" s="297"/>
      <c r="AG14" s="297"/>
      <c r="AH14" s="297"/>
      <c r="AI14" s="297"/>
      <c r="AJ14" s="297"/>
      <c r="AK14" s="298">
        <f t="shared" si="0"/>
        <v>0</v>
      </c>
      <c r="AL14" s="299">
        <f>IF($AK$3="４週",AK14/4,AK14/(DAY(EOMONTH($F$9,0))/7))</f>
        <v>0</v>
      </c>
      <c r="AM14" s="694"/>
      <c r="AN14" s="694"/>
    </row>
    <row r="15" spans="1:40" ht="18" customHeight="1">
      <c r="A15" s="292">
        <v>5</v>
      </c>
      <c r="B15" s="293"/>
      <c r="C15" s="294"/>
      <c r="D15" s="295"/>
      <c r="E15" s="296"/>
      <c r="F15" s="297"/>
      <c r="G15" s="297"/>
      <c r="H15" s="297"/>
      <c r="I15" s="297"/>
      <c r="J15" s="297"/>
      <c r="K15" s="297"/>
      <c r="L15" s="297"/>
      <c r="M15" s="297"/>
      <c r="N15" s="297"/>
      <c r="O15" s="297"/>
      <c r="P15" s="297"/>
      <c r="Q15" s="297"/>
      <c r="R15" s="297"/>
      <c r="S15" s="297"/>
      <c r="T15" s="297"/>
      <c r="U15" s="297"/>
      <c r="V15" s="297"/>
      <c r="W15" s="297"/>
      <c r="X15" s="297"/>
      <c r="Y15" s="297"/>
      <c r="Z15" s="297"/>
      <c r="AA15" s="297"/>
      <c r="AB15" s="297"/>
      <c r="AC15" s="297"/>
      <c r="AD15" s="297"/>
      <c r="AE15" s="297"/>
      <c r="AF15" s="297"/>
      <c r="AG15" s="297"/>
      <c r="AH15" s="297"/>
      <c r="AI15" s="297"/>
      <c r="AJ15" s="297"/>
      <c r="AK15" s="298">
        <f t="shared" si="0"/>
        <v>0</v>
      </c>
      <c r="AL15" s="299">
        <f t="shared" ref="AL15:AL30" si="1">IF($AK$3="４週",AK15/4,AK15/(DAY(EOMONTH($F$9,0))/7))</f>
        <v>0</v>
      </c>
      <c r="AM15" s="694"/>
      <c r="AN15" s="694"/>
    </row>
    <row r="16" spans="1:40" ht="18" customHeight="1">
      <c r="A16" s="292">
        <v>6</v>
      </c>
      <c r="B16" s="293"/>
      <c r="C16" s="294"/>
      <c r="D16" s="295"/>
      <c r="E16" s="296"/>
      <c r="F16" s="297"/>
      <c r="G16" s="297"/>
      <c r="H16" s="297"/>
      <c r="I16" s="297"/>
      <c r="J16" s="297"/>
      <c r="K16" s="297"/>
      <c r="L16" s="297"/>
      <c r="M16" s="297"/>
      <c r="N16" s="297"/>
      <c r="O16" s="297"/>
      <c r="P16" s="297"/>
      <c r="Q16" s="297"/>
      <c r="R16" s="297"/>
      <c r="S16" s="297"/>
      <c r="T16" s="297"/>
      <c r="U16" s="297"/>
      <c r="V16" s="297"/>
      <c r="W16" s="297"/>
      <c r="X16" s="297"/>
      <c r="Y16" s="297"/>
      <c r="Z16" s="297"/>
      <c r="AA16" s="297"/>
      <c r="AB16" s="297"/>
      <c r="AC16" s="297"/>
      <c r="AD16" s="297"/>
      <c r="AE16" s="297"/>
      <c r="AF16" s="297"/>
      <c r="AG16" s="297"/>
      <c r="AH16" s="297"/>
      <c r="AI16" s="297"/>
      <c r="AJ16" s="297"/>
      <c r="AK16" s="298">
        <f t="shared" si="0"/>
        <v>0</v>
      </c>
      <c r="AL16" s="299">
        <f t="shared" si="1"/>
        <v>0</v>
      </c>
      <c r="AM16" s="694"/>
      <c r="AN16" s="694"/>
    </row>
    <row r="17" spans="1:40" ht="18" customHeight="1">
      <c r="A17" s="292">
        <v>7</v>
      </c>
      <c r="B17" s="293"/>
      <c r="C17" s="294"/>
      <c r="D17" s="295"/>
      <c r="E17" s="296"/>
      <c r="F17" s="297"/>
      <c r="G17" s="297"/>
      <c r="H17" s="297"/>
      <c r="I17" s="297"/>
      <c r="J17" s="297"/>
      <c r="K17" s="297"/>
      <c r="L17" s="297"/>
      <c r="M17" s="297"/>
      <c r="N17" s="297"/>
      <c r="O17" s="297"/>
      <c r="P17" s="297"/>
      <c r="Q17" s="297"/>
      <c r="R17" s="297"/>
      <c r="S17" s="297"/>
      <c r="T17" s="297"/>
      <c r="U17" s="297"/>
      <c r="V17" s="297"/>
      <c r="W17" s="297"/>
      <c r="X17" s="297"/>
      <c r="Y17" s="297"/>
      <c r="Z17" s="297"/>
      <c r="AA17" s="297"/>
      <c r="AB17" s="297"/>
      <c r="AC17" s="297"/>
      <c r="AD17" s="297"/>
      <c r="AE17" s="297"/>
      <c r="AF17" s="297"/>
      <c r="AG17" s="297"/>
      <c r="AH17" s="297"/>
      <c r="AI17" s="297"/>
      <c r="AJ17" s="297"/>
      <c r="AK17" s="298">
        <f t="shared" si="0"/>
        <v>0</v>
      </c>
      <c r="AL17" s="299">
        <f t="shared" si="1"/>
        <v>0</v>
      </c>
      <c r="AM17" s="694"/>
      <c r="AN17" s="694"/>
    </row>
    <row r="18" spans="1:40" ht="18" customHeight="1">
      <c r="A18" s="292">
        <v>8</v>
      </c>
      <c r="B18" s="293"/>
      <c r="C18" s="294"/>
      <c r="D18" s="295"/>
      <c r="E18" s="296"/>
      <c r="F18" s="297"/>
      <c r="G18" s="297"/>
      <c r="H18" s="297"/>
      <c r="I18" s="297"/>
      <c r="J18" s="297"/>
      <c r="K18" s="297"/>
      <c r="L18" s="297"/>
      <c r="M18" s="297"/>
      <c r="N18" s="297"/>
      <c r="O18" s="297"/>
      <c r="P18" s="297"/>
      <c r="Q18" s="297"/>
      <c r="R18" s="297"/>
      <c r="S18" s="297"/>
      <c r="T18" s="297"/>
      <c r="U18" s="297"/>
      <c r="V18" s="297"/>
      <c r="W18" s="297"/>
      <c r="X18" s="297"/>
      <c r="Y18" s="297"/>
      <c r="Z18" s="297"/>
      <c r="AA18" s="297"/>
      <c r="AB18" s="297"/>
      <c r="AC18" s="297"/>
      <c r="AD18" s="297"/>
      <c r="AE18" s="297"/>
      <c r="AF18" s="297"/>
      <c r="AG18" s="297"/>
      <c r="AH18" s="297"/>
      <c r="AI18" s="297"/>
      <c r="AJ18" s="297"/>
      <c r="AK18" s="298">
        <f t="shared" si="0"/>
        <v>0</v>
      </c>
      <c r="AL18" s="299">
        <f t="shared" si="1"/>
        <v>0</v>
      </c>
      <c r="AM18" s="694"/>
      <c r="AN18" s="694"/>
    </row>
    <row r="19" spans="1:40" ht="18" customHeight="1">
      <c r="A19" s="292">
        <v>9</v>
      </c>
      <c r="B19" s="293"/>
      <c r="C19" s="294"/>
      <c r="D19" s="295"/>
      <c r="E19" s="296"/>
      <c r="F19" s="297"/>
      <c r="G19" s="297"/>
      <c r="H19" s="297"/>
      <c r="I19" s="297"/>
      <c r="J19" s="297"/>
      <c r="K19" s="297"/>
      <c r="L19" s="297"/>
      <c r="M19" s="297"/>
      <c r="N19" s="297"/>
      <c r="O19" s="297"/>
      <c r="P19" s="297"/>
      <c r="Q19" s="297"/>
      <c r="R19" s="297"/>
      <c r="S19" s="297"/>
      <c r="T19" s="297"/>
      <c r="U19" s="297"/>
      <c r="V19" s="297"/>
      <c r="W19" s="297"/>
      <c r="X19" s="297"/>
      <c r="Y19" s="297"/>
      <c r="Z19" s="297"/>
      <c r="AA19" s="297"/>
      <c r="AB19" s="297"/>
      <c r="AC19" s="297"/>
      <c r="AD19" s="297"/>
      <c r="AE19" s="297"/>
      <c r="AF19" s="297"/>
      <c r="AG19" s="297"/>
      <c r="AH19" s="297"/>
      <c r="AI19" s="297"/>
      <c r="AJ19" s="297"/>
      <c r="AK19" s="298">
        <f t="shared" si="0"/>
        <v>0</v>
      </c>
      <c r="AL19" s="299">
        <f t="shared" si="1"/>
        <v>0</v>
      </c>
      <c r="AM19" s="694"/>
      <c r="AN19" s="694"/>
    </row>
    <row r="20" spans="1:40" ht="18" customHeight="1">
      <c r="A20" s="292">
        <v>10</v>
      </c>
      <c r="B20" s="293"/>
      <c r="C20" s="294"/>
      <c r="D20" s="295"/>
      <c r="E20" s="296"/>
      <c r="F20" s="297"/>
      <c r="G20" s="297"/>
      <c r="H20" s="297"/>
      <c r="I20" s="297"/>
      <c r="J20" s="297"/>
      <c r="K20" s="297"/>
      <c r="L20" s="297"/>
      <c r="M20" s="297"/>
      <c r="N20" s="297"/>
      <c r="O20" s="297"/>
      <c r="P20" s="297"/>
      <c r="Q20" s="297"/>
      <c r="R20" s="297"/>
      <c r="S20" s="297"/>
      <c r="T20" s="297"/>
      <c r="U20" s="297"/>
      <c r="V20" s="297"/>
      <c r="W20" s="297"/>
      <c r="X20" s="297"/>
      <c r="Y20" s="297"/>
      <c r="Z20" s="297"/>
      <c r="AA20" s="297"/>
      <c r="AB20" s="297"/>
      <c r="AC20" s="297"/>
      <c r="AD20" s="297"/>
      <c r="AE20" s="297"/>
      <c r="AF20" s="297"/>
      <c r="AG20" s="297"/>
      <c r="AH20" s="297"/>
      <c r="AI20" s="297"/>
      <c r="AJ20" s="297"/>
      <c r="AK20" s="298">
        <f t="shared" si="0"/>
        <v>0</v>
      </c>
      <c r="AL20" s="299">
        <f t="shared" si="1"/>
        <v>0</v>
      </c>
      <c r="AM20" s="694"/>
      <c r="AN20" s="694"/>
    </row>
    <row r="21" spans="1:40" ht="18" customHeight="1">
      <c r="A21" s="292">
        <v>11</v>
      </c>
      <c r="B21" s="293"/>
      <c r="C21" s="294"/>
      <c r="D21" s="295"/>
      <c r="E21" s="296"/>
      <c r="F21" s="297"/>
      <c r="G21" s="297"/>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298">
        <f t="shared" si="0"/>
        <v>0</v>
      </c>
      <c r="AL21" s="299">
        <f t="shared" si="1"/>
        <v>0</v>
      </c>
      <c r="AM21" s="694"/>
      <c r="AN21" s="694"/>
    </row>
    <row r="22" spans="1:40" ht="18" customHeight="1">
      <c r="A22" s="292">
        <v>12</v>
      </c>
      <c r="B22" s="293"/>
      <c r="C22" s="294"/>
      <c r="D22" s="295"/>
      <c r="E22" s="296"/>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298">
        <f t="shared" si="0"/>
        <v>0</v>
      </c>
      <c r="AL22" s="299">
        <f t="shared" si="1"/>
        <v>0</v>
      </c>
      <c r="AM22" s="694"/>
      <c r="AN22" s="694"/>
    </row>
    <row r="23" spans="1:40" ht="18" customHeight="1">
      <c r="A23" s="292">
        <v>13</v>
      </c>
      <c r="B23" s="293"/>
      <c r="C23" s="294"/>
      <c r="D23" s="295"/>
      <c r="E23" s="296"/>
      <c r="F23" s="297"/>
      <c r="G23" s="297"/>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8">
        <f t="shared" si="0"/>
        <v>0</v>
      </c>
      <c r="AL23" s="299">
        <f t="shared" si="1"/>
        <v>0</v>
      </c>
      <c r="AM23" s="694"/>
      <c r="AN23" s="694"/>
    </row>
    <row r="24" spans="1:40" ht="18" customHeight="1">
      <c r="A24" s="292">
        <v>14</v>
      </c>
      <c r="B24" s="293"/>
      <c r="C24" s="294"/>
      <c r="D24" s="295"/>
      <c r="E24" s="296"/>
      <c r="F24" s="297"/>
      <c r="G24" s="297"/>
      <c r="H24" s="297"/>
      <c r="I24" s="297"/>
      <c r="J24" s="297"/>
      <c r="K24" s="297"/>
      <c r="L24" s="297"/>
      <c r="M24" s="297"/>
      <c r="N24" s="297"/>
      <c r="O24" s="297"/>
      <c r="P24" s="297"/>
      <c r="Q24" s="297"/>
      <c r="R24" s="297"/>
      <c r="S24" s="297"/>
      <c r="T24" s="297"/>
      <c r="U24" s="297"/>
      <c r="V24" s="297"/>
      <c r="W24" s="297"/>
      <c r="X24" s="297"/>
      <c r="Y24" s="297"/>
      <c r="Z24" s="297"/>
      <c r="AA24" s="297"/>
      <c r="AB24" s="297"/>
      <c r="AC24" s="297"/>
      <c r="AD24" s="297"/>
      <c r="AE24" s="297"/>
      <c r="AF24" s="297"/>
      <c r="AG24" s="297"/>
      <c r="AH24" s="297"/>
      <c r="AI24" s="297"/>
      <c r="AJ24" s="297"/>
      <c r="AK24" s="298">
        <f t="shared" si="0"/>
        <v>0</v>
      </c>
      <c r="AL24" s="299">
        <f t="shared" si="1"/>
        <v>0</v>
      </c>
      <c r="AM24" s="694"/>
      <c r="AN24" s="694"/>
    </row>
    <row r="25" spans="1:40" ht="18" customHeight="1">
      <c r="A25" s="292">
        <v>15</v>
      </c>
      <c r="B25" s="293"/>
      <c r="C25" s="294"/>
      <c r="D25" s="295"/>
      <c r="E25" s="296"/>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8">
        <f t="shared" si="0"/>
        <v>0</v>
      </c>
      <c r="AL25" s="299">
        <f t="shared" si="1"/>
        <v>0</v>
      </c>
      <c r="AM25" s="694"/>
      <c r="AN25" s="694"/>
    </row>
    <row r="26" spans="1:40" ht="18" customHeight="1">
      <c r="A26" s="292">
        <v>16</v>
      </c>
      <c r="B26" s="293"/>
      <c r="C26" s="294"/>
      <c r="D26" s="295"/>
      <c r="E26" s="296"/>
      <c r="F26" s="297"/>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c r="AD26" s="297"/>
      <c r="AE26" s="297"/>
      <c r="AF26" s="297"/>
      <c r="AG26" s="297"/>
      <c r="AH26" s="297"/>
      <c r="AI26" s="297"/>
      <c r="AJ26" s="297"/>
      <c r="AK26" s="298">
        <f t="shared" si="0"/>
        <v>0</v>
      </c>
      <c r="AL26" s="299">
        <f t="shared" si="1"/>
        <v>0</v>
      </c>
      <c r="AM26" s="694"/>
      <c r="AN26" s="694"/>
    </row>
    <row r="27" spans="1:40" ht="18" customHeight="1">
      <c r="A27" s="292">
        <v>17</v>
      </c>
      <c r="B27" s="293"/>
      <c r="C27" s="294"/>
      <c r="D27" s="295"/>
      <c r="E27" s="296"/>
      <c r="F27" s="297"/>
      <c r="G27" s="297"/>
      <c r="H27" s="297"/>
      <c r="I27" s="297"/>
      <c r="J27" s="297"/>
      <c r="K27" s="297"/>
      <c r="L27" s="297"/>
      <c r="M27" s="297"/>
      <c r="N27" s="297"/>
      <c r="O27" s="297"/>
      <c r="P27" s="297"/>
      <c r="Q27" s="297"/>
      <c r="R27" s="297"/>
      <c r="S27" s="297"/>
      <c r="T27" s="297"/>
      <c r="U27" s="297"/>
      <c r="V27" s="297"/>
      <c r="W27" s="297"/>
      <c r="X27" s="297"/>
      <c r="Y27" s="297"/>
      <c r="Z27" s="297"/>
      <c r="AA27" s="297"/>
      <c r="AB27" s="297"/>
      <c r="AC27" s="297"/>
      <c r="AD27" s="297"/>
      <c r="AE27" s="297"/>
      <c r="AF27" s="297"/>
      <c r="AG27" s="297"/>
      <c r="AH27" s="297"/>
      <c r="AI27" s="297"/>
      <c r="AJ27" s="297"/>
      <c r="AK27" s="298">
        <f t="shared" si="0"/>
        <v>0</v>
      </c>
      <c r="AL27" s="299">
        <f t="shared" si="1"/>
        <v>0</v>
      </c>
      <c r="AM27" s="694"/>
      <c r="AN27" s="694"/>
    </row>
    <row r="28" spans="1:40" ht="18" customHeight="1">
      <c r="A28" s="292">
        <v>18</v>
      </c>
      <c r="B28" s="293"/>
      <c r="C28" s="294"/>
      <c r="D28" s="295"/>
      <c r="E28" s="296"/>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8">
        <f t="shared" si="0"/>
        <v>0</v>
      </c>
      <c r="AL28" s="299">
        <f t="shared" si="1"/>
        <v>0</v>
      </c>
      <c r="AM28" s="694"/>
      <c r="AN28" s="694"/>
    </row>
    <row r="29" spans="1:40" ht="18" customHeight="1">
      <c r="A29" s="292">
        <v>19</v>
      </c>
      <c r="B29" s="293"/>
      <c r="C29" s="294"/>
      <c r="D29" s="295"/>
      <c r="E29" s="296"/>
      <c r="F29" s="297"/>
      <c r="G29" s="297"/>
      <c r="H29" s="297"/>
      <c r="I29" s="297"/>
      <c r="J29" s="297"/>
      <c r="K29" s="297"/>
      <c r="L29" s="297"/>
      <c r="M29" s="297"/>
      <c r="N29" s="297"/>
      <c r="O29" s="297"/>
      <c r="P29" s="297"/>
      <c r="Q29" s="297"/>
      <c r="R29" s="297"/>
      <c r="S29" s="297"/>
      <c r="T29" s="297"/>
      <c r="U29" s="297"/>
      <c r="V29" s="297"/>
      <c r="W29" s="297"/>
      <c r="X29" s="297"/>
      <c r="Y29" s="297"/>
      <c r="Z29" s="297"/>
      <c r="AA29" s="297"/>
      <c r="AB29" s="297"/>
      <c r="AC29" s="297"/>
      <c r="AD29" s="297"/>
      <c r="AE29" s="297"/>
      <c r="AF29" s="297"/>
      <c r="AG29" s="297"/>
      <c r="AH29" s="297"/>
      <c r="AI29" s="297"/>
      <c r="AJ29" s="297"/>
      <c r="AK29" s="298">
        <f t="shared" si="0"/>
        <v>0</v>
      </c>
      <c r="AL29" s="299">
        <f t="shared" si="1"/>
        <v>0</v>
      </c>
      <c r="AM29" s="694"/>
      <c r="AN29" s="694"/>
    </row>
    <row r="30" spans="1:40" ht="18" customHeight="1">
      <c r="A30" s="292">
        <v>20</v>
      </c>
      <c r="B30" s="293"/>
      <c r="C30" s="294"/>
      <c r="D30" s="295"/>
      <c r="E30" s="296"/>
      <c r="F30" s="297"/>
      <c r="G30" s="297"/>
      <c r="H30" s="297"/>
      <c r="I30" s="297"/>
      <c r="J30" s="297"/>
      <c r="K30" s="297"/>
      <c r="L30" s="297"/>
      <c r="M30" s="297"/>
      <c r="N30" s="297"/>
      <c r="O30" s="297"/>
      <c r="P30" s="297"/>
      <c r="Q30" s="297"/>
      <c r="R30" s="297"/>
      <c r="S30" s="297"/>
      <c r="T30" s="297"/>
      <c r="U30" s="297"/>
      <c r="V30" s="297"/>
      <c r="W30" s="297"/>
      <c r="X30" s="297"/>
      <c r="Y30" s="297"/>
      <c r="Z30" s="297"/>
      <c r="AA30" s="297"/>
      <c r="AB30" s="297"/>
      <c r="AC30" s="297"/>
      <c r="AD30" s="297"/>
      <c r="AE30" s="297"/>
      <c r="AF30" s="297"/>
      <c r="AG30" s="297"/>
      <c r="AH30" s="297"/>
      <c r="AI30" s="297"/>
      <c r="AJ30" s="297"/>
      <c r="AK30" s="298">
        <f t="shared" si="0"/>
        <v>0</v>
      </c>
      <c r="AL30" s="299">
        <f t="shared" si="1"/>
        <v>0</v>
      </c>
      <c r="AM30" s="694"/>
      <c r="AN30" s="694"/>
    </row>
    <row r="31" spans="1:40" ht="18" customHeight="1">
      <c r="A31" s="695" t="s">
        <v>220</v>
      </c>
      <c r="B31" s="696"/>
      <c r="C31" s="696"/>
      <c r="D31" s="696"/>
      <c r="E31" s="696"/>
      <c r="F31" s="301">
        <f>+SUM(F11:F30)</f>
        <v>0</v>
      </c>
      <c r="G31" s="301">
        <f t="shared" ref="G31:AJ31" si="2">+SUM(G11:G30)</f>
        <v>0</v>
      </c>
      <c r="H31" s="301">
        <f t="shared" si="2"/>
        <v>0</v>
      </c>
      <c r="I31" s="301">
        <f t="shared" si="2"/>
        <v>0</v>
      </c>
      <c r="J31" s="301">
        <f t="shared" si="2"/>
        <v>0</v>
      </c>
      <c r="K31" s="301">
        <f t="shared" si="2"/>
        <v>0</v>
      </c>
      <c r="L31" s="301">
        <f t="shared" si="2"/>
        <v>0</v>
      </c>
      <c r="M31" s="301">
        <f t="shared" si="2"/>
        <v>0</v>
      </c>
      <c r="N31" s="301">
        <f t="shared" si="2"/>
        <v>0</v>
      </c>
      <c r="O31" s="301">
        <f t="shared" si="2"/>
        <v>0</v>
      </c>
      <c r="P31" s="301">
        <f t="shared" si="2"/>
        <v>0</v>
      </c>
      <c r="Q31" s="301">
        <f t="shared" si="2"/>
        <v>0</v>
      </c>
      <c r="R31" s="301">
        <f t="shared" si="2"/>
        <v>0</v>
      </c>
      <c r="S31" s="301">
        <f t="shared" si="2"/>
        <v>0</v>
      </c>
      <c r="T31" s="301">
        <f t="shared" si="2"/>
        <v>0</v>
      </c>
      <c r="U31" s="301">
        <f t="shared" si="2"/>
        <v>0</v>
      </c>
      <c r="V31" s="301">
        <f t="shared" si="2"/>
        <v>0</v>
      </c>
      <c r="W31" s="301">
        <f t="shared" si="2"/>
        <v>0</v>
      </c>
      <c r="X31" s="301">
        <f t="shared" si="2"/>
        <v>0</v>
      </c>
      <c r="Y31" s="301">
        <f t="shared" si="2"/>
        <v>0</v>
      </c>
      <c r="Z31" s="301">
        <f t="shared" si="2"/>
        <v>0</v>
      </c>
      <c r="AA31" s="301">
        <f t="shared" si="2"/>
        <v>0</v>
      </c>
      <c r="AB31" s="301">
        <f t="shared" si="2"/>
        <v>0</v>
      </c>
      <c r="AC31" s="301">
        <f t="shared" si="2"/>
        <v>0</v>
      </c>
      <c r="AD31" s="301">
        <f t="shared" si="2"/>
        <v>0</v>
      </c>
      <c r="AE31" s="301">
        <f t="shared" si="2"/>
        <v>0</v>
      </c>
      <c r="AF31" s="301">
        <f t="shared" si="2"/>
        <v>0</v>
      </c>
      <c r="AG31" s="301">
        <f t="shared" si="2"/>
        <v>0</v>
      </c>
      <c r="AH31" s="301">
        <f t="shared" si="2"/>
        <v>0</v>
      </c>
      <c r="AI31" s="301">
        <f t="shared" si="2"/>
        <v>0</v>
      </c>
      <c r="AJ31" s="301">
        <f t="shared" si="2"/>
        <v>0</v>
      </c>
      <c r="AK31" s="298">
        <f t="shared" si="0"/>
        <v>0</v>
      </c>
      <c r="AL31" s="299">
        <f>IF($AK$3="４週",AK31/4,AK31/(DAY(EOMONTH($F$9,0))/7))</f>
        <v>0</v>
      </c>
      <c r="AM31" s="697"/>
      <c r="AN31" s="697"/>
    </row>
    <row r="32" spans="1:40" ht="18" customHeight="1">
      <c r="A32" s="696" t="s">
        <v>373</v>
      </c>
      <c r="B32" s="696"/>
      <c r="C32" s="696"/>
      <c r="D32" s="696"/>
      <c r="E32" s="698"/>
      <c r="F32" s="302"/>
      <c r="G32" s="302"/>
      <c r="H32" s="302"/>
      <c r="I32" s="302"/>
      <c r="J32" s="302"/>
      <c r="K32" s="302"/>
      <c r="L32" s="302"/>
      <c r="M32" s="302"/>
      <c r="N32" s="302"/>
      <c r="O32" s="302"/>
      <c r="P32" s="302"/>
      <c r="Q32" s="302"/>
      <c r="R32" s="302"/>
      <c r="S32" s="302"/>
      <c r="T32" s="302"/>
      <c r="U32" s="302"/>
      <c r="V32" s="302"/>
      <c r="W32" s="302"/>
      <c r="X32" s="302"/>
      <c r="Y32" s="302"/>
      <c r="Z32" s="302"/>
      <c r="AA32" s="302"/>
      <c r="AB32" s="302"/>
      <c r="AC32" s="302"/>
      <c r="AD32" s="302"/>
      <c r="AE32" s="302"/>
      <c r="AF32" s="302"/>
      <c r="AG32" s="302"/>
      <c r="AH32" s="302"/>
      <c r="AI32" s="302"/>
      <c r="AJ32" s="302"/>
      <c r="AK32" s="298">
        <f t="shared" si="0"/>
        <v>0</v>
      </c>
      <c r="AL32" s="243"/>
      <c r="AM32" s="697"/>
      <c r="AN32" s="697"/>
    </row>
    <row r="33" spans="1:43" ht="15" customHeight="1">
      <c r="A33" s="227"/>
      <c r="B33" s="227"/>
      <c r="C33" s="227"/>
      <c r="D33" s="227"/>
      <c r="E33" s="227"/>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227"/>
      <c r="AL33" s="227"/>
      <c r="AM33" s="161"/>
    </row>
    <row r="34" spans="1:43" ht="15" customHeight="1">
      <c r="A34" s="227"/>
      <c r="B34" s="227"/>
      <c r="C34" s="227"/>
      <c r="D34" s="227"/>
      <c r="E34" s="227"/>
      <c r="F34" s="162"/>
      <c r="G34" s="162"/>
      <c r="H34" s="162"/>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c r="AH34" s="162"/>
      <c r="AI34" s="162"/>
      <c r="AJ34" s="162"/>
      <c r="AK34" s="227"/>
      <c r="AL34" s="227"/>
      <c r="AM34" s="161"/>
    </row>
    <row r="35" spans="1:43" ht="21" customHeight="1">
      <c r="A35" s="218" t="s">
        <v>466</v>
      </c>
      <c r="B35" s="227"/>
      <c r="C35" s="227"/>
      <c r="D35" s="227"/>
      <c r="E35" s="227"/>
      <c r="F35" s="227"/>
      <c r="G35" s="162"/>
      <c r="H35" s="162"/>
      <c r="I35" s="162"/>
      <c r="J35" s="162"/>
      <c r="K35" s="162"/>
      <c r="L35" s="162"/>
      <c r="M35" s="162"/>
      <c r="N35" s="162"/>
      <c r="O35" s="162"/>
      <c r="AM35" s="227"/>
      <c r="AN35" s="161"/>
    </row>
    <row r="36" spans="1:43" ht="32.25" customHeight="1">
      <c r="A36" s="665"/>
      <c r="B36" s="665"/>
      <c r="C36" s="665"/>
      <c r="D36" s="303">
        <v>4</v>
      </c>
      <c r="E36" s="303">
        <v>5</v>
      </c>
      <c r="F36" s="693">
        <v>6</v>
      </c>
      <c r="G36" s="693"/>
      <c r="H36" s="693"/>
      <c r="I36" s="693">
        <v>7</v>
      </c>
      <c r="J36" s="693"/>
      <c r="K36" s="693"/>
      <c r="L36" s="693">
        <v>8</v>
      </c>
      <c r="M36" s="693"/>
      <c r="N36" s="693"/>
      <c r="O36" s="693">
        <v>9</v>
      </c>
      <c r="P36" s="693"/>
      <c r="Q36" s="693"/>
      <c r="R36" s="693">
        <v>10</v>
      </c>
      <c r="S36" s="693"/>
      <c r="T36" s="693"/>
      <c r="U36" s="693">
        <v>11</v>
      </c>
      <c r="V36" s="693"/>
      <c r="W36" s="693"/>
      <c r="X36" s="693">
        <v>12</v>
      </c>
      <c r="Y36" s="693"/>
      <c r="Z36" s="693"/>
      <c r="AA36" s="693">
        <v>1</v>
      </c>
      <c r="AB36" s="693"/>
      <c r="AC36" s="693"/>
      <c r="AD36" s="693">
        <v>2</v>
      </c>
      <c r="AE36" s="693"/>
      <c r="AF36" s="693"/>
      <c r="AG36" s="693">
        <v>3</v>
      </c>
      <c r="AH36" s="693"/>
      <c r="AI36" s="693"/>
      <c r="AJ36" s="665" t="s">
        <v>467</v>
      </c>
      <c r="AK36" s="665"/>
      <c r="AL36" s="289" t="s">
        <v>468</v>
      </c>
      <c r="AM36" s="688" t="s">
        <v>516</v>
      </c>
      <c r="AN36" s="689"/>
      <c r="AO36" s="257"/>
      <c r="AP36" s="257"/>
      <c r="AQ36" s="257"/>
    </row>
    <row r="37" spans="1:43" ht="20.100000000000001" customHeight="1">
      <c r="A37" s="681" t="s">
        <v>474</v>
      </c>
      <c r="B37" s="681"/>
      <c r="C37" s="681"/>
      <c r="D37" s="304">
        <f>SUM(D38,D39,D40,D41,D43,D45)</f>
        <v>0</v>
      </c>
      <c r="E37" s="304">
        <f>SUM(E38,E39,E40,E41,E43,E45)</f>
        <v>0</v>
      </c>
      <c r="F37" s="690">
        <f>SUM(F38,F39,F40,F41,F43,F45)</f>
        <v>0</v>
      </c>
      <c r="G37" s="691"/>
      <c r="H37" s="692"/>
      <c r="I37" s="690">
        <f>SUM(I38,I39,I40,I41,I43,I45)</f>
        <v>0</v>
      </c>
      <c r="J37" s="691">
        <f t="shared" ref="J37:AI37" si="3">SUM(J38,J39,J40,J41,J43,J45)</f>
        <v>0</v>
      </c>
      <c r="K37" s="692">
        <f t="shared" si="3"/>
        <v>0</v>
      </c>
      <c r="L37" s="690">
        <f>SUM(L38,L39,L40,L41,L43,L45)</f>
        <v>0</v>
      </c>
      <c r="M37" s="691"/>
      <c r="N37" s="692"/>
      <c r="O37" s="690">
        <f>SUM(O38,O39,O40,O41,O43,O45)</f>
        <v>0</v>
      </c>
      <c r="P37" s="691"/>
      <c r="Q37" s="692"/>
      <c r="R37" s="690">
        <f>SUM(R38,R39,R40,R41,R43,R45)</f>
        <v>0</v>
      </c>
      <c r="S37" s="691"/>
      <c r="T37" s="692"/>
      <c r="U37" s="690">
        <f>SUM(U38,U39,U40,U41,U43,U45)</f>
        <v>0</v>
      </c>
      <c r="V37" s="691">
        <f t="shared" si="3"/>
        <v>0</v>
      </c>
      <c r="W37" s="692">
        <f t="shared" si="3"/>
        <v>0</v>
      </c>
      <c r="X37" s="690">
        <f>SUM(X38,X39,X40,X41,X43,X45)</f>
        <v>0</v>
      </c>
      <c r="Y37" s="691">
        <f t="shared" si="3"/>
        <v>0</v>
      </c>
      <c r="Z37" s="692">
        <f t="shared" si="3"/>
        <v>0</v>
      </c>
      <c r="AA37" s="690">
        <f>SUM(AA38,AA39,AA40,AA41,AA43,AA45)</f>
        <v>0</v>
      </c>
      <c r="AB37" s="691">
        <f t="shared" si="3"/>
        <v>0</v>
      </c>
      <c r="AC37" s="692">
        <f t="shared" si="3"/>
        <v>0</v>
      </c>
      <c r="AD37" s="690">
        <f>SUM(AD38,AD39,AD40,AD41,AD43,AD45)</f>
        <v>0</v>
      </c>
      <c r="AE37" s="691">
        <f t="shared" si="3"/>
        <v>0</v>
      </c>
      <c r="AF37" s="692">
        <f t="shared" si="3"/>
        <v>0</v>
      </c>
      <c r="AG37" s="690">
        <f>SUM(AG38,AG39,AG40,AG41,AG43,AG45)</f>
        <v>0</v>
      </c>
      <c r="AH37" s="691">
        <f t="shared" si="3"/>
        <v>0</v>
      </c>
      <c r="AI37" s="692">
        <f t="shared" si="3"/>
        <v>0</v>
      </c>
      <c r="AJ37" s="661">
        <f>SUM(D37:AI37)</f>
        <v>0</v>
      </c>
      <c r="AK37" s="661"/>
      <c r="AL37" s="315" t="e">
        <f>ROUNDUP(AJ37/AJ47,1)</f>
        <v>#DIV/0!</v>
      </c>
      <c r="AM37" s="677"/>
      <c r="AN37" s="678"/>
      <c r="AO37" s="257"/>
      <c r="AP37" s="257"/>
      <c r="AQ37" s="257"/>
    </row>
    <row r="38" spans="1:43" s="285" customFormat="1" ht="20.100000000000001" customHeight="1">
      <c r="A38" s="306" t="s">
        <v>517</v>
      </c>
      <c r="B38" s="307"/>
      <c r="C38" s="308"/>
      <c r="D38" s="297"/>
      <c r="E38" s="297"/>
      <c r="F38" s="646"/>
      <c r="G38" s="714"/>
      <c r="H38" s="715"/>
      <c r="I38" s="646"/>
      <c r="J38" s="714"/>
      <c r="K38" s="715"/>
      <c r="L38" s="646"/>
      <c r="M38" s="714"/>
      <c r="N38" s="715"/>
      <c r="O38" s="646"/>
      <c r="P38" s="714"/>
      <c r="Q38" s="715"/>
      <c r="R38" s="646"/>
      <c r="S38" s="714"/>
      <c r="T38" s="715"/>
      <c r="U38" s="646"/>
      <c r="V38" s="714"/>
      <c r="W38" s="715"/>
      <c r="X38" s="646"/>
      <c r="Y38" s="714"/>
      <c r="Z38" s="715"/>
      <c r="AA38" s="646"/>
      <c r="AB38" s="714"/>
      <c r="AC38" s="715"/>
      <c r="AD38" s="646"/>
      <c r="AE38" s="714"/>
      <c r="AF38" s="715"/>
      <c r="AG38" s="646"/>
      <c r="AH38" s="714"/>
      <c r="AI38" s="715"/>
      <c r="AJ38" s="661">
        <f t="shared" ref="AJ38:AJ46" si="4">SUM(D38:AI38)</f>
        <v>0</v>
      </c>
      <c r="AK38" s="661"/>
      <c r="AL38" s="315" t="e">
        <f>ROUNDUP(AJ38/$AJ$47,1)</f>
        <v>#DIV/0!</v>
      </c>
      <c r="AM38" s="677"/>
      <c r="AN38" s="678"/>
      <c r="AO38" s="284"/>
      <c r="AP38" s="284"/>
      <c r="AQ38" s="284"/>
    </row>
    <row r="39" spans="1:43" s="285" customFormat="1" ht="20.100000000000001" customHeight="1">
      <c r="A39" s="306" t="s">
        <v>475</v>
      </c>
      <c r="B39" s="307"/>
      <c r="C39" s="308"/>
      <c r="D39" s="297"/>
      <c r="E39" s="297"/>
      <c r="F39" s="646"/>
      <c r="G39" s="714"/>
      <c r="H39" s="715"/>
      <c r="I39" s="646"/>
      <c r="J39" s="714"/>
      <c r="K39" s="715"/>
      <c r="L39" s="646"/>
      <c r="M39" s="714"/>
      <c r="N39" s="715"/>
      <c r="O39" s="646"/>
      <c r="P39" s="714"/>
      <c r="Q39" s="715"/>
      <c r="R39" s="646"/>
      <c r="S39" s="714"/>
      <c r="T39" s="715"/>
      <c r="U39" s="646"/>
      <c r="V39" s="714"/>
      <c r="W39" s="715"/>
      <c r="X39" s="646"/>
      <c r="Y39" s="714"/>
      <c r="Z39" s="715"/>
      <c r="AA39" s="646"/>
      <c r="AB39" s="714"/>
      <c r="AC39" s="715"/>
      <c r="AD39" s="646"/>
      <c r="AE39" s="714"/>
      <c r="AF39" s="715"/>
      <c r="AG39" s="646"/>
      <c r="AH39" s="714"/>
      <c r="AI39" s="715"/>
      <c r="AJ39" s="661">
        <f t="shared" si="4"/>
        <v>0</v>
      </c>
      <c r="AK39" s="661"/>
      <c r="AL39" s="315" t="e">
        <f>ROUNDUP(AJ39/$AJ$47,1)</f>
        <v>#DIV/0!</v>
      </c>
      <c r="AM39" s="677"/>
      <c r="AN39" s="678"/>
      <c r="AO39" s="284"/>
      <c r="AP39" s="284"/>
      <c r="AQ39" s="284"/>
    </row>
    <row r="40" spans="1:43" ht="20.100000000000001" customHeight="1">
      <c r="A40" s="306" t="s">
        <v>476</v>
      </c>
      <c r="B40" s="307"/>
      <c r="C40" s="308"/>
      <c r="D40" s="297"/>
      <c r="E40" s="297"/>
      <c r="F40" s="646"/>
      <c r="G40" s="714"/>
      <c r="H40" s="715"/>
      <c r="I40" s="646"/>
      <c r="J40" s="714"/>
      <c r="K40" s="715"/>
      <c r="L40" s="646"/>
      <c r="M40" s="714"/>
      <c r="N40" s="715"/>
      <c r="O40" s="646"/>
      <c r="P40" s="714"/>
      <c r="Q40" s="715"/>
      <c r="R40" s="646"/>
      <c r="S40" s="714"/>
      <c r="T40" s="715"/>
      <c r="U40" s="646"/>
      <c r="V40" s="714"/>
      <c r="W40" s="715"/>
      <c r="X40" s="646"/>
      <c r="Y40" s="714"/>
      <c r="Z40" s="715"/>
      <c r="AA40" s="646"/>
      <c r="AB40" s="714"/>
      <c r="AC40" s="715"/>
      <c r="AD40" s="646"/>
      <c r="AE40" s="714"/>
      <c r="AF40" s="715"/>
      <c r="AG40" s="646"/>
      <c r="AH40" s="714"/>
      <c r="AI40" s="715"/>
      <c r="AJ40" s="661">
        <f t="shared" si="4"/>
        <v>0</v>
      </c>
      <c r="AK40" s="661"/>
      <c r="AL40" s="315" t="e">
        <f>ROUNDUP(AJ40/$AJ$47,1)</f>
        <v>#DIV/0!</v>
      </c>
      <c r="AM40" s="677"/>
      <c r="AN40" s="678"/>
      <c r="AO40" s="257"/>
      <c r="AP40" s="257"/>
      <c r="AQ40" s="257"/>
    </row>
    <row r="41" spans="1:43" ht="20.100000000000001" customHeight="1">
      <c r="A41" s="684" t="s">
        <v>477</v>
      </c>
      <c r="B41" s="685"/>
      <c r="C41" s="686"/>
      <c r="D41" s="297"/>
      <c r="E41" s="297"/>
      <c r="F41" s="646"/>
      <c r="G41" s="714"/>
      <c r="H41" s="715"/>
      <c r="I41" s="646"/>
      <c r="J41" s="714"/>
      <c r="K41" s="715"/>
      <c r="L41" s="646"/>
      <c r="M41" s="714"/>
      <c r="N41" s="715"/>
      <c r="O41" s="646"/>
      <c r="P41" s="714"/>
      <c r="Q41" s="715"/>
      <c r="R41" s="646"/>
      <c r="S41" s="714"/>
      <c r="T41" s="715"/>
      <c r="U41" s="646"/>
      <c r="V41" s="714"/>
      <c r="W41" s="715"/>
      <c r="X41" s="646"/>
      <c r="Y41" s="714"/>
      <c r="Z41" s="715"/>
      <c r="AA41" s="646"/>
      <c r="AB41" s="714"/>
      <c r="AC41" s="715"/>
      <c r="AD41" s="646"/>
      <c r="AE41" s="714"/>
      <c r="AF41" s="715"/>
      <c r="AG41" s="646"/>
      <c r="AH41" s="714"/>
      <c r="AI41" s="715"/>
      <c r="AJ41" s="661">
        <f t="shared" si="4"/>
        <v>0</v>
      </c>
      <c r="AK41" s="661"/>
      <c r="AL41" s="716" t="e">
        <f>ROUNDUP(AJ41/$AJ$47,1)</f>
        <v>#DIV/0!</v>
      </c>
      <c r="AM41" s="677"/>
      <c r="AN41" s="678"/>
      <c r="AO41" s="257"/>
      <c r="AP41" s="257"/>
      <c r="AQ41" s="257"/>
    </row>
    <row r="42" spans="1:43" s="285" customFormat="1" ht="20.100000000000001" customHeight="1">
      <c r="A42" s="309"/>
      <c r="B42" s="682" t="s">
        <v>518</v>
      </c>
      <c r="C42" s="683"/>
      <c r="D42" s="297"/>
      <c r="E42" s="297"/>
      <c r="F42" s="646"/>
      <c r="G42" s="714"/>
      <c r="H42" s="715"/>
      <c r="I42" s="646"/>
      <c r="J42" s="714"/>
      <c r="K42" s="715"/>
      <c r="L42" s="646"/>
      <c r="M42" s="714"/>
      <c r="N42" s="715"/>
      <c r="O42" s="646"/>
      <c r="P42" s="714"/>
      <c r="Q42" s="715"/>
      <c r="R42" s="646"/>
      <c r="S42" s="714"/>
      <c r="T42" s="715"/>
      <c r="U42" s="646"/>
      <c r="V42" s="714"/>
      <c r="W42" s="715"/>
      <c r="X42" s="646"/>
      <c r="Y42" s="714"/>
      <c r="Z42" s="715"/>
      <c r="AA42" s="646"/>
      <c r="AB42" s="714"/>
      <c r="AC42" s="715"/>
      <c r="AD42" s="646"/>
      <c r="AE42" s="714"/>
      <c r="AF42" s="715"/>
      <c r="AG42" s="646"/>
      <c r="AH42" s="714"/>
      <c r="AI42" s="715"/>
      <c r="AJ42" s="661">
        <f t="shared" si="4"/>
        <v>0</v>
      </c>
      <c r="AK42" s="661"/>
      <c r="AL42" s="717"/>
      <c r="AM42" s="679" t="e">
        <f>ROUNDUP($AJ$42/$AJ$47,1)</f>
        <v>#DIV/0!</v>
      </c>
      <c r="AN42" s="680"/>
      <c r="AO42" s="284"/>
      <c r="AP42" s="284"/>
      <c r="AQ42" s="284"/>
    </row>
    <row r="43" spans="1:43" ht="20.100000000000001" customHeight="1">
      <c r="A43" s="684" t="s">
        <v>478</v>
      </c>
      <c r="B43" s="685"/>
      <c r="C43" s="686"/>
      <c r="D43" s="297"/>
      <c r="E43" s="297"/>
      <c r="F43" s="646"/>
      <c r="G43" s="714"/>
      <c r="H43" s="715"/>
      <c r="I43" s="646"/>
      <c r="J43" s="714"/>
      <c r="K43" s="715"/>
      <c r="L43" s="646"/>
      <c r="M43" s="714"/>
      <c r="N43" s="715"/>
      <c r="O43" s="646"/>
      <c r="P43" s="714"/>
      <c r="Q43" s="715"/>
      <c r="R43" s="646"/>
      <c r="S43" s="714"/>
      <c r="T43" s="715"/>
      <c r="U43" s="646"/>
      <c r="V43" s="714"/>
      <c r="W43" s="715"/>
      <c r="X43" s="646"/>
      <c r="Y43" s="714"/>
      <c r="Z43" s="715"/>
      <c r="AA43" s="646"/>
      <c r="AB43" s="714"/>
      <c r="AC43" s="715"/>
      <c r="AD43" s="646"/>
      <c r="AE43" s="714"/>
      <c r="AF43" s="715"/>
      <c r="AG43" s="646"/>
      <c r="AH43" s="714"/>
      <c r="AI43" s="715"/>
      <c r="AJ43" s="661">
        <f t="shared" si="4"/>
        <v>0</v>
      </c>
      <c r="AK43" s="661"/>
      <c r="AL43" s="716" t="e">
        <f>ROUNDUP(AJ43/$AJ$47,1)</f>
        <v>#DIV/0!</v>
      </c>
      <c r="AM43" s="677"/>
      <c r="AN43" s="678"/>
      <c r="AO43" s="257"/>
      <c r="AP43" s="257"/>
      <c r="AQ43" s="257"/>
    </row>
    <row r="44" spans="1:43" s="285" customFormat="1" ht="20.100000000000001" customHeight="1">
      <c r="A44" s="310"/>
      <c r="B44" s="682" t="s">
        <v>518</v>
      </c>
      <c r="C44" s="683"/>
      <c r="D44" s="297"/>
      <c r="E44" s="297"/>
      <c r="F44" s="646"/>
      <c r="G44" s="714"/>
      <c r="H44" s="715"/>
      <c r="I44" s="646"/>
      <c r="J44" s="714"/>
      <c r="K44" s="715"/>
      <c r="L44" s="646"/>
      <c r="M44" s="714"/>
      <c r="N44" s="715"/>
      <c r="O44" s="646"/>
      <c r="P44" s="714"/>
      <c r="Q44" s="715"/>
      <c r="R44" s="646"/>
      <c r="S44" s="714"/>
      <c r="T44" s="715"/>
      <c r="U44" s="646"/>
      <c r="V44" s="714"/>
      <c r="W44" s="715"/>
      <c r="X44" s="646"/>
      <c r="Y44" s="714"/>
      <c r="Z44" s="715"/>
      <c r="AA44" s="646"/>
      <c r="AB44" s="714"/>
      <c r="AC44" s="715"/>
      <c r="AD44" s="646"/>
      <c r="AE44" s="714"/>
      <c r="AF44" s="715"/>
      <c r="AG44" s="646"/>
      <c r="AH44" s="714"/>
      <c r="AI44" s="715"/>
      <c r="AJ44" s="661">
        <f t="shared" si="4"/>
        <v>0</v>
      </c>
      <c r="AK44" s="661"/>
      <c r="AL44" s="717"/>
      <c r="AM44" s="679" t="e">
        <f>ROUNDUP($AJ$44/$AJ$47,1)</f>
        <v>#DIV/0!</v>
      </c>
      <c r="AN44" s="680"/>
      <c r="AO44" s="284"/>
      <c r="AP44" s="284"/>
      <c r="AQ44" s="284"/>
    </row>
    <row r="45" spans="1:43" ht="20.100000000000001" customHeight="1">
      <c r="A45" s="684" t="s">
        <v>479</v>
      </c>
      <c r="B45" s="685"/>
      <c r="C45" s="686"/>
      <c r="D45" s="297"/>
      <c r="E45" s="297"/>
      <c r="F45" s="646"/>
      <c r="G45" s="714"/>
      <c r="H45" s="715"/>
      <c r="I45" s="646"/>
      <c r="J45" s="714"/>
      <c r="K45" s="715"/>
      <c r="L45" s="646"/>
      <c r="M45" s="714"/>
      <c r="N45" s="715"/>
      <c r="O45" s="646"/>
      <c r="P45" s="714"/>
      <c r="Q45" s="715"/>
      <c r="R45" s="646"/>
      <c r="S45" s="714"/>
      <c r="T45" s="715"/>
      <c r="U45" s="646"/>
      <c r="V45" s="714"/>
      <c r="W45" s="715"/>
      <c r="X45" s="646"/>
      <c r="Y45" s="714"/>
      <c r="Z45" s="715"/>
      <c r="AA45" s="646"/>
      <c r="AB45" s="714"/>
      <c r="AC45" s="715"/>
      <c r="AD45" s="646"/>
      <c r="AE45" s="714"/>
      <c r="AF45" s="715"/>
      <c r="AG45" s="646"/>
      <c r="AH45" s="714"/>
      <c r="AI45" s="715"/>
      <c r="AJ45" s="661">
        <f t="shared" si="4"/>
        <v>0</v>
      </c>
      <c r="AK45" s="661"/>
      <c r="AL45" s="716" t="e">
        <f>ROUNDUP(AJ45/$AJ$47,1)</f>
        <v>#DIV/0!</v>
      </c>
      <c r="AM45" s="677"/>
      <c r="AN45" s="678"/>
      <c r="AO45" s="257"/>
      <c r="AP45" s="257"/>
      <c r="AQ45" s="257"/>
    </row>
    <row r="46" spans="1:43" s="285" customFormat="1" ht="20.100000000000001" customHeight="1">
      <c r="A46" s="309"/>
      <c r="B46" s="682" t="s">
        <v>518</v>
      </c>
      <c r="C46" s="683"/>
      <c r="D46" s="297"/>
      <c r="E46" s="297"/>
      <c r="F46" s="646"/>
      <c r="G46" s="714"/>
      <c r="H46" s="715"/>
      <c r="I46" s="646"/>
      <c r="J46" s="714"/>
      <c r="K46" s="715"/>
      <c r="L46" s="646"/>
      <c r="M46" s="714"/>
      <c r="N46" s="715"/>
      <c r="O46" s="646"/>
      <c r="P46" s="714"/>
      <c r="Q46" s="715"/>
      <c r="R46" s="646"/>
      <c r="S46" s="714"/>
      <c r="T46" s="715"/>
      <c r="U46" s="646"/>
      <c r="V46" s="714"/>
      <c r="W46" s="715"/>
      <c r="X46" s="646"/>
      <c r="Y46" s="714"/>
      <c r="Z46" s="715"/>
      <c r="AA46" s="646"/>
      <c r="AB46" s="714"/>
      <c r="AC46" s="715"/>
      <c r="AD46" s="646"/>
      <c r="AE46" s="714"/>
      <c r="AF46" s="715"/>
      <c r="AG46" s="646"/>
      <c r="AH46" s="714"/>
      <c r="AI46" s="715"/>
      <c r="AJ46" s="661">
        <f t="shared" si="4"/>
        <v>0</v>
      </c>
      <c r="AK46" s="661"/>
      <c r="AL46" s="717"/>
      <c r="AM46" s="679" t="e">
        <f>ROUNDUP($AJ$46/$AJ$47,1)</f>
        <v>#DIV/0!</v>
      </c>
      <c r="AN46" s="680"/>
      <c r="AO46" s="284"/>
      <c r="AP46" s="284"/>
      <c r="AQ46" s="284"/>
    </row>
    <row r="47" spans="1:43" ht="20.100000000000001" customHeight="1">
      <c r="A47" s="681" t="s">
        <v>470</v>
      </c>
      <c r="B47" s="681"/>
      <c r="C47" s="681"/>
      <c r="D47" s="297"/>
      <c r="E47" s="297"/>
      <c r="F47" s="676"/>
      <c r="G47" s="676"/>
      <c r="H47" s="676"/>
      <c r="I47" s="676"/>
      <c r="J47" s="676"/>
      <c r="K47" s="676"/>
      <c r="L47" s="676"/>
      <c r="M47" s="676"/>
      <c r="N47" s="676"/>
      <c r="O47" s="676"/>
      <c r="P47" s="676"/>
      <c r="Q47" s="676"/>
      <c r="R47" s="676"/>
      <c r="S47" s="676"/>
      <c r="T47" s="676"/>
      <c r="U47" s="676"/>
      <c r="V47" s="676"/>
      <c r="W47" s="676"/>
      <c r="X47" s="676"/>
      <c r="Y47" s="676"/>
      <c r="Z47" s="676"/>
      <c r="AA47" s="676"/>
      <c r="AB47" s="676"/>
      <c r="AC47" s="676"/>
      <c r="AD47" s="676"/>
      <c r="AE47" s="676"/>
      <c r="AF47" s="676"/>
      <c r="AG47" s="676"/>
      <c r="AH47" s="676"/>
      <c r="AI47" s="676"/>
      <c r="AJ47" s="661">
        <f>+SUM(D47:AI47)</f>
        <v>0</v>
      </c>
      <c r="AK47" s="661"/>
      <c r="AL47" s="282"/>
      <c r="AM47" s="677"/>
      <c r="AN47" s="678"/>
      <c r="AO47" s="257"/>
      <c r="AP47" s="257"/>
      <c r="AQ47" s="257"/>
    </row>
    <row r="48" spans="1:43" ht="5.0999999999999996" customHeight="1">
      <c r="A48" s="250"/>
      <c r="B48" s="250"/>
      <c r="C48" s="250"/>
      <c r="D48" s="286"/>
      <c r="E48" s="286"/>
      <c r="F48" s="286"/>
      <c r="G48" s="286"/>
      <c r="H48" s="286"/>
      <c r="I48" s="162"/>
      <c r="J48" s="162"/>
      <c r="K48" s="162"/>
      <c r="L48" s="162"/>
      <c r="M48" s="162"/>
      <c r="N48" s="162"/>
      <c r="O48" s="162"/>
      <c r="P48" s="162"/>
      <c r="Q48" s="162"/>
      <c r="R48" s="162"/>
      <c r="S48" s="162"/>
      <c r="T48" s="162"/>
      <c r="U48" s="162"/>
      <c r="V48" s="162"/>
      <c r="W48" s="162"/>
      <c r="X48" s="162"/>
      <c r="Y48" s="162"/>
      <c r="Z48" s="162"/>
      <c r="AA48" s="162"/>
      <c r="AB48" s="162"/>
      <c r="AC48" s="162"/>
      <c r="AD48" s="162"/>
      <c r="AE48" s="162"/>
      <c r="AF48" s="162"/>
      <c r="AG48" s="162"/>
      <c r="AH48" s="162"/>
      <c r="AI48" s="162"/>
      <c r="AJ48" s="258"/>
      <c r="AK48" s="162"/>
      <c r="AL48" s="227"/>
      <c r="AM48" s="227"/>
      <c r="AN48" s="161"/>
    </row>
    <row r="49" spans="1:40" ht="18" customHeight="1">
      <c r="A49" s="218" t="s">
        <v>421</v>
      </c>
      <c r="B49" s="162"/>
      <c r="D49" s="162"/>
      <c r="E49" s="162"/>
      <c r="F49" s="162"/>
      <c r="G49" s="162"/>
      <c r="H49" s="162"/>
      <c r="I49" s="162"/>
      <c r="J49" s="162"/>
      <c r="K49" s="162"/>
      <c r="L49" s="162"/>
      <c r="M49" s="162"/>
      <c r="N49" s="162"/>
      <c r="O49" s="162"/>
      <c r="P49" s="162"/>
      <c r="Q49" s="162"/>
      <c r="R49" s="162"/>
      <c r="S49" s="162"/>
      <c r="T49" s="162"/>
      <c r="U49" s="162"/>
      <c r="V49" s="162"/>
      <c r="W49" s="227"/>
      <c r="X49" s="162"/>
      <c r="Y49" s="162"/>
      <c r="Z49" s="162"/>
      <c r="AA49" s="162"/>
      <c r="AB49" s="162"/>
      <c r="AC49" s="162"/>
      <c r="AD49" s="162"/>
      <c r="AE49" s="162"/>
      <c r="AF49" s="162"/>
      <c r="AG49" s="162"/>
      <c r="AH49" s="162"/>
      <c r="AI49" s="162"/>
      <c r="AJ49" s="258"/>
      <c r="AK49" s="162"/>
      <c r="AL49" s="227"/>
      <c r="AM49" s="227"/>
      <c r="AN49" s="161"/>
    </row>
    <row r="50" spans="1:40" ht="45" customHeight="1">
      <c r="A50" s="665" t="s">
        <v>425</v>
      </c>
      <c r="B50" s="665"/>
      <c r="C50" s="665" t="s">
        <v>463</v>
      </c>
      <c r="D50" s="665"/>
      <c r="E50" s="673" t="s">
        <v>515</v>
      </c>
      <c r="F50" s="673"/>
      <c r="G50" s="673"/>
      <c r="H50" s="673"/>
      <c r="I50" s="662" t="s">
        <v>520</v>
      </c>
      <c r="J50" s="663"/>
      <c r="K50" s="663"/>
      <c r="L50" s="663"/>
      <c r="M50" s="663"/>
      <c r="N50" s="664"/>
      <c r="O50" s="662" t="s">
        <v>523</v>
      </c>
      <c r="P50" s="663"/>
      <c r="Q50" s="663"/>
      <c r="R50" s="663"/>
      <c r="S50" s="663"/>
      <c r="T50" s="664"/>
      <c r="U50" s="257"/>
      <c r="W50" s="227"/>
      <c r="X50" s="162"/>
      <c r="Y50" s="162"/>
      <c r="Z50" s="162"/>
      <c r="AA50" s="162"/>
      <c r="AB50" s="162"/>
      <c r="AC50" s="162"/>
      <c r="AD50" s="162"/>
      <c r="AE50" s="162"/>
      <c r="AF50" s="162"/>
      <c r="AG50" s="162"/>
      <c r="AH50" s="162"/>
      <c r="AI50" s="162"/>
      <c r="AJ50" s="258"/>
      <c r="AK50" s="162"/>
      <c r="AL50" s="227"/>
      <c r="AM50" s="227"/>
      <c r="AN50" s="161"/>
    </row>
    <row r="51" spans="1:40" ht="18" customHeight="1">
      <c r="A51" s="673" t="s">
        <v>427</v>
      </c>
      <c r="B51" s="673"/>
      <c r="C51" s="674" t="e">
        <f>ROUNDDOWN(IF(AL37&lt;=30,1,1+ROUNDUP((AL37-30)/30,0)),1)</f>
        <v>#DIV/0!</v>
      </c>
      <c r="D51" s="674"/>
      <c r="E51" s="674" t="e">
        <f>ROUNDDOWN(AL37/5,1)</f>
        <v>#DIV/0!</v>
      </c>
      <c r="F51" s="674"/>
      <c r="G51" s="674"/>
      <c r="H51" s="674"/>
      <c r="I51" s="712" t="e">
        <f>ROUNDDOWN($AL$40/9,1)+ROUNDDOWN(($AL$41-$AM$42)/6,1)+ROUNDDOWN($AM$42/12,1)+ROUNDDOWN(($AL$43-$AM$44)/4,1)+ROUNDDOWN($AM$44/8,1)+ROUNDDOWN(($AL$45-$AM$46)/2.5,1)+ROUNDDOWN($AM$46/5,1)</f>
        <v>#DIV/0!</v>
      </c>
      <c r="J51" s="675"/>
      <c r="K51" s="675"/>
      <c r="L51" s="675"/>
      <c r="M51" s="675"/>
      <c r="N51" s="675"/>
      <c r="O51" s="713"/>
      <c r="P51" s="713"/>
      <c r="Q51" s="713"/>
      <c r="R51" s="713"/>
      <c r="S51" s="713"/>
      <c r="T51" s="713"/>
      <c r="U51" s="257"/>
      <c r="W51" s="227"/>
      <c r="X51" s="162"/>
      <c r="Y51" s="162"/>
      <c r="Z51" s="162"/>
      <c r="AA51" s="162"/>
      <c r="AB51" s="162"/>
      <c r="AC51" s="162"/>
      <c r="AD51" s="162"/>
      <c r="AE51" s="162"/>
      <c r="AF51" s="162"/>
      <c r="AG51" s="162"/>
      <c r="AH51" s="162"/>
      <c r="AI51" s="162"/>
      <c r="AJ51" s="258"/>
      <c r="AK51" s="162"/>
      <c r="AL51" s="227"/>
      <c r="AM51" s="227"/>
      <c r="AN51" s="161"/>
    </row>
    <row r="52" spans="1:40" ht="5.0999999999999996" customHeight="1">
      <c r="A52" s="250"/>
      <c r="B52" s="250"/>
      <c r="C52" s="250"/>
      <c r="D52" s="250"/>
      <c r="E52" s="250"/>
      <c r="F52" s="250"/>
      <c r="G52" s="250"/>
      <c r="H52" s="250"/>
      <c r="I52" s="250"/>
      <c r="J52" s="162"/>
      <c r="K52" s="162"/>
      <c r="L52" s="162"/>
      <c r="M52" s="258"/>
      <c r="N52" s="162"/>
      <c r="O52" s="162"/>
      <c r="P52" s="162"/>
      <c r="Q52" s="257"/>
      <c r="W52" s="227"/>
      <c r="X52" s="162"/>
      <c r="Y52" s="162"/>
      <c r="Z52" s="162"/>
      <c r="AA52" s="162"/>
      <c r="AB52" s="162"/>
      <c r="AC52" s="162"/>
      <c r="AD52" s="162"/>
      <c r="AE52" s="162"/>
      <c r="AF52" s="162"/>
      <c r="AG52" s="162"/>
      <c r="AH52" s="162"/>
      <c r="AI52" s="162"/>
      <c r="AJ52" s="258"/>
      <c r="AK52" s="162"/>
      <c r="AL52" s="227"/>
      <c r="AM52" s="227"/>
      <c r="AN52" s="161"/>
    </row>
    <row r="53" spans="1:40" ht="21" customHeight="1">
      <c r="A53" s="218" t="s">
        <v>443</v>
      </c>
      <c r="B53" s="221"/>
      <c r="C53" s="222"/>
      <c r="D53" s="222"/>
      <c r="E53" s="222"/>
      <c r="F53" s="222"/>
      <c r="G53" s="161"/>
      <c r="H53" s="161"/>
      <c r="I53" s="161"/>
      <c r="J53" s="161"/>
      <c r="K53" s="161"/>
      <c r="L53" s="161"/>
      <c r="M53" s="161"/>
      <c r="N53" s="161"/>
      <c r="O53" s="161"/>
      <c r="P53" s="161"/>
      <c r="Q53" s="161"/>
      <c r="R53" s="161"/>
      <c r="S53" s="161"/>
      <c r="T53" s="161"/>
      <c r="U53" s="161"/>
      <c r="V53" s="161"/>
      <c r="W53" s="161"/>
      <c r="X53" s="161"/>
      <c r="Y53" s="161"/>
      <c r="Z53" s="161"/>
      <c r="AA53" s="161"/>
      <c r="AB53" s="161"/>
      <c r="AC53" s="161"/>
      <c r="AD53" s="161"/>
      <c r="AE53" s="161"/>
      <c r="AF53" s="161"/>
      <c r="AG53" s="161"/>
      <c r="AH53" s="161"/>
      <c r="AI53" s="161"/>
      <c r="AJ53" s="161"/>
      <c r="AK53" s="161"/>
      <c r="AL53" s="161"/>
      <c r="AM53" s="161"/>
      <c r="AN53" s="161"/>
    </row>
    <row r="54" spans="1:40" ht="24.95" customHeight="1">
      <c r="A54" s="161"/>
      <c r="B54" s="227"/>
      <c r="C54" s="662" t="s">
        <v>554</v>
      </c>
      <c r="D54" s="663"/>
      <c r="E54" s="671" t="s">
        <v>555</v>
      </c>
      <c r="F54" s="671"/>
      <c r="G54" s="671"/>
      <c r="H54" s="671"/>
      <c r="I54" s="662" t="s">
        <v>556</v>
      </c>
      <c r="J54" s="663"/>
      <c r="K54" s="663"/>
      <c r="L54" s="663"/>
      <c r="M54" s="663"/>
      <c r="N54" s="664"/>
      <c r="O54" s="662" t="s">
        <v>520</v>
      </c>
      <c r="P54" s="663"/>
      <c r="Q54" s="663"/>
      <c r="R54" s="663"/>
      <c r="S54" s="663"/>
      <c r="T54" s="664"/>
      <c r="U54" s="662" t="s">
        <v>558</v>
      </c>
      <c r="V54" s="663"/>
      <c r="W54" s="663"/>
      <c r="X54" s="663"/>
      <c r="Y54" s="663"/>
      <c r="Z54" s="664"/>
      <c r="AA54" s="662" t="s">
        <v>557</v>
      </c>
      <c r="AB54" s="663"/>
      <c r="AC54" s="663"/>
      <c r="AD54" s="663"/>
      <c r="AE54" s="663"/>
      <c r="AF54" s="664"/>
      <c r="AG54" s="671" t="s">
        <v>557</v>
      </c>
      <c r="AH54" s="671"/>
      <c r="AI54" s="671"/>
      <c r="AJ54" s="671"/>
      <c r="AK54" s="671"/>
      <c r="AL54" s="671" t="s">
        <v>557</v>
      </c>
      <c r="AM54" s="671"/>
      <c r="AN54" s="161"/>
    </row>
    <row r="55" spans="1:40" ht="18" customHeight="1">
      <c r="A55" s="161"/>
      <c r="B55" s="227"/>
      <c r="C55" s="311" t="s">
        <v>445</v>
      </c>
      <c r="D55" s="311" t="s">
        <v>447</v>
      </c>
      <c r="E55" s="312" t="s">
        <v>445</v>
      </c>
      <c r="F55" s="672" t="s">
        <v>447</v>
      </c>
      <c r="G55" s="672"/>
      <c r="H55" s="672"/>
      <c r="I55" s="668" t="s">
        <v>445</v>
      </c>
      <c r="J55" s="669"/>
      <c r="K55" s="670"/>
      <c r="L55" s="668" t="s">
        <v>447</v>
      </c>
      <c r="M55" s="669"/>
      <c r="N55" s="670"/>
      <c r="O55" s="668" t="s">
        <v>445</v>
      </c>
      <c r="P55" s="669"/>
      <c r="Q55" s="670"/>
      <c r="R55" s="668" t="s">
        <v>447</v>
      </c>
      <c r="S55" s="669"/>
      <c r="T55" s="670"/>
      <c r="U55" s="668" t="s">
        <v>445</v>
      </c>
      <c r="V55" s="669"/>
      <c r="W55" s="670"/>
      <c r="X55" s="668" t="s">
        <v>447</v>
      </c>
      <c r="Y55" s="669"/>
      <c r="Z55" s="670"/>
      <c r="AA55" s="668" t="s">
        <v>445</v>
      </c>
      <c r="AB55" s="669"/>
      <c r="AC55" s="670"/>
      <c r="AD55" s="668" t="s">
        <v>447</v>
      </c>
      <c r="AE55" s="669"/>
      <c r="AF55" s="670"/>
      <c r="AG55" s="668" t="s">
        <v>445</v>
      </c>
      <c r="AH55" s="669"/>
      <c r="AI55" s="670"/>
      <c r="AJ55" s="668" t="s">
        <v>447</v>
      </c>
      <c r="AK55" s="670"/>
      <c r="AL55" s="312" t="s">
        <v>444</v>
      </c>
      <c r="AM55" s="312" t="s">
        <v>446</v>
      </c>
      <c r="AN55" s="161"/>
    </row>
    <row r="56" spans="1:40" ht="18" customHeight="1">
      <c r="A56" s="161"/>
      <c r="B56" s="288" t="s">
        <v>448</v>
      </c>
      <c r="C56" s="312">
        <f>COUNTIFS($B$11:$B$30,C$54,$C$11:$C$30,"A",$E$11:$E$30,"*")</f>
        <v>1</v>
      </c>
      <c r="D56" s="312">
        <f>COUNTIFS($B$11:$B$30,C$54,$C$11:$C$30,"B",$E$11:$E$30,"*")</f>
        <v>0</v>
      </c>
      <c r="E56" s="312">
        <f>COUNTIFS($B$11:$B$30,E$54,$C$11:$C$30,"A",$E$11:$E$30,"*")</f>
        <v>0</v>
      </c>
      <c r="F56" s="668">
        <f>COUNTIFS($B$11:$B$30,E$54,$C$11:$C$30,"B",$E$11:$E$30,"*")</f>
        <v>1</v>
      </c>
      <c r="G56" s="669"/>
      <c r="H56" s="670"/>
      <c r="I56" s="668">
        <f>COUNTIFS($B$11:$B$30,I$54,$C$11:$C$30,"A",$E$11:$E$30,"*")</f>
        <v>0</v>
      </c>
      <c r="J56" s="669"/>
      <c r="K56" s="670"/>
      <c r="L56" s="668">
        <f>COUNTIFS($B$11:$B$30,I$54,$C$11:$C$30,"B",$E$11:$E$30,"*")</f>
        <v>0</v>
      </c>
      <c r="M56" s="669"/>
      <c r="N56" s="670"/>
      <c r="O56" s="668">
        <f>COUNTIFS($B$11:$B$30,O$54,$C$11:$C$30,"A",$E$11:$E$30,"*")</f>
        <v>0</v>
      </c>
      <c r="P56" s="669"/>
      <c r="Q56" s="670"/>
      <c r="R56" s="668">
        <f>COUNTIFS($B$11:$B$30,O$54,$C$11:$C$30,"B",$E$11:$E$30,"*")</f>
        <v>0</v>
      </c>
      <c r="S56" s="669"/>
      <c r="T56" s="670"/>
      <c r="U56" s="668">
        <f>COUNTIFS($B$11:$B$30,U$54,$C$11:$C$30,"A",$E$11:$E$30,"*")</f>
        <v>0</v>
      </c>
      <c r="V56" s="669"/>
      <c r="W56" s="670"/>
      <c r="X56" s="668">
        <f>COUNTIFS($B$11:$B$30,U$54,$C$11:$C$30,"B",$E$11:$E$30,"*")</f>
        <v>0</v>
      </c>
      <c r="Y56" s="669"/>
      <c r="Z56" s="670"/>
      <c r="AA56" s="668">
        <f>COUNTIFS($B$11:$B$30,AA$54,$C$11:$C$30,"A",$E$11:$E$30,"*")</f>
        <v>0</v>
      </c>
      <c r="AB56" s="669"/>
      <c r="AC56" s="670"/>
      <c r="AD56" s="668">
        <f>COUNTIFS($B$11:$B$30,AA$54,$C$11:$C$30,"B",$E$11:$E$30,"*")</f>
        <v>0</v>
      </c>
      <c r="AE56" s="669"/>
      <c r="AF56" s="670"/>
      <c r="AG56" s="668">
        <f>COUNTIFS($B$11:$B$30,AG$54,$C$11:$C$30,"A",$E$11:$E$30,"*")</f>
        <v>0</v>
      </c>
      <c r="AH56" s="669"/>
      <c r="AI56" s="670"/>
      <c r="AJ56" s="668">
        <f>COUNTIFS($B$11:$B$30,AG$54,$C$11:$C$30,"B",$E$11:$E$30,"*")</f>
        <v>0</v>
      </c>
      <c r="AK56" s="670"/>
      <c r="AL56" s="312">
        <f>COUNTIFS($B$11:$B$30,AL$54,$C$11:$C$30,"A",$E$11:$E$30,"*")</f>
        <v>0</v>
      </c>
      <c r="AM56" s="312">
        <f>COUNTIFS($B$11:$B$30,AL$54,$C$11:$C$30,"B",$E$11:$E$30,"*")</f>
        <v>0</v>
      </c>
      <c r="AN56" s="161"/>
    </row>
    <row r="57" spans="1:40" ht="18" customHeight="1">
      <c r="A57" s="161"/>
      <c r="B57" s="289" t="s">
        <v>449</v>
      </c>
      <c r="C57" s="313"/>
      <c r="D57" s="313"/>
      <c r="E57" s="312">
        <f>COUNTIFS($B$11:$B$30,E$54,$C$11:$C$30,"C",$E$11:$E$30,"*")</f>
        <v>0</v>
      </c>
      <c r="F57" s="668">
        <f>COUNTIFS($B$11:$B$30,E$54,$C$11:$C$30,"D",$E$11:$E$30,"*")</f>
        <v>0</v>
      </c>
      <c r="G57" s="669"/>
      <c r="H57" s="670"/>
      <c r="I57" s="668">
        <f>COUNTIFS($B$11:$B$30,I$54,$C$11:$C$30,"C",$E$11:$E$30,"*")</f>
        <v>1</v>
      </c>
      <c r="J57" s="669"/>
      <c r="K57" s="670"/>
      <c r="L57" s="668">
        <f>COUNTIFS($B$11:$B$30,I$54,$C$11:$C$30,"D",$E$11:$E$30,"*")</f>
        <v>1</v>
      </c>
      <c r="M57" s="669"/>
      <c r="N57" s="670"/>
      <c r="O57" s="668">
        <f>COUNTIFS($B$11:$B$30,O$54,$C$11:$C$30,"C",$E$11:$E$30,"*")</f>
        <v>0</v>
      </c>
      <c r="P57" s="669"/>
      <c r="Q57" s="670"/>
      <c r="R57" s="668">
        <f>COUNTIFS($B$11:$B$30,O$54,$C$11:$C$30,"D",$E$11:$E$30,"*")</f>
        <v>0</v>
      </c>
      <c r="S57" s="669"/>
      <c r="T57" s="670"/>
      <c r="U57" s="668">
        <f>COUNTIFS($B$11:$B$30,U$54,$C$11:$C$30,"C",$E$11:$E$30,"*")</f>
        <v>0</v>
      </c>
      <c r="V57" s="669"/>
      <c r="W57" s="670"/>
      <c r="X57" s="668">
        <f>COUNTIFS($B$11:$B$30,U$54,$C$11:$C$30,"D",$E$11:$E$30,"*")</f>
        <v>0</v>
      </c>
      <c r="Y57" s="669"/>
      <c r="Z57" s="670"/>
      <c r="AA57" s="668">
        <f>COUNTIFS($B$11:$B$30,AA$54,$C$11:$C$30,"C",$E$11:$E$30,"*")</f>
        <v>0</v>
      </c>
      <c r="AB57" s="669"/>
      <c r="AC57" s="670"/>
      <c r="AD57" s="668">
        <f>COUNTIFS($B$11:$B$30,AA$54,$C$11:$C$30,"D",$E$11:$E$30,"*")</f>
        <v>0</v>
      </c>
      <c r="AE57" s="669"/>
      <c r="AF57" s="670"/>
      <c r="AG57" s="668">
        <f>COUNTIFS($B$11:$B$30,AG$54,$C$11:$C$30,"C",$E$11:$E$30,"*")</f>
        <v>0</v>
      </c>
      <c r="AH57" s="669"/>
      <c r="AI57" s="670"/>
      <c r="AJ57" s="668">
        <f>COUNTIFS($B$11:$B$30,AG$54,$C$11:$C$30,"D",$E$11:$E$30,"*")</f>
        <v>0</v>
      </c>
      <c r="AK57" s="670"/>
      <c r="AL57" s="312">
        <f>COUNTIFS($B$11:$B$30,AL$54,$C$11:$C$30,"C",$E$11:$E$30,"*")</f>
        <v>0</v>
      </c>
      <c r="AM57" s="312">
        <f>COUNTIFS($B$11:$B$30,AL$54,$C$11:$C$30,"D",$E$11:$E$30,"*")</f>
        <v>0</v>
      </c>
      <c r="AN57" s="161"/>
    </row>
    <row r="58" spans="1:40" ht="24.95" customHeight="1">
      <c r="A58" s="161"/>
      <c r="B58" s="289" t="s">
        <v>450</v>
      </c>
      <c r="C58" s="666"/>
      <c r="D58" s="667"/>
      <c r="E58" s="662" t="str">
        <f>IF($AK$3="４週",SUMIFS($AK$11:$AK$30,$B$11:$B$30,E54)/4/$AH$5,IF($AK$3="歴月",SUMIFS($AK$11:$AK$30,$B$11:$B$30,E54)/$AL$5,"記載する期間を選択してください"))</f>
        <v>記載する期間を選択してください</v>
      </c>
      <c r="F58" s="663"/>
      <c r="G58" s="663"/>
      <c r="H58" s="664"/>
      <c r="I58" s="662" t="str">
        <f>IF($AK$3="４週",SUMIFS($AK$11:$AK$30,$B$11:$B$30,I54)/4/$AH$5,IF($AK$3="歴月",SUMIFS($AK$11:$AK$30,$B$11:$B$30,I54)/$AL$5,"記載する期間を選択してください"))</f>
        <v>記載する期間を選択してください</v>
      </c>
      <c r="J58" s="663"/>
      <c r="K58" s="663"/>
      <c r="L58" s="663"/>
      <c r="M58" s="663"/>
      <c r="N58" s="664"/>
      <c r="O58" s="662" t="str">
        <f>IF($AK$3="４週",SUMIFS($AK$11:$AK$30,$B$11:$B$30,O54)/4/$AH$5,IF($AK$3="歴月",SUMIFS($AK$11:$AK$30,$B$11:$B$30,O54)/$AL$5,"記載する期間を選択してください"))</f>
        <v>記載する期間を選択してください</v>
      </c>
      <c r="P58" s="663"/>
      <c r="Q58" s="663"/>
      <c r="R58" s="663"/>
      <c r="S58" s="663"/>
      <c r="T58" s="664"/>
      <c r="U58" s="709"/>
      <c r="V58" s="710"/>
      <c r="W58" s="710"/>
      <c r="X58" s="710"/>
      <c r="Y58" s="710"/>
      <c r="Z58" s="711"/>
      <c r="AA58" s="662" t="str">
        <f>IF($AK$3="４週",SUMIFS($AK$11:$AK$30,$B$11:$B$30,AA54)/4/$AH$5,IF($AK$3="歴月",SUMIFS($AK$11:$AK$30,$B$11:$B$30,AA54)/$AL$5,"記載する期間を選択してください"))</f>
        <v>記載する期間を選択してください</v>
      </c>
      <c r="AB58" s="663"/>
      <c r="AC58" s="663"/>
      <c r="AD58" s="663"/>
      <c r="AE58" s="663"/>
      <c r="AF58" s="664"/>
      <c r="AG58" s="662" t="str">
        <f>IF($AK$3="４週",SUMIFS($AK$11:$AK$30,$B$11:$B$30,AG54)/4/$AH$5,IF($AK$3="歴月",SUMIFS($AK$11:$AK$30,$B$11:$B$30,AG54)/$AL$5,"記載する期間を選択してください"))</f>
        <v>記載する期間を選択してください</v>
      </c>
      <c r="AH58" s="663"/>
      <c r="AI58" s="663"/>
      <c r="AJ58" s="663"/>
      <c r="AK58" s="664"/>
      <c r="AL58" s="662" t="str">
        <f>IF($AK$3="４週",SUMIFS($AK$11:$AK$30,$B$11:$B$30,AL54)/4/$AH$5,IF($AK$3="歴月",SUMIFS($AK$11:$AK$30,$B$11:$B$30,AL54)/$AL$5,"記載する期間を選択してください"))</f>
        <v>記載する期間を選択してください</v>
      </c>
      <c r="AM58" s="664"/>
      <c r="AN58" s="161"/>
    </row>
    <row r="59" spans="1:40" ht="5.0999999999999996" customHeight="1">
      <c r="A59" s="161"/>
      <c r="B59" s="221"/>
      <c r="C59" s="247">
        <v>2</v>
      </c>
      <c r="D59" s="247"/>
      <c r="E59" s="247">
        <v>3</v>
      </c>
      <c r="F59" s="247"/>
      <c r="G59" s="247"/>
      <c r="H59" s="247"/>
      <c r="I59" s="247">
        <v>4</v>
      </c>
      <c r="J59" s="247"/>
      <c r="K59" s="247"/>
      <c r="L59" s="247"/>
      <c r="M59" s="247"/>
      <c r="N59" s="247"/>
      <c r="O59" s="247">
        <v>5</v>
      </c>
      <c r="P59" s="247"/>
      <c r="Q59" s="247"/>
      <c r="R59" s="247"/>
      <c r="S59" s="247"/>
      <c r="T59" s="247"/>
      <c r="U59" s="247">
        <v>6</v>
      </c>
      <c r="V59" s="247"/>
      <c r="W59" s="247"/>
      <c r="X59" s="247"/>
      <c r="Y59" s="247"/>
      <c r="Z59" s="247"/>
      <c r="AA59" s="247">
        <v>7</v>
      </c>
      <c r="AB59" s="247"/>
      <c r="AC59" s="247"/>
      <c r="AD59" s="247"/>
      <c r="AE59" s="247"/>
      <c r="AF59" s="247"/>
      <c r="AG59" s="247">
        <v>8</v>
      </c>
      <c r="AH59" s="247"/>
      <c r="AI59" s="247"/>
      <c r="AJ59" s="247"/>
      <c r="AK59" s="247"/>
      <c r="AL59" s="247">
        <v>9</v>
      </c>
      <c r="AM59" s="276"/>
      <c r="AN59" s="161"/>
    </row>
    <row r="60" spans="1:40" ht="15" customHeight="1">
      <c r="A60" s="162" t="s">
        <v>374</v>
      </c>
      <c r="B60" s="244"/>
      <c r="C60" s="245"/>
      <c r="D60" s="245"/>
      <c r="E60" s="245"/>
      <c r="F60" s="246"/>
      <c r="G60" s="245"/>
      <c r="H60" s="247"/>
      <c r="I60" s="247"/>
      <c r="J60" s="247"/>
      <c r="K60" s="247"/>
      <c r="L60" s="247"/>
      <c r="M60" s="247"/>
      <c r="N60" s="247"/>
      <c r="O60" s="247"/>
      <c r="P60" s="247"/>
      <c r="Q60" s="247"/>
      <c r="R60" s="247">
        <v>6</v>
      </c>
      <c r="S60" s="247"/>
      <c r="T60" s="247"/>
      <c r="U60" s="247"/>
      <c r="V60" s="247"/>
      <c r="W60" s="247"/>
      <c r="X60" s="247">
        <v>7</v>
      </c>
      <c r="Y60" s="247"/>
      <c r="Z60" s="247"/>
      <c r="AA60" s="247"/>
      <c r="AB60" s="247"/>
      <c r="AC60" s="247"/>
      <c r="AD60" s="247">
        <v>8</v>
      </c>
      <c r="AE60" s="247"/>
      <c r="AF60" s="247"/>
      <c r="AG60" s="248"/>
      <c r="AH60" s="248"/>
      <c r="AI60" s="248"/>
      <c r="AJ60" s="248">
        <v>9</v>
      </c>
      <c r="AK60" s="249"/>
      <c r="AL60" s="249"/>
      <c r="AM60" s="161"/>
    </row>
    <row r="61" spans="1:40" s="162" customFormat="1" ht="15" customHeight="1">
      <c r="A61" s="162" t="s">
        <v>375</v>
      </c>
      <c r="B61" s="250"/>
      <c r="C61" s="250"/>
      <c r="D61" s="250"/>
      <c r="E61" s="250"/>
      <c r="F61" s="250"/>
      <c r="G61" s="250"/>
      <c r="H61" s="218"/>
      <c r="I61" s="218"/>
      <c r="J61" s="218"/>
      <c r="K61" s="218"/>
      <c r="L61" s="218"/>
      <c r="M61" s="218"/>
      <c r="N61" s="218"/>
      <c r="O61" s="218"/>
      <c r="P61" s="218"/>
      <c r="Q61" s="218"/>
      <c r="R61" s="218"/>
      <c r="S61" s="218"/>
      <c r="T61" s="218"/>
      <c r="U61" s="218"/>
      <c r="V61" s="218"/>
      <c r="W61" s="218"/>
      <c r="X61" s="218"/>
      <c r="Y61" s="218"/>
      <c r="Z61" s="218"/>
      <c r="AA61" s="218"/>
      <c r="AB61" s="218"/>
      <c r="AC61" s="218"/>
      <c r="AD61" s="218"/>
      <c r="AE61" s="218"/>
      <c r="AF61" s="218"/>
      <c r="AG61" s="218"/>
      <c r="AH61" s="218"/>
      <c r="AI61" s="218"/>
      <c r="AJ61" s="218"/>
      <c r="AK61" s="218"/>
      <c r="AL61" s="218"/>
      <c r="AM61" s="218"/>
    </row>
    <row r="62" spans="1:40" s="162" customFormat="1" ht="15" customHeight="1">
      <c r="A62" s="162" t="s">
        <v>376</v>
      </c>
      <c r="B62" s="250"/>
      <c r="C62" s="250"/>
      <c r="D62" s="250"/>
      <c r="E62" s="250"/>
      <c r="F62" s="250"/>
      <c r="G62" s="250"/>
      <c r="H62" s="218"/>
      <c r="I62" s="218"/>
      <c r="J62" s="218"/>
      <c r="K62" s="218"/>
      <c r="L62" s="218"/>
      <c r="M62" s="218"/>
      <c r="N62" s="218"/>
      <c r="O62" s="218"/>
      <c r="P62" s="218"/>
      <c r="Q62" s="218"/>
      <c r="R62" s="218"/>
      <c r="S62" s="218"/>
      <c r="T62" s="218"/>
      <c r="U62" s="218"/>
      <c r="V62" s="218"/>
      <c r="W62" s="218"/>
      <c r="X62" s="218"/>
      <c r="Y62" s="218"/>
      <c r="Z62" s="218"/>
      <c r="AA62" s="218"/>
      <c r="AB62" s="218"/>
      <c r="AC62" s="218"/>
      <c r="AD62" s="218"/>
      <c r="AE62" s="218"/>
      <c r="AF62" s="218"/>
      <c r="AG62" s="218"/>
      <c r="AH62" s="218"/>
      <c r="AI62" s="218"/>
      <c r="AJ62" s="218"/>
      <c r="AK62" s="218"/>
      <c r="AL62" s="218"/>
      <c r="AM62" s="218"/>
    </row>
    <row r="63" spans="1:40" s="162" customFormat="1" ht="15" customHeight="1">
      <c r="A63" s="162" t="s">
        <v>377</v>
      </c>
      <c r="B63" s="250"/>
      <c r="C63" s="250"/>
      <c r="D63" s="250"/>
      <c r="E63" s="250"/>
      <c r="F63" s="250"/>
      <c r="G63" s="250"/>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row>
    <row r="64" spans="1:40" s="162" customFormat="1" ht="15" customHeight="1">
      <c r="A64" s="162" t="s">
        <v>378</v>
      </c>
      <c r="B64" s="250"/>
      <c r="C64" s="250"/>
      <c r="D64" s="250"/>
      <c r="E64" s="250"/>
      <c r="F64" s="250"/>
      <c r="G64" s="250"/>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row>
    <row r="65" spans="1:7" ht="15" customHeight="1">
      <c r="A65" s="162" t="s">
        <v>379</v>
      </c>
      <c r="B65" s="163"/>
      <c r="C65" s="162"/>
      <c r="D65" s="162"/>
      <c r="E65" s="162"/>
      <c r="F65" s="162"/>
      <c r="G65" s="162"/>
    </row>
    <row r="66" spans="1:7" ht="15" customHeight="1">
      <c r="A66" s="162" t="s">
        <v>380</v>
      </c>
      <c r="B66" s="163"/>
      <c r="C66" s="162"/>
      <c r="D66" s="162"/>
      <c r="E66" s="162"/>
      <c r="F66" s="162"/>
      <c r="G66" s="162"/>
    </row>
    <row r="67" spans="1:7" ht="15" customHeight="1">
      <c r="A67" s="162"/>
      <c r="B67" s="288" t="s">
        <v>381</v>
      </c>
      <c r="C67" s="665" t="s">
        <v>382</v>
      </c>
      <c r="D67" s="665"/>
      <c r="E67" s="665"/>
      <c r="F67" s="162"/>
      <c r="G67" s="162"/>
    </row>
    <row r="68" spans="1:7" ht="15" customHeight="1">
      <c r="A68" s="162"/>
      <c r="B68" s="314" t="s">
        <v>383</v>
      </c>
      <c r="C68" s="661" t="s">
        <v>384</v>
      </c>
      <c r="D68" s="661"/>
      <c r="E68" s="661"/>
      <c r="F68" s="162"/>
      <c r="G68" s="162"/>
    </row>
    <row r="69" spans="1:7" ht="15" customHeight="1">
      <c r="A69" s="162"/>
      <c r="B69" s="314" t="s">
        <v>385</v>
      </c>
      <c r="C69" s="661" t="s">
        <v>386</v>
      </c>
      <c r="D69" s="661"/>
      <c r="E69" s="661"/>
      <c r="F69" s="162"/>
      <c r="G69" s="162"/>
    </row>
    <row r="70" spans="1:7" ht="15" customHeight="1">
      <c r="A70" s="162"/>
      <c r="B70" s="314" t="s">
        <v>387</v>
      </c>
      <c r="C70" s="661" t="s">
        <v>388</v>
      </c>
      <c r="D70" s="661"/>
      <c r="E70" s="661"/>
      <c r="F70" s="162"/>
      <c r="G70" s="162"/>
    </row>
    <row r="71" spans="1:7" ht="15" customHeight="1">
      <c r="A71" s="162"/>
      <c r="B71" s="314" t="s">
        <v>389</v>
      </c>
      <c r="C71" s="661" t="s">
        <v>390</v>
      </c>
      <c r="D71" s="661"/>
      <c r="E71" s="661"/>
      <c r="F71" s="162"/>
      <c r="G71" s="162"/>
    </row>
    <row r="72" spans="1:7" ht="15" customHeight="1">
      <c r="A72" s="162"/>
      <c r="B72" s="162" t="s">
        <v>391</v>
      </c>
      <c r="C72" s="162"/>
      <c r="D72" s="162"/>
      <c r="E72" s="162"/>
      <c r="F72" s="162"/>
      <c r="G72" s="162"/>
    </row>
    <row r="73" spans="1:7" ht="15" customHeight="1">
      <c r="A73" s="162"/>
      <c r="B73" s="162" t="s">
        <v>392</v>
      </c>
      <c r="C73" s="162"/>
      <c r="D73" s="162"/>
      <c r="E73" s="162"/>
      <c r="F73" s="162"/>
      <c r="G73" s="162"/>
    </row>
    <row r="74" spans="1:7" ht="15" customHeight="1">
      <c r="A74" s="162"/>
      <c r="B74" s="162" t="s">
        <v>393</v>
      </c>
      <c r="C74" s="162"/>
      <c r="D74" s="162"/>
      <c r="E74" s="162"/>
      <c r="F74" s="162"/>
      <c r="G74" s="162"/>
    </row>
    <row r="75" spans="1:7" ht="15" customHeight="1">
      <c r="A75" s="162" t="s">
        <v>394</v>
      </c>
      <c r="B75" s="163"/>
      <c r="C75" s="162"/>
      <c r="D75" s="162"/>
      <c r="E75" s="162"/>
      <c r="F75" s="162"/>
      <c r="G75" s="162"/>
    </row>
    <row r="76" spans="1:7" ht="15" customHeight="1">
      <c r="A76" s="162" t="s">
        <v>495</v>
      </c>
      <c r="B76" s="163"/>
      <c r="C76" s="162"/>
      <c r="D76" s="162"/>
      <c r="E76" s="162"/>
      <c r="F76" s="162"/>
      <c r="G76" s="162"/>
    </row>
    <row r="77" spans="1:7" ht="15" customHeight="1">
      <c r="A77" s="162" t="s">
        <v>396</v>
      </c>
      <c r="B77" s="163"/>
      <c r="C77" s="162"/>
      <c r="D77" s="162"/>
      <c r="E77" s="162"/>
      <c r="F77" s="162"/>
      <c r="G77" s="162"/>
    </row>
    <row r="78" spans="1:7" ht="15" customHeight="1">
      <c r="A78" s="162" t="s">
        <v>397</v>
      </c>
      <c r="B78" s="163"/>
      <c r="C78" s="162"/>
      <c r="D78" s="162"/>
      <c r="E78" s="162"/>
      <c r="F78" s="162"/>
      <c r="G78" s="162"/>
    </row>
    <row r="79" spans="1:7" ht="15" customHeight="1">
      <c r="A79" s="162" t="s">
        <v>398</v>
      </c>
      <c r="B79" s="163"/>
      <c r="C79" s="162"/>
      <c r="D79" s="162"/>
      <c r="E79" s="162"/>
      <c r="F79" s="162"/>
      <c r="G79" s="162"/>
    </row>
    <row r="80" spans="1:7" ht="15" customHeight="1">
      <c r="A80" s="162" t="s">
        <v>399</v>
      </c>
      <c r="B80" s="163"/>
      <c r="C80" s="162"/>
      <c r="D80" s="162"/>
      <c r="E80" s="162"/>
      <c r="F80" s="162"/>
      <c r="G80" s="162"/>
    </row>
    <row r="81" spans="1:7" ht="15" customHeight="1">
      <c r="A81" s="162"/>
      <c r="B81" s="162" t="s">
        <v>400</v>
      </c>
      <c r="C81" s="162"/>
      <c r="D81" s="162"/>
      <c r="E81" s="162"/>
      <c r="F81" s="162"/>
      <c r="G81" s="162"/>
    </row>
    <row r="82" spans="1:7" ht="15" customHeight="1">
      <c r="A82" s="162"/>
      <c r="B82" s="162" t="s">
        <v>401</v>
      </c>
      <c r="C82" s="162"/>
      <c r="D82" s="162"/>
      <c r="E82" s="162"/>
      <c r="F82" s="162"/>
      <c r="G82" s="162"/>
    </row>
    <row r="83" spans="1:7" ht="15" customHeight="1">
      <c r="A83" s="162" t="s">
        <v>402</v>
      </c>
      <c r="B83" s="163"/>
      <c r="C83" s="162"/>
      <c r="D83" s="162"/>
      <c r="E83" s="162"/>
      <c r="F83" s="162"/>
      <c r="G83" s="162"/>
    </row>
    <row r="84" spans="1:7" ht="15" customHeight="1">
      <c r="A84" s="162" t="s">
        <v>403</v>
      </c>
      <c r="B84" s="163"/>
      <c r="C84" s="162"/>
      <c r="D84" s="162"/>
      <c r="E84" s="162"/>
      <c r="F84" s="162"/>
      <c r="G84" s="162"/>
    </row>
    <row r="85" spans="1:7" ht="15" customHeight="1">
      <c r="A85" s="162" t="s">
        <v>404</v>
      </c>
      <c r="B85" s="163"/>
      <c r="C85" s="162"/>
      <c r="D85" s="162"/>
      <c r="E85" s="162"/>
      <c r="F85" s="162"/>
      <c r="G85" s="162"/>
    </row>
    <row r="86" spans="1:7" ht="15" customHeight="1">
      <c r="A86" s="162" t="s">
        <v>405</v>
      </c>
      <c r="B86" s="163"/>
      <c r="C86" s="162"/>
      <c r="D86" s="162"/>
      <c r="E86" s="162"/>
      <c r="F86" s="162"/>
      <c r="G86" s="162"/>
    </row>
    <row r="87" spans="1:7" ht="15" customHeight="1">
      <c r="A87" s="162" t="s">
        <v>406</v>
      </c>
      <c r="B87" s="163"/>
      <c r="C87" s="162"/>
      <c r="D87" s="162"/>
      <c r="E87" s="162"/>
      <c r="F87" s="162"/>
      <c r="G87" s="162"/>
    </row>
    <row r="88" spans="1:7" ht="15" customHeight="1">
      <c r="A88" s="162" t="s">
        <v>407</v>
      </c>
      <c r="B88" s="163"/>
      <c r="C88" s="162"/>
      <c r="D88" s="162"/>
      <c r="E88" s="162"/>
      <c r="F88" s="162"/>
      <c r="G88" s="162"/>
    </row>
    <row r="89" spans="1:7" ht="15" customHeight="1">
      <c r="A89" s="162" t="s">
        <v>408</v>
      </c>
      <c r="B89" s="163"/>
      <c r="C89" s="162"/>
      <c r="D89" s="162"/>
      <c r="E89" s="162"/>
      <c r="F89" s="162"/>
      <c r="G89" s="162"/>
    </row>
    <row r="90" spans="1:7" ht="15" customHeight="1">
      <c r="A90" s="162" t="s">
        <v>409</v>
      </c>
      <c r="B90" s="163"/>
      <c r="C90" s="162"/>
      <c r="D90" s="162"/>
      <c r="E90" s="162"/>
      <c r="F90" s="162"/>
      <c r="G90" s="162"/>
    </row>
  </sheetData>
  <mergeCells count="267">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I36:K36"/>
    <mergeCell ref="L36:N36"/>
    <mergeCell ref="O36:Q36"/>
    <mergeCell ref="R36:T36"/>
    <mergeCell ref="AM28:AN28"/>
    <mergeCell ref="AM29:AN29"/>
    <mergeCell ref="AM30:AN30"/>
    <mergeCell ref="A31:E31"/>
    <mergeCell ref="AM31:AN32"/>
    <mergeCell ref="A32:E32"/>
    <mergeCell ref="F38:H38"/>
    <mergeCell ref="I38:K38"/>
    <mergeCell ref="L38:N38"/>
    <mergeCell ref="O38:Q38"/>
    <mergeCell ref="R38:T38"/>
    <mergeCell ref="U38:W38"/>
    <mergeCell ref="AM36:AN36"/>
    <mergeCell ref="A37:C37"/>
    <mergeCell ref="F37:H37"/>
    <mergeCell ref="I37:K37"/>
    <mergeCell ref="L37:N37"/>
    <mergeCell ref="O37:Q37"/>
    <mergeCell ref="R37:T37"/>
    <mergeCell ref="U37:W37"/>
    <mergeCell ref="X37:Z37"/>
    <mergeCell ref="AA37:AC37"/>
    <mergeCell ref="U36:W36"/>
    <mergeCell ref="X36:Z36"/>
    <mergeCell ref="AA36:AC36"/>
    <mergeCell ref="AD36:AF36"/>
    <mergeCell ref="AG36:AI36"/>
    <mergeCell ref="AJ36:AK36"/>
    <mergeCell ref="A36:C36"/>
    <mergeCell ref="F36:H36"/>
    <mergeCell ref="X38:Z38"/>
    <mergeCell ref="AA38:AC38"/>
    <mergeCell ref="AD38:AF38"/>
    <mergeCell ref="AG38:AI38"/>
    <mergeCell ref="AJ38:AK38"/>
    <mergeCell ref="AM38:AN38"/>
    <mergeCell ref="AD37:AF37"/>
    <mergeCell ref="AG37:AI37"/>
    <mergeCell ref="AJ37:AK37"/>
    <mergeCell ref="AM37:AN37"/>
    <mergeCell ref="AM40:AN40"/>
    <mergeCell ref="F40:H40"/>
    <mergeCell ref="I40:K40"/>
    <mergeCell ref="L40:N40"/>
    <mergeCell ref="O40:Q40"/>
    <mergeCell ref="R40:T40"/>
    <mergeCell ref="U40:W40"/>
    <mergeCell ref="X39:Z39"/>
    <mergeCell ref="AA39:AC39"/>
    <mergeCell ref="AD39:AF39"/>
    <mergeCell ref="AG39:AI39"/>
    <mergeCell ref="AJ39:AK39"/>
    <mergeCell ref="AM39:AN39"/>
    <mergeCell ref="F39:H39"/>
    <mergeCell ref="I39:K39"/>
    <mergeCell ref="L39:N39"/>
    <mergeCell ref="O39:Q39"/>
    <mergeCell ref="R39:T39"/>
    <mergeCell ref="U39:W39"/>
    <mergeCell ref="AG41:AI41"/>
    <mergeCell ref="AJ41:AK41"/>
    <mergeCell ref="A41:C41"/>
    <mergeCell ref="F41:H41"/>
    <mergeCell ref="I41:K41"/>
    <mergeCell ref="L41:N41"/>
    <mergeCell ref="O41:Q41"/>
    <mergeCell ref="R41:T41"/>
    <mergeCell ref="X40:Z40"/>
    <mergeCell ref="AA40:AC40"/>
    <mergeCell ref="AD40:AF40"/>
    <mergeCell ref="AG40:AI40"/>
    <mergeCell ref="AJ40:AK40"/>
    <mergeCell ref="AA42:AC42"/>
    <mergeCell ref="AD42:AF42"/>
    <mergeCell ref="AG42:AI42"/>
    <mergeCell ref="AJ42:AK42"/>
    <mergeCell ref="AM42:AN42"/>
    <mergeCell ref="A43:C43"/>
    <mergeCell ref="F43:H43"/>
    <mergeCell ref="I43:K43"/>
    <mergeCell ref="L43:N43"/>
    <mergeCell ref="O43:Q43"/>
    <mergeCell ref="AL41:AL42"/>
    <mergeCell ref="AM41:AN41"/>
    <mergeCell ref="B42:C42"/>
    <mergeCell ref="F42:H42"/>
    <mergeCell ref="I42:K42"/>
    <mergeCell ref="L42:N42"/>
    <mergeCell ref="O42:Q42"/>
    <mergeCell ref="R42:T42"/>
    <mergeCell ref="U42:W42"/>
    <mergeCell ref="X42:Z42"/>
    <mergeCell ref="U41:W41"/>
    <mergeCell ref="X41:Z41"/>
    <mergeCell ref="AA41:AC41"/>
    <mergeCell ref="AD41:AF41"/>
    <mergeCell ref="AM44:AN44"/>
    <mergeCell ref="AJ43:AK43"/>
    <mergeCell ref="AL43:AL44"/>
    <mergeCell ref="AM43:AN43"/>
    <mergeCell ref="B44:C44"/>
    <mergeCell ref="F44:H44"/>
    <mergeCell ref="I44:K44"/>
    <mergeCell ref="L44:N44"/>
    <mergeCell ref="O44:Q44"/>
    <mergeCell ref="R44:T44"/>
    <mergeCell ref="U44:W44"/>
    <mergeCell ref="R43:T43"/>
    <mergeCell ref="U43:W43"/>
    <mergeCell ref="X43:Z43"/>
    <mergeCell ref="AA43:AC43"/>
    <mergeCell ref="AD43:AF43"/>
    <mergeCell ref="AG43:AI43"/>
    <mergeCell ref="AG45:AI45"/>
    <mergeCell ref="AJ45:AK45"/>
    <mergeCell ref="A45:C45"/>
    <mergeCell ref="F45:H45"/>
    <mergeCell ref="I45:K45"/>
    <mergeCell ref="L45:N45"/>
    <mergeCell ref="O45:Q45"/>
    <mergeCell ref="R45:T45"/>
    <mergeCell ref="X44:Z44"/>
    <mergeCell ref="AA44:AC44"/>
    <mergeCell ref="AD44:AF44"/>
    <mergeCell ref="AG44:AI44"/>
    <mergeCell ref="AJ44:AK44"/>
    <mergeCell ref="AA46:AC46"/>
    <mergeCell ref="AD46:AF46"/>
    <mergeCell ref="AG46:AI46"/>
    <mergeCell ref="AJ46:AK46"/>
    <mergeCell ref="AM46:AN46"/>
    <mergeCell ref="A47:C47"/>
    <mergeCell ref="F47:H47"/>
    <mergeCell ref="I47:K47"/>
    <mergeCell ref="L47:N47"/>
    <mergeCell ref="O47:Q47"/>
    <mergeCell ref="AL45:AL46"/>
    <mergeCell ref="AM45:AN45"/>
    <mergeCell ref="B46:C46"/>
    <mergeCell ref="F46:H46"/>
    <mergeCell ref="I46:K46"/>
    <mergeCell ref="L46:N46"/>
    <mergeCell ref="O46:Q46"/>
    <mergeCell ref="R46:T46"/>
    <mergeCell ref="U46:W46"/>
    <mergeCell ref="X46:Z46"/>
    <mergeCell ref="U45:W45"/>
    <mergeCell ref="X45:Z45"/>
    <mergeCell ref="AA45:AC45"/>
    <mergeCell ref="AD45:AF45"/>
    <mergeCell ref="AJ47:AK47"/>
    <mergeCell ref="AM47:AN47"/>
    <mergeCell ref="A50:B50"/>
    <mergeCell ref="C50:D50"/>
    <mergeCell ref="E50:H50"/>
    <mergeCell ref="I50:N50"/>
    <mergeCell ref="O50:T50"/>
    <mergeCell ref="R47:T47"/>
    <mergeCell ref="U47:W47"/>
    <mergeCell ref="X47:Z47"/>
    <mergeCell ref="AA47:AC47"/>
    <mergeCell ref="AD47:AF47"/>
    <mergeCell ref="AG47:AI47"/>
    <mergeCell ref="O56:Q56"/>
    <mergeCell ref="R56:T56"/>
    <mergeCell ref="A51:B51"/>
    <mergeCell ref="C51:D51"/>
    <mergeCell ref="E51:H51"/>
    <mergeCell ref="I51:N51"/>
    <mergeCell ref="O51:T51"/>
    <mergeCell ref="C54:D54"/>
    <mergeCell ref="E54:H54"/>
    <mergeCell ref="I54:N54"/>
    <mergeCell ref="O54:T54"/>
    <mergeCell ref="L57:N57"/>
    <mergeCell ref="O57:Q57"/>
    <mergeCell ref="AG54:AK54"/>
    <mergeCell ref="AL54:AM54"/>
    <mergeCell ref="F55:H55"/>
    <mergeCell ref="I55:K55"/>
    <mergeCell ref="L55:N55"/>
    <mergeCell ref="O55:Q55"/>
    <mergeCell ref="R55:T55"/>
    <mergeCell ref="U55:W55"/>
    <mergeCell ref="U56:W56"/>
    <mergeCell ref="X56:Z56"/>
    <mergeCell ref="AA56:AC56"/>
    <mergeCell ref="AD56:AF56"/>
    <mergeCell ref="AG56:AI56"/>
    <mergeCell ref="AJ56:AK56"/>
    <mergeCell ref="X55:Z55"/>
    <mergeCell ref="AA55:AC55"/>
    <mergeCell ref="AD55:AF55"/>
    <mergeCell ref="AG55:AI55"/>
    <mergeCell ref="AJ55:AK55"/>
    <mergeCell ref="F56:H56"/>
    <mergeCell ref="I56:K56"/>
    <mergeCell ref="L56:N56"/>
    <mergeCell ref="U54:Z54"/>
    <mergeCell ref="AA54:AF54"/>
    <mergeCell ref="R57:T57"/>
    <mergeCell ref="U57:W57"/>
    <mergeCell ref="C70:E70"/>
    <mergeCell ref="C71:E71"/>
    <mergeCell ref="AA58:AF58"/>
    <mergeCell ref="AG58:AK58"/>
    <mergeCell ref="AL58:AM58"/>
    <mergeCell ref="C67:E67"/>
    <mergeCell ref="C68:E68"/>
    <mergeCell ref="C69:E69"/>
    <mergeCell ref="X57:Z57"/>
    <mergeCell ref="AA57:AC57"/>
    <mergeCell ref="AD57:AF57"/>
    <mergeCell ref="AG57:AI57"/>
    <mergeCell ref="AJ57:AK57"/>
    <mergeCell ref="C58:D58"/>
    <mergeCell ref="E58:H58"/>
    <mergeCell ref="I58:N58"/>
    <mergeCell ref="O58:T58"/>
    <mergeCell ref="U58:Z58"/>
    <mergeCell ref="F57:H57"/>
    <mergeCell ref="I57:K57"/>
  </mergeCells>
  <phoneticPr fontId="4"/>
  <dataValidations count="7">
    <dataValidation allowBlank="1" showInputMessage="1" sqref="B11:B12" xr:uid="{71FAE0D1-633D-4664-85F9-9309BD310416}"/>
    <dataValidation type="whole" operator="greaterThanOrEqual" allowBlank="1" showInputMessage="1" showErrorMessage="1" sqref="AG37:AG47 L37:L47 O37:O47 R37:R47 U37:U47 X37:X47 AA37:AA47 AD37:AD47 I37:I47 D37:F47" xr:uid="{F5BF3959-0D54-43A6-B8C7-2255819AF5D3}">
      <formula1>0</formula1>
    </dataValidation>
    <dataValidation type="list" allowBlank="1" showInputMessage="1" showErrorMessage="1" sqref="C11:C30" xr:uid="{6BFB78B8-6604-4452-901F-29F2DE481197}">
      <formula1>"A,B,C,D"</formula1>
    </dataValidation>
    <dataValidation operator="greaterThanOrEqual" allowBlank="1" showInputMessage="1" showErrorMessage="1" sqref="I48:I49 I52 L48:L49 L52 AL37:AL41 AJ37:AJ47 AM36 AM42 AM44 AL43 AM46 AL45" xr:uid="{9663D454-DE0E-4BAB-9B27-C250A6DCE053}"/>
    <dataValidation type="list" allowBlank="1" showInputMessage="1" showErrorMessage="1" sqref="AK4:AN4" xr:uid="{8D306BFD-A8DF-44EB-9FCA-E6D66080E8AC}">
      <formula1>"予定,実績"</formula1>
    </dataValidation>
    <dataValidation type="list" allowBlank="1" showInputMessage="1" showErrorMessage="1" sqref="AK3:AN3" xr:uid="{23001779-6392-40F8-9A15-C88F11C47722}">
      <formula1>"４週,歴月"</formula1>
    </dataValidation>
    <dataValidation type="list" allowBlank="1" showInputMessage="1" sqref="B13:B30" xr:uid="{7C58D02E-D726-41B7-9CD8-DDBD4DFF9B83}">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61" fitToWidth="0" fitToHeight="0" orientation="landscape" r:id="rId1"/>
  <headerFooter alignWithMargins="0"/>
  <rowBreaks count="1" manualBreakCount="1">
    <brk id="34" max="39"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CCAC5-94A7-4D49-ADDD-D574409247C5}">
  <dimension ref="A1:AQ101"/>
  <sheetViews>
    <sheetView showGridLines="0" view="pageBreakPreview" zoomScaleNormal="100" zoomScaleSheetLayoutView="100" workbookViewId="0"/>
  </sheetViews>
  <sheetFormatPr defaultColWidth="9.125" defaultRowHeight="21" customHeight="1"/>
  <cols>
    <col min="1" max="1" width="2.875" style="221" customWidth="1"/>
    <col min="2" max="2" width="16.5" style="216" customWidth="1"/>
    <col min="3" max="3" width="7.375" style="221" customWidth="1"/>
    <col min="4" max="5" width="8.5" style="221" customWidth="1"/>
    <col min="6" max="36" width="2.875" style="221" customWidth="1"/>
    <col min="37" max="37" width="7.375" style="221" customWidth="1"/>
    <col min="38" max="39" width="8.5" style="221" customWidth="1"/>
    <col min="40" max="40" width="6.25" style="221" customWidth="1"/>
    <col min="41" max="16384" width="9.125" style="221"/>
  </cols>
  <sheetData>
    <row r="1" spans="1:40" ht="20.100000000000001" customHeight="1">
      <c r="A1" s="215" t="s">
        <v>552</v>
      </c>
      <c r="C1" s="217"/>
      <c r="D1" s="217"/>
      <c r="E1" s="217"/>
      <c r="F1" s="217"/>
      <c r="G1" s="217"/>
      <c r="H1" s="217"/>
      <c r="I1" s="217"/>
      <c r="J1" s="217"/>
      <c r="K1" s="217"/>
      <c r="L1" s="217"/>
      <c r="M1" s="217"/>
      <c r="N1" s="217"/>
      <c r="O1" s="217"/>
      <c r="P1" s="217"/>
      <c r="Q1" s="217"/>
      <c r="R1" s="217"/>
      <c r="S1" s="217"/>
      <c r="T1" s="217"/>
      <c r="U1" s="217"/>
      <c r="V1" s="217"/>
      <c r="W1" s="217"/>
      <c r="X1" s="218"/>
      <c r="Y1" s="218"/>
      <c r="Z1" s="161"/>
      <c r="AA1" s="161"/>
      <c r="AB1" s="161"/>
      <c r="AC1" s="161"/>
      <c r="AD1" s="219"/>
      <c r="AE1" s="219"/>
      <c r="AF1" s="219"/>
      <c r="AG1" s="219"/>
      <c r="AH1" s="219"/>
      <c r="AI1" s="220" t="s">
        <v>356</v>
      </c>
      <c r="AJ1" s="220"/>
      <c r="AK1" s="583" t="s">
        <v>524</v>
      </c>
      <c r="AL1" s="583"/>
      <c r="AM1" s="583"/>
      <c r="AN1" s="583"/>
    </row>
    <row r="2" spans="1:40" ht="18" customHeight="1">
      <c r="A2" s="161"/>
      <c r="B2" s="222"/>
      <c r="C2" s="222"/>
      <c r="D2" s="222"/>
      <c r="E2" s="222"/>
      <c r="F2" s="222"/>
      <c r="G2" s="222"/>
      <c r="H2" s="222"/>
      <c r="I2" s="222"/>
      <c r="J2" s="222"/>
      <c r="K2" s="222"/>
      <c r="L2" s="222"/>
      <c r="M2" s="584"/>
      <c r="N2" s="584"/>
      <c r="O2" s="584"/>
      <c r="P2" s="584"/>
      <c r="Q2" s="585" t="s">
        <v>154</v>
      </c>
      <c r="R2" s="585"/>
      <c r="S2" s="584">
        <v>4</v>
      </c>
      <c r="T2" s="584"/>
      <c r="U2" s="585" t="s">
        <v>275</v>
      </c>
      <c r="V2" s="585"/>
      <c r="W2" s="222"/>
      <c r="X2" s="222"/>
      <c r="Y2" s="222"/>
      <c r="Z2" s="161"/>
      <c r="AA2" s="161"/>
      <c r="AC2" s="220"/>
      <c r="AD2" s="222"/>
      <c r="AE2" s="222"/>
      <c r="AF2" s="222"/>
      <c r="AG2" s="222"/>
      <c r="AH2" s="222"/>
      <c r="AI2" s="220" t="s">
        <v>357</v>
      </c>
      <c r="AJ2" s="220"/>
      <c r="AK2" s="586"/>
      <c r="AL2" s="586"/>
      <c r="AM2" s="586"/>
      <c r="AN2" s="586"/>
    </row>
    <row r="3" spans="1:40" ht="18" customHeight="1">
      <c r="A3" s="223"/>
      <c r="B3" s="223"/>
      <c r="C3" s="223"/>
      <c r="D3" s="223"/>
      <c r="E3" s="223"/>
      <c r="F3" s="223"/>
      <c r="G3" s="223"/>
      <c r="H3" s="223"/>
      <c r="I3" s="223"/>
      <c r="J3" s="223"/>
      <c r="K3" s="223"/>
      <c r="L3" s="223"/>
      <c r="M3" s="223"/>
      <c r="N3" s="223"/>
      <c r="O3" s="223"/>
      <c r="P3" s="223"/>
      <c r="Q3" s="223"/>
      <c r="R3" s="223"/>
      <c r="S3" s="223"/>
      <c r="T3" s="223"/>
      <c r="U3" s="223"/>
      <c r="V3" s="223"/>
      <c r="W3" s="223"/>
      <c r="Y3" s="224"/>
      <c r="Z3" s="224"/>
      <c r="AA3" s="224"/>
      <c r="AB3" s="161"/>
      <c r="AC3" s="224"/>
      <c r="AD3" s="224"/>
      <c r="AE3" s="224"/>
      <c r="AF3" s="224"/>
      <c r="AG3" s="224"/>
      <c r="AH3" s="224"/>
      <c r="AI3" s="225" t="s">
        <v>358</v>
      </c>
      <c r="AJ3" s="220"/>
      <c r="AK3" s="576"/>
      <c r="AL3" s="576"/>
      <c r="AM3" s="576"/>
      <c r="AN3" s="576"/>
    </row>
    <row r="4" spans="1:40" ht="18" customHeight="1">
      <c r="A4" s="223"/>
      <c r="B4" s="223"/>
      <c r="C4" s="223"/>
      <c r="D4" s="223"/>
      <c r="E4" s="223"/>
      <c r="F4" s="223"/>
      <c r="G4" s="223"/>
      <c r="H4" s="223"/>
      <c r="I4" s="223"/>
      <c r="J4" s="223"/>
      <c r="K4" s="223"/>
      <c r="L4" s="223"/>
      <c r="M4" s="223"/>
      <c r="N4" s="223"/>
      <c r="O4" s="223"/>
      <c r="P4" s="223"/>
      <c r="Q4" s="223"/>
      <c r="R4" s="223"/>
      <c r="S4" s="223"/>
      <c r="T4" s="223"/>
      <c r="U4" s="223"/>
      <c r="V4" s="223"/>
      <c r="W4" s="223"/>
      <c r="Y4" s="224"/>
      <c r="Z4" s="224"/>
      <c r="AA4" s="224"/>
      <c r="AB4" s="161"/>
      <c r="AC4" s="224"/>
      <c r="AD4" s="224"/>
      <c r="AE4" s="224"/>
      <c r="AF4" s="224"/>
      <c r="AG4" s="224"/>
      <c r="AH4" s="224"/>
      <c r="AI4" s="225" t="s">
        <v>359</v>
      </c>
      <c r="AJ4" s="220"/>
      <c r="AK4" s="576"/>
      <c r="AL4" s="576"/>
      <c r="AM4" s="576"/>
      <c r="AN4" s="576"/>
    </row>
    <row r="5" spans="1:40" ht="18" customHeight="1">
      <c r="A5" s="223"/>
      <c r="B5" s="223"/>
      <c r="C5" s="223"/>
      <c r="D5" s="223"/>
      <c r="E5" s="223"/>
      <c r="F5" s="223"/>
      <c r="G5" s="223"/>
      <c r="H5" s="223"/>
      <c r="I5" s="223"/>
      <c r="J5" s="223"/>
      <c r="K5" s="223"/>
      <c r="L5" s="223"/>
      <c r="M5" s="223"/>
      <c r="N5" s="223"/>
      <c r="O5" s="223"/>
      <c r="P5" s="223"/>
      <c r="Q5" s="223"/>
      <c r="R5" s="223"/>
      <c r="S5" s="223"/>
      <c r="U5" s="223"/>
      <c r="V5" s="223"/>
      <c r="W5" s="223"/>
      <c r="Y5" s="224"/>
      <c r="Z5" s="224"/>
      <c r="AA5" s="224"/>
      <c r="AB5" s="161"/>
      <c r="AC5" s="224"/>
      <c r="AD5" s="224"/>
      <c r="AE5" s="224"/>
      <c r="AF5" s="224"/>
      <c r="AG5" s="225" t="s">
        <v>360</v>
      </c>
      <c r="AH5" s="629"/>
      <c r="AI5" s="629"/>
      <c r="AJ5" s="629"/>
      <c r="AK5" s="224" t="s">
        <v>361</v>
      </c>
      <c r="AL5" s="252"/>
      <c r="AM5" s="224" t="s">
        <v>362</v>
      </c>
      <c r="AN5" s="161"/>
    </row>
    <row r="6" spans="1:40" ht="9.9499999999999993" customHeight="1">
      <c r="A6" s="161"/>
      <c r="B6" s="227"/>
      <c r="C6" s="227"/>
      <c r="D6" s="227"/>
      <c r="E6" s="227"/>
      <c r="F6" s="227"/>
      <c r="G6" s="227"/>
      <c r="H6" s="227"/>
      <c r="I6" s="227"/>
      <c r="J6" s="227"/>
      <c r="K6" s="227"/>
      <c r="L6" s="227"/>
      <c r="M6" s="227"/>
      <c r="N6" s="227"/>
      <c r="O6" s="227"/>
      <c r="P6" s="227"/>
      <c r="Q6" s="227"/>
      <c r="R6" s="227"/>
      <c r="S6" s="227"/>
      <c r="T6" s="227"/>
      <c r="U6" s="227"/>
      <c r="V6" s="227"/>
      <c r="W6" s="227"/>
      <c r="X6" s="222"/>
      <c r="Y6" s="222"/>
      <c r="Z6" s="222"/>
      <c r="AA6" s="222"/>
      <c r="AB6" s="222"/>
      <c r="AC6" s="222"/>
      <c r="AD6" s="222"/>
      <c r="AE6" s="222"/>
      <c r="AF6" s="222"/>
      <c r="AG6" s="222"/>
      <c r="AH6" s="222"/>
      <c r="AI6" s="222"/>
      <c r="AJ6" s="222"/>
      <c r="AK6" s="222"/>
      <c r="AL6" s="222"/>
      <c r="AM6" s="161"/>
      <c r="AN6" s="161"/>
    </row>
    <row r="7" spans="1:40" ht="15" customHeight="1">
      <c r="A7" s="571" t="s">
        <v>363</v>
      </c>
      <c r="B7" s="625" t="s">
        <v>364</v>
      </c>
      <c r="C7" s="578" t="s">
        <v>365</v>
      </c>
      <c r="D7" s="573" t="s">
        <v>366</v>
      </c>
      <c r="E7" s="569" t="s">
        <v>367</v>
      </c>
      <c r="F7" s="581" t="s">
        <v>368</v>
      </c>
      <c r="G7" s="581"/>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1"/>
      <c r="AG7" s="581"/>
      <c r="AH7" s="581"/>
      <c r="AI7" s="581"/>
      <c r="AJ7" s="581"/>
      <c r="AK7" s="582" t="s">
        <v>369</v>
      </c>
      <c r="AL7" s="574" t="s">
        <v>370</v>
      </c>
      <c r="AM7" s="575" t="s">
        <v>371</v>
      </c>
      <c r="AN7" s="575"/>
    </row>
    <row r="8" spans="1:40" ht="15" customHeight="1">
      <c r="A8" s="571"/>
      <c r="B8" s="626"/>
      <c r="C8" s="579"/>
      <c r="D8" s="573"/>
      <c r="E8" s="569"/>
      <c r="F8" s="573" t="s">
        <v>216</v>
      </c>
      <c r="G8" s="573"/>
      <c r="H8" s="573"/>
      <c r="I8" s="573"/>
      <c r="J8" s="573"/>
      <c r="K8" s="573"/>
      <c r="L8" s="573"/>
      <c r="M8" s="573" t="s">
        <v>217</v>
      </c>
      <c r="N8" s="573"/>
      <c r="O8" s="573"/>
      <c r="P8" s="573"/>
      <c r="Q8" s="573"/>
      <c r="R8" s="573"/>
      <c r="S8" s="573"/>
      <c r="T8" s="573" t="s">
        <v>218</v>
      </c>
      <c r="U8" s="573"/>
      <c r="V8" s="573"/>
      <c r="W8" s="573"/>
      <c r="X8" s="573"/>
      <c r="Y8" s="573"/>
      <c r="Z8" s="573"/>
      <c r="AA8" s="573" t="s">
        <v>219</v>
      </c>
      <c r="AB8" s="573"/>
      <c r="AC8" s="573"/>
      <c r="AD8" s="573"/>
      <c r="AE8" s="573"/>
      <c r="AF8" s="573"/>
      <c r="AG8" s="573"/>
      <c r="AH8" s="573" t="s">
        <v>372</v>
      </c>
      <c r="AI8" s="573"/>
      <c r="AJ8" s="573"/>
      <c r="AK8" s="582"/>
      <c r="AL8" s="574"/>
      <c r="AM8" s="575"/>
      <c r="AN8" s="575"/>
    </row>
    <row r="9" spans="1:40" ht="15" customHeight="1">
      <c r="A9" s="571"/>
      <c r="B9" s="627" t="s">
        <v>411</v>
      </c>
      <c r="C9" s="579"/>
      <c r="D9" s="573"/>
      <c r="E9" s="569"/>
      <c r="F9" s="231">
        <f>DATE($M$2,$S$2,1)</f>
        <v>92</v>
      </c>
      <c r="G9" s="231">
        <f>DATE($M$2,$S$2,2)</f>
        <v>93</v>
      </c>
      <c r="H9" s="231">
        <f>DATE($M$2,$S$2,3)</f>
        <v>94</v>
      </c>
      <c r="I9" s="231">
        <f>DATE($M$2,$S$2,4)</f>
        <v>95</v>
      </c>
      <c r="J9" s="231">
        <f>DATE($M$2,$S$2,5)</f>
        <v>96</v>
      </c>
      <c r="K9" s="231">
        <f>DATE($M$2,$S$2,6)</f>
        <v>97</v>
      </c>
      <c r="L9" s="231">
        <f>DATE($M$2,$S$2,7)</f>
        <v>98</v>
      </c>
      <c r="M9" s="231">
        <f>DATE($M$2,$S$2,8)</f>
        <v>99</v>
      </c>
      <c r="N9" s="231">
        <f>DATE($M$2,$S$2,9)</f>
        <v>100</v>
      </c>
      <c r="O9" s="231">
        <f>DATE($M$2,$S$2,10)</f>
        <v>101</v>
      </c>
      <c r="P9" s="231">
        <f>DATE($M$2,$S$2,11)</f>
        <v>102</v>
      </c>
      <c r="Q9" s="231">
        <f>DATE($M$2,$S$2,12)</f>
        <v>103</v>
      </c>
      <c r="R9" s="231">
        <f>DATE($M$2,$S$2,13)</f>
        <v>104</v>
      </c>
      <c r="S9" s="231">
        <f>DATE($M$2,$S$2,14)</f>
        <v>105</v>
      </c>
      <c r="T9" s="231">
        <f>DATE($M$2,$S$2,15)</f>
        <v>106</v>
      </c>
      <c r="U9" s="231">
        <f>DATE($M$2,$S$2,16)</f>
        <v>107</v>
      </c>
      <c r="V9" s="231">
        <f>DATE($M$2,$S$2,17)</f>
        <v>108</v>
      </c>
      <c r="W9" s="231">
        <f>DATE($M$2,$S$2,18)</f>
        <v>109</v>
      </c>
      <c r="X9" s="231">
        <f>DATE($M$2,$S$2,19)</f>
        <v>110</v>
      </c>
      <c r="Y9" s="231">
        <f>DATE($M$2,$S$2,20)</f>
        <v>111</v>
      </c>
      <c r="Z9" s="231">
        <f>DATE($M$2,$S$2,21)</f>
        <v>112</v>
      </c>
      <c r="AA9" s="231">
        <f>DATE($M$2,$S$2,22)</f>
        <v>113</v>
      </c>
      <c r="AB9" s="231">
        <f>DATE($M$2,$S$2,23)</f>
        <v>114</v>
      </c>
      <c r="AC9" s="231">
        <f>DATE($M$2,$S$2,24)</f>
        <v>115</v>
      </c>
      <c r="AD9" s="231">
        <f>DATE($M$2,$S$2,25)</f>
        <v>116</v>
      </c>
      <c r="AE9" s="231">
        <f>DATE($M$2,$S$2,26)</f>
        <v>117</v>
      </c>
      <c r="AF9" s="231">
        <f>DATE($M$2,$S$2,27)</f>
        <v>118</v>
      </c>
      <c r="AG9" s="231">
        <f>DATE($M$2,$S$2,28)</f>
        <v>119</v>
      </c>
      <c r="AH9" s="231">
        <f>IF(DAY(EOMONTH(F9,0))&lt;29,"",DATE($M$2,$S$2,29))</f>
        <v>120</v>
      </c>
      <c r="AI9" s="231">
        <f>IF(DAY(EOMONTH(F9,0))&lt;30,"",DATE($M$2,$S$2,30))</f>
        <v>121</v>
      </c>
      <c r="AJ9" s="231" t="str">
        <f>IF(DAY(EOMONTH(F9,0))&lt;31,"",DATE($M$2,$S$2,31))</f>
        <v/>
      </c>
      <c r="AK9" s="582"/>
      <c r="AL9" s="574"/>
      <c r="AM9" s="575"/>
      <c r="AN9" s="575"/>
    </row>
    <row r="10" spans="1:40" ht="15" customHeight="1">
      <c r="A10" s="571"/>
      <c r="B10" s="628"/>
      <c r="C10" s="580"/>
      <c r="D10" s="573"/>
      <c r="E10" s="569"/>
      <c r="F10" s="232">
        <f>DATE($M$2,$S$2,1)</f>
        <v>92</v>
      </c>
      <c r="G10" s="232">
        <f>DATE($M$2,$S$2,2)</f>
        <v>93</v>
      </c>
      <c r="H10" s="232">
        <f>DATE($M$2,$S$2,3)</f>
        <v>94</v>
      </c>
      <c r="I10" s="232">
        <f>DATE($M$2,$S$2,4)</f>
        <v>95</v>
      </c>
      <c r="J10" s="232">
        <f>DATE($M$2,$S$2,5)</f>
        <v>96</v>
      </c>
      <c r="K10" s="232">
        <f>DATE($M$2,$S$2,6)</f>
        <v>97</v>
      </c>
      <c r="L10" s="232">
        <f>DATE($M$2,$S$2,7)</f>
        <v>98</v>
      </c>
      <c r="M10" s="232">
        <f>DATE($M$2,$S$2,8)</f>
        <v>99</v>
      </c>
      <c r="N10" s="232">
        <f>DATE($M$2,$S$2,9)</f>
        <v>100</v>
      </c>
      <c r="O10" s="232">
        <f>DATE($M$2,$S$2,10)</f>
        <v>101</v>
      </c>
      <c r="P10" s="232">
        <f>DATE($M$2,$S$2,11)</f>
        <v>102</v>
      </c>
      <c r="Q10" s="232">
        <f>DATE($M$2,$S$2,12)</f>
        <v>103</v>
      </c>
      <c r="R10" s="232">
        <f>DATE($M$2,$S$2,13)</f>
        <v>104</v>
      </c>
      <c r="S10" s="232">
        <f>DATE($M$2,$S$2,14)</f>
        <v>105</v>
      </c>
      <c r="T10" s="232">
        <f>DATE($M$2,$S$2,15)</f>
        <v>106</v>
      </c>
      <c r="U10" s="232">
        <f>DATE($M$2,$S$2,16)</f>
        <v>107</v>
      </c>
      <c r="V10" s="232">
        <f>DATE($M$2,$S$2,17)</f>
        <v>108</v>
      </c>
      <c r="W10" s="232">
        <f>DATE($M$2,$S$2,18)</f>
        <v>109</v>
      </c>
      <c r="X10" s="232">
        <f>DATE($M$2,$S$2,19)</f>
        <v>110</v>
      </c>
      <c r="Y10" s="232">
        <f>DATE($M$2,$S$2,20)</f>
        <v>111</v>
      </c>
      <c r="Z10" s="232">
        <f>DATE($M$2,$S$2,21)</f>
        <v>112</v>
      </c>
      <c r="AA10" s="232">
        <f>DATE($M$2,$S$2,22)</f>
        <v>113</v>
      </c>
      <c r="AB10" s="232">
        <f>DATE($M$2,$S$2,23)</f>
        <v>114</v>
      </c>
      <c r="AC10" s="232">
        <f>DATE($M$2,$S$2,24)</f>
        <v>115</v>
      </c>
      <c r="AD10" s="232">
        <f>DATE($M$2,$S$2,25)</f>
        <v>116</v>
      </c>
      <c r="AE10" s="232">
        <f>DATE($M$2,$S$2,26)</f>
        <v>117</v>
      </c>
      <c r="AF10" s="232">
        <f>DATE($M$2,$S$2,27)</f>
        <v>118</v>
      </c>
      <c r="AG10" s="232">
        <f>DATE($M$2,$S$2,28)</f>
        <v>119</v>
      </c>
      <c r="AH10" s="232">
        <f>IF(DAY(EOMONTH(F10,0))&lt;29,"",DATE($M$2,$S$2,29))</f>
        <v>120</v>
      </c>
      <c r="AI10" s="232">
        <f>IF(DAY(EOMONTH(F10,0))&lt;30,"",DATE($M$2,$S$2,30))</f>
        <v>121</v>
      </c>
      <c r="AJ10" s="232" t="str">
        <f>IF(DAY(EOMONTH(F10,0))&lt;31,"",DATE($M$2,$S$2,31))</f>
        <v/>
      </c>
      <c r="AK10" s="582"/>
      <c r="AL10" s="574"/>
      <c r="AM10" s="575"/>
      <c r="AN10" s="575"/>
    </row>
    <row r="11" spans="1:40" ht="18" customHeight="1">
      <c r="A11" s="228">
        <v>1</v>
      </c>
      <c r="B11" s="253" t="s">
        <v>412</v>
      </c>
      <c r="C11" s="234" t="s">
        <v>383</v>
      </c>
      <c r="D11" s="254"/>
      <c r="E11" s="255" t="s">
        <v>383</v>
      </c>
      <c r="F11" s="237"/>
      <c r="G11" s="237"/>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238">
        <f>+SUM(F11:AJ11)</f>
        <v>0</v>
      </c>
      <c r="AL11" s="239">
        <f>IF($AK$3="４週",AK11/4,AK11/(DAY(EOMONTH($F$9,0))/7))</f>
        <v>0</v>
      </c>
      <c r="AM11" s="568"/>
      <c r="AN11" s="568"/>
    </row>
    <row r="12" spans="1:40" ht="18" customHeight="1">
      <c r="A12" s="228">
        <v>2</v>
      </c>
      <c r="B12" s="253" t="s">
        <v>463</v>
      </c>
      <c r="C12" s="234" t="s">
        <v>385</v>
      </c>
      <c r="D12" s="254"/>
      <c r="E12" s="255" t="s">
        <v>385</v>
      </c>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8">
        <f t="shared" ref="AK12:AK32" si="0">+SUM(F12:AJ12)</f>
        <v>0</v>
      </c>
      <c r="AL12" s="239">
        <f t="shared" ref="AL12:AL30" si="1">IF($AK$3="４週",AK12/4,AK12/(DAY(EOMONTH($F$9,0))/7))</f>
        <v>0</v>
      </c>
      <c r="AM12" s="568"/>
      <c r="AN12" s="568"/>
    </row>
    <row r="13" spans="1:40" ht="18" customHeight="1">
      <c r="A13" s="228">
        <v>3</v>
      </c>
      <c r="B13" s="253" t="s">
        <v>463</v>
      </c>
      <c r="C13" s="234" t="s">
        <v>387</v>
      </c>
      <c r="D13" s="254"/>
      <c r="E13" s="255" t="s">
        <v>387</v>
      </c>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8">
        <f t="shared" si="0"/>
        <v>0</v>
      </c>
      <c r="AL13" s="239">
        <f t="shared" si="1"/>
        <v>0</v>
      </c>
      <c r="AM13" s="568"/>
      <c r="AN13" s="568"/>
    </row>
    <row r="14" spans="1:40" ht="18" customHeight="1">
      <c r="A14" s="228">
        <v>4</v>
      </c>
      <c r="B14" s="253" t="s">
        <v>464</v>
      </c>
      <c r="C14" s="234" t="s">
        <v>389</v>
      </c>
      <c r="D14" s="254"/>
      <c r="E14" s="255" t="s">
        <v>389</v>
      </c>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8">
        <f t="shared" si="0"/>
        <v>0</v>
      </c>
      <c r="AL14" s="239">
        <f t="shared" si="1"/>
        <v>0</v>
      </c>
      <c r="AM14" s="568"/>
      <c r="AN14" s="568"/>
    </row>
    <row r="15" spans="1:40" ht="18" customHeight="1">
      <c r="A15" s="228">
        <v>5</v>
      </c>
      <c r="B15" s="253" t="s">
        <v>465</v>
      </c>
      <c r="C15" s="234" t="s">
        <v>383</v>
      </c>
      <c r="D15" s="254"/>
      <c r="E15" s="255" t="s">
        <v>525</v>
      </c>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8">
        <f t="shared" si="0"/>
        <v>0</v>
      </c>
      <c r="AL15" s="239">
        <f t="shared" si="1"/>
        <v>0</v>
      </c>
      <c r="AM15" s="568"/>
      <c r="AN15" s="568"/>
    </row>
    <row r="16" spans="1:40" ht="18" customHeight="1">
      <c r="A16" s="228">
        <v>6</v>
      </c>
      <c r="B16" s="253"/>
      <c r="C16" s="234"/>
      <c r="D16" s="254"/>
      <c r="E16" s="255"/>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8">
        <f t="shared" si="0"/>
        <v>0</v>
      </c>
      <c r="AL16" s="239">
        <f t="shared" si="1"/>
        <v>0</v>
      </c>
      <c r="AM16" s="568"/>
      <c r="AN16" s="568"/>
    </row>
    <row r="17" spans="1:40" ht="18" customHeight="1">
      <c r="A17" s="228">
        <v>7</v>
      </c>
      <c r="B17" s="253"/>
      <c r="C17" s="234"/>
      <c r="D17" s="254"/>
      <c r="E17" s="255"/>
      <c r="F17" s="237"/>
      <c r="G17" s="237"/>
      <c r="H17" s="237"/>
      <c r="I17" s="237"/>
      <c r="J17" s="237"/>
      <c r="K17" s="237"/>
      <c r="L17" s="237"/>
      <c r="M17" s="237"/>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8">
        <f t="shared" si="0"/>
        <v>0</v>
      </c>
      <c r="AL17" s="239">
        <f t="shared" si="1"/>
        <v>0</v>
      </c>
      <c r="AM17" s="568"/>
      <c r="AN17" s="568"/>
    </row>
    <row r="18" spans="1:40" ht="18" customHeight="1">
      <c r="A18" s="228">
        <v>8</v>
      </c>
      <c r="B18" s="253"/>
      <c r="C18" s="234"/>
      <c r="D18" s="254"/>
      <c r="E18" s="255"/>
      <c r="F18" s="237"/>
      <c r="G18" s="237"/>
      <c r="H18" s="237"/>
      <c r="I18" s="237"/>
      <c r="J18" s="237"/>
      <c r="K18" s="237"/>
      <c r="L18" s="237"/>
      <c r="M18" s="237"/>
      <c r="N18" s="237"/>
      <c r="O18" s="237"/>
      <c r="P18" s="237"/>
      <c r="Q18" s="237"/>
      <c r="R18" s="237"/>
      <c r="S18" s="237"/>
      <c r="T18" s="237"/>
      <c r="U18" s="237"/>
      <c r="V18" s="237"/>
      <c r="W18" s="237"/>
      <c r="X18" s="237"/>
      <c r="Y18" s="237"/>
      <c r="Z18" s="237"/>
      <c r="AA18" s="237"/>
      <c r="AB18" s="237"/>
      <c r="AC18" s="237"/>
      <c r="AD18" s="237"/>
      <c r="AE18" s="237"/>
      <c r="AF18" s="237"/>
      <c r="AG18" s="237"/>
      <c r="AH18" s="237"/>
      <c r="AI18" s="237"/>
      <c r="AJ18" s="237"/>
      <c r="AK18" s="238">
        <f t="shared" si="0"/>
        <v>0</v>
      </c>
      <c r="AL18" s="239">
        <f t="shared" si="1"/>
        <v>0</v>
      </c>
      <c r="AM18" s="568"/>
      <c r="AN18" s="568"/>
    </row>
    <row r="19" spans="1:40" ht="18" customHeight="1">
      <c r="A19" s="228">
        <v>9</v>
      </c>
      <c r="B19" s="253"/>
      <c r="C19" s="234"/>
      <c r="D19" s="254"/>
      <c r="E19" s="255"/>
      <c r="F19" s="237"/>
      <c r="G19" s="237"/>
      <c r="H19" s="237"/>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8">
        <f t="shared" si="0"/>
        <v>0</v>
      </c>
      <c r="AL19" s="239">
        <f t="shared" si="1"/>
        <v>0</v>
      </c>
      <c r="AM19" s="568"/>
      <c r="AN19" s="568"/>
    </row>
    <row r="20" spans="1:40" ht="18" customHeight="1">
      <c r="A20" s="228">
        <v>10</v>
      </c>
      <c r="B20" s="253"/>
      <c r="C20" s="234"/>
      <c r="D20" s="254"/>
      <c r="E20" s="255"/>
      <c r="F20" s="237"/>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c r="AD20" s="237"/>
      <c r="AE20" s="237"/>
      <c r="AF20" s="237"/>
      <c r="AG20" s="237"/>
      <c r="AH20" s="237"/>
      <c r="AI20" s="237"/>
      <c r="AJ20" s="237"/>
      <c r="AK20" s="238">
        <f t="shared" si="0"/>
        <v>0</v>
      </c>
      <c r="AL20" s="239">
        <f t="shared" si="1"/>
        <v>0</v>
      </c>
      <c r="AM20" s="568"/>
      <c r="AN20" s="568"/>
    </row>
    <row r="21" spans="1:40" ht="18" customHeight="1">
      <c r="A21" s="228">
        <v>11</v>
      </c>
      <c r="B21" s="253"/>
      <c r="C21" s="234"/>
      <c r="D21" s="254"/>
      <c r="E21" s="255"/>
      <c r="F21" s="237"/>
      <c r="G21" s="237"/>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8">
        <f t="shared" si="0"/>
        <v>0</v>
      </c>
      <c r="AL21" s="239">
        <f t="shared" si="1"/>
        <v>0</v>
      </c>
      <c r="AM21" s="568"/>
      <c r="AN21" s="568"/>
    </row>
    <row r="22" spans="1:40" ht="18" customHeight="1">
      <c r="A22" s="228">
        <v>12</v>
      </c>
      <c r="B22" s="253"/>
      <c r="C22" s="234"/>
      <c r="D22" s="254"/>
      <c r="E22" s="255"/>
      <c r="F22" s="237"/>
      <c r="G22" s="237"/>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8">
        <f t="shared" si="0"/>
        <v>0</v>
      </c>
      <c r="AL22" s="239">
        <f t="shared" si="1"/>
        <v>0</v>
      </c>
      <c r="AM22" s="568"/>
      <c r="AN22" s="568"/>
    </row>
    <row r="23" spans="1:40" ht="18" customHeight="1">
      <c r="A23" s="228">
        <v>13</v>
      </c>
      <c r="B23" s="253"/>
      <c r="C23" s="234"/>
      <c r="D23" s="254"/>
      <c r="E23" s="255"/>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8">
        <f t="shared" si="0"/>
        <v>0</v>
      </c>
      <c r="AL23" s="239">
        <f t="shared" si="1"/>
        <v>0</v>
      </c>
      <c r="AM23" s="568"/>
      <c r="AN23" s="568"/>
    </row>
    <row r="24" spans="1:40" ht="18" customHeight="1">
      <c r="A24" s="228">
        <v>14</v>
      </c>
      <c r="B24" s="253"/>
      <c r="C24" s="234"/>
      <c r="D24" s="254"/>
      <c r="E24" s="255"/>
      <c r="F24" s="237"/>
      <c r="G24" s="237"/>
      <c r="H24" s="237"/>
      <c r="I24" s="237"/>
      <c r="J24" s="237"/>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8">
        <f t="shared" si="0"/>
        <v>0</v>
      </c>
      <c r="AL24" s="239">
        <f t="shared" si="1"/>
        <v>0</v>
      </c>
      <c r="AM24" s="568"/>
      <c r="AN24" s="568"/>
    </row>
    <row r="25" spans="1:40" ht="18" customHeight="1">
      <c r="A25" s="228">
        <v>15</v>
      </c>
      <c r="B25" s="253"/>
      <c r="C25" s="234"/>
      <c r="D25" s="254"/>
      <c r="E25" s="255"/>
      <c r="F25" s="237"/>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8">
        <f t="shared" si="0"/>
        <v>0</v>
      </c>
      <c r="AL25" s="239">
        <f t="shared" si="1"/>
        <v>0</v>
      </c>
      <c r="AM25" s="568"/>
      <c r="AN25" s="568"/>
    </row>
    <row r="26" spans="1:40" ht="18" customHeight="1">
      <c r="A26" s="228">
        <v>16</v>
      </c>
      <c r="B26" s="253"/>
      <c r="C26" s="234"/>
      <c r="D26" s="254"/>
      <c r="E26" s="255"/>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8">
        <f t="shared" si="0"/>
        <v>0</v>
      </c>
      <c r="AL26" s="239">
        <f t="shared" si="1"/>
        <v>0</v>
      </c>
      <c r="AM26" s="568"/>
      <c r="AN26" s="568"/>
    </row>
    <row r="27" spans="1:40" ht="18" customHeight="1">
      <c r="A27" s="228">
        <v>17</v>
      </c>
      <c r="B27" s="253"/>
      <c r="C27" s="234"/>
      <c r="D27" s="254"/>
      <c r="E27" s="255"/>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8">
        <f t="shared" si="0"/>
        <v>0</v>
      </c>
      <c r="AL27" s="239">
        <f t="shared" si="1"/>
        <v>0</v>
      </c>
      <c r="AM27" s="568"/>
      <c r="AN27" s="568"/>
    </row>
    <row r="28" spans="1:40" ht="18" customHeight="1">
      <c r="A28" s="228">
        <v>18</v>
      </c>
      <c r="B28" s="253"/>
      <c r="C28" s="234"/>
      <c r="D28" s="254"/>
      <c r="E28" s="255"/>
      <c r="F28" s="237"/>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8">
        <f t="shared" si="0"/>
        <v>0</v>
      </c>
      <c r="AL28" s="239">
        <f t="shared" si="1"/>
        <v>0</v>
      </c>
      <c r="AM28" s="568"/>
      <c r="AN28" s="568"/>
    </row>
    <row r="29" spans="1:40" ht="18" customHeight="1">
      <c r="A29" s="228">
        <v>19</v>
      </c>
      <c r="B29" s="253"/>
      <c r="C29" s="234"/>
      <c r="D29" s="254"/>
      <c r="E29" s="255"/>
      <c r="F29" s="237"/>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8">
        <f t="shared" si="0"/>
        <v>0</v>
      </c>
      <c r="AL29" s="239">
        <f t="shared" si="1"/>
        <v>0</v>
      </c>
      <c r="AM29" s="568"/>
      <c r="AN29" s="568"/>
    </row>
    <row r="30" spans="1:40" ht="18" customHeight="1">
      <c r="A30" s="228">
        <v>20</v>
      </c>
      <c r="B30" s="253"/>
      <c r="C30" s="234"/>
      <c r="D30" s="254"/>
      <c r="E30" s="255"/>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8">
        <f t="shared" si="0"/>
        <v>0</v>
      </c>
      <c r="AL30" s="239">
        <f t="shared" si="1"/>
        <v>0</v>
      </c>
      <c r="AM30" s="568"/>
      <c r="AN30" s="568"/>
    </row>
    <row r="31" spans="1:40" ht="18" customHeight="1">
      <c r="A31" s="569" t="s">
        <v>220</v>
      </c>
      <c r="B31" s="570"/>
      <c r="C31" s="570"/>
      <c r="D31" s="570"/>
      <c r="E31" s="570"/>
      <c r="F31" s="240">
        <f>+SUM(F11:F30)</f>
        <v>0</v>
      </c>
      <c r="G31" s="240">
        <f t="shared" ref="G31:AJ31" si="2">+SUM(G11:G30)</f>
        <v>0</v>
      </c>
      <c r="H31" s="240">
        <f t="shared" si="2"/>
        <v>0</v>
      </c>
      <c r="I31" s="240">
        <f t="shared" si="2"/>
        <v>0</v>
      </c>
      <c r="J31" s="240">
        <f t="shared" si="2"/>
        <v>0</v>
      </c>
      <c r="K31" s="240">
        <f t="shared" si="2"/>
        <v>0</v>
      </c>
      <c r="L31" s="240">
        <f t="shared" si="2"/>
        <v>0</v>
      </c>
      <c r="M31" s="240">
        <f t="shared" si="2"/>
        <v>0</v>
      </c>
      <c r="N31" s="240">
        <f t="shared" si="2"/>
        <v>0</v>
      </c>
      <c r="O31" s="240">
        <f t="shared" si="2"/>
        <v>0</v>
      </c>
      <c r="P31" s="240">
        <f t="shared" si="2"/>
        <v>0</v>
      </c>
      <c r="Q31" s="240">
        <f t="shared" si="2"/>
        <v>0</v>
      </c>
      <c r="R31" s="240">
        <f t="shared" si="2"/>
        <v>0</v>
      </c>
      <c r="S31" s="240">
        <f t="shared" si="2"/>
        <v>0</v>
      </c>
      <c r="T31" s="240">
        <f t="shared" si="2"/>
        <v>0</v>
      </c>
      <c r="U31" s="240">
        <f t="shared" si="2"/>
        <v>0</v>
      </c>
      <c r="V31" s="240">
        <f t="shared" si="2"/>
        <v>0</v>
      </c>
      <c r="W31" s="240">
        <f t="shared" si="2"/>
        <v>0</v>
      </c>
      <c r="X31" s="240">
        <f t="shared" si="2"/>
        <v>0</v>
      </c>
      <c r="Y31" s="240">
        <f t="shared" si="2"/>
        <v>0</v>
      </c>
      <c r="Z31" s="240">
        <f t="shared" si="2"/>
        <v>0</v>
      </c>
      <c r="AA31" s="240">
        <f t="shared" si="2"/>
        <v>0</v>
      </c>
      <c r="AB31" s="240">
        <f t="shared" si="2"/>
        <v>0</v>
      </c>
      <c r="AC31" s="240">
        <f t="shared" si="2"/>
        <v>0</v>
      </c>
      <c r="AD31" s="240">
        <f t="shared" si="2"/>
        <v>0</v>
      </c>
      <c r="AE31" s="240">
        <f t="shared" si="2"/>
        <v>0</v>
      </c>
      <c r="AF31" s="240">
        <f t="shared" si="2"/>
        <v>0</v>
      </c>
      <c r="AG31" s="240">
        <f t="shared" si="2"/>
        <v>0</v>
      </c>
      <c r="AH31" s="240">
        <f t="shared" si="2"/>
        <v>0</v>
      </c>
      <c r="AI31" s="240">
        <f t="shared" si="2"/>
        <v>0</v>
      </c>
      <c r="AJ31" s="240">
        <f t="shared" si="2"/>
        <v>0</v>
      </c>
      <c r="AK31" s="238">
        <f t="shared" si="0"/>
        <v>0</v>
      </c>
      <c r="AL31" s="239">
        <f>IF($AK$3="４週",AK31/4,AK31/(DAY(EOMONTH($F$9,0))/7))</f>
        <v>0</v>
      </c>
      <c r="AM31" s="571"/>
      <c r="AN31" s="571"/>
    </row>
    <row r="32" spans="1:40" ht="18" customHeight="1">
      <c r="A32" s="570" t="s">
        <v>373</v>
      </c>
      <c r="B32" s="570"/>
      <c r="C32" s="570"/>
      <c r="D32" s="570"/>
      <c r="E32" s="572"/>
      <c r="F32" s="242"/>
      <c r="G32" s="242"/>
      <c r="H32" s="242"/>
      <c r="I32" s="242"/>
      <c r="J32" s="242"/>
      <c r="K32" s="242"/>
      <c r="L32" s="242"/>
      <c r="M32" s="242"/>
      <c r="N32" s="242"/>
      <c r="O32" s="242"/>
      <c r="P32" s="242"/>
      <c r="Q32" s="242"/>
      <c r="R32" s="242"/>
      <c r="S32" s="242"/>
      <c r="T32" s="242"/>
      <c r="U32" s="242"/>
      <c r="V32" s="242"/>
      <c r="W32" s="242"/>
      <c r="X32" s="242"/>
      <c r="Y32" s="242"/>
      <c r="Z32" s="242"/>
      <c r="AA32" s="242"/>
      <c r="AB32" s="242"/>
      <c r="AC32" s="242"/>
      <c r="AD32" s="242"/>
      <c r="AE32" s="242"/>
      <c r="AF32" s="242"/>
      <c r="AG32" s="242"/>
      <c r="AH32" s="242"/>
      <c r="AI32" s="242"/>
      <c r="AJ32" s="242"/>
      <c r="AK32" s="238">
        <f t="shared" si="0"/>
        <v>0</v>
      </c>
      <c r="AL32" s="243"/>
      <c r="AM32" s="571"/>
      <c r="AN32" s="571"/>
    </row>
    <row r="33" spans="1:43" ht="15" customHeight="1">
      <c r="A33" s="227"/>
      <c r="B33" s="227"/>
      <c r="C33" s="227"/>
      <c r="D33" s="227"/>
      <c r="E33" s="227"/>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227"/>
      <c r="AL33" s="227"/>
      <c r="AM33" s="161"/>
    </row>
    <row r="34" spans="1:43" ht="15" customHeight="1">
      <c r="A34" s="227"/>
      <c r="B34" s="227"/>
      <c r="C34" s="227"/>
      <c r="D34" s="227"/>
      <c r="E34" s="227"/>
      <c r="F34" s="162"/>
      <c r="G34" s="162"/>
      <c r="H34" s="162"/>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c r="AH34" s="162"/>
      <c r="AI34" s="162"/>
      <c r="AJ34" s="162"/>
      <c r="AK34" s="227"/>
      <c r="AL34" s="227"/>
      <c r="AM34" s="161"/>
    </row>
    <row r="35" spans="1:43" ht="15" customHeight="1">
      <c r="A35" s="227"/>
      <c r="B35" s="227"/>
      <c r="C35" s="227"/>
      <c r="D35" s="227"/>
      <c r="E35" s="227"/>
      <c r="F35" s="162"/>
      <c r="G35" s="162"/>
      <c r="H35" s="162"/>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c r="AH35" s="162"/>
      <c r="AI35" s="162"/>
      <c r="AJ35" s="162"/>
      <c r="AK35" s="227"/>
      <c r="AL35" s="227"/>
      <c r="AM35" s="161"/>
    </row>
    <row r="36" spans="1:43" ht="21" customHeight="1">
      <c r="A36" s="218" t="s">
        <v>526</v>
      </c>
      <c r="B36" s="227"/>
      <c r="C36" s="227"/>
      <c r="D36" s="227"/>
      <c r="E36" s="227"/>
      <c r="F36" s="227"/>
      <c r="G36" s="162"/>
      <c r="H36" s="162"/>
      <c r="I36" s="162"/>
      <c r="J36" s="162"/>
      <c r="K36" s="162"/>
      <c r="L36" s="162"/>
      <c r="M36" s="162"/>
      <c r="N36" s="162"/>
      <c r="O36" s="162"/>
      <c r="AM36" s="227"/>
      <c r="AN36" s="161"/>
    </row>
    <row r="37" spans="1:43" ht="24.95" customHeight="1">
      <c r="A37" s="257"/>
      <c r="B37" s="569" t="s">
        <v>527</v>
      </c>
      <c r="C37" s="572"/>
      <c r="D37" s="569" t="s">
        <v>528</v>
      </c>
      <c r="E37" s="572"/>
      <c r="F37" s="724" t="s">
        <v>529</v>
      </c>
      <c r="G37" s="725"/>
      <c r="H37" s="725"/>
      <c r="I37" s="725"/>
      <c r="J37" s="725"/>
      <c r="K37" s="726"/>
      <c r="L37" s="724" t="s">
        <v>530</v>
      </c>
      <c r="M37" s="725"/>
      <c r="N37" s="725"/>
      <c r="O37" s="725"/>
      <c r="P37" s="725"/>
      <c r="Q37" s="726"/>
      <c r="R37" s="724" t="s">
        <v>531</v>
      </c>
      <c r="S37" s="725"/>
      <c r="T37" s="725"/>
      <c r="U37" s="725"/>
      <c r="V37" s="725"/>
      <c r="W37" s="726"/>
      <c r="X37" s="724" t="s">
        <v>532</v>
      </c>
      <c r="Y37" s="725"/>
      <c r="Z37" s="725"/>
      <c r="AA37" s="725"/>
      <c r="AB37" s="725"/>
      <c r="AC37" s="726"/>
      <c r="AD37" s="257"/>
      <c r="AE37" s="257"/>
      <c r="AF37" s="257"/>
      <c r="AG37" s="257"/>
      <c r="AH37" s="257"/>
      <c r="AI37" s="257"/>
      <c r="AJ37" s="257"/>
      <c r="AK37" s="257"/>
      <c r="AL37" s="257"/>
      <c r="AM37" s="257"/>
      <c r="AN37" s="257"/>
      <c r="AO37" s="257"/>
      <c r="AP37" s="257"/>
      <c r="AQ37" s="257"/>
    </row>
    <row r="38" spans="1:43" ht="18" customHeight="1">
      <c r="A38" s="257"/>
      <c r="B38" s="569" t="s">
        <v>533</v>
      </c>
      <c r="C38" s="572"/>
      <c r="D38" s="721"/>
      <c r="E38" s="722"/>
      <c r="F38" s="721"/>
      <c r="G38" s="723"/>
      <c r="H38" s="723"/>
      <c r="I38" s="723"/>
      <c r="J38" s="723"/>
      <c r="K38" s="722"/>
      <c r="L38" s="721"/>
      <c r="M38" s="723"/>
      <c r="N38" s="723"/>
      <c r="O38" s="723"/>
      <c r="P38" s="723"/>
      <c r="Q38" s="722"/>
      <c r="R38" s="721"/>
      <c r="S38" s="723"/>
      <c r="T38" s="723"/>
      <c r="U38" s="723"/>
      <c r="V38" s="723"/>
      <c r="W38" s="722"/>
      <c r="X38" s="721"/>
      <c r="Y38" s="723"/>
      <c r="Z38" s="723"/>
      <c r="AA38" s="723"/>
      <c r="AB38" s="723"/>
      <c r="AC38" s="722"/>
      <c r="AD38" s="257"/>
      <c r="AE38" s="257"/>
      <c r="AF38" s="257"/>
      <c r="AG38" s="257"/>
      <c r="AH38" s="257"/>
      <c r="AI38" s="257"/>
      <c r="AJ38" s="257"/>
      <c r="AK38" s="257"/>
      <c r="AL38" s="257"/>
      <c r="AM38" s="257"/>
      <c r="AN38" s="257"/>
      <c r="AO38" s="257"/>
      <c r="AP38" s="257"/>
      <c r="AQ38" s="257"/>
    </row>
    <row r="39" spans="1:43" ht="24.95" customHeight="1">
      <c r="A39" s="257"/>
      <c r="B39" s="574" t="s">
        <v>534</v>
      </c>
      <c r="C39" s="574"/>
      <c r="D39" s="719"/>
      <c r="E39" s="719"/>
      <c r="F39" s="720"/>
      <c r="G39" s="720"/>
      <c r="H39" s="720"/>
      <c r="I39" s="720"/>
      <c r="J39" s="720"/>
      <c r="K39" s="720"/>
      <c r="L39" s="720"/>
      <c r="M39" s="720"/>
      <c r="N39" s="720"/>
      <c r="O39" s="720"/>
      <c r="P39" s="720"/>
      <c r="Q39" s="720"/>
      <c r="R39" s="720"/>
      <c r="S39" s="720"/>
      <c r="T39" s="720"/>
      <c r="U39" s="720"/>
      <c r="V39" s="720"/>
      <c r="W39" s="720"/>
      <c r="X39" s="720"/>
      <c r="Y39" s="720"/>
      <c r="Z39" s="720"/>
      <c r="AA39" s="720"/>
      <c r="AB39" s="720"/>
      <c r="AC39" s="720"/>
      <c r="AD39" s="257"/>
      <c r="AE39" s="257"/>
      <c r="AF39" s="257"/>
      <c r="AG39" s="257"/>
      <c r="AH39" s="257"/>
      <c r="AI39" s="257"/>
      <c r="AJ39" s="257"/>
      <c r="AK39" s="257"/>
      <c r="AL39" s="257"/>
      <c r="AM39" s="257"/>
      <c r="AN39" s="257"/>
      <c r="AO39" s="257"/>
      <c r="AP39" s="257"/>
      <c r="AQ39" s="257"/>
    </row>
    <row r="40" spans="1:43" ht="5.0999999999999996" customHeight="1">
      <c r="A40" s="257"/>
      <c r="B40" s="250"/>
      <c r="C40" s="250"/>
      <c r="D40" s="250"/>
      <c r="E40" s="250"/>
      <c r="F40" s="283"/>
      <c r="G40" s="283"/>
      <c r="H40" s="283"/>
      <c r="I40" s="283"/>
      <c r="J40" s="283"/>
      <c r="K40" s="283"/>
      <c r="L40" s="283"/>
      <c r="M40" s="283"/>
      <c r="N40" s="283"/>
      <c r="O40" s="283"/>
      <c r="P40" s="283"/>
      <c r="Q40" s="283"/>
      <c r="R40" s="283"/>
      <c r="S40" s="283"/>
      <c r="T40" s="283"/>
      <c r="U40" s="283"/>
      <c r="V40" s="283"/>
      <c r="W40" s="283"/>
      <c r="X40" s="257"/>
      <c r="Y40" s="257"/>
      <c r="Z40" s="257"/>
      <c r="AA40" s="257"/>
      <c r="AB40" s="257"/>
      <c r="AC40" s="257"/>
      <c r="AD40" s="257"/>
      <c r="AE40" s="257"/>
      <c r="AF40" s="257"/>
      <c r="AG40" s="257"/>
      <c r="AH40" s="257"/>
      <c r="AI40" s="257"/>
      <c r="AJ40" s="257"/>
      <c r="AK40" s="257"/>
      <c r="AL40" s="257"/>
      <c r="AM40" s="257"/>
      <c r="AN40" s="257"/>
      <c r="AO40" s="257"/>
      <c r="AP40" s="257"/>
      <c r="AQ40" s="257"/>
    </row>
    <row r="41" spans="1:43" ht="21" customHeight="1">
      <c r="A41" s="218" t="s">
        <v>535</v>
      </c>
      <c r="B41" s="227"/>
      <c r="C41" s="227"/>
      <c r="D41" s="227"/>
      <c r="E41" s="227"/>
      <c r="F41" s="227"/>
      <c r="G41" s="162"/>
      <c r="H41" s="162"/>
      <c r="I41" s="162"/>
      <c r="J41" s="162"/>
      <c r="K41" s="162"/>
      <c r="L41" s="162"/>
      <c r="M41" s="162"/>
      <c r="N41" s="162"/>
      <c r="O41" s="162"/>
      <c r="AM41" s="227"/>
      <c r="AN41" s="161"/>
    </row>
    <row r="42" spans="1:43" ht="24.95" customHeight="1">
      <c r="A42" s="573"/>
      <c r="B42" s="573"/>
      <c r="C42" s="573"/>
      <c r="D42" s="279">
        <v>4</v>
      </c>
      <c r="E42" s="279">
        <v>5</v>
      </c>
      <c r="F42" s="649">
        <v>6</v>
      </c>
      <c r="G42" s="649"/>
      <c r="H42" s="649"/>
      <c r="I42" s="649">
        <v>7</v>
      </c>
      <c r="J42" s="649"/>
      <c r="K42" s="649"/>
      <c r="L42" s="649">
        <v>8</v>
      </c>
      <c r="M42" s="649"/>
      <c r="N42" s="649"/>
      <c r="O42" s="649">
        <v>9</v>
      </c>
      <c r="P42" s="649"/>
      <c r="Q42" s="649"/>
      <c r="R42" s="649">
        <v>10</v>
      </c>
      <c r="S42" s="649"/>
      <c r="T42" s="649"/>
      <c r="U42" s="649">
        <v>11</v>
      </c>
      <c r="V42" s="649"/>
      <c r="W42" s="649"/>
      <c r="X42" s="649">
        <v>12</v>
      </c>
      <c r="Y42" s="649"/>
      <c r="Z42" s="649"/>
      <c r="AA42" s="649">
        <v>1</v>
      </c>
      <c r="AB42" s="649"/>
      <c r="AC42" s="649"/>
      <c r="AD42" s="649">
        <v>2</v>
      </c>
      <c r="AE42" s="649"/>
      <c r="AF42" s="649"/>
      <c r="AG42" s="649">
        <v>3</v>
      </c>
      <c r="AH42" s="649"/>
      <c r="AI42" s="649"/>
      <c r="AJ42" s="573" t="s">
        <v>467</v>
      </c>
      <c r="AK42" s="573"/>
      <c r="AL42" s="230" t="s">
        <v>468</v>
      </c>
      <c r="AM42" s="230" t="s">
        <v>473</v>
      </c>
      <c r="AN42" s="257"/>
      <c r="AO42" s="257"/>
      <c r="AP42" s="257"/>
      <c r="AQ42" s="257"/>
    </row>
    <row r="43" spans="1:43" ht="18" customHeight="1">
      <c r="A43" s="645" t="s">
        <v>474</v>
      </c>
      <c r="B43" s="645"/>
      <c r="C43" s="645"/>
      <c r="D43" s="240">
        <f>SUM(D44:D48)</f>
        <v>0</v>
      </c>
      <c r="E43" s="240">
        <f>SUM(E44:E48)</f>
        <v>0</v>
      </c>
      <c r="F43" s="641">
        <f>SUM(F44:H48)</f>
        <v>0</v>
      </c>
      <c r="G43" s="641"/>
      <c r="H43" s="641"/>
      <c r="I43" s="641">
        <f>SUM(I44:K48)</f>
        <v>0</v>
      </c>
      <c r="J43" s="641"/>
      <c r="K43" s="641"/>
      <c r="L43" s="641">
        <f>SUM(L44:N48)</f>
        <v>0</v>
      </c>
      <c r="M43" s="641"/>
      <c r="N43" s="641"/>
      <c r="O43" s="641">
        <f>SUM(O44:Q48)</f>
        <v>0</v>
      </c>
      <c r="P43" s="641"/>
      <c r="Q43" s="641"/>
      <c r="R43" s="641">
        <f>SUM(R44:T48)</f>
        <v>0</v>
      </c>
      <c r="S43" s="641"/>
      <c r="T43" s="641"/>
      <c r="U43" s="641">
        <f>SUM(U44:W48)</f>
        <v>0</v>
      </c>
      <c r="V43" s="641"/>
      <c r="W43" s="641"/>
      <c r="X43" s="641">
        <f>SUM(X44:Z48)</f>
        <v>0</v>
      </c>
      <c r="Y43" s="641"/>
      <c r="Z43" s="641"/>
      <c r="AA43" s="641">
        <f>SUM(AA44:AC48)</f>
        <v>0</v>
      </c>
      <c r="AB43" s="641"/>
      <c r="AC43" s="641"/>
      <c r="AD43" s="641">
        <f>SUM(AD44:AF48)</f>
        <v>0</v>
      </c>
      <c r="AE43" s="641"/>
      <c r="AF43" s="641"/>
      <c r="AG43" s="641">
        <f>SUM(AG44:AI48)</f>
        <v>0</v>
      </c>
      <c r="AH43" s="641"/>
      <c r="AI43" s="641"/>
      <c r="AJ43" s="567">
        <f t="shared" ref="AJ43:AJ48" si="3">SUM(D43:AI43)</f>
        <v>0</v>
      </c>
      <c r="AK43" s="567"/>
      <c r="AL43" s="643" t="e">
        <f>ROUNDUP(((AJ43-AJ49-AJ50)+AJ49*0.5+AJ50*0.75)/AJ51,1)</f>
        <v>#DIV/0!</v>
      </c>
      <c r="AM43" s="643" t="e">
        <f>ROUND((2*AJ44+3*AJ45+4*AJ46+5*AJ47+6*AJ48)/AJ43,1)</f>
        <v>#DIV/0!</v>
      </c>
      <c r="AN43" s="257"/>
      <c r="AO43" s="257"/>
      <c r="AP43" s="257"/>
      <c r="AQ43" s="257"/>
    </row>
    <row r="44" spans="1:43" ht="18" customHeight="1">
      <c r="A44" s="599" t="s">
        <v>475</v>
      </c>
      <c r="B44" s="600"/>
      <c r="C44" s="601"/>
      <c r="D44" s="237"/>
      <c r="E44" s="237"/>
      <c r="F44" s="642"/>
      <c r="G44" s="642"/>
      <c r="H44" s="642"/>
      <c r="I44" s="642"/>
      <c r="J44" s="642"/>
      <c r="K44" s="642"/>
      <c r="L44" s="642"/>
      <c r="M44" s="642"/>
      <c r="N44" s="642"/>
      <c r="O44" s="642"/>
      <c r="P44" s="642"/>
      <c r="Q44" s="642"/>
      <c r="R44" s="642"/>
      <c r="S44" s="642"/>
      <c r="T44" s="642"/>
      <c r="U44" s="642"/>
      <c r="V44" s="642"/>
      <c r="W44" s="642"/>
      <c r="X44" s="642"/>
      <c r="Y44" s="642"/>
      <c r="Z44" s="642"/>
      <c r="AA44" s="642"/>
      <c r="AB44" s="642"/>
      <c r="AC44" s="642"/>
      <c r="AD44" s="642"/>
      <c r="AE44" s="642"/>
      <c r="AF44" s="642"/>
      <c r="AG44" s="642"/>
      <c r="AH44" s="642"/>
      <c r="AI44" s="642"/>
      <c r="AJ44" s="567">
        <f t="shared" si="3"/>
        <v>0</v>
      </c>
      <c r="AK44" s="567"/>
      <c r="AL44" s="652"/>
      <c r="AM44" s="652"/>
      <c r="AN44" s="257"/>
      <c r="AO44" s="257"/>
      <c r="AP44" s="257"/>
      <c r="AQ44" s="257"/>
    </row>
    <row r="45" spans="1:43" ht="18" customHeight="1">
      <c r="A45" s="599" t="s">
        <v>476</v>
      </c>
      <c r="B45" s="600"/>
      <c r="C45" s="601"/>
      <c r="D45" s="237"/>
      <c r="E45" s="237"/>
      <c r="F45" s="642"/>
      <c r="G45" s="642"/>
      <c r="H45" s="642"/>
      <c r="I45" s="642"/>
      <c r="J45" s="642"/>
      <c r="K45" s="642"/>
      <c r="L45" s="642"/>
      <c r="M45" s="642"/>
      <c r="N45" s="642"/>
      <c r="O45" s="642"/>
      <c r="P45" s="642"/>
      <c r="Q45" s="642"/>
      <c r="R45" s="642"/>
      <c r="S45" s="642"/>
      <c r="T45" s="642"/>
      <c r="U45" s="642"/>
      <c r="V45" s="642"/>
      <c r="W45" s="642"/>
      <c r="X45" s="642"/>
      <c r="Y45" s="642"/>
      <c r="Z45" s="642"/>
      <c r="AA45" s="642"/>
      <c r="AB45" s="642"/>
      <c r="AC45" s="642"/>
      <c r="AD45" s="642"/>
      <c r="AE45" s="642"/>
      <c r="AF45" s="642"/>
      <c r="AG45" s="642"/>
      <c r="AH45" s="642"/>
      <c r="AI45" s="642"/>
      <c r="AJ45" s="567">
        <f t="shared" si="3"/>
        <v>0</v>
      </c>
      <c r="AK45" s="567"/>
      <c r="AL45" s="652"/>
      <c r="AM45" s="652"/>
      <c r="AN45" s="257"/>
      <c r="AO45" s="257"/>
      <c r="AP45" s="257"/>
      <c r="AQ45" s="257"/>
    </row>
    <row r="46" spans="1:43" ht="18" customHeight="1">
      <c r="A46" s="599" t="s">
        <v>477</v>
      </c>
      <c r="B46" s="600"/>
      <c r="C46" s="601"/>
      <c r="D46" s="237"/>
      <c r="E46" s="237"/>
      <c r="F46" s="642"/>
      <c r="G46" s="642"/>
      <c r="H46" s="642"/>
      <c r="I46" s="642"/>
      <c r="J46" s="642"/>
      <c r="K46" s="642"/>
      <c r="L46" s="642"/>
      <c r="M46" s="642"/>
      <c r="N46" s="642"/>
      <c r="O46" s="642"/>
      <c r="P46" s="642"/>
      <c r="Q46" s="642"/>
      <c r="R46" s="642"/>
      <c r="S46" s="642"/>
      <c r="T46" s="642"/>
      <c r="U46" s="642"/>
      <c r="V46" s="642"/>
      <c r="W46" s="642"/>
      <c r="X46" s="642"/>
      <c r="Y46" s="642"/>
      <c r="Z46" s="642"/>
      <c r="AA46" s="642"/>
      <c r="AB46" s="642"/>
      <c r="AC46" s="642"/>
      <c r="AD46" s="642"/>
      <c r="AE46" s="642"/>
      <c r="AF46" s="642"/>
      <c r="AG46" s="642"/>
      <c r="AH46" s="642"/>
      <c r="AI46" s="642"/>
      <c r="AJ46" s="567">
        <f t="shared" si="3"/>
        <v>0</v>
      </c>
      <c r="AK46" s="567"/>
      <c r="AL46" s="652"/>
      <c r="AM46" s="652"/>
      <c r="AN46" s="257"/>
      <c r="AO46" s="257"/>
      <c r="AP46" s="257"/>
      <c r="AQ46" s="257"/>
    </row>
    <row r="47" spans="1:43" ht="18" customHeight="1">
      <c r="A47" s="599" t="s">
        <v>478</v>
      </c>
      <c r="B47" s="600"/>
      <c r="C47" s="601"/>
      <c r="D47" s="237"/>
      <c r="E47" s="237"/>
      <c r="F47" s="642"/>
      <c r="G47" s="642"/>
      <c r="H47" s="642"/>
      <c r="I47" s="642"/>
      <c r="J47" s="642"/>
      <c r="K47" s="642"/>
      <c r="L47" s="642"/>
      <c r="M47" s="642"/>
      <c r="N47" s="642"/>
      <c r="O47" s="642"/>
      <c r="P47" s="642"/>
      <c r="Q47" s="642"/>
      <c r="R47" s="642"/>
      <c r="S47" s="642"/>
      <c r="T47" s="642"/>
      <c r="U47" s="642"/>
      <c r="V47" s="642"/>
      <c r="W47" s="642"/>
      <c r="X47" s="642"/>
      <c r="Y47" s="642"/>
      <c r="Z47" s="642"/>
      <c r="AA47" s="642"/>
      <c r="AB47" s="642"/>
      <c r="AC47" s="642"/>
      <c r="AD47" s="642"/>
      <c r="AE47" s="642"/>
      <c r="AF47" s="642"/>
      <c r="AG47" s="642"/>
      <c r="AH47" s="642"/>
      <c r="AI47" s="642"/>
      <c r="AJ47" s="567">
        <f t="shared" si="3"/>
        <v>0</v>
      </c>
      <c r="AK47" s="567"/>
      <c r="AL47" s="652"/>
      <c r="AM47" s="652"/>
      <c r="AN47" s="257"/>
      <c r="AO47" s="257"/>
      <c r="AP47" s="257"/>
      <c r="AQ47" s="257"/>
    </row>
    <row r="48" spans="1:43" ht="18" customHeight="1">
      <c r="A48" s="599" t="s">
        <v>479</v>
      </c>
      <c r="B48" s="600"/>
      <c r="C48" s="601"/>
      <c r="D48" s="237"/>
      <c r="E48" s="237"/>
      <c r="F48" s="642"/>
      <c r="G48" s="642"/>
      <c r="H48" s="642"/>
      <c r="I48" s="642"/>
      <c r="J48" s="642"/>
      <c r="K48" s="642"/>
      <c r="L48" s="642"/>
      <c r="M48" s="642"/>
      <c r="N48" s="642"/>
      <c r="O48" s="642"/>
      <c r="P48" s="642"/>
      <c r="Q48" s="642"/>
      <c r="R48" s="642"/>
      <c r="S48" s="642"/>
      <c r="T48" s="642"/>
      <c r="U48" s="642"/>
      <c r="V48" s="642"/>
      <c r="W48" s="642"/>
      <c r="X48" s="642"/>
      <c r="Y48" s="642"/>
      <c r="Z48" s="642"/>
      <c r="AA48" s="642"/>
      <c r="AB48" s="642"/>
      <c r="AC48" s="642"/>
      <c r="AD48" s="642"/>
      <c r="AE48" s="642"/>
      <c r="AF48" s="642"/>
      <c r="AG48" s="642"/>
      <c r="AH48" s="642"/>
      <c r="AI48" s="642"/>
      <c r="AJ48" s="567">
        <f t="shared" si="3"/>
        <v>0</v>
      </c>
      <c r="AK48" s="567"/>
      <c r="AL48" s="652"/>
      <c r="AM48" s="652"/>
      <c r="AN48" s="257"/>
      <c r="AO48" s="257"/>
      <c r="AP48" s="257"/>
      <c r="AQ48" s="257"/>
    </row>
    <row r="49" spans="1:43" ht="18" customHeight="1">
      <c r="A49" s="264"/>
      <c r="B49" s="280" t="s">
        <v>480</v>
      </c>
      <c r="C49" s="265"/>
      <c r="D49" s="237"/>
      <c r="E49" s="237"/>
      <c r="F49" s="642"/>
      <c r="G49" s="642"/>
      <c r="H49" s="642"/>
      <c r="I49" s="642"/>
      <c r="J49" s="642"/>
      <c r="K49" s="642"/>
      <c r="L49" s="642"/>
      <c r="M49" s="642"/>
      <c r="N49" s="642"/>
      <c r="O49" s="642"/>
      <c r="P49" s="642"/>
      <c r="Q49" s="642"/>
      <c r="R49" s="642"/>
      <c r="S49" s="642"/>
      <c r="T49" s="642"/>
      <c r="U49" s="642"/>
      <c r="V49" s="642"/>
      <c r="W49" s="642"/>
      <c r="X49" s="642"/>
      <c r="Y49" s="642"/>
      <c r="Z49" s="642"/>
      <c r="AA49" s="642"/>
      <c r="AB49" s="642"/>
      <c r="AC49" s="642"/>
      <c r="AD49" s="642"/>
      <c r="AE49" s="642"/>
      <c r="AF49" s="642"/>
      <c r="AG49" s="642"/>
      <c r="AH49" s="642"/>
      <c r="AI49" s="642"/>
      <c r="AJ49" s="567">
        <f>SUM(D49:AI49)</f>
        <v>0</v>
      </c>
      <c r="AK49" s="567"/>
      <c r="AL49" s="652"/>
      <c r="AM49" s="652"/>
      <c r="AN49" s="257"/>
      <c r="AO49" s="257"/>
      <c r="AP49" s="257"/>
      <c r="AQ49" s="257"/>
    </row>
    <row r="50" spans="1:43" ht="18" customHeight="1">
      <c r="A50" s="264"/>
      <c r="B50" s="650" t="s">
        <v>481</v>
      </c>
      <c r="C50" s="651"/>
      <c r="D50" s="237"/>
      <c r="E50" s="237"/>
      <c r="F50" s="642"/>
      <c r="G50" s="642"/>
      <c r="H50" s="642"/>
      <c r="I50" s="642"/>
      <c r="J50" s="642"/>
      <c r="K50" s="642"/>
      <c r="L50" s="642"/>
      <c r="M50" s="642"/>
      <c r="N50" s="642"/>
      <c r="O50" s="642"/>
      <c r="P50" s="642"/>
      <c r="Q50" s="642"/>
      <c r="R50" s="642"/>
      <c r="S50" s="642"/>
      <c r="T50" s="642"/>
      <c r="U50" s="642"/>
      <c r="V50" s="642"/>
      <c r="W50" s="642"/>
      <c r="X50" s="642"/>
      <c r="Y50" s="642"/>
      <c r="Z50" s="642"/>
      <c r="AA50" s="642"/>
      <c r="AB50" s="642"/>
      <c r="AC50" s="642"/>
      <c r="AD50" s="642"/>
      <c r="AE50" s="642"/>
      <c r="AF50" s="642"/>
      <c r="AG50" s="642"/>
      <c r="AH50" s="642"/>
      <c r="AI50" s="642"/>
      <c r="AJ50" s="567">
        <f>SUM(D50:AI50)</f>
        <v>0</v>
      </c>
      <c r="AK50" s="567"/>
      <c r="AL50" s="652"/>
      <c r="AM50" s="652"/>
      <c r="AN50" s="257"/>
      <c r="AO50" s="257"/>
      <c r="AP50" s="257"/>
      <c r="AQ50" s="257"/>
    </row>
    <row r="51" spans="1:43" ht="18" customHeight="1">
      <c r="A51" s="645" t="s">
        <v>470</v>
      </c>
      <c r="B51" s="645"/>
      <c r="C51" s="645"/>
      <c r="D51" s="237"/>
      <c r="E51" s="237"/>
      <c r="F51" s="642"/>
      <c r="G51" s="642"/>
      <c r="H51" s="642"/>
      <c r="I51" s="642"/>
      <c r="J51" s="642"/>
      <c r="K51" s="642"/>
      <c r="L51" s="642"/>
      <c r="M51" s="642"/>
      <c r="N51" s="642"/>
      <c r="O51" s="642"/>
      <c r="P51" s="642"/>
      <c r="Q51" s="642"/>
      <c r="R51" s="642"/>
      <c r="S51" s="642"/>
      <c r="T51" s="642"/>
      <c r="U51" s="642"/>
      <c r="V51" s="642"/>
      <c r="W51" s="642"/>
      <c r="X51" s="642"/>
      <c r="Y51" s="642"/>
      <c r="Z51" s="642"/>
      <c r="AA51" s="642"/>
      <c r="AB51" s="642"/>
      <c r="AC51" s="642"/>
      <c r="AD51" s="642"/>
      <c r="AE51" s="642"/>
      <c r="AF51" s="642"/>
      <c r="AG51" s="642"/>
      <c r="AH51" s="642"/>
      <c r="AI51" s="642"/>
      <c r="AJ51" s="567">
        <f>+SUM(D51:AI51)</f>
        <v>0</v>
      </c>
      <c r="AK51" s="567"/>
      <c r="AL51" s="644"/>
      <c r="AM51" s="644"/>
      <c r="AN51" s="257"/>
      <c r="AO51" s="257"/>
      <c r="AP51" s="257"/>
      <c r="AQ51" s="257"/>
    </row>
    <row r="52" spans="1:43" ht="21" customHeight="1">
      <c r="A52" s="250" t="s">
        <v>482</v>
      </c>
      <c r="B52" s="250"/>
      <c r="C52" s="250"/>
      <c r="D52" s="257"/>
      <c r="E52" s="257"/>
      <c r="F52" s="257"/>
      <c r="G52" s="257"/>
      <c r="H52" s="257"/>
      <c r="I52" s="162"/>
      <c r="J52" s="162"/>
      <c r="K52" s="162"/>
      <c r="L52" s="162"/>
      <c r="M52" s="162"/>
      <c r="N52" s="162"/>
      <c r="O52" s="162"/>
      <c r="P52" s="162"/>
      <c r="Q52" s="162"/>
      <c r="R52" s="162"/>
      <c r="S52" s="162"/>
      <c r="T52" s="162"/>
      <c r="U52" s="162"/>
      <c r="V52" s="162"/>
      <c r="W52" s="162"/>
      <c r="X52" s="162"/>
      <c r="Y52" s="162"/>
      <c r="Z52" s="162"/>
      <c r="AA52" s="162"/>
      <c r="AB52" s="162"/>
      <c r="AC52" s="162"/>
      <c r="AD52" s="162"/>
      <c r="AE52" s="162"/>
      <c r="AF52" s="162"/>
      <c r="AG52" s="162"/>
      <c r="AH52" s="162"/>
      <c r="AI52" s="162"/>
      <c r="AJ52" s="258"/>
      <c r="AK52" s="162"/>
      <c r="AL52" s="227"/>
      <c r="AM52" s="227"/>
      <c r="AN52" s="161"/>
    </row>
    <row r="53" spans="1:43" ht="5.0999999999999996" customHeight="1">
      <c r="A53" s="250"/>
      <c r="B53" s="250"/>
      <c r="C53" s="250"/>
      <c r="D53" s="257"/>
      <c r="E53" s="257"/>
      <c r="F53" s="257"/>
      <c r="G53" s="257"/>
      <c r="H53" s="257"/>
      <c r="I53" s="162"/>
      <c r="J53" s="162"/>
      <c r="K53" s="162"/>
      <c r="L53" s="162"/>
      <c r="M53" s="162"/>
      <c r="N53" s="162"/>
      <c r="O53" s="162"/>
      <c r="P53" s="162"/>
      <c r="Q53" s="162"/>
      <c r="R53" s="162"/>
      <c r="S53" s="162"/>
      <c r="T53" s="162"/>
      <c r="U53" s="162"/>
      <c r="V53" s="162"/>
      <c r="W53" s="162"/>
      <c r="X53" s="162"/>
      <c r="Y53" s="162"/>
      <c r="Z53" s="162"/>
      <c r="AA53" s="162"/>
      <c r="AB53" s="162"/>
      <c r="AC53" s="162"/>
      <c r="AD53" s="162"/>
      <c r="AE53" s="162"/>
      <c r="AF53" s="162"/>
      <c r="AG53" s="162"/>
      <c r="AH53" s="162"/>
      <c r="AI53" s="162"/>
      <c r="AJ53" s="258"/>
      <c r="AK53" s="162"/>
      <c r="AL53" s="227"/>
      <c r="AM53" s="227"/>
      <c r="AN53" s="161"/>
    </row>
    <row r="54" spans="1:43" ht="18" customHeight="1">
      <c r="A54" s="218" t="s">
        <v>421</v>
      </c>
      <c r="B54" s="162"/>
      <c r="D54" s="162"/>
      <c r="E54" s="162"/>
      <c r="F54" s="162"/>
      <c r="G54" s="162"/>
      <c r="H54" s="162"/>
      <c r="I54" s="162"/>
      <c r="J54" s="162"/>
      <c r="K54" s="162"/>
      <c r="L54" s="162"/>
      <c r="M54" s="162"/>
      <c r="N54" s="162"/>
      <c r="O54" s="162"/>
      <c r="P54" s="162"/>
      <c r="Q54" s="162"/>
      <c r="R54" s="162"/>
      <c r="S54" s="162"/>
      <c r="T54" s="162"/>
      <c r="U54" s="162"/>
      <c r="V54" s="162"/>
      <c r="W54" s="227"/>
      <c r="X54" s="162"/>
      <c r="Y54" s="162"/>
      <c r="Z54" s="162"/>
      <c r="AA54" s="162"/>
      <c r="AB54" s="162"/>
      <c r="AC54" s="162"/>
      <c r="AD54" s="162"/>
      <c r="AE54" s="162"/>
      <c r="AF54" s="162"/>
      <c r="AG54" s="162"/>
      <c r="AH54" s="162"/>
      <c r="AI54" s="162"/>
      <c r="AJ54" s="258"/>
      <c r="AK54" s="162"/>
      <c r="AL54" s="227"/>
      <c r="AM54" s="227"/>
      <c r="AN54" s="161"/>
    </row>
    <row r="55" spans="1:43" ht="54.95" customHeight="1">
      <c r="A55" s="573" t="s">
        <v>425</v>
      </c>
      <c r="B55" s="573"/>
      <c r="C55" s="573" t="s">
        <v>463</v>
      </c>
      <c r="D55" s="573"/>
      <c r="E55" s="574" t="s">
        <v>536</v>
      </c>
      <c r="F55" s="574"/>
      <c r="G55" s="574"/>
      <c r="H55" s="574"/>
      <c r="I55" s="605" t="s">
        <v>537</v>
      </c>
      <c r="J55" s="718"/>
      <c r="K55" s="718"/>
      <c r="L55" s="718"/>
      <c r="M55" s="718"/>
      <c r="N55" s="582"/>
      <c r="O55" s="605" t="s">
        <v>538</v>
      </c>
      <c r="P55" s="718"/>
      <c r="Q55" s="718"/>
      <c r="R55" s="718"/>
      <c r="S55" s="718"/>
      <c r="T55" s="582"/>
      <c r="U55" s="605" t="s">
        <v>539</v>
      </c>
      <c r="V55" s="718"/>
      <c r="W55" s="718"/>
      <c r="X55" s="718"/>
      <c r="Y55" s="718"/>
      <c r="Z55" s="582"/>
      <c r="AA55" s="605" t="s">
        <v>540</v>
      </c>
      <c r="AB55" s="718"/>
      <c r="AC55" s="718"/>
      <c r="AD55" s="718"/>
      <c r="AE55" s="718"/>
      <c r="AF55" s="582"/>
      <c r="AG55" s="574" t="s">
        <v>541</v>
      </c>
      <c r="AH55" s="574"/>
      <c r="AI55" s="574"/>
      <c r="AJ55" s="574"/>
      <c r="AK55" s="574"/>
      <c r="AL55" s="257"/>
      <c r="AM55" s="227"/>
      <c r="AN55" s="161"/>
    </row>
    <row r="56" spans="1:43" ht="18" customHeight="1">
      <c r="A56" s="574" t="s">
        <v>427</v>
      </c>
      <c r="B56" s="574"/>
      <c r="C56" s="641" t="e">
        <f>ROUNDDOWN(IF(AL43&lt;=60,1,1+ROUNDUP((AL43-60)/40,0)),1)</f>
        <v>#DIV/0!</v>
      </c>
      <c r="D56" s="641"/>
      <c r="E56" s="641" t="str">
        <f>IF(D38="○",ROUNDDOWN(IF(AM43&lt;4,AL43/6,IF(AM43&lt;5,AL43/5,AL43/3)),1),"-")</f>
        <v>-</v>
      </c>
      <c r="F56" s="641"/>
      <c r="G56" s="641"/>
      <c r="H56" s="641"/>
      <c r="I56" s="641" t="str">
        <f>IF(F38="○",ROUNDDOWN(F39/6,1),"-")</f>
        <v>-</v>
      </c>
      <c r="J56" s="641"/>
      <c r="K56" s="641"/>
      <c r="L56" s="641"/>
      <c r="M56" s="641"/>
      <c r="N56" s="641"/>
      <c r="O56" s="641" t="str">
        <f>IF(L38="○",ROUNDDOWN(L39/6,1),"-")</f>
        <v>-</v>
      </c>
      <c r="P56" s="641"/>
      <c r="Q56" s="641"/>
      <c r="R56" s="641"/>
      <c r="S56" s="641"/>
      <c r="T56" s="641"/>
      <c r="U56" s="641" t="str">
        <f>IF(R38="○",ROUNDDOWN(R39/6,1),"-")</f>
        <v>-</v>
      </c>
      <c r="V56" s="641"/>
      <c r="W56" s="641"/>
      <c r="X56" s="641"/>
      <c r="Y56" s="641"/>
      <c r="Z56" s="641"/>
      <c r="AA56" s="641" t="str">
        <f>IF(R38="○",ROUNDDOWN(R39/15,1),"-")</f>
        <v>-</v>
      </c>
      <c r="AB56" s="641"/>
      <c r="AC56" s="641"/>
      <c r="AD56" s="641"/>
      <c r="AE56" s="641"/>
      <c r="AF56" s="641"/>
      <c r="AG56" s="641" t="str">
        <f>IF(X38="○",ROUNDDOWN(X39/10,1),"-")</f>
        <v>-</v>
      </c>
      <c r="AH56" s="641"/>
      <c r="AI56" s="641"/>
      <c r="AJ56" s="641"/>
      <c r="AK56" s="641"/>
      <c r="AL56" s="257"/>
      <c r="AM56" s="227"/>
      <c r="AN56" s="161"/>
    </row>
    <row r="57" spans="1:43" ht="5.0999999999999996" customHeight="1">
      <c r="A57" s="250"/>
      <c r="B57" s="250"/>
      <c r="C57" s="250"/>
      <c r="D57" s="250"/>
      <c r="E57" s="250"/>
      <c r="F57" s="250"/>
      <c r="G57" s="250"/>
      <c r="H57" s="250"/>
      <c r="I57" s="250"/>
      <c r="J57" s="162"/>
      <c r="K57" s="162"/>
      <c r="L57" s="162"/>
      <c r="M57" s="258"/>
      <c r="N57" s="162"/>
      <c r="O57" s="162"/>
      <c r="P57" s="162"/>
      <c r="Q57" s="257"/>
      <c r="W57" s="227"/>
      <c r="X57" s="162"/>
      <c r="Y57" s="162"/>
      <c r="Z57" s="162"/>
      <c r="AA57" s="162"/>
      <c r="AB57" s="162"/>
      <c r="AC57" s="162"/>
      <c r="AD57" s="162"/>
      <c r="AE57" s="162"/>
      <c r="AF57" s="162"/>
      <c r="AG57" s="162"/>
      <c r="AH57" s="162"/>
      <c r="AI57" s="162"/>
      <c r="AJ57" s="258"/>
      <c r="AK57" s="162"/>
      <c r="AL57" s="227"/>
      <c r="AM57" s="227"/>
      <c r="AN57" s="161"/>
    </row>
    <row r="58" spans="1:43" ht="21" customHeight="1">
      <c r="A58" s="218" t="s">
        <v>443</v>
      </c>
      <c r="B58" s="221"/>
      <c r="C58" s="222"/>
      <c r="D58" s="222"/>
      <c r="E58" s="222"/>
      <c r="F58" s="222"/>
      <c r="G58" s="161"/>
      <c r="H58" s="161"/>
      <c r="I58" s="161"/>
      <c r="J58" s="161"/>
      <c r="K58" s="161"/>
      <c r="L58" s="161"/>
      <c r="M58" s="161"/>
      <c r="N58" s="161"/>
      <c r="O58" s="161"/>
      <c r="P58" s="161"/>
      <c r="Q58" s="161"/>
      <c r="R58" s="161"/>
      <c r="S58" s="161"/>
      <c r="T58" s="161"/>
      <c r="U58" s="161"/>
      <c r="V58" s="161"/>
      <c r="W58" s="161"/>
      <c r="X58" s="161"/>
      <c r="Y58" s="161"/>
      <c r="Z58" s="161"/>
      <c r="AA58" s="161"/>
      <c r="AB58" s="161"/>
      <c r="AC58" s="161"/>
      <c r="AD58" s="161"/>
      <c r="AE58" s="161"/>
      <c r="AF58" s="161"/>
      <c r="AG58" s="161"/>
      <c r="AH58" s="161"/>
      <c r="AI58" s="161"/>
      <c r="AJ58" s="161"/>
      <c r="AK58" s="161"/>
      <c r="AL58" s="222"/>
      <c r="AM58" s="222"/>
      <c r="AN58" s="161"/>
    </row>
    <row r="59" spans="1:43" ht="24.95" customHeight="1">
      <c r="A59" s="161"/>
      <c r="B59" s="227"/>
      <c r="C59" s="593" t="e">
        <f>IF(VLOOKUP($AK$1,#REF!,C64,FALSE)=0,"-",VLOOKUP($AK$1,#REF!,C64,FALSE))</f>
        <v>#REF!</v>
      </c>
      <c r="D59" s="594"/>
      <c r="E59" s="595" t="e">
        <f>IF(VLOOKUP($AK$1,#REF!,E64,FALSE)=0,"-",VLOOKUP($AK$1,#REF!,E64,FALSE))</f>
        <v>#REF!</v>
      </c>
      <c r="F59" s="595"/>
      <c r="G59" s="595"/>
      <c r="H59" s="595"/>
      <c r="I59" s="593" t="e">
        <f>IF(VLOOKUP($AK$1,#REF!,I64,FALSE)=0,"-",VLOOKUP($AK$1,#REF!,I64,FALSE))</f>
        <v>#REF!</v>
      </c>
      <c r="J59" s="594"/>
      <c r="K59" s="594"/>
      <c r="L59" s="594"/>
      <c r="M59" s="594"/>
      <c r="N59" s="596"/>
      <c r="O59" s="593" t="e">
        <f>IF(VLOOKUP($AK$1,#REF!,O64,FALSE)=0,"-",VLOOKUP($AK$1,#REF!,O64,FALSE))</f>
        <v>#REF!</v>
      </c>
      <c r="P59" s="594"/>
      <c r="Q59" s="594"/>
      <c r="R59" s="594"/>
      <c r="S59" s="594"/>
      <c r="T59" s="596"/>
      <c r="U59" s="593" t="e">
        <f>IF(VLOOKUP($AK$1,#REF!,U64,FALSE)=0,"-",VLOOKUP($AK$1,#REF!,U64,FALSE))</f>
        <v>#REF!</v>
      </c>
      <c r="V59" s="594"/>
      <c r="W59" s="594"/>
      <c r="X59" s="594"/>
      <c r="Y59" s="594"/>
      <c r="Z59" s="596"/>
      <c r="AA59" s="593" t="e">
        <f>IF(VLOOKUP($AK$1,#REF!,AA64,FALSE)=0,"-",VLOOKUP($AK$1,#REF!,AA64,FALSE))</f>
        <v>#REF!</v>
      </c>
      <c r="AB59" s="594"/>
      <c r="AC59" s="594"/>
      <c r="AD59" s="594"/>
      <c r="AE59" s="594"/>
      <c r="AF59" s="596"/>
      <c r="AG59" s="595" t="e">
        <f>IF(VLOOKUP($AK$1,#REF!,AG64,FALSE)=0,"-",VLOOKUP($AK$1,#REF!,AG64,FALSE))</f>
        <v>#REF!</v>
      </c>
      <c r="AH59" s="595"/>
      <c r="AI59" s="595"/>
      <c r="AJ59" s="595"/>
      <c r="AK59" s="595"/>
      <c r="AL59" s="595" t="e">
        <f>IF(VLOOKUP($AK$1,#REF!,AL64,FALSE)=0,"-",VLOOKUP($AK$1,#REF!,AL64,FALSE))</f>
        <v>#REF!</v>
      </c>
      <c r="AM59" s="595"/>
      <c r="AN59" s="161"/>
    </row>
    <row r="60" spans="1:43" ht="18" customHeight="1">
      <c r="A60" s="161"/>
      <c r="B60" s="227"/>
      <c r="C60" s="272" t="s">
        <v>445</v>
      </c>
      <c r="D60" s="272" t="s">
        <v>447</v>
      </c>
      <c r="E60" s="273" t="s">
        <v>445</v>
      </c>
      <c r="F60" s="598" t="s">
        <v>447</v>
      </c>
      <c r="G60" s="598"/>
      <c r="H60" s="598"/>
      <c r="I60" s="590" t="s">
        <v>445</v>
      </c>
      <c r="J60" s="591"/>
      <c r="K60" s="592"/>
      <c r="L60" s="590" t="s">
        <v>447</v>
      </c>
      <c r="M60" s="591"/>
      <c r="N60" s="592"/>
      <c r="O60" s="590" t="s">
        <v>445</v>
      </c>
      <c r="P60" s="591"/>
      <c r="Q60" s="592"/>
      <c r="R60" s="590" t="s">
        <v>447</v>
      </c>
      <c r="S60" s="591"/>
      <c r="T60" s="592"/>
      <c r="U60" s="590" t="s">
        <v>445</v>
      </c>
      <c r="V60" s="591"/>
      <c r="W60" s="592"/>
      <c r="X60" s="590" t="s">
        <v>447</v>
      </c>
      <c r="Y60" s="591"/>
      <c r="Z60" s="592"/>
      <c r="AA60" s="590" t="s">
        <v>445</v>
      </c>
      <c r="AB60" s="591"/>
      <c r="AC60" s="592"/>
      <c r="AD60" s="590" t="s">
        <v>447</v>
      </c>
      <c r="AE60" s="591"/>
      <c r="AF60" s="592"/>
      <c r="AG60" s="590" t="s">
        <v>445</v>
      </c>
      <c r="AH60" s="591"/>
      <c r="AI60" s="592"/>
      <c r="AJ60" s="590" t="s">
        <v>447</v>
      </c>
      <c r="AK60" s="592"/>
      <c r="AL60" s="273" t="s">
        <v>444</v>
      </c>
      <c r="AM60" s="273" t="s">
        <v>446</v>
      </c>
      <c r="AN60" s="161"/>
    </row>
    <row r="61" spans="1:43" ht="18" customHeight="1">
      <c r="A61" s="161"/>
      <c r="B61" s="229" t="s">
        <v>448</v>
      </c>
      <c r="C61" s="273">
        <f>COUNTIFS($B$11:$B$30,C$59,$C$11:$C$30,"A",$E$11:$E$30,"*")</f>
        <v>0</v>
      </c>
      <c r="D61" s="273">
        <f>COUNTIFS($B$11:$B$30,C$59,$C$11:$C$30,"B",$E$11:$E$30,"*")</f>
        <v>0</v>
      </c>
      <c r="E61" s="273">
        <f>COUNTIFS($B$11:$B$30,E$59,$C$11:$C$30,"A",$E$11:$E$30,"*")</f>
        <v>0</v>
      </c>
      <c r="F61" s="590">
        <f>COUNTIFS($B$11:$B$30,E$59,$C$11:$C$30,"B",$E$11:$E$30,"*")</f>
        <v>0</v>
      </c>
      <c r="G61" s="591"/>
      <c r="H61" s="592"/>
      <c r="I61" s="590">
        <f>COUNTIFS($B$11:$B$30,I$59,$C$11:$C$30,"A",$E$11:$E$30,"*")</f>
        <v>0</v>
      </c>
      <c r="J61" s="591"/>
      <c r="K61" s="592"/>
      <c r="L61" s="590">
        <f>COUNTIFS($B$11:$B$30,I$59,$C$11:$C$30,"B",$E$11:$E$30,"*")</f>
        <v>0</v>
      </c>
      <c r="M61" s="591"/>
      <c r="N61" s="592"/>
      <c r="O61" s="590">
        <f>COUNTIFS($B$11:$B$30,O$59,$C$11:$C$30,"A",$E$11:$E$30,"*")</f>
        <v>0</v>
      </c>
      <c r="P61" s="591"/>
      <c r="Q61" s="592"/>
      <c r="R61" s="590">
        <f>COUNTIFS($B$11:$B$30,O$59,$C$11:$C$30,"B",$E$11:$E$30,"*")</f>
        <v>0</v>
      </c>
      <c r="S61" s="591"/>
      <c r="T61" s="592"/>
      <c r="U61" s="590">
        <f>COUNTIFS($B$11:$B$30,U$59,$C$11:$C$30,"A",$E$11:$E$30,"*")</f>
        <v>0</v>
      </c>
      <c r="V61" s="591"/>
      <c r="W61" s="592"/>
      <c r="X61" s="590">
        <f>COUNTIFS($B$11:$B$30,U$59,$C$11:$C$30,"B",$E$11:$E$30,"*")</f>
        <v>0</v>
      </c>
      <c r="Y61" s="591"/>
      <c r="Z61" s="592"/>
      <c r="AA61" s="590">
        <f>COUNTIFS($B$11:$B$30,AA$59,$C$11:$C$30,"A",$E$11:$E$30,"*")</f>
        <v>0</v>
      </c>
      <c r="AB61" s="591"/>
      <c r="AC61" s="592"/>
      <c r="AD61" s="590">
        <f>COUNTIFS($B$11:$B$30,AA$59,$C$11:$C$30,"B",$E$11:$E$30,"*")</f>
        <v>0</v>
      </c>
      <c r="AE61" s="591"/>
      <c r="AF61" s="592"/>
      <c r="AG61" s="590">
        <f>COUNTIFS($B$11:$B$30,AG$59,$C$11:$C$30,"A",$E$11:$E$30,"*")</f>
        <v>0</v>
      </c>
      <c r="AH61" s="591"/>
      <c r="AI61" s="592"/>
      <c r="AJ61" s="590">
        <f>COUNTIFS($B$11:$B$30,AG$59,$C$11:$C$30,"B",$E$11:$E$30,"*")</f>
        <v>0</v>
      </c>
      <c r="AK61" s="592"/>
      <c r="AL61" s="273">
        <f>COUNTIFS($B$11:$B$30,AL$59,$C$11:$C$30,"A",$E$11:$E$30,"*")</f>
        <v>0</v>
      </c>
      <c r="AM61" s="273">
        <f>COUNTIFS($B$11:$B$30,AL$59,$C$11:$C$30,"B",$E$11:$E$30,"*")</f>
        <v>0</v>
      </c>
      <c r="AN61" s="161"/>
    </row>
    <row r="62" spans="1:43" ht="18" customHeight="1">
      <c r="A62" s="161"/>
      <c r="B62" s="230" t="s">
        <v>449</v>
      </c>
      <c r="C62" s="273">
        <f>COUNTIFS($B$11:$B$30,C$59,$C$11:$C$30,"C",$E$11:$E$30,"*")</f>
        <v>0</v>
      </c>
      <c r="D62" s="273">
        <f>COUNTIFS($B$11:$B$30,C$59,$C$11:$C$30,"D",$E$11:$E$30,"*")</f>
        <v>0</v>
      </c>
      <c r="E62" s="273">
        <f>COUNTIFS($B$11:$B$30,E$59,$C$11:$C$30,"C",$E$11:$E$30,"*")</f>
        <v>0</v>
      </c>
      <c r="F62" s="590">
        <f>COUNTIFS($B$11:$B$30,E$59,$C$11:$C$30,"D",$E$11:$E$30,"*")</f>
        <v>0</v>
      </c>
      <c r="G62" s="591"/>
      <c r="H62" s="592"/>
      <c r="I62" s="590">
        <f>COUNTIFS($B$11:$B$30,I$59,$C$11:$C$30,"C",$E$11:$E$30,"*")</f>
        <v>0</v>
      </c>
      <c r="J62" s="591"/>
      <c r="K62" s="592"/>
      <c r="L62" s="590">
        <f>COUNTIFS($B$11:$B$30,I$59,$C$11:$C$30,"D",$E$11:$E$30,"*")</f>
        <v>0</v>
      </c>
      <c r="M62" s="591"/>
      <c r="N62" s="592"/>
      <c r="O62" s="590">
        <f>COUNTIFS($B$11:$B$30,O$59,$C$11:$C$30,"C",$E$11:$E$30,"*")</f>
        <v>0</v>
      </c>
      <c r="P62" s="591"/>
      <c r="Q62" s="592"/>
      <c r="R62" s="590">
        <f>COUNTIFS($B$11:$B$30,O$59,$C$11:$C$30,"D",$E$11:$E$30,"*")</f>
        <v>0</v>
      </c>
      <c r="S62" s="591"/>
      <c r="T62" s="592"/>
      <c r="U62" s="590">
        <f>COUNTIFS($B$11:$B$30,U$59,$C$11:$C$30,"C",$E$11:$E$30,"*")</f>
        <v>0</v>
      </c>
      <c r="V62" s="591"/>
      <c r="W62" s="592"/>
      <c r="X62" s="590">
        <f>COUNTIFS($B$11:$B$30,U$59,$C$11:$C$30,"D",$E$11:$E$30,"*")</f>
        <v>0</v>
      </c>
      <c r="Y62" s="591"/>
      <c r="Z62" s="592"/>
      <c r="AA62" s="590">
        <f>COUNTIFS($B$11:$B$30,AA$59,$C$11:$C$30,"C",$E$11:$E$30,"*")</f>
        <v>0</v>
      </c>
      <c r="AB62" s="591"/>
      <c r="AC62" s="592"/>
      <c r="AD62" s="590">
        <f>COUNTIFS($B$11:$B$30,AA$59,$C$11:$C$30,"D",$E$11:$E$30,"*")</f>
        <v>0</v>
      </c>
      <c r="AE62" s="591"/>
      <c r="AF62" s="592"/>
      <c r="AG62" s="590">
        <f>COUNTIFS($B$11:$B$30,AG$59,$C$11:$C$30,"C",$E$11:$E$30,"*")</f>
        <v>0</v>
      </c>
      <c r="AH62" s="591"/>
      <c r="AI62" s="592"/>
      <c r="AJ62" s="590">
        <f>COUNTIFS($B$11:$B$30,AG$59,$C$11:$C$30,"D",$E$11:$E$30,"*")</f>
        <v>0</v>
      </c>
      <c r="AK62" s="592"/>
      <c r="AL62" s="273">
        <f>COUNTIFS($B$11:$B$30,AL$59,$C$11:$C$30,"C",$E$11:$E$30,"*")</f>
        <v>0</v>
      </c>
      <c r="AM62" s="273">
        <f>COUNTIFS($B$11:$B$30,AL$59,$C$11:$C$30,"D",$E$11:$E$30,"*")</f>
        <v>0</v>
      </c>
      <c r="AN62" s="161"/>
    </row>
    <row r="63" spans="1:43" ht="24.75" customHeight="1">
      <c r="A63" s="161"/>
      <c r="B63" s="230" t="s">
        <v>450</v>
      </c>
      <c r="C63" s="593" t="str">
        <f>IF($AK$3="４週",SUMIFS($AK$11:$AK$30,$B$11:$B$30,C59)/4/$AH$5,IF($AK$3="歴月",SUMIFS($AK$11:$AK$30,$B$11:$B$30,C59)/$AL$5,"記載する期間を選択してください"))</f>
        <v>記載する期間を選択してください</v>
      </c>
      <c r="D63" s="596"/>
      <c r="E63" s="593" t="str">
        <f>IF($AK$3="４週",SUMIFS($AK$11:$AK$30,$B$11:$B$30,E59)/4/$AH$5,IF($AK$3="歴月",SUMIFS($AK$11:$AK$30,$B$11:$B$30,E59)/$AL$5,"記載する期間を選択してください"))</f>
        <v>記載する期間を選択してください</v>
      </c>
      <c r="F63" s="594"/>
      <c r="G63" s="594"/>
      <c r="H63" s="596"/>
      <c r="I63" s="593" t="str">
        <f>IF($AK$3="４週",SUMIFS($AK$11:$AK$30,$B$11:$B$30,I59)/4/$AH$5,IF($AK$3="歴月",SUMIFS($AK$11:$AK$30,$B$11:$B$30,I59)/$AL$5,"記載する期間を選択してください"))</f>
        <v>記載する期間を選択してください</v>
      </c>
      <c r="J63" s="594"/>
      <c r="K63" s="594"/>
      <c r="L63" s="594"/>
      <c r="M63" s="594"/>
      <c r="N63" s="596"/>
      <c r="O63" s="593" t="str">
        <f>IF($AK$3="４週",SUMIFS($AK$11:$AK$30,$B$11:$B$30,O59)/4/$AH$5,IF($AK$3="歴月",SUMIFS($AK$11:$AK$30,$B$11:$B$30,O59)/$AL$5,"記載する期間を選択してください"))</f>
        <v>記載する期間を選択してください</v>
      </c>
      <c r="P63" s="594"/>
      <c r="Q63" s="594"/>
      <c r="R63" s="594"/>
      <c r="S63" s="594"/>
      <c r="T63" s="596"/>
      <c r="U63" s="593" t="str">
        <f>IF($AK$3="４週",SUMIFS($AK$11:$AK$30,$B$11:$B$30,U59)/4/$AH$5,IF($AK$3="歴月",SUMIFS($AK$11:$AK$30,$B$11:$B$30,U59)/$AL$5,"記載する期間を選択してください"))</f>
        <v>記載する期間を選択してください</v>
      </c>
      <c r="V63" s="594"/>
      <c r="W63" s="594"/>
      <c r="X63" s="594"/>
      <c r="Y63" s="594"/>
      <c r="Z63" s="596"/>
      <c r="AA63" s="593" t="str">
        <f>IF($AK$3="４週",SUMIFS($AK$11:$AK$30,$B$11:$B$30,AA59)/4/$AH$5,IF($AK$3="歴月",SUMIFS($AK$11:$AK$30,$B$11:$B$30,AA59)/$AL$5,"記載する期間を選択してください"))</f>
        <v>記載する期間を選択してください</v>
      </c>
      <c r="AB63" s="594"/>
      <c r="AC63" s="594"/>
      <c r="AD63" s="594"/>
      <c r="AE63" s="594"/>
      <c r="AF63" s="596"/>
      <c r="AG63" s="593" t="str">
        <f>IF($AK$3="４週",SUMIFS($AK$11:$AK$30,$B$11:$B$30,AG59)/4/$AH$5,IF($AK$3="歴月",SUMIFS($AK$11:$AK$30,$B$11:$B$30,AG59)/$AL$5,"記載する期間を選択してください"))</f>
        <v>記載する期間を選択してください</v>
      </c>
      <c r="AH63" s="594"/>
      <c r="AI63" s="594"/>
      <c r="AJ63" s="594"/>
      <c r="AK63" s="596"/>
      <c r="AL63" s="593" t="str">
        <f>IF($AK$3="４週",SUMIFS($AK$11:$AK$30,$B$11:$B$30,AL59)/4/$AH$5,IF($AK$3="歴月",SUMIFS($AK$11:$AK$30,$B$11:$B$30,AL59)/$AL$5,"記載する期間を選択してください"))</f>
        <v>記載する期間を選択してください</v>
      </c>
      <c r="AM63" s="596"/>
      <c r="AN63" s="161"/>
    </row>
    <row r="64" spans="1:43" ht="4.5" customHeight="1">
      <c r="A64" s="161"/>
      <c r="B64" s="221"/>
      <c r="C64" s="247">
        <v>2</v>
      </c>
      <c r="D64" s="247"/>
      <c r="E64" s="247">
        <v>3</v>
      </c>
      <c r="F64" s="247"/>
      <c r="G64" s="247"/>
      <c r="H64" s="247"/>
      <c r="I64" s="247">
        <v>4</v>
      </c>
      <c r="J64" s="247"/>
      <c r="K64" s="247"/>
      <c r="L64" s="247"/>
      <c r="M64" s="247"/>
      <c r="N64" s="247"/>
      <c r="O64" s="247">
        <v>5</v>
      </c>
      <c r="P64" s="247"/>
      <c r="Q64" s="247"/>
      <c r="R64" s="247"/>
      <c r="S64" s="247"/>
      <c r="T64" s="247"/>
      <c r="U64" s="247">
        <v>6</v>
      </c>
      <c r="V64" s="247"/>
      <c r="W64" s="247"/>
      <c r="X64" s="247"/>
      <c r="Y64" s="247"/>
      <c r="Z64" s="247"/>
      <c r="AA64" s="247">
        <v>7</v>
      </c>
      <c r="AB64" s="247"/>
      <c r="AC64" s="247"/>
      <c r="AD64" s="247"/>
      <c r="AE64" s="247"/>
      <c r="AF64" s="247"/>
      <c r="AG64" s="247">
        <v>8</v>
      </c>
      <c r="AH64" s="247"/>
      <c r="AI64" s="247"/>
      <c r="AJ64" s="247"/>
      <c r="AK64" s="247"/>
      <c r="AL64" s="247">
        <v>9</v>
      </c>
      <c r="AM64" s="276"/>
      <c r="AN64" s="161"/>
    </row>
    <row r="65" spans="1:40" ht="19.5" customHeight="1">
      <c r="A65" s="161"/>
      <c r="B65" s="227"/>
      <c r="C65" s="595" t="e">
        <f>IF(VLOOKUP($AK$1,#REF!,C70,FALSE)=0,"-",VLOOKUP($AK$1,#REF!,C70,FALSE))</f>
        <v>#REF!</v>
      </c>
      <c r="D65" s="595"/>
      <c r="E65" s="595" t="e">
        <f>IF(VLOOKUP($AK$1,#REF!,E70,FALSE)=0,"-",VLOOKUP($AK$1,#REF!,E70,FALSE))</f>
        <v>#REF!</v>
      </c>
      <c r="F65" s="595"/>
      <c r="G65" s="595"/>
      <c r="H65" s="595"/>
      <c r="I65" s="247"/>
      <c r="J65" s="247"/>
      <c r="K65" s="247"/>
      <c r="L65" s="247"/>
      <c r="M65" s="247"/>
      <c r="N65" s="247"/>
      <c r="O65" s="247"/>
      <c r="P65" s="247"/>
      <c r="Q65" s="247"/>
      <c r="R65" s="247"/>
      <c r="S65" s="247"/>
      <c r="T65" s="247"/>
      <c r="U65" s="247"/>
      <c r="V65" s="247"/>
      <c r="W65" s="247"/>
      <c r="X65" s="247"/>
      <c r="Y65" s="247"/>
      <c r="Z65" s="247"/>
      <c r="AA65" s="247"/>
      <c r="AB65" s="247"/>
      <c r="AC65" s="247"/>
      <c r="AD65" s="247"/>
      <c r="AE65" s="247"/>
      <c r="AF65" s="247"/>
      <c r="AG65" s="247"/>
      <c r="AH65" s="247"/>
      <c r="AI65" s="247"/>
      <c r="AJ65" s="247"/>
      <c r="AK65" s="247"/>
      <c r="AL65" s="247"/>
      <c r="AM65" s="276"/>
      <c r="AN65" s="161"/>
    </row>
    <row r="66" spans="1:40" ht="19.5" customHeight="1">
      <c r="A66" s="161"/>
      <c r="B66" s="227"/>
      <c r="C66" s="273" t="s">
        <v>445</v>
      </c>
      <c r="D66" s="273" t="s">
        <v>447</v>
      </c>
      <c r="E66" s="273" t="s">
        <v>445</v>
      </c>
      <c r="F66" s="598" t="s">
        <v>447</v>
      </c>
      <c r="G66" s="598"/>
      <c r="H66" s="598"/>
      <c r="I66" s="247"/>
      <c r="J66" s="247"/>
      <c r="K66" s="247"/>
      <c r="L66" s="247"/>
      <c r="M66" s="247"/>
      <c r="N66" s="247"/>
      <c r="O66" s="247"/>
      <c r="P66" s="247"/>
      <c r="Q66" s="247"/>
      <c r="R66" s="247"/>
      <c r="S66" s="247"/>
      <c r="T66" s="247"/>
      <c r="U66" s="247"/>
      <c r="V66" s="247"/>
      <c r="W66" s="247"/>
      <c r="X66" s="247"/>
      <c r="Y66" s="247"/>
      <c r="Z66" s="247"/>
      <c r="AA66" s="247"/>
      <c r="AB66" s="247"/>
      <c r="AC66" s="247"/>
      <c r="AD66" s="247"/>
      <c r="AE66" s="247"/>
      <c r="AF66" s="247"/>
      <c r="AG66" s="247"/>
      <c r="AH66" s="247"/>
      <c r="AI66" s="247"/>
      <c r="AJ66" s="247"/>
      <c r="AK66" s="247"/>
      <c r="AL66" s="247"/>
      <c r="AM66" s="276"/>
      <c r="AN66" s="161"/>
    </row>
    <row r="67" spans="1:40" ht="19.5" customHeight="1">
      <c r="A67" s="161"/>
      <c r="B67" s="229" t="s">
        <v>448</v>
      </c>
      <c r="C67" s="273">
        <f>COUNTIFS($B$11:$B$30,C$65,$C$11:$C$30,"A",$E$11:$E$30,"*")</f>
        <v>0</v>
      </c>
      <c r="D67" s="273">
        <f>COUNTIFS($B$11:$B$30,C$65,$C$11:$C$30,"B",$E$11:$E$30,"*")</f>
        <v>0</v>
      </c>
      <c r="E67" s="273">
        <f>COUNTIFS($B$11:$B$30,E$65,$C$11:$C$30,"A",$E$11:$E$30,"*")</f>
        <v>0</v>
      </c>
      <c r="F67" s="590">
        <f>COUNTIFS($B$11:$B$30,E$65,$C$11:$C$30,"B",$E$11:$E$30,"*")</f>
        <v>0</v>
      </c>
      <c r="G67" s="591"/>
      <c r="H67" s="592"/>
      <c r="I67" s="247"/>
      <c r="J67" s="247"/>
      <c r="K67" s="247"/>
      <c r="L67" s="247"/>
      <c r="M67" s="247"/>
      <c r="N67" s="247"/>
      <c r="O67" s="247"/>
      <c r="P67" s="247"/>
      <c r="Q67" s="247"/>
      <c r="R67" s="247"/>
      <c r="S67" s="247"/>
      <c r="T67" s="247"/>
      <c r="U67" s="247"/>
      <c r="V67" s="247"/>
      <c r="W67" s="247"/>
      <c r="X67" s="247"/>
      <c r="Y67" s="247"/>
      <c r="Z67" s="247"/>
      <c r="AA67" s="247"/>
      <c r="AB67" s="247"/>
      <c r="AC67" s="247"/>
      <c r="AD67" s="247"/>
      <c r="AE67" s="247"/>
      <c r="AF67" s="247"/>
      <c r="AG67" s="247"/>
      <c r="AH67" s="247"/>
      <c r="AI67" s="247"/>
      <c r="AJ67" s="247"/>
      <c r="AK67" s="247"/>
      <c r="AL67" s="247"/>
      <c r="AM67" s="276"/>
      <c r="AN67" s="161"/>
    </row>
    <row r="68" spans="1:40" ht="19.5" customHeight="1">
      <c r="A68" s="161"/>
      <c r="B68" s="230" t="s">
        <v>449</v>
      </c>
      <c r="C68" s="273">
        <f>COUNTIFS($B$11:$B$30,C$65,$C$11:$C$30,"C",$E$11:$E$30,"*")</f>
        <v>0</v>
      </c>
      <c r="D68" s="273">
        <f>COUNTIFS($B$11:$B$30,C$65,$C$11:$C$30,"D",$E$11:$E$30,"*")</f>
        <v>0</v>
      </c>
      <c r="E68" s="273">
        <f>COUNTIFS($B$11:$B$30,E$65,$C$11:$C$30,"C",$E$11:$E$30,"*")</f>
        <v>0</v>
      </c>
      <c r="F68" s="590">
        <f>COUNTIFS($B$11:$B$30,E$65,$C$11:$C$30,"D",$E$11:$E$30,"*")</f>
        <v>0</v>
      </c>
      <c r="G68" s="591"/>
      <c r="H68" s="592"/>
      <c r="I68" s="247"/>
      <c r="J68" s="247"/>
      <c r="K68" s="247"/>
      <c r="L68" s="247"/>
      <c r="M68" s="247"/>
      <c r="N68" s="247"/>
      <c r="O68" s="247"/>
      <c r="P68" s="247"/>
      <c r="Q68" s="247"/>
      <c r="R68" s="247"/>
      <c r="S68" s="247"/>
      <c r="T68" s="247"/>
      <c r="U68" s="247"/>
      <c r="V68" s="247"/>
      <c r="W68" s="247"/>
      <c r="X68" s="247"/>
      <c r="Y68" s="247"/>
      <c r="Z68" s="247"/>
      <c r="AA68" s="247"/>
      <c r="AB68" s="247"/>
      <c r="AC68" s="247"/>
      <c r="AD68" s="247"/>
      <c r="AE68" s="247"/>
      <c r="AF68" s="247"/>
      <c r="AG68" s="247"/>
      <c r="AH68" s="247"/>
      <c r="AI68" s="247"/>
      <c r="AJ68" s="247"/>
      <c r="AK68" s="247"/>
      <c r="AL68" s="247"/>
      <c r="AM68" s="276"/>
      <c r="AN68" s="161"/>
    </row>
    <row r="69" spans="1:40" ht="19.5" customHeight="1">
      <c r="A69" s="161"/>
      <c r="B69" s="230" t="s">
        <v>450</v>
      </c>
      <c r="C69" s="593" t="str">
        <f>IF($AK$3="４週",SUMIFS($AK$11:$AK$30,$B$11:$B$30,C65)/4/$AH$5,IF($AK$3="歴月",SUMIFS($AK$11:$AK$30,$B$11:$B$30,C65)/$AL$5,"記載する期間を選択してください"))</f>
        <v>記載する期間を選択してください</v>
      </c>
      <c r="D69" s="596"/>
      <c r="E69" s="593" t="str">
        <f>IF($AK$3="４週",SUMIFS($AK$11:$AK$30,$B$11:$B$30,E65)/4/$AH$5,IF($AK$3="歴月",SUMIFS($AK$11:$AK$30,$B$11:$B$30,E65)/$AL$5,"記載する期間を選択してください"))</f>
        <v>記載する期間を選択してください</v>
      </c>
      <c r="F69" s="594"/>
      <c r="G69" s="594"/>
      <c r="H69" s="596"/>
      <c r="I69" s="247"/>
      <c r="J69" s="247"/>
      <c r="K69" s="247"/>
      <c r="L69" s="247"/>
      <c r="M69" s="247"/>
      <c r="N69" s="247"/>
      <c r="O69" s="247"/>
      <c r="P69" s="247"/>
      <c r="Q69" s="247"/>
      <c r="R69" s="247"/>
      <c r="S69" s="247"/>
      <c r="T69" s="247"/>
      <c r="U69" s="247"/>
      <c r="V69" s="247"/>
      <c r="W69" s="247"/>
      <c r="X69" s="247"/>
      <c r="Y69" s="247"/>
      <c r="Z69" s="247"/>
      <c r="AA69" s="247"/>
      <c r="AB69" s="247"/>
      <c r="AC69" s="247"/>
      <c r="AD69" s="247"/>
      <c r="AE69" s="247"/>
      <c r="AF69" s="247"/>
      <c r="AG69" s="247"/>
      <c r="AH69" s="247"/>
      <c r="AI69" s="247"/>
      <c r="AJ69" s="247"/>
      <c r="AK69" s="247"/>
      <c r="AL69" s="247"/>
      <c r="AM69" s="276"/>
      <c r="AN69" s="161"/>
    </row>
    <row r="70" spans="1:40" ht="3" customHeight="1">
      <c r="A70" s="161"/>
      <c r="B70" s="221"/>
      <c r="C70" s="247">
        <v>10</v>
      </c>
      <c r="D70" s="247"/>
      <c r="E70" s="247">
        <f>C70+1</f>
        <v>11</v>
      </c>
      <c r="F70" s="247"/>
      <c r="G70" s="247"/>
      <c r="H70" s="247"/>
      <c r="I70" s="247"/>
      <c r="J70" s="247"/>
      <c r="K70" s="247"/>
      <c r="L70" s="247"/>
      <c r="M70" s="247"/>
      <c r="N70" s="247"/>
      <c r="O70" s="247"/>
      <c r="P70" s="247"/>
      <c r="Q70" s="247"/>
      <c r="R70" s="247"/>
      <c r="S70" s="247"/>
      <c r="T70" s="247"/>
      <c r="U70" s="247"/>
      <c r="V70" s="247"/>
      <c r="W70" s="247"/>
      <c r="X70" s="247"/>
      <c r="Y70" s="247"/>
      <c r="Z70" s="247"/>
      <c r="AA70" s="247"/>
      <c r="AB70" s="247"/>
      <c r="AC70" s="247"/>
      <c r="AD70" s="247"/>
      <c r="AE70" s="247"/>
      <c r="AF70" s="247"/>
      <c r="AG70" s="247"/>
      <c r="AH70" s="247"/>
      <c r="AI70" s="247"/>
      <c r="AJ70" s="247"/>
      <c r="AK70" s="247"/>
      <c r="AL70" s="247"/>
      <c r="AM70" s="276"/>
      <c r="AN70" s="161"/>
    </row>
    <row r="71" spans="1:40" ht="15" customHeight="1">
      <c r="A71" s="162" t="s">
        <v>374</v>
      </c>
      <c r="B71" s="244"/>
      <c r="C71" s="245"/>
      <c r="D71" s="245"/>
      <c r="E71" s="245"/>
      <c r="F71" s="246"/>
      <c r="G71" s="245"/>
      <c r="H71" s="247"/>
      <c r="I71" s="247"/>
      <c r="J71" s="247"/>
      <c r="K71" s="247"/>
      <c r="L71" s="247"/>
      <c r="M71" s="247"/>
      <c r="N71" s="247"/>
      <c r="O71" s="247"/>
      <c r="P71" s="247"/>
      <c r="Q71" s="247"/>
      <c r="R71" s="247">
        <v>6</v>
      </c>
      <c r="S71" s="247"/>
      <c r="T71" s="247"/>
      <c r="U71" s="247"/>
      <c r="V71" s="247"/>
      <c r="W71" s="247"/>
      <c r="X71" s="247">
        <v>7</v>
      </c>
      <c r="Y71" s="247"/>
      <c r="Z71" s="247"/>
      <c r="AA71" s="247"/>
      <c r="AB71" s="247"/>
      <c r="AC71" s="247"/>
      <c r="AD71" s="247">
        <v>8</v>
      </c>
      <c r="AE71" s="247"/>
      <c r="AF71" s="247"/>
      <c r="AG71" s="248"/>
      <c r="AH71" s="248"/>
      <c r="AI71" s="248"/>
      <c r="AJ71" s="248">
        <v>9</v>
      </c>
      <c r="AK71" s="249"/>
      <c r="AL71" s="249"/>
      <c r="AM71" s="161"/>
    </row>
    <row r="72" spans="1:40" s="162" customFormat="1" ht="15" customHeight="1">
      <c r="A72" s="162" t="s">
        <v>375</v>
      </c>
      <c r="B72" s="250"/>
      <c r="C72" s="250"/>
      <c r="D72" s="250"/>
      <c r="E72" s="250"/>
      <c r="F72" s="250"/>
      <c r="G72" s="250"/>
      <c r="H72" s="218"/>
      <c r="I72" s="218"/>
      <c r="J72" s="218"/>
      <c r="K72" s="218"/>
      <c r="L72" s="218"/>
      <c r="M72" s="218"/>
      <c r="N72" s="218"/>
      <c r="O72" s="218"/>
      <c r="P72" s="218"/>
      <c r="Q72" s="218"/>
      <c r="R72" s="218"/>
      <c r="S72" s="218"/>
      <c r="T72" s="218"/>
      <c r="U72" s="218"/>
      <c r="V72" s="218"/>
      <c r="W72" s="218"/>
      <c r="X72" s="218"/>
      <c r="Y72" s="218"/>
      <c r="Z72" s="218"/>
      <c r="AA72" s="218"/>
      <c r="AB72" s="218"/>
      <c r="AC72" s="218"/>
      <c r="AD72" s="218"/>
      <c r="AE72" s="218"/>
      <c r="AF72" s="218"/>
      <c r="AG72" s="218"/>
      <c r="AH72" s="218"/>
      <c r="AI72" s="218"/>
      <c r="AJ72" s="218"/>
      <c r="AK72" s="218"/>
      <c r="AL72" s="218"/>
      <c r="AM72" s="218"/>
    </row>
    <row r="73" spans="1:40" s="162" customFormat="1" ht="15" customHeight="1">
      <c r="A73" s="162" t="s">
        <v>376</v>
      </c>
      <c r="B73" s="250"/>
      <c r="C73" s="250"/>
      <c r="D73" s="250"/>
      <c r="E73" s="250"/>
      <c r="F73" s="250"/>
      <c r="G73" s="250"/>
      <c r="H73" s="218"/>
      <c r="I73" s="218"/>
      <c r="J73" s="218"/>
      <c r="K73" s="218"/>
      <c r="L73" s="218"/>
      <c r="M73" s="218"/>
      <c r="N73" s="218"/>
      <c r="O73" s="218"/>
      <c r="P73" s="218"/>
      <c r="Q73" s="218"/>
      <c r="R73" s="218"/>
      <c r="S73" s="218"/>
      <c r="T73" s="218"/>
      <c r="U73" s="218"/>
      <c r="V73" s="218"/>
      <c r="W73" s="218"/>
      <c r="X73" s="218"/>
      <c r="Y73" s="218"/>
      <c r="Z73" s="218"/>
      <c r="AA73" s="218"/>
      <c r="AB73" s="218"/>
      <c r="AC73" s="218"/>
      <c r="AD73" s="218"/>
      <c r="AE73" s="218"/>
      <c r="AF73" s="218"/>
      <c r="AG73" s="218"/>
      <c r="AH73" s="218"/>
      <c r="AI73" s="218"/>
      <c r="AJ73" s="218"/>
      <c r="AK73" s="218"/>
      <c r="AL73" s="218"/>
      <c r="AM73" s="218"/>
    </row>
    <row r="74" spans="1:40" s="162" customFormat="1" ht="15" customHeight="1">
      <c r="A74" s="162" t="s">
        <v>377</v>
      </c>
      <c r="B74" s="250"/>
      <c r="C74" s="250"/>
      <c r="D74" s="250"/>
      <c r="E74" s="250"/>
      <c r="F74" s="250"/>
      <c r="G74" s="250"/>
      <c r="H74" s="218"/>
      <c r="I74" s="218"/>
      <c r="J74" s="218"/>
      <c r="K74" s="218"/>
      <c r="L74" s="218"/>
      <c r="M74" s="218"/>
      <c r="N74" s="218"/>
      <c r="O74" s="218"/>
      <c r="P74" s="218"/>
      <c r="Q74" s="218"/>
      <c r="R74" s="218"/>
      <c r="S74" s="218"/>
      <c r="T74" s="218"/>
      <c r="U74" s="218"/>
      <c r="V74" s="218"/>
      <c r="W74" s="218"/>
      <c r="X74" s="218"/>
      <c r="Y74" s="218"/>
      <c r="Z74" s="218"/>
      <c r="AA74" s="218"/>
      <c r="AB74" s="218"/>
      <c r="AC74" s="218"/>
      <c r="AD74" s="218"/>
      <c r="AE74" s="218"/>
      <c r="AF74" s="218"/>
      <c r="AG74" s="218"/>
      <c r="AH74" s="218"/>
      <c r="AI74" s="218"/>
      <c r="AJ74" s="218"/>
      <c r="AK74" s="218"/>
      <c r="AL74" s="218"/>
      <c r="AM74" s="218"/>
    </row>
    <row r="75" spans="1:40" s="162" customFormat="1" ht="15" customHeight="1">
      <c r="A75" s="162" t="s">
        <v>378</v>
      </c>
      <c r="B75" s="250"/>
      <c r="C75" s="250"/>
      <c r="D75" s="250"/>
      <c r="E75" s="250"/>
      <c r="F75" s="250"/>
      <c r="G75" s="250"/>
      <c r="H75" s="218"/>
      <c r="I75" s="218"/>
      <c r="J75" s="218"/>
      <c r="K75" s="218"/>
      <c r="L75" s="218"/>
      <c r="M75" s="218"/>
      <c r="N75" s="218"/>
      <c r="O75" s="218"/>
      <c r="P75" s="218"/>
      <c r="Q75" s="218"/>
      <c r="R75" s="218"/>
      <c r="S75" s="218"/>
      <c r="T75" s="218"/>
      <c r="U75" s="218"/>
      <c r="V75" s="218"/>
      <c r="W75" s="218"/>
      <c r="X75" s="218"/>
      <c r="Y75" s="218"/>
      <c r="Z75" s="218"/>
      <c r="AA75" s="218"/>
      <c r="AB75" s="218"/>
      <c r="AC75" s="218"/>
      <c r="AD75" s="218"/>
      <c r="AE75" s="218"/>
      <c r="AF75" s="218"/>
      <c r="AG75" s="218"/>
      <c r="AH75" s="218"/>
      <c r="AI75" s="218"/>
      <c r="AJ75" s="218"/>
      <c r="AK75" s="218"/>
      <c r="AL75" s="218"/>
      <c r="AM75" s="218"/>
    </row>
    <row r="76" spans="1:40" ht="15" customHeight="1">
      <c r="A76" s="162" t="s">
        <v>379</v>
      </c>
      <c r="B76" s="163"/>
      <c r="C76" s="162"/>
      <c r="D76" s="162"/>
      <c r="E76" s="162"/>
      <c r="F76" s="162"/>
      <c r="G76" s="162"/>
    </row>
    <row r="77" spans="1:40" ht="15" customHeight="1">
      <c r="A77" s="162" t="s">
        <v>380</v>
      </c>
      <c r="B77" s="163"/>
      <c r="C77" s="162"/>
      <c r="D77" s="162"/>
      <c r="E77" s="162"/>
      <c r="F77" s="162"/>
      <c r="G77" s="162"/>
    </row>
    <row r="78" spans="1:40" ht="15" customHeight="1">
      <c r="A78" s="162"/>
      <c r="B78" s="229" t="s">
        <v>381</v>
      </c>
      <c r="C78" s="573" t="s">
        <v>382</v>
      </c>
      <c r="D78" s="573"/>
      <c r="E78" s="573"/>
      <c r="F78" s="162"/>
      <c r="G78" s="162"/>
    </row>
    <row r="79" spans="1:40" ht="15" customHeight="1">
      <c r="A79" s="162"/>
      <c r="B79" s="251" t="s">
        <v>383</v>
      </c>
      <c r="C79" s="567" t="s">
        <v>384</v>
      </c>
      <c r="D79" s="567"/>
      <c r="E79" s="567"/>
      <c r="F79" s="162"/>
      <c r="G79" s="162"/>
    </row>
    <row r="80" spans="1:40" ht="15" customHeight="1">
      <c r="A80" s="162"/>
      <c r="B80" s="251" t="s">
        <v>385</v>
      </c>
      <c r="C80" s="567" t="s">
        <v>386</v>
      </c>
      <c r="D80" s="567"/>
      <c r="E80" s="567"/>
      <c r="F80" s="162"/>
      <c r="G80" s="162"/>
    </row>
    <row r="81" spans="1:7" ht="15" customHeight="1">
      <c r="A81" s="162"/>
      <c r="B81" s="251" t="s">
        <v>387</v>
      </c>
      <c r="C81" s="567" t="s">
        <v>388</v>
      </c>
      <c r="D81" s="567"/>
      <c r="E81" s="567"/>
      <c r="F81" s="162"/>
      <c r="G81" s="162"/>
    </row>
    <row r="82" spans="1:7" ht="15" customHeight="1">
      <c r="A82" s="162"/>
      <c r="B82" s="251" t="s">
        <v>389</v>
      </c>
      <c r="C82" s="567" t="s">
        <v>390</v>
      </c>
      <c r="D82" s="567"/>
      <c r="E82" s="567"/>
      <c r="F82" s="162"/>
      <c r="G82" s="162"/>
    </row>
    <row r="83" spans="1:7" ht="15" customHeight="1">
      <c r="A83" s="162"/>
      <c r="B83" s="162" t="s">
        <v>391</v>
      </c>
      <c r="C83" s="162"/>
      <c r="D83" s="162"/>
      <c r="E83" s="162"/>
      <c r="F83" s="162"/>
      <c r="G83" s="162"/>
    </row>
    <row r="84" spans="1:7" ht="15" customHeight="1">
      <c r="A84" s="162"/>
      <c r="B84" s="162" t="s">
        <v>392</v>
      </c>
      <c r="C84" s="162"/>
      <c r="D84" s="162"/>
      <c r="E84" s="162"/>
      <c r="F84" s="162"/>
      <c r="G84" s="162"/>
    </row>
    <row r="85" spans="1:7" ht="15" customHeight="1">
      <c r="A85" s="162"/>
      <c r="B85" s="162" t="s">
        <v>393</v>
      </c>
      <c r="C85" s="162"/>
      <c r="D85" s="162"/>
      <c r="E85" s="162"/>
      <c r="F85" s="162"/>
      <c r="G85" s="162"/>
    </row>
    <row r="86" spans="1:7" ht="15" customHeight="1">
      <c r="A86" s="162" t="s">
        <v>394</v>
      </c>
      <c r="B86" s="163"/>
      <c r="C86" s="162"/>
      <c r="D86" s="162"/>
      <c r="E86" s="162"/>
      <c r="F86" s="162"/>
      <c r="G86" s="162"/>
    </row>
    <row r="87" spans="1:7" ht="15" customHeight="1">
      <c r="A87" s="162" t="s">
        <v>495</v>
      </c>
      <c r="B87" s="163"/>
      <c r="C87" s="162"/>
      <c r="D87" s="162"/>
      <c r="E87" s="162"/>
      <c r="F87" s="162"/>
      <c r="G87" s="162"/>
    </row>
    <row r="88" spans="1:7" ht="15" customHeight="1">
      <c r="A88" s="162" t="s">
        <v>396</v>
      </c>
      <c r="B88" s="163"/>
      <c r="C88" s="162"/>
      <c r="D88" s="162"/>
      <c r="E88" s="162"/>
      <c r="F88" s="162"/>
      <c r="G88" s="162"/>
    </row>
    <row r="89" spans="1:7" ht="15" customHeight="1">
      <c r="A89" s="162" t="s">
        <v>397</v>
      </c>
      <c r="B89" s="163"/>
      <c r="C89" s="162"/>
      <c r="D89" s="162"/>
      <c r="E89" s="162"/>
      <c r="F89" s="162"/>
      <c r="G89" s="162"/>
    </row>
    <row r="90" spans="1:7" ht="15" customHeight="1">
      <c r="A90" s="162" t="s">
        <v>398</v>
      </c>
      <c r="B90" s="163"/>
      <c r="C90" s="162"/>
      <c r="D90" s="162"/>
      <c r="E90" s="162"/>
      <c r="F90" s="162"/>
      <c r="G90" s="162"/>
    </row>
    <row r="91" spans="1:7" ht="15" customHeight="1">
      <c r="A91" s="162" t="s">
        <v>399</v>
      </c>
      <c r="B91" s="163"/>
      <c r="C91" s="162"/>
      <c r="D91" s="162"/>
      <c r="E91" s="162"/>
      <c r="F91" s="162"/>
      <c r="G91" s="162"/>
    </row>
    <row r="92" spans="1:7" ht="15" customHeight="1">
      <c r="A92" s="162"/>
      <c r="B92" s="162" t="s">
        <v>400</v>
      </c>
      <c r="C92" s="162"/>
      <c r="D92" s="162"/>
      <c r="E92" s="162"/>
      <c r="F92" s="162"/>
      <c r="G92" s="162"/>
    </row>
    <row r="93" spans="1:7" ht="15" customHeight="1">
      <c r="A93" s="162"/>
      <c r="B93" s="162" t="s">
        <v>401</v>
      </c>
      <c r="C93" s="162"/>
      <c r="D93" s="162"/>
      <c r="E93" s="162"/>
      <c r="F93" s="162"/>
      <c r="G93" s="162"/>
    </row>
    <row r="94" spans="1:7" ht="15" customHeight="1">
      <c r="A94" s="162" t="s">
        <v>402</v>
      </c>
      <c r="B94" s="163"/>
      <c r="C94" s="162"/>
      <c r="D94" s="162"/>
      <c r="E94" s="162"/>
      <c r="F94" s="162"/>
      <c r="G94" s="162"/>
    </row>
    <row r="95" spans="1:7" ht="15" customHeight="1">
      <c r="A95" s="162" t="s">
        <v>403</v>
      </c>
      <c r="B95" s="163"/>
      <c r="C95" s="162"/>
      <c r="D95" s="162"/>
      <c r="E95" s="162"/>
      <c r="F95" s="162"/>
      <c r="G95" s="162"/>
    </row>
    <row r="96" spans="1:7" ht="15" customHeight="1">
      <c r="A96" s="162" t="s">
        <v>404</v>
      </c>
      <c r="B96" s="163"/>
      <c r="C96" s="162"/>
      <c r="D96" s="162"/>
      <c r="E96" s="162"/>
      <c r="F96" s="162"/>
      <c r="G96" s="162"/>
    </row>
    <row r="97" spans="1:7" ht="15" customHeight="1">
      <c r="A97" s="162" t="s">
        <v>405</v>
      </c>
      <c r="B97" s="163"/>
      <c r="C97" s="162"/>
      <c r="D97" s="162"/>
      <c r="E97" s="162"/>
      <c r="F97" s="162"/>
      <c r="G97" s="162"/>
    </row>
    <row r="98" spans="1:7" ht="15" customHeight="1">
      <c r="A98" s="162" t="s">
        <v>406</v>
      </c>
      <c r="B98" s="163"/>
      <c r="C98" s="162"/>
      <c r="D98" s="162"/>
      <c r="E98" s="162"/>
      <c r="F98" s="162"/>
      <c r="G98" s="162"/>
    </row>
    <row r="99" spans="1:7" ht="15" customHeight="1">
      <c r="A99" s="162" t="s">
        <v>407</v>
      </c>
      <c r="B99" s="163"/>
      <c r="C99" s="162"/>
      <c r="D99" s="162"/>
      <c r="E99" s="162"/>
      <c r="F99" s="162"/>
      <c r="G99" s="162"/>
    </row>
    <row r="100" spans="1:7" ht="15" customHeight="1">
      <c r="A100" s="162" t="s">
        <v>408</v>
      </c>
      <c r="B100" s="163"/>
      <c r="C100" s="162"/>
      <c r="D100" s="162"/>
      <c r="E100" s="162"/>
      <c r="F100" s="162"/>
      <c r="G100" s="162"/>
    </row>
    <row r="101" spans="1:7" ht="15" customHeight="1">
      <c r="A101" s="162" t="s">
        <v>409</v>
      </c>
      <c r="B101" s="163"/>
      <c r="C101" s="162"/>
      <c r="D101" s="162"/>
      <c r="E101" s="162"/>
      <c r="F101" s="162"/>
      <c r="G101" s="162"/>
    </row>
  </sheetData>
  <mergeCells count="263">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8:AN28"/>
    <mergeCell ref="AM29:AN29"/>
    <mergeCell ref="AM30:AN30"/>
    <mergeCell ref="A31:E31"/>
    <mergeCell ref="AM31:AN32"/>
    <mergeCell ref="A32:E32"/>
    <mergeCell ref="AM22:AN22"/>
    <mergeCell ref="AM23:AN23"/>
    <mergeCell ref="AM24:AN24"/>
    <mergeCell ref="AM25:AN25"/>
    <mergeCell ref="AM26:AN26"/>
    <mergeCell ref="AM27:AN27"/>
    <mergeCell ref="B38:C38"/>
    <mergeCell ref="D38:E38"/>
    <mergeCell ref="F38:K38"/>
    <mergeCell ref="L38:Q38"/>
    <mergeCell ref="R38:W38"/>
    <mergeCell ref="X38:AC38"/>
    <mergeCell ref="B37:C37"/>
    <mergeCell ref="D37:E37"/>
    <mergeCell ref="F37:K37"/>
    <mergeCell ref="L37:Q37"/>
    <mergeCell ref="R37:W37"/>
    <mergeCell ref="X37:AC37"/>
    <mergeCell ref="AJ42:AK42"/>
    <mergeCell ref="A42:C42"/>
    <mergeCell ref="F42:H42"/>
    <mergeCell ref="I42:K42"/>
    <mergeCell ref="L42:N42"/>
    <mergeCell ref="O42:Q42"/>
    <mergeCell ref="R42:T42"/>
    <mergeCell ref="B39:C39"/>
    <mergeCell ref="D39:E39"/>
    <mergeCell ref="F39:K39"/>
    <mergeCell ref="L39:Q39"/>
    <mergeCell ref="R39:W39"/>
    <mergeCell ref="X39:AC39"/>
    <mergeCell ref="I43:K43"/>
    <mergeCell ref="L43:N43"/>
    <mergeCell ref="O43:Q43"/>
    <mergeCell ref="R43:T43"/>
    <mergeCell ref="U42:W42"/>
    <mergeCell ref="X42:Z42"/>
    <mergeCell ref="AA42:AC42"/>
    <mergeCell ref="AD42:AF42"/>
    <mergeCell ref="AG42:AI42"/>
    <mergeCell ref="A45:C45"/>
    <mergeCell ref="F45:H45"/>
    <mergeCell ref="I45:K45"/>
    <mergeCell ref="L45:N45"/>
    <mergeCell ref="O45:Q45"/>
    <mergeCell ref="R45:T45"/>
    <mergeCell ref="AL43:AL51"/>
    <mergeCell ref="AM43:AM51"/>
    <mergeCell ref="A44:C44"/>
    <mergeCell ref="F44:H44"/>
    <mergeCell ref="I44:K44"/>
    <mergeCell ref="L44:N44"/>
    <mergeCell ref="O44:Q44"/>
    <mergeCell ref="R44:T44"/>
    <mergeCell ref="U44:W44"/>
    <mergeCell ref="X44:Z44"/>
    <mergeCell ref="U43:W43"/>
    <mergeCell ref="X43:Z43"/>
    <mergeCell ref="AA43:AC43"/>
    <mergeCell ref="AD43:AF43"/>
    <mergeCell ref="AG43:AI43"/>
    <mergeCell ref="AJ43:AK43"/>
    <mergeCell ref="A43:C43"/>
    <mergeCell ref="F43:H43"/>
    <mergeCell ref="U45:W45"/>
    <mergeCell ref="X45:Z45"/>
    <mergeCell ref="AA45:AC45"/>
    <mergeCell ref="AD45:AF45"/>
    <mergeCell ref="AG45:AI45"/>
    <mergeCell ref="AJ45:AK45"/>
    <mergeCell ref="AA44:AC44"/>
    <mergeCell ref="AD44:AF44"/>
    <mergeCell ref="AG44:AI44"/>
    <mergeCell ref="AJ44:AK44"/>
    <mergeCell ref="U46:W46"/>
    <mergeCell ref="X46:Z46"/>
    <mergeCell ref="AA46:AC46"/>
    <mergeCell ref="AD46:AF46"/>
    <mergeCell ref="AG46:AI46"/>
    <mergeCell ref="AJ46:AK46"/>
    <mergeCell ref="A46:C46"/>
    <mergeCell ref="F46:H46"/>
    <mergeCell ref="I46:K46"/>
    <mergeCell ref="L46:N46"/>
    <mergeCell ref="O46:Q46"/>
    <mergeCell ref="R46:T46"/>
    <mergeCell ref="U47:W47"/>
    <mergeCell ref="X47:Z47"/>
    <mergeCell ref="AA47:AC47"/>
    <mergeCell ref="AD47:AF47"/>
    <mergeCell ref="AG47:AI47"/>
    <mergeCell ref="AJ47:AK47"/>
    <mergeCell ref="A47:C47"/>
    <mergeCell ref="F47:H47"/>
    <mergeCell ref="I47:K47"/>
    <mergeCell ref="L47:N47"/>
    <mergeCell ref="O47:Q47"/>
    <mergeCell ref="R47:T47"/>
    <mergeCell ref="U48:W48"/>
    <mergeCell ref="X48:Z48"/>
    <mergeCell ref="AA48:AC48"/>
    <mergeCell ref="AD48:AF48"/>
    <mergeCell ref="AG48:AI48"/>
    <mergeCell ref="AJ48:AK48"/>
    <mergeCell ref="A48:C48"/>
    <mergeCell ref="F48:H48"/>
    <mergeCell ref="I48:K48"/>
    <mergeCell ref="L48:N48"/>
    <mergeCell ref="O48:Q48"/>
    <mergeCell ref="R48:T48"/>
    <mergeCell ref="X49:Z49"/>
    <mergeCell ref="AA49:AC49"/>
    <mergeCell ref="AD49:AF49"/>
    <mergeCell ref="AG49:AI49"/>
    <mergeCell ref="AJ49:AK49"/>
    <mergeCell ref="B50:C50"/>
    <mergeCell ref="F50:H50"/>
    <mergeCell ref="I50:K50"/>
    <mergeCell ref="L50:N50"/>
    <mergeCell ref="O50:Q50"/>
    <mergeCell ref="F49:H49"/>
    <mergeCell ref="I49:K49"/>
    <mergeCell ref="L49:N49"/>
    <mergeCell ref="O49:Q49"/>
    <mergeCell ref="R49:T49"/>
    <mergeCell ref="U49:W49"/>
    <mergeCell ref="AJ50:AK50"/>
    <mergeCell ref="R50:T50"/>
    <mergeCell ref="U50:W50"/>
    <mergeCell ref="X50:Z50"/>
    <mergeCell ref="AA50:AC50"/>
    <mergeCell ref="AD50:AF50"/>
    <mergeCell ref="AG50:AI50"/>
    <mergeCell ref="AD51:AF51"/>
    <mergeCell ref="AG51:AI51"/>
    <mergeCell ref="AJ51:AK51"/>
    <mergeCell ref="A55:B55"/>
    <mergeCell ref="C55:D55"/>
    <mergeCell ref="E55:H55"/>
    <mergeCell ref="I55:N55"/>
    <mergeCell ref="O55:T55"/>
    <mergeCell ref="U55:Z55"/>
    <mergeCell ref="AA55:AF55"/>
    <mergeCell ref="A51:C51"/>
    <mergeCell ref="F51:H51"/>
    <mergeCell ref="I51:K51"/>
    <mergeCell ref="L51:N51"/>
    <mergeCell ref="O51:Q51"/>
    <mergeCell ref="R51:T51"/>
    <mergeCell ref="U51:W51"/>
    <mergeCell ref="X51:Z51"/>
    <mergeCell ref="AA51:AC51"/>
    <mergeCell ref="C59:D59"/>
    <mergeCell ref="E59:H59"/>
    <mergeCell ref="I59:N59"/>
    <mergeCell ref="O59:T59"/>
    <mergeCell ref="U59:Z59"/>
    <mergeCell ref="AA59:AF59"/>
    <mergeCell ref="AG55:AK55"/>
    <mergeCell ref="A56:B56"/>
    <mergeCell ref="C56:D56"/>
    <mergeCell ref="E56:H56"/>
    <mergeCell ref="I56:N56"/>
    <mergeCell ref="O56:T56"/>
    <mergeCell ref="U56:Z56"/>
    <mergeCell ref="AA56:AF56"/>
    <mergeCell ref="AG56:AK56"/>
    <mergeCell ref="AG59:AK59"/>
    <mergeCell ref="AL59:AM59"/>
    <mergeCell ref="F60:H60"/>
    <mergeCell ref="I60:K60"/>
    <mergeCell ref="L60:N60"/>
    <mergeCell ref="O60:Q60"/>
    <mergeCell ref="R60:T60"/>
    <mergeCell ref="U60:W60"/>
    <mergeCell ref="X60:Z60"/>
    <mergeCell ref="AA60:AC60"/>
    <mergeCell ref="AD60:AF60"/>
    <mergeCell ref="AG60:AI60"/>
    <mergeCell ref="AJ60:AK60"/>
    <mergeCell ref="AG61:AI61"/>
    <mergeCell ref="AJ61:AK61"/>
    <mergeCell ref="F62:H62"/>
    <mergeCell ref="I62:K62"/>
    <mergeCell ref="L62:N62"/>
    <mergeCell ref="O62:Q62"/>
    <mergeCell ref="R62:T62"/>
    <mergeCell ref="U62:W62"/>
    <mergeCell ref="AA63:AF63"/>
    <mergeCell ref="AG63:AK63"/>
    <mergeCell ref="F61:H61"/>
    <mergeCell ref="I61:K61"/>
    <mergeCell ref="L61:N61"/>
    <mergeCell ref="O61:Q61"/>
    <mergeCell ref="R61:T61"/>
    <mergeCell ref="U61:W61"/>
    <mergeCell ref="X61:Z61"/>
    <mergeCell ref="AA61:AC61"/>
    <mergeCell ref="AD61:AF61"/>
    <mergeCell ref="AL63:AM63"/>
    <mergeCell ref="C65:D65"/>
    <mergeCell ref="E65:H65"/>
    <mergeCell ref="F66:H66"/>
    <mergeCell ref="X62:Z62"/>
    <mergeCell ref="AA62:AC62"/>
    <mergeCell ref="AD62:AF62"/>
    <mergeCell ref="AG62:AI62"/>
    <mergeCell ref="AJ62:AK62"/>
    <mergeCell ref="C63:D63"/>
    <mergeCell ref="E63:H63"/>
    <mergeCell ref="I63:N63"/>
    <mergeCell ref="O63:T63"/>
    <mergeCell ref="U63:Z63"/>
    <mergeCell ref="C80:E80"/>
    <mergeCell ref="C81:E81"/>
    <mergeCell ref="C82:E82"/>
    <mergeCell ref="F67:H67"/>
    <mergeCell ref="F68:H68"/>
    <mergeCell ref="C69:D69"/>
    <mergeCell ref="E69:H69"/>
    <mergeCell ref="C78:E78"/>
    <mergeCell ref="C79:E79"/>
  </mergeCells>
  <phoneticPr fontId="4"/>
  <dataValidations count="9">
    <dataValidation allowBlank="1" showInputMessage="1" sqref="B11:B12" xr:uid="{C8A9F85A-2F2F-420B-A8B6-944373C4752B}"/>
    <dataValidation type="list" allowBlank="1" showInputMessage="1" sqref="B13:B30" xr:uid="{8E1FDD63-A36F-40C1-910B-1BB068472AA8}">
      <formula1>INDIRECT($AK$1)</formula1>
    </dataValidation>
    <dataValidation type="list" operator="greaterThanOrEqual" allowBlank="1" showInputMessage="1" showErrorMessage="1" sqref="F38:AC38 F40:W40" xr:uid="{E7195111-308C-4243-9AF6-C1C609C55B1A}">
      <formula1>"○"</formula1>
    </dataValidation>
    <dataValidation type="list" allowBlank="1" showInputMessage="1" showErrorMessage="1" sqref="B40:E40 D38:E38" xr:uid="{92342BD5-E98A-4AD8-B61D-C1C6CAFE1BA5}">
      <formula1>"○"</formula1>
    </dataValidation>
    <dataValidation type="list" allowBlank="1" showInputMessage="1" showErrorMessage="1" sqref="C11:C30" xr:uid="{4D3629C2-3B80-41D1-8ED5-6729F73CC8A9}">
      <formula1>"A,B,C,D"</formula1>
    </dataValidation>
    <dataValidation operator="greaterThanOrEqual" allowBlank="1" showInputMessage="1" showErrorMessage="1" sqref="I52:I54 AL43:AM50 I57 L52:L54 L57 AJ43:AJ51" xr:uid="{014A9154-6CD0-42FB-BED6-8F79706EF3AF}"/>
    <dataValidation type="whole" operator="greaterThanOrEqual" allowBlank="1" showInputMessage="1" showErrorMessage="1" sqref="AG43:AG51 I43:I51 AD43:AD51 AA43:AA51 X43:X51 U43:U51 R43:R51 O43:O51 L43:L51 D43:F51" xr:uid="{1EADF06B-211F-461C-81DB-5F5C5E18CE2B}">
      <formula1>0</formula1>
    </dataValidation>
    <dataValidation type="list" allowBlank="1" showInputMessage="1" showErrorMessage="1" sqref="AK4:AN4" xr:uid="{A087D7E2-D853-4C5B-ACA8-85945A5F9A2D}">
      <formula1>"予定,実績"</formula1>
    </dataValidation>
    <dataValidation type="list" allowBlank="1" showInputMessage="1" showErrorMessage="1" sqref="AK3:AN3" xr:uid="{A5AF1627-77E9-4DB0-8A96-CC10004B76CA}">
      <formula1>"４週,歴月"</formula1>
    </dataValidation>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rowBreaks count="1" manualBreakCount="1">
    <brk id="35"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56"/>
  <sheetViews>
    <sheetView view="pageBreakPreview" zoomScaleNormal="100" zoomScaleSheetLayoutView="100" workbookViewId="0">
      <selection activeCell="Z10" sqref="Z10"/>
    </sheetView>
  </sheetViews>
  <sheetFormatPr defaultColWidth="9" defaultRowHeight="13.5"/>
  <cols>
    <col min="1" max="1" width="3.625" style="15" customWidth="1"/>
    <col min="2" max="2" width="2.625" style="15" customWidth="1"/>
    <col min="3" max="3" width="18.625" style="15" customWidth="1"/>
    <col min="4" max="4" width="45.5" style="15" customWidth="1"/>
    <col min="5" max="5" width="16.625" style="15" customWidth="1"/>
    <col min="6" max="16384" width="9" style="15"/>
  </cols>
  <sheetData>
    <row r="1" spans="1:5" ht="13.5" customHeight="1">
      <c r="A1" s="373" t="s">
        <v>11</v>
      </c>
      <c r="B1" s="373"/>
      <c r="C1" s="373"/>
    </row>
    <row r="3" spans="1:5" ht="13.5" customHeight="1">
      <c r="A3" s="374" t="s">
        <v>6</v>
      </c>
      <c r="B3" s="374"/>
      <c r="C3" s="374"/>
      <c r="D3" s="374"/>
      <c r="E3" s="374"/>
    </row>
    <row r="4" spans="1:5" ht="13.5" customHeight="1">
      <c r="A4" s="33"/>
      <c r="B4" s="33"/>
      <c r="C4" s="33"/>
      <c r="D4" s="33"/>
      <c r="E4" s="33"/>
    </row>
    <row r="5" spans="1:5">
      <c r="C5" s="375" t="s">
        <v>12</v>
      </c>
      <c r="D5" s="375"/>
      <c r="E5" s="375"/>
    </row>
    <row r="6" spans="1:5" ht="14.25" thickBot="1">
      <c r="C6" s="375" t="s">
        <v>13</v>
      </c>
      <c r="D6" s="375"/>
      <c r="E6" s="375"/>
    </row>
    <row r="7" spans="1:5" s="17" customFormat="1">
      <c r="A7" s="364" t="s">
        <v>14</v>
      </c>
      <c r="B7" s="365"/>
      <c r="C7" s="366"/>
      <c r="D7" s="18" t="s">
        <v>15</v>
      </c>
      <c r="E7" s="19" t="s">
        <v>63</v>
      </c>
    </row>
    <row r="8" spans="1:5">
      <c r="A8" s="370" t="s">
        <v>16</v>
      </c>
      <c r="B8" s="371"/>
      <c r="C8" s="372"/>
      <c r="D8" s="20"/>
      <c r="E8" s="361"/>
    </row>
    <row r="9" spans="1:5">
      <c r="A9" s="370"/>
      <c r="B9" s="371"/>
      <c r="C9" s="372"/>
      <c r="D9" s="20"/>
      <c r="E9" s="362"/>
    </row>
    <row r="10" spans="1:5">
      <c r="A10" s="21"/>
      <c r="D10" s="20"/>
      <c r="E10" s="362"/>
    </row>
    <row r="11" spans="1:5">
      <c r="A11" s="21"/>
      <c r="D11" s="20"/>
      <c r="E11" s="362"/>
    </row>
    <row r="12" spans="1:5">
      <c r="A12" s="21"/>
      <c r="D12" s="20"/>
      <c r="E12" s="362"/>
    </row>
    <row r="13" spans="1:5">
      <c r="A13" s="21"/>
      <c r="D13" s="20"/>
      <c r="E13" s="362"/>
    </row>
    <row r="14" spans="1:5">
      <c r="A14" s="21"/>
      <c r="D14" s="20"/>
      <c r="E14" s="362"/>
    </row>
    <row r="15" spans="1:5">
      <c r="A15" s="21"/>
      <c r="D15" s="20"/>
      <c r="E15" s="362"/>
    </row>
    <row r="16" spans="1:5">
      <c r="A16" s="21"/>
      <c r="D16" s="20"/>
      <c r="E16" s="362"/>
    </row>
    <row r="17" spans="1:5">
      <c r="A17" s="21"/>
      <c r="D17" s="20"/>
      <c r="E17" s="362"/>
    </row>
    <row r="18" spans="1:5">
      <c r="A18" s="21"/>
      <c r="D18" s="20"/>
      <c r="E18" s="362"/>
    </row>
    <row r="19" spans="1:5">
      <c r="A19" s="21"/>
      <c r="D19" s="20"/>
      <c r="E19" s="362"/>
    </row>
    <row r="20" spans="1:5">
      <c r="A20" s="367" t="s">
        <v>17</v>
      </c>
      <c r="B20" s="368"/>
      <c r="C20" s="369"/>
      <c r="D20" s="20"/>
      <c r="E20" s="362"/>
    </row>
    <row r="21" spans="1:5">
      <c r="A21" s="21"/>
      <c r="D21" s="20"/>
      <c r="E21" s="362"/>
    </row>
    <row r="22" spans="1:5">
      <c r="A22" s="21"/>
      <c r="D22" s="20"/>
      <c r="E22" s="362"/>
    </row>
    <row r="23" spans="1:5">
      <c r="A23" s="21"/>
      <c r="D23" s="20"/>
      <c r="E23" s="362"/>
    </row>
    <row r="24" spans="1:5">
      <c r="A24" s="21"/>
      <c r="D24" s="20"/>
      <c r="E24" s="362"/>
    </row>
    <row r="25" spans="1:5">
      <c r="A25" s="21"/>
      <c r="D25" s="20"/>
      <c r="E25" s="362"/>
    </row>
    <row r="26" spans="1:5">
      <c r="A26" s="21"/>
      <c r="D26" s="20"/>
      <c r="E26" s="362"/>
    </row>
    <row r="27" spans="1:5">
      <c r="A27" s="21"/>
      <c r="D27" s="20"/>
      <c r="E27" s="362"/>
    </row>
    <row r="28" spans="1:5">
      <c r="A28" s="21"/>
      <c r="D28" s="20"/>
      <c r="E28" s="362"/>
    </row>
    <row r="29" spans="1:5">
      <c r="A29" s="21"/>
      <c r="D29" s="22"/>
      <c r="E29" s="362"/>
    </row>
    <row r="30" spans="1:5">
      <c r="A30" s="30"/>
      <c r="B30" s="31"/>
      <c r="C30" s="32" t="s">
        <v>18</v>
      </c>
      <c r="D30" s="14" t="s">
        <v>19</v>
      </c>
      <c r="E30" s="362"/>
    </row>
    <row r="31" spans="1:5">
      <c r="A31" s="21"/>
      <c r="D31" s="23"/>
      <c r="E31" s="362"/>
    </row>
    <row r="32" spans="1:5">
      <c r="A32" s="21"/>
      <c r="D32" s="20"/>
      <c r="E32" s="362"/>
    </row>
    <row r="33" spans="1:5">
      <c r="A33" s="21"/>
      <c r="D33" s="20"/>
      <c r="E33" s="362"/>
    </row>
    <row r="34" spans="1:5">
      <c r="A34" s="21"/>
      <c r="D34" s="20"/>
      <c r="E34" s="362"/>
    </row>
    <row r="35" spans="1:5">
      <c r="A35" s="21"/>
      <c r="D35" s="20"/>
      <c r="E35" s="362"/>
    </row>
    <row r="36" spans="1:5">
      <c r="A36" s="21"/>
      <c r="D36" s="20"/>
      <c r="E36" s="362"/>
    </row>
    <row r="37" spans="1:5">
      <c r="A37" s="21"/>
      <c r="D37" s="20"/>
      <c r="E37" s="362"/>
    </row>
    <row r="38" spans="1:5">
      <c r="A38" s="21"/>
      <c r="D38" s="20"/>
      <c r="E38" s="362"/>
    </row>
    <row r="39" spans="1:5">
      <c r="A39" s="21"/>
      <c r="D39" s="20"/>
      <c r="E39" s="362"/>
    </row>
    <row r="40" spans="1:5">
      <c r="A40" s="21"/>
      <c r="D40" s="20"/>
      <c r="E40" s="362"/>
    </row>
    <row r="41" spans="1:5">
      <c r="A41" s="21"/>
      <c r="D41" s="20"/>
      <c r="E41" s="362"/>
    </row>
    <row r="42" spans="1:5">
      <c r="A42" s="21"/>
      <c r="D42" s="20"/>
      <c r="E42" s="362"/>
    </row>
    <row r="43" spans="1:5">
      <c r="A43" s="21"/>
      <c r="D43" s="20"/>
      <c r="E43" s="362"/>
    </row>
    <row r="44" spans="1:5">
      <c r="A44" s="21"/>
      <c r="D44" s="20"/>
      <c r="E44" s="362"/>
    </row>
    <row r="45" spans="1:5">
      <c r="A45" s="21"/>
      <c r="D45" s="20"/>
      <c r="E45" s="362"/>
    </row>
    <row r="46" spans="1:5">
      <c r="A46" s="21"/>
      <c r="D46" s="20"/>
      <c r="E46" s="362"/>
    </row>
    <row r="47" spans="1:5">
      <c r="A47" s="21"/>
      <c r="D47" s="20"/>
      <c r="E47" s="362"/>
    </row>
    <row r="48" spans="1:5">
      <c r="A48" s="21"/>
      <c r="D48" s="20"/>
      <c r="E48" s="362"/>
    </row>
    <row r="49" spans="1:5">
      <c r="A49" s="21"/>
      <c r="D49" s="20"/>
      <c r="E49" s="362"/>
    </row>
    <row r="50" spans="1:5">
      <c r="A50" s="21"/>
      <c r="D50" s="20"/>
      <c r="E50" s="362"/>
    </row>
    <row r="51" spans="1:5">
      <c r="A51" s="21"/>
      <c r="D51" s="20"/>
      <c r="E51" s="362"/>
    </row>
    <row r="52" spans="1:5" ht="14.25" thickBot="1">
      <c r="A52" s="24"/>
      <c r="B52" s="27"/>
      <c r="C52" s="27"/>
      <c r="D52" s="25"/>
      <c r="E52" s="363"/>
    </row>
    <row r="53" spans="1:5" ht="5.0999999999999996" customHeight="1">
      <c r="E53" s="17"/>
    </row>
    <row r="54" spans="1:5" s="26" customFormat="1" ht="14.1" customHeight="1">
      <c r="A54" s="28" t="s">
        <v>64</v>
      </c>
      <c r="B54" s="67" t="s">
        <v>82</v>
      </c>
      <c r="C54" s="26" t="s">
        <v>77</v>
      </c>
    </row>
    <row r="55" spans="1:5" s="26" customFormat="1" ht="14.1" customHeight="1">
      <c r="B55" s="67" t="s">
        <v>83</v>
      </c>
      <c r="C55" s="26" t="s">
        <v>78</v>
      </c>
    </row>
    <row r="56" spans="1:5">
      <c r="C56" s="15" t="s">
        <v>7</v>
      </c>
    </row>
  </sheetData>
  <mergeCells count="8">
    <mergeCell ref="E8:E52"/>
    <mergeCell ref="A7:C7"/>
    <mergeCell ref="A20:C20"/>
    <mergeCell ref="A8:C9"/>
    <mergeCell ref="A1:C1"/>
    <mergeCell ref="A3:E3"/>
    <mergeCell ref="C5:E5"/>
    <mergeCell ref="C6:E6"/>
  </mergeCells>
  <phoneticPr fontId="4"/>
  <pageMargins left="0.82" right="0.62" top="0.77" bottom="0.69" header="0.51181102362204722"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94B82-D3C8-467D-BEC1-15C9BDD274D7}">
  <dimension ref="A1:AN73"/>
  <sheetViews>
    <sheetView showGridLines="0" view="pageBreakPreview" zoomScaleNormal="100" zoomScaleSheetLayoutView="100" workbookViewId="0"/>
  </sheetViews>
  <sheetFormatPr defaultColWidth="9.125" defaultRowHeight="21" customHeight="1"/>
  <cols>
    <col min="1" max="1" width="2.875" style="221" customWidth="1"/>
    <col min="2" max="2" width="16.625" style="216" customWidth="1"/>
    <col min="3" max="3" width="7.375" style="221" customWidth="1"/>
    <col min="4" max="5" width="8.5" style="221" customWidth="1"/>
    <col min="6" max="36" width="2.875" style="221" customWidth="1"/>
    <col min="37" max="37" width="7.375" style="221" customWidth="1"/>
    <col min="38" max="39" width="8.5" style="221" customWidth="1"/>
    <col min="40" max="40" width="6.25" style="221" customWidth="1"/>
    <col min="41" max="16384" width="9.125" style="221"/>
  </cols>
  <sheetData>
    <row r="1" spans="1:40" ht="20.100000000000001" customHeight="1">
      <c r="A1" s="215" t="s">
        <v>552</v>
      </c>
      <c r="C1" s="217"/>
      <c r="D1" s="217"/>
      <c r="E1" s="217"/>
      <c r="F1" s="217"/>
      <c r="G1" s="217"/>
      <c r="H1" s="217"/>
      <c r="I1" s="217"/>
      <c r="J1" s="217"/>
      <c r="K1" s="217"/>
      <c r="L1" s="217"/>
      <c r="M1" s="217"/>
      <c r="N1" s="217"/>
      <c r="O1" s="217"/>
      <c r="P1" s="217"/>
      <c r="Q1" s="217"/>
      <c r="R1" s="217"/>
      <c r="S1" s="217"/>
      <c r="T1" s="217"/>
      <c r="U1" s="217"/>
      <c r="V1" s="217"/>
      <c r="W1" s="217"/>
      <c r="X1" s="218"/>
      <c r="Y1" s="218"/>
      <c r="Z1" s="161"/>
      <c r="AA1" s="161"/>
      <c r="AB1" s="161"/>
      <c r="AC1" s="161"/>
      <c r="AD1" s="219"/>
      <c r="AE1" s="219"/>
      <c r="AF1" s="219"/>
      <c r="AG1" s="219"/>
      <c r="AH1" s="219"/>
      <c r="AI1" s="220" t="s">
        <v>356</v>
      </c>
      <c r="AJ1" s="220"/>
      <c r="AK1" s="583" t="s">
        <v>542</v>
      </c>
      <c r="AL1" s="583"/>
      <c r="AM1" s="583"/>
      <c r="AN1" s="583"/>
    </row>
    <row r="2" spans="1:40" ht="18" customHeight="1">
      <c r="A2" s="161"/>
      <c r="B2" s="222"/>
      <c r="C2" s="222"/>
      <c r="D2" s="222"/>
      <c r="E2" s="222"/>
      <c r="F2" s="222"/>
      <c r="G2" s="222"/>
      <c r="H2" s="222"/>
      <c r="I2" s="222"/>
      <c r="J2" s="222"/>
      <c r="K2" s="222"/>
      <c r="L2" s="222"/>
      <c r="M2" s="584"/>
      <c r="N2" s="584"/>
      <c r="O2" s="584"/>
      <c r="P2" s="584"/>
      <c r="Q2" s="585" t="s">
        <v>154</v>
      </c>
      <c r="R2" s="585"/>
      <c r="S2" s="584">
        <v>4</v>
      </c>
      <c r="T2" s="584"/>
      <c r="U2" s="585" t="s">
        <v>275</v>
      </c>
      <c r="V2" s="585"/>
      <c r="W2" s="222"/>
      <c r="X2" s="222"/>
      <c r="Y2" s="222"/>
      <c r="Z2" s="161"/>
      <c r="AA2" s="161"/>
      <c r="AC2" s="220"/>
      <c r="AD2" s="222"/>
      <c r="AE2" s="222"/>
      <c r="AF2" s="222"/>
      <c r="AG2" s="222"/>
      <c r="AH2" s="222"/>
      <c r="AI2" s="220" t="s">
        <v>357</v>
      </c>
      <c r="AJ2" s="220"/>
      <c r="AK2" s="586"/>
      <c r="AL2" s="586"/>
      <c r="AM2" s="586"/>
      <c r="AN2" s="586"/>
    </row>
    <row r="3" spans="1:40" ht="18" customHeight="1">
      <c r="A3" s="223"/>
      <c r="B3" s="223"/>
      <c r="C3" s="223"/>
      <c r="D3" s="223"/>
      <c r="E3" s="223"/>
      <c r="F3" s="223"/>
      <c r="G3" s="223"/>
      <c r="H3" s="223"/>
      <c r="I3" s="223"/>
      <c r="J3" s="223"/>
      <c r="K3" s="223"/>
      <c r="L3" s="223"/>
      <c r="M3" s="223"/>
      <c r="N3" s="223"/>
      <c r="O3" s="223"/>
      <c r="P3" s="223"/>
      <c r="Q3" s="223"/>
      <c r="R3" s="223"/>
      <c r="S3" s="223"/>
      <c r="T3" s="223"/>
      <c r="U3" s="223"/>
      <c r="V3" s="223"/>
      <c r="W3" s="223"/>
      <c r="Y3" s="224"/>
      <c r="Z3" s="224"/>
      <c r="AA3" s="224"/>
      <c r="AB3" s="161"/>
      <c r="AC3" s="224"/>
      <c r="AD3" s="224"/>
      <c r="AE3" s="224"/>
      <c r="AF3" s="224"/>
      <c r="AG3" s="224"/>
      <c r="AH3" s="224"/>
      <c r="AI3" s="225" t="s">
        <v>358</v>
      </c>
      <c r="AJ3" s="220"/>
      <c r="AK3" s="576"/>
      <c r="AL3" s="576"/>
      <c r="AM3" s="576"/>
      <c r="AN3" s="576"/>
    </row>
    <row r="4" spans="1:40" ht="18" customHeight="1">
      <c r="A4" s="223"/>
      <c r="B4" s="223"/>
      <c r="C4" s="223"/>
      <c r="D4" s="223"/>
      <c r="E4" s="223"/>
      <c r="F4" s="223"/>
      <c r="G4" s="223"/>
      <c r="H4" s="223"/>
      <c r="I4" s="223"/>
      <c r="J4" s="223"/>
      <c r="K4" s="223"/>
      <c r="L4" s="223"/>
      <c r="M4" s="223"/>
      <c r="N4" s="223"/>
      <c r="O4" s="223"/>
      <c r="P4" s="223"/>
      <c r="Q4" s="223"/>
      <c r="R4" s="223"/>
      <c r="S4" s="223"/>
      <c r="T4" s="223"/>
      <c r="U4" s="223"/>
      <c r="V4" s="223"/>
      <c r="W4" s="223"/>
      <c r="Y4" s="224"/>
      <c r="Z4" s="224"/>
      <c r="AA4" s="224"/>
      <c r="AB4" s="161"/>
      <c r="AC4" s="224"/>
      <c r="AD4" s="224"/>
      <c r="AE4" s="224"/>
      <c r="AF4" s="224"/>
      <c r="AG4" s="224"/>
      <c r="AH4" s="224"/>
      <c r="AI4" s="225" t="s">
        <v>359</v>
      </c>
      <c r="AJ4" s="220"/>
      <c r="AK4" s="576"/>
      <c r="AL4" s="576"/>
      <c r="AM4" s="576"/>
      <c r="AN4" s="576"/>
    </row>
    <row r="5" spans="1:40" ht="18" customHeight="1">
      <c r="A5" s="223"/>
      <c r="B5" s="223"/>
      <c r="C5" s="223"/>
      <c r="D5" s="223"/>
      <c r="E5" s="223"/>
      <c r="F5" s="223"/>
      <c r="G5" s="223"/>
      <c r="H5" s="223"/>
      <c r="I5" s="223"/>
      <c r="J5" s="223"/>
      <c r="K5" s="223"/>
      <c r="L5" s="223"/>
      <c r="M5" s="223"/>
      <c r="N5" s="223"/>
      <c r="O5" s="223"/>
      <c r="P5" s="223"/>
      <c r="Q5" s="223"/>
      <c r="R5" s="223"/>
      <c r="S5" s="223"/>
      <c r="U5" s="223"/>
      <c r="V5" s="223"/>
      <c r="W5" s="223"/>
      <c r="Y5" s="224"/>
      <c r="Z5" s="224"/>
      <c r="AA5" s="224"/>
      <c r="AB5" s="161"/>
      <c r="AC5" s="224"/>
      <c r="AD5" s="224"/>
      <c r="AE5" s="224"/>
      <c r="AF5" s="224"/>
      <c r="AG5" s="225" t="s">
        <v>360</v>
      </c>
      <c r="AH5" s="629"/>
      <c r="AI5" s="629"/>
      <c r="AJ5" s="629"/>
      <c r="AK5" s="224" t="s">
        <v>361</v>
      </c>
      <c r="AL5" s="252"/>
      <c r="AM5" s="224" t="s">
        <v>362</v>
      </c>
      <c r="AN5" s="161"/>
    </row>
    <row r="6" spans="1:40" ht="9.9499999999999993" customHeight="1">
      <c r="A6" s="161"/>
      <c r="B6" s="227"/>
      <c r="C6" s="227"/>
      <c r="D6" s="227"/>
      <c r="E6" s="227"/>
      <c r="F6" s="227"/>
      <c r="G6" s="227"/>
      <c r="H6" s="227"/>
      <c r="I6" s="227"/>
      <c r="J6" s="227"/>
      <c r="K6" s="227"/>
      <c r="L6" s="227"/>
      <c r="M6" s="227"/>
      <c r="N6" s="227"/>
      <c r="O6" s="227"/>
      <c r="P6" s="227"/>
      <c r="Q6" s="227"/>
      <c r="R6" s="227"/>
      <c r="S6" s="227"/>
      <c r="T6" s="227"/>
      <c r="U6" s="227"/>
      <c r="V6" s="227"/>
      <c r="W6" s="227"/>
      <c r="X6" s="222"/>
      <c r="Y6" s="222"/>
      <c r="Z6" s="222"/>
      <c r="AA6" s="222"/>
      <c r="AB6" s="222"/>
      <c r="AC6" s="222"/>
      <c r="AD6" s="222"/>
      <c r="AE6" s="222"/>
      <c r="AF6" s="222"/>
      <c r="AG6" s="222"/>
      <c r="AH6" s="222"/>
      <c r="AI6" s="222"/>
      <c r="AJ6" s="222"/>
      <c r="AK6" s="222"/>
      <c r="AL6" s="222"/>
      <c r="AM6" s="161"/>
      <c r="AN6" s="161"/>
    </row>
    <row r="7" spans="1:40" ht="15" customHeight="1">
      <c r="A7" s="571" t="s">
        <v>363</v>
      </c>
      <c r="B7" s="625" t="s">
        <v>364</v>
      </c>
      <c r="C7" s="578" t="s">
        <v>365</v>
      </c>
      <c r="D7" s="573" t="s">
        <v>366</v>
      </c>
      <c r="E7" s="569" t="s">
        <v>367</v>
      </c>
      <c r="F7" s="581" t="s">
        <v>368</v>
      </c>
      <c r="G7" s="581"/>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1"/>
      <c r="AG7" s="581"/>
      <c r="AH7" s="581"/>
      <c r="AI7" s="581"/>
      <c r="AJ7" s="581"/>
      <c r="AK7" s="582" t="s">
        <v>369</v>
      </c>
      <c r="AL7" s="574" t="s">
        <v>370</v>
      </c>
      <c r="AM7" s="575" t="s">
        <v>371</v>
      </c>
      <c r="AN7" s="575"/>
    </row>
    <row r="8" spans="1:40" ht="15" customHeight="1">
      <c r="A8" s="571"/>
      <c r="B8" s="626"/>
      <c r="C8" s="579"/>
      <c r="D8" s="573"/>
      <c r="E8" s="569"/>
      <c r="F8" s="573" t="s">
        <v>216</v>
      </c>
      <c r="G8" s="573"/>
      <c r="H8" s="573"/>
      <c r="I8" s="573"/>
      <c r="J8" s="573"/>
      <c r="K8" s="573"/>
      <c r="L8" s="573"/>
      <c r="M8" s="573" t="s">
        <v>217</v>
      </c>
      <c r="N8" s="573"/>
      <c r="O8" s="573"/>
      <c r="P8" s="573"/>
      <c r="Q8" s="573"/>
      <c r="R8" s="573"/>
      <c r="S8" s="573"/>
      <c r="T8" s="573" t="s">
        <v>218</v>
      </c>
      <c r="U8" s="573"/>
      <c r="V8" s="573"/>
      <c r="W8" s="573"/>
      <c r="X8" s="573"/>
      <c r="Y8" s="573"/>
      <c r="Z8" s="573"/>
      <c r="AA8" s="573" t="s">
        <v>219</v>
      </c>
      <c r="AB8" s="573"/>
      <c r="AC8" s="573"/>
      <c r="AD8" s="573"/>
      <c r="AE8" s="573"/>
      <c r="AF8" s="573"/>
      <c r="AG8" s="573"/>
      <c r="AH8" s="573" t="s">
        <v>372</v>
      </c>
      <c r="AI8" s="573"/>
      <c r="AJ8" s="573"/>
      <c r="AK8" s="582"/>
      <c r="AL8" s="574"/>
      <c r="AM8" s="575"/>
      <c r="AN8" s="575"/>
    </row>
    <row r="9" spans="1:40" ht="15" customHeight="1">
      <c r="A9" s="571"/>
      <c r="B9" s="627" t="s">
        <v>411</v>
      </c>
      <c r="C9" s="579"/>
      <c r="D9" s="573"/>
      <c r="E9" s="569"/>
      <c r="F9" s="231">
        <f>DATE($M$2,$S$2,1)</f>
        <v>92</v>
      </c>
      <c r="G9" s="231">
        <f>DATE($M$2,$S$2,2)</f>
        <v>93</v>
      </c>
      <c r="H9" s="231">
        <f>DATE($M$2,$S$2,3)</f>
        <v>94</v>
      </c>
      <c r="I9" s="231">
        <f>DATE($M$2,$S$2,4)</f>
        <v>95</v>
      </c>
      <c r="J9" s="231">
        <f>DATE($M$2,$S$2,5)</f>
        <v>96</v>
      </c>
      <c r="K9" s="231">
        <f>DATE($M$2,$S$2,6)</f>
        <v>97</v>
      </c>
      <c r="L9" s="231">
        <f>DATE($M$2,$S$2,7)</f>
        <v>98</v>
      </c>
      <c r="M9" s="231">
        <f>DATE($M$2,$S$2,8)</f>
        <v>99</v>
      </c>
      <c r="N9" s="231">
        <f>DATE($M$2,$S$2,9)</f>
        <v>100</v>
      </c>
      <c r="O9" s="231">
        <f>DATE($M$2,$S$2,10)</f>
        <v>101</v>
      </c>
      <c r="P9" s="231">
        <f>DATE($M$2,$S$2,11)</f>
        <v>102</v>
      </c>
      <c r="Q9" s="231">
        <f>DATE($M$2,$S$2,12)</f>
        <v>103</v>
      </c>
      <c r="R9" s="231">
        <f>DATE($M$2,$S$2,13)</f>
        <v>104</v>
      </c>
      <c r="S9" s="231">
        <f>DATE($M$2,$S$2,14)</f>
        <v>105</v>
      </c>
      <c r="T9" s="231">
        <f>DATE($M$2,$S$2,15)</f>
        <v>106</v>
      </c>
      <c r="U9" s="231">
        <f>DATE($M$2,$S$2,16)</f>
        <v>107</v>
      </c>
      <c r="V9" s="231">
        <f>DATE($M$2,$S$2,17)</f>
        <v>108</v>
      </c>
      <c r="W9" s="231">
        <f>DATE($M$2,$S$2,18)</f>
        <v>109</v>
      </c>
      <c r="X9" s="231">
        <f>DATE($M$2,$S$2,19)</f>
        <v>110</v>
      </c>
      <c r="Y9" s="231">
        <f>DATE($M$2,$S$2,20)</f>
        <v>111</v>
      </c>
      <c r="Z9" s="231">
        <f>DATE($M$2,$S$2,21)</f>
        <v>112</v>
      </c>
      <c r="AA9" s="231">
        <f>DATE($M$2,$S$2,22)</f>
        <v>113</v>
      </c>
      <c r="AB9" s="231">
        <f>DATE($M$2,$S$2,23)</f>
        <v>114</v>
      </c>
      <c r="AC9" s="231">
        <f>DATE($M$2,$S$2,24)</f>
        <v>115</v>
      </c>
      <c r="AD9" s="231">
        <f>DATE($M$2,$S$2,25)</f>
        <v>116</v>
      </c>
      <c r="AE9" s="231">
        <f>DATE($M$2,$S$2,26)</f>
        <v>117</v>
      </c>
      <c r="AF9" s="231">
        <f>DATE($M$2,$S$2,27)</f>
        <v>118</v>
      </c>
      <c r="AG9" s="231">
        <f>DATE($M$2,$S$2,28)</f>
        <v>119</v>
      </c>
      <c r="AH9" s="231">
        <f>IF(DAY(EOMONTH(F9,0))&lt;29,"",DATE($M$2,$S$2,29))</f>
        <v>120</v>
      </c>
      <c r="AI9" s="231">
        <f>IF(DAY(EOMONTH(F9,0))&lt;30,"",DATE($M$2,$S$2,30))</f>
        <v>121</v>
      </c>
      <c r="AJ9" s="231" t="str">
        <f>IF(DAY(EOMONTH(F9,0))&lt;31,"",DATE($M$2,$S$2,31))</f>
        <v/>
      </c>
      <c r="AK9" s="582"/>
      <c r="AL9" s="574"/>
      <c r="AM9" s="575"/>
      <c r="AN9" s="575"/>
    </row>
    <row r="10" spans="1:40" ht="15" customHeight="1">
      <c r="A10" s="571"/>
      <c r="B10" s="628"/>
      <c r="C10" s="580"/>
      <c r="D10" s="573"/>
      <c r="E10" s="569"/>
      <c r="F10" s="232">
        <f>DATE($M$2,$S$2,1)</f>
        <v>92</v>
      </c>
      <c r="G10" s="232">
        <f>DATE($M$2,$S$2,2)</f>
        <v>93</v>
      </c>
      <c r="H10" s="232">
        <f>DATE($M$2,$S$2,3)</f>
        <v>94</v>
      </c>
      <c r="I10" s="232">
        <f>DATE($M$2,$S$2,4)</f>
        <v>95</v>
      </c>
      <c r="J10" s="232">
        <f>DATE($M$2,$S$2,5)</f>
        <v>96</v>
      </c>
      <c r="K10" s="232">
        <f>DATE($M$2,$S$2,6)</f>
        <v>97</v>
      </c>
      <c r="L10" s="232">
        <f>DATE($M$2,$S$2,7)</f>
        <v>98</v>
      </c>
      <c r="M10" s="232">
        <f>DATE($M$2,$S$2,8)</f>
        <v>99</v>
      </c>
      <c r="N10" s="232">
        <f>DATE($M$2,$S$2,9)</f>
        <v>100</v>
      </c>
      <c r="O10" s="232">
        <f>DATE($M$2,$S$2,10)</f>
        <v>101</v>
      </c>
      <c r="P10" s="232">
        <f>DATE($M$2,$S$2,11)</f>
        <v>102</v>
      </c>
      <c r="Q10" s="232">
        <f>DATE($M$2,$S$2,12)</f>
        <v>103</v>
      </c>
      <c r="R10" s="232">
        <f>DATE($M$2,$S$2,13)</f>
        <v>104</v>
      </c>
      <c r="S10" s="232">
        <f>DATE($M$2,$S$2,14)</f>
        <v>105</v>
      </c>
      <c r="T10" s="232">
        <f>DATE($M$2,$S$2,15)</f>
        <v>106</v>
      </c>
      <c r="U10" s="232">
        <f>DATE($M$2,$S$2,16)</f>
        <v>107</v>
      </c>
      <c r="V10" s="232">
        <f>DATE($M$2,$S$2,17)</f>
        <v>108</v>
      </c>
      <c r="W10" s="232">
        <f>DATE($M$2,$S$2,18)</f>
        <v>109</v>
      </c>
      <c r="X10" s="232">
        <f>DATE($M$2,$S$2,19)</f>
        <v>110</v>
      </c>
      <c r="Y10" s="232">
        <f>DATE($M$2,$S$2,20)</f>
        <v>111</v>
      </c>
      <c r="Z10" s="232">
        <f>DATE($M$2,$S$2,21)</f>
        <v>112</v>
      </c>
      <c r="AA10" s="232">
        <f>DATE($M$2,$S$2,22)</f>
        <v>113</v>
      </c>
      <c r="AB10" s="232">
        <f>DATE($M$2,$S$2,23)</f>
        <v>114</v>
      </c>
      <c r="AC10" s="232">
        <f>DATE($M$2,$S$2,24)</f>
        <v>115</v>
      </c>
      <c r="AD10" s="232">
        <f>DATE($M$2,$S$2,25)</f>
        <v>116</v>
      </c>
      <c r="AE10" s="232">
        <f>DATE($M$2,$S$2,26)</f>
        <v>117</v>
      </c>
      <c r="AF10" s="232">
        <f>DATE($M$2,$S$2,27)</f>
        <v>118</v>
      </c>
      <c r="AG10" s="232">
        <f>DATE($M$2,$S$2,28)</f>
        <v>119</v>
      </c>
      <c r="AH10" s="232">
        <f>IF(DAY(EOMONTH(F10,0))&lt;29,"",DATE($M$2,$S$2,29))</f>
        <v>120</v>
      </c>
      <c r="AI10" s="232">
        <f>IF(DAY(EOMONTH(F10,0))&lt;30,"",DATE($M$2,$S$2,30))</f>
        <v>121</v>
      </c>
      <c r="AJ10" s="232" t="str">
        <f>IF(DAY(EOMONTH(F10,0))&lt;31,"",DATE($M$2,$S$2,31))</f>
        <v/>
      </c>
      <c r="AK10" s="582"/>
      <c r="AL10" s="574"/>
      <c r="AM10" s="575"/>
      <c r="AN10" s="575"/>
    </row>
    <row r="11" spans="1:40" ht="18" customHeight="1">
      <c r="A11" s="228">
        <v>1</v>
      </c>
      <c r="B11" s="253" t="s">
        <v>412</v>
      </c>
      <c r="C11" s="234" t="s">
        <v>383</v>
      </c>
      <c r="D11" s="254"/>
      <c r="E11" s="255" t="s">
        <v>383</v>
      </c>
      <c r="F11" s="237"/>
      <c r="G11" s="237"/>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238">
        <f>+SUM(F11:AJ11)</f>
        <v>0</v>
      </c>
      <c r="AL11" s="239">
        <f>IF($AK$3="４週",AK11/4,AK11/(DAY(EOMONTH($F$9,0))/7))</f>
        <v>0</v>
      </c>
      <c r="AM11" s="568"/>
      <c r="AN11" s="568"/>
    </row>
    <row r="12" spans="1:40" ht="18" customHeight="1">
      <c r="A12" s="228">
        <v>2</v>
      </c>
      <c r="B12" s="253" t="s">
        <v>414</v>
      </c>
      <c r="C12" s="234" t="s">
        <v>385</v>
      </c>
      <c r="D12" s="254"/>
      <c r="E12" s="255" t="s">
        <v>385</v>
      </c>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8">
        <f t="shared" ref="AK12:AK32" si="0">+SUM(F12:AJ12)</f>
        <v>0</v>
      </c>
      <c r="AL12" s="239">
        <f>IF($AK$3="４週",AK12/4,AK12/(DAY(EOMONTH($F$9,0))/7))</f>
        <v>0</v>
      </c>
      <c r="AM12" s="568"/>
      <c r="AN12" s="568"/>
    </row>
    <row r="13" spans="1:40" ht="18" customHeight="1">
      <c r="A13" s="228">
        <v>3</v>
      </c>
      <c r="B13" s="253" t="s">
        <v>414</v>
      </c>
      <c r="C13" s="234" t="s">
        <v>387</v>
      </c>
      <c r="D13" s="254"/>
      <c r="E13" s="255" t="s">
        <v>387</v>
      </c>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8">
        <f t="shared" si="0"/>
        <v>0</v>
      </c>
      <c r="AL13" s="239">
        <f>IF($AK$3="４週",AK13/4,AK13/(DAY(EOMONTH($F$9,0))/7))</f>
        <v>0</v>
      </c>
      <c r="AM13" s="568"/>
      <c r="AN13" s="568"/>
    </row>
    <row r="14" spans="1:40" ht="18" customHeight="1">
      <c r="A14" s="228">
        <v>4</v>
      </c>
      <c r="B14" s="253" t="s">
        <v>414</v>
      </c>
      <c r="C14" s="234" t="s">
        <v>389</v>
      </c>
      <c r="D14" s="254"/>
      <c r="E14" s="255" t="s">
        <v>389</v>
      </c>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8">
        <f t="shared" si="0"/>
        <v>0</v>
      </c>
      <c r="AL14" s="239">
        <f>IF($AK$3="４週",AK14/4,AK14/(DAY(EOMONTH($F$9,0))/7))</f>
        <v>0</v>
      </c>
      <c r="AM14" s="568"/>
      <c r="AN14" s="568"/>
    </row>
    <row r="15" spans="1:40" ht="18" customHeight="1">
      <c r="A15" s="228">
        <v>5</v>
      </c>
      <c r="B15" s="253"/>
      <c r="C15" s="234"/>
      <c r="D15" s="254"/>
      <c r="E15" s="255"/>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8">
        <f t="shared" si="0"/>
        <v>0</v>
      </c>
      <c r="AL15" s="239">
        <f t="shared" ref="AL15:AL30" si="1">IF($AK$3="４週",AK15/4,AK15/(DAY(EOMONTH($F$9,0))/7))</f>
        <v>0</v>
      </c>
      <c r="AM15" s="568"/>
      <c r="AN15" s="568"/>
    </row>
    <row r="16" spans="1:40" ht="18" customHeight="1">
      <c r="A16" s="228">
        <v>6</v>
      </c>
      <c r="B16" s="253"/>
      <c r="C16" s="234"/>
      <c r="D16" s="254"/>
      <c r="E16" s="255"/>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8">
        <f t="shared" si="0"/>
        <v>0</v>
      </c>
      <c r="AL16" s="239">
        <f t="shared" si="1"/>
        <v>0</v>
      </c>
      <c r="AM16" s="568"/>
      <c r="AN16" s="568"/>
    </row>
    <row r="17" spans="1:40" ht="18" customHeight="1">
      <c r="A17" s="228">
        <v>7</v>
      </c>
      <c r="B17" s="253"/>
      <c r="C17" s="234"/>
      <c r="D17" s="254"/>
      <c r="E17" s="255"/>
      <c r="F17" s="237"/>
      <c r="G17" s="237"/>
      <c r="H17" s="237"/>
      <c r="I17" s="237"/>
      <c r="J17" s="237"/>
      <c r="K17" s="237"/>
      <c r="L17" s="237"/>
      <c r="M17" s="237"/>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8">
        <f t="shared" si="0"/>
        <v>0</v>
      </c>
      <c r="AL17" s="239">
        <f t="shared" si="1"/>
        <v>0</v>
      </c>
      <c r="AM17" s="568"/>
      <c r="AN17" s="568"/>
    </row>
    <row r="18" spans="1:40" ht="18" customHeight="1">
      <c r="A18" s="228">
        <v>8</v>
      </c>
      <c r="B18" s="253"/>
      <c r="C18" s="234"/>
      <c r="D18" s="254"/>
      <c r="E18" s="255"/>
      <c r="F18" s="237"/>
      <c r="G18" s="237"/>
      <c r="H18" s="237"/>
      <c r="I18" s="237"/>
      <c r="J18" s="237"/>
      <c r="K18" s="237"/>
      <c r="L18" s="237"/>
      <c r="M18" s="237"/>
      <c r="N18" s="237"/>
      <c r="O18" s="237"/>
      <c r="P18" s="237"/>
      <c r="Q18" s="237"/>
      <c r="R18" s="237"/>
      <c r="S18" s="237"/>
      <c r="T18" s="237"/>
      <c r="U18" s="237"/>
      <c r="V18" s="237"/>
      <c r="W18" s="237"/>
      <c r="X18" s="237"/>
      <c r="Y18" s="237"/>
      <c r="Z18" s="237"/>
      <c r="AA18" s="237"/>
      <c r="AB18" s="237"/>
      <c r="AC18" s="237"/>
      <c r="AD18" s="237"/>
      <c r="AE18" s="237"/>
      <c r="AF18" s="237"/>
      <c r="AG18" s="237"/>
      <c r="AH18" s="237"/>
      <c r="AI18" s="237"/>
      <c r="AJ18" s="237"/>
      <c r="AK18" s="238">
        <f t="shared" si="0"/>
        <v>0</v>
      </c>
      <c r="AL18" s="239">
        <f t="shared" si="1"/>
        <v>0</v>
      </c>
      <c r="AM18" s="568"/>
      <c r="AN18" s="568"/>
    </row>
    <row r="19" spans="1:40" ht="18" customHeight="1">
      <c r="A19" s="228">
        <v>9</v>
      </c>
      <c r="B19" s="253"/>
      <c r="C19" s="234"/>
      <c r="D19" s="254"/>
      <c r="E19" s="255"/>
      <c r="F19" s="237"/>
      <c r="G19" s="237"/>
      <c r="H19" s="237"/>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8">
        <f t="shared" si="0"/>
        <v>0</v>
      </c>
      <c r="AL19" s="239">
        <f t="shared" si="1"/>
        <v>0</v>
      </c>
      <c r="AM19" s="568"/>
      <c r="AN19" s="568"/>
    </row>
    <row r="20" spans="1:40" ht="18" customHeight="1">
      <c r="A20" s="228">
        <v>10</v>
      </c>
      <c r="B20" s="253"/>
      <c r="C20" s="234"/>
      <c r="D20" s="254"/>
      <c r="E20" s="255"/>
      <c r="F20" s="237"/>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c r="AD20" s="237"/>
      <c r="AE20" s="237"/>
      <c r="AF20" s="237"/>
      <c r="AG20" s="237"/>
      <c r="AH20" s="237"/>
      <c r="AI20" s="237"/>
      <c r="AJ20" s="237"/>
      <c r="AK20" s="238">
        <f t="shared" si="0"/>
        <v>0</v>
      </c>
      <c r="AL20" s="239">
        <f t="shared" si="1"/>
        <v>0</v>
      </c>
      <c r="AM20" s="568"/>
      <c r="AN20" s="568"/>
    </row>
    <row r="21" spans="1:40" ht="18" customHeight="1">
      <c r="A21" s="228">
        <v>11</v>
      </c>
      <c r="B21" s="253"/>
      <c r="C21" s="234"/>
      <c r="D21" s="254"/>
      <c r="E21" s="255"/>
      <c r="F21" s="237"/>
      <c r="G21" s="237"/>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8">
        <f t="shared" si="0"/>
        <v>0</v>
      </c>
      <c r="AL21" s="239">
        <f t="shared" si="1"/>
        <v>0</v>
      </c>
      <c r="AM21" s="568"/>
      <c r="AN21" s="568"/>
    </row>
    <row r="22" spans="1:40" ht="18" customHeight="1">
      <c r="A22" s="228">
        <v>12</v>
      </c>
      <c r="B22" s="253"/>
      <c r="C22" s="234"/>
      <c r="D22" s="254"/>
      <c r="E22" s="255"/>
      <c r="F22" s="237"/>
      <c r="G22" s="237"/>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8">
        <f t="shared" si="0"/>
        <v>0</v>
      </c>
      <c r="AL22" s="239">
        <f t="shared" si="1"/>
        <v>0</v>
      </c>
      <c r="AM22" s="568"/>
      <c r="AN22" s="568"/>
    </row>
    <row r="23" spans="1:40" ht="18" customHeight="1">
      <c r="A23" s="228">
        <v>13</v>
      </c>
      <c r="B23" s="253"/>
      <c r="C23" s="234"/>
      <c r="D23" s="254"/>
      <c r="E23" s="255"/>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8">
        <f t="shared" si="0"/>
        <v>0</v>
      </c>
      <c r="AL23" s="239">
        <f t="shared" si="1"/>
        <v>0</v>
      </c>
      <c r="AM23" s="568"/>
      <c r="AN23" s="568"/>
    </row>
    <row r="24" spans="1:40" ht="18" customHeight="1">
      <c r="A24" s="228">
        <v>14</v>
      </c>
      <c r="B24" s="253"/>
      <c r="C24" s="234"/>
      <c r="D24" s="254"/>
      <c r="E24" s="255"/>
      <c r="F24" s="237"/>
      <c r="G24" s="237"/>
      <c r="H24" s="237"/>
      <c r="I24" s="237"/>
      <c r="J24" s="237"/>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8">
        <f t="shared" si="0"/>
        <v>0</v>
      </c>
      <c r="AL24" s="239">
        <f t="shared" si="1"/>
        <v>0</v>
      </c>
      <c r="AM24" s="568"/>
      <c r="AN24" s="568"/>
    </row>
    <row r="25" spans="1:40" ht="18" customHeight="1">
      <c r="A25" s="228">
        <v>15</v>
      </c>
      <c r="B25" s="253"/>
      <c r="C25" s="234"/>
      <c r="D25" s="254"/>
      <c r="E25" s="255"/>
      <c r="F25" s="237"/>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8">
        <f t="shared" si="0"/>
        <v>0</v>
      </c>
      <c r="AL25" s="239">
        <f t="shared" si="1"/>
        <v>0</v>
      </c>
      <c r="AM25" s="568"/>
      <c r="AN25" s="568"/>
    </row>
    <row r="26" spans="1:40" ht="18" customHeight="1">
      <c r="A26" s="228">
        <v>16</v>
      </c>
      <c r="B26" s="253"/>
      <c r="C26" s="234"/>
      <c r="D26" s="254"/>
      <c r="E26" s="255"/>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8">
        <f t="shared" si="0"/>
        <v>0</v>
      </c>
      <c r="AL26" s="239">
        <f t="shared" si="1"/>
        <v>0</v>
      </c>
      <c r="AM26" s="568"/>
      <c r="AN26" s="568"/>
    </row>
    <row r="27" spans="1:40" ht="18" customHeight="1">
      <c r="A27" s="228">
        <v>17</v>
      </c>
      <c r="B27" s="253"/>
      <c r="C27" s="234"/>
      <c r="D27" s="254"/>
      <c r="E27" s="255"/>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8">
        <f t="shared" si="0"/>
        <v>0</v>
      </c>
      <c r="AL27" s="239">
        <f t="shared" si="1"/>
        <v>0</v>
      </c>
      <c r="AM27" s="568"/>
      <c r="AN27" s="568"/>
    </row>
    <row r="28" spans="1:40" ht="18" customHeight="1">
      <c r="A28" s="228">
        <v>18</v>
      </c>
      <c r="B28" s="253"/>
      <c r="C28" s="234"/>
      <c r="D28" s="254"/>
      <c r="E28" s="255"/>
      <c r="F28" s="237"/>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8">
        <f t="shared" si="0"/>
        <v>0</v>
      </c>
      <c r="AL28" s="239">
        <f t="shared" si="1"/>
        <v>0</v>
      </c>
      <c r="AM28" s="568"/>
      <c r="AN28" s="568"/>
    </row>
    <row r="29" spans="1:40" ht="18" customHeight="1">
      <c r="A29" s="228">
        <v>19</v>
      </c>
      <c r="B29" s="253"/>
      <c r="C29" s="234"/>
      <c r="D29" s="254"/>
      <c r="E29" s="255"/>
      <c r="F29" s="237"/>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8">
        <f t="shared" si="0"/>
        <v>0</v>
      </c>
      <c r="AL29" s="239">
        <f t="shared" si="1"/>
        <v>0</v>
      </c>
      <c r="AM29" s="568"/>
      <c r="AN29" s="568"/>
    </row>
    <row r="30" spans="1:40" ht="18" customHeight="1">
      <c r="A30" s="228">
        <v>20</v>
      </c>
      <c r="B30" s="253"/>
      <c r="C30" s="234"/>
      <c r="D30" s="254"/>
      <c r="E30" s="255"/>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8">
        <f t="shared" si="0"/>
        <v>0</v>
      </c>
      <c r="AL30" s="239">
        <f t="shared" si="1"/>
        <v>0</v>
      </c>
      <c r="AM30" s="568"/>
      <c r="AN30" s="568"/>
    </row>
    <row r="31" spans="1:40" ht="18" customHeight="1">
      <c r="A31" s="569" t="s">
        <v>220</v>
      </c>
      <c r="B31" s="570"/>
      <c r="C31" s="570"/>
      <c r="D31" s="570"/>
      <c r="E31" s="570"/>
      <c r="F31" s="240">
        <f>+SUM(F11:F30)</f>
        <v>0</v>
      </c>
      <c r="G31" s="240">
        <f t="shared" ref="G31:AJ31" si="2">+SUM(G11:G30)</f>
        <v>0</v>
      </c>
      <c r="H31" s="240">
        <f t="shared" si="2"/>
        <v>0</v>
      </c>
      <c r="I31" s="240">
        <f t="shared" si="2"/>
        <v>0</v>
      </c>
      <c r="J31" s="240">
        <f t="shared" si="2"/>
        <v>0</v>
      </c>
      <c r="K31" s="240">
        <f t="shared" si="2"/>
        <v>0</v>
      </c>
      <c r="L31" s="240">
        <f t="shared" si="2"/>
        <v>0</v>
      </c>
      <c r="M31" s="240">
        <f t="shared" si="2"/>
        <v>0</v>
      </c>
      <c r="N31" s="240">
        <f t="shared" si="2"/>
        <v>0</v>
      </c>
      <c r="O31" s="240">
        <f t="shared" si="2"/>
        <v>0</v>
      </c>
      <c r="P31" s="240">
        <f t="shared" si="2"/>
        <v>0</v>
      </c>
      <c r="Q31" s="240">
        <f t="shared" si="2"/>
        <v>0</v>
      </c>
      <c r="R31" s="240">
        <f t="shared" si="2"/>
        <v>0</v>
      </c>
      <c r="S31" s="240">
        <f t="shared" si="2"/>
        <v>0</v>
      </c>
      <c r="T31" s="240">
        <f t="shared" si="2"/>
        <v>0</v>
      </c>
      <c r="U31" s="240">
        <f t="shared" si="2"/>
        <v>0</v>
      </c>
      <c r="V31" s="240">
        <f t="shared" si="2"/>
        <v>0</v>
      </c>
      <c r="W31" s="240">
        <f t="shared" si="2"/>
        <v>0</v>
      </c>
      <c r="X31" s="240">
        <f t="shared" si="2"/>
        <v>0</v>
      </c>
      <c r="Y31" s="240">
        <f t="shared" si="2"/>
        <v>0</v>
      </c>
      <c r="Z31" s="240">
        <f t="shared" si="2"/>
        <v>0</v>
      </c>
      <c r="AA31" s="240">
        <f t="shared" si="2"/>
        <v>0</v>
      </c>
      <c r="AB31" s="240">
        <f t="shared" si="2"/>
        <v>0</v>
      </c>
      <c r="AC31" s="240">
        <f t="shared" si="2"/>
        <v>0</v>
      </c>
      <c r="AD31" s="240">
        <f t="shared" si="2"/>
        <v>0</v>
      </c>
      <c r="AE31" s="240">
        <f t="shared" si="2"/>
        <v>0</v>
      </c>
      <c r="AF31" s="240">
        <f t="shared" si="2"/>
        <v>0</v>
      </c>
      <c r="AG31" s="240">
        <f t="shared" si="2"/>
        <v>0</v>
      </c>
      <c r="AH31" s="240">
        <f t="shared" si="2"/>
        <v>0</v>
      </c>
      <c r="AI31" s="240">
        <f t="shared" si="2"/>
        <v>0</v>
      </c>
      <c r="AJ31" s="240">
        <f t="shared" si="2"/>
        <v>0</v>
      </c>
      <c r="AK31" s="238">
        <f t="shared" si="0"/>
        <v>0</v>
      </c>
      <c r="AL31" s="239">
        <f>IF($AK$3="４週",AK31/4,AK31/(DAY(EOMONTH($F$9,0))/7))</f>
        <v>0</v>
      </c>
      <c r="AM31" s="571"/>
      <c r="AN31" s="571"/>
    </row>
    <row r="32" spans="1:40" ht="18" customHeight="1">
      <c r="A32" s="570" t="s">
        <v>373</v>
      </c>
      <c r="B32" s="570"/>
      <c r="C32" s="570"/>
      <c r="D32" s="570"/>
      <c r="E32" s="572"/>
      <c r="F32" s="242"/>
      <c r="G32" s="242"/>
      <c r="H32" s="242"/>
      <c r="I32" s="242"/>
      <c r="J32" s="242"/>
      <c r="K32" s="242"/>
      <c r="L32" s="242"/>
      <c r="M32" s="242"/>
      <c r="N32" s="242"/>
      <c r="O32" s="242"/>
      <c r="P32" s="242"/>
      <c r="Q32" s="242"/>
      <c r="R32" s="242"/>
      <c r="S32" s="242"/>
      <c r="T32" s="242"/>
      <c r="U32" s="242"/>
      <c r="V32" s="242"/>
      <c r="W32" s="242"/>
      <c r="X32" s="242"/>
      <c r="Y32" s="242"/>
      <c r="Z32" s="242"/>
      <c r="AA32" s="242"/>
      <c r="AB32" s="242"/>
      <c r="AC32" s="242"/>
      <c r="AD32" s="242"/>
      <c r="AE32" s="242"/>
      <c r="AF32" s="242"/>
      <c r="AG32" s="242"/>
      <c r="AH32" s="242"/>
      <c r="AI32" s="242"/>
      <c r="AJ32" s="242"/>
      <c r="AK32" s="238">
        <f t="shared" si="0"/>
        <v>0</v>
      </c>
      <c r="AL32" s="243"/>
      <c r="AM32" s="571"/>
      <c r="AN32" s="571"/>
    </row>
    <row r="33" spans="1:40" ht="15" customHeight="1">
      <c r="A33" s="227"/>
      <c r="B33" s="227"/>
      <c r="C33" s="227"/>
      <c r="D33" s="227"/>
      <c r="E33" s="227"/>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227"/>
      <c r="AL33" s="227"/>
      <c r="AM33" s="161"/>
    </row>
    <row r="34" spans="1:40" ht="15" customHeight="1">
      <c r="A34" s="227"/>
      <c r="B34" s="227"/>
      <c r="C34" s="227"/>
      <c r="D34" s="227"/>
      <c r="E34" s="227"/>
      <c r="F34" s="162"/>
      <c r="G34" s="162"/>
      <c r="H34" s="162"/>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c r="AH34" s="162"/>
      <c r="AI34" s="162"/>
      <c r="AJ34" s="162"/>
      <c r="AK34" s="227"/>
      <c r="AL34" s="227"/>
      <c r="AM34" s="161"/>
    </row>
    <row r="35" spans="1:40" ht="15" customHeight="1">
      <c r="A35" s="227"/>
      <c r="B35" s="227"/>
      <c r="C35" s="227"/>
      <c r="D35" s="227"/>
      <c r="E35" s="227"/>
      <c r="F35" s="162"/>
      <c r="G35" s="162"/>
      <c r="H35" s="162"/>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c r="AH35" s="162"/>
      <c r="AI35" s="162"/>
      <c r="AJ35" s="162"/>
      <c r="AK35" s="227"/>
      <c r="AL35" s="227"/>
      <c r="AM35" s="161"/>
    </row>
    <row r="36" spans="1:40" ht="21" customHeight="1">
      <c r="A36" s="218" t="s">
        <v>443</v>
      </c>
      <c r="B36" s="221"/>
      <c r="C36" s="222"/>
      <c r="D36" s="222"/>
      <c r="E36" s="222"/>
      <c r="F36" s="222"/>
      <c r="G36" s="161"/>
      <c r="H36" s="161"/>
      <c r="I36" s="161"/>
      <c r="J36" s="161"/>
      <c r="K36" s="161"/>
      <c r="L36" s="161"/>
      <c r="M36" s="161"/>
      <c r="N36" s="161"/>
      <c r="O36" s="161"/>
      <c r="P36" s="161"/>
      <c r="Q36" s="161"/>
      <c r="R36" s="161"/>
      <c r="S36" s="161"/>
      <c r="T36" s="161"/>
      <c r="U36" s="161"/>
      <c r="V36" s="161"/>
      <c r="W36" s="161"/>
      <c r="X36" s="161"/>
      <c r="Y36" s="161"/>
      <c r="Z36" s="161"/>
      <c r="AA36" s="161"/>
      <c r="AB36" s="161"/>
      <c r="AC36" s="161"/>
      <c r="AD36" s="161"/>
      <c r="AE36" s="161"/>
      <c r="AF36" s="161"/>
      <c r="AG36" s="161"/>
      <c r="AH36" s="161"/>
      <c r="AI36" s="161"/>
      <c r="AJ36" s="161"/>
      <c r="AK36" s="161"/>
      <c r="AL36" s="222"/>
      <c r="AM36" s="222"/>
      <c r="AN36" s="161"/>
    </row>
    <row r="37" spans="1:40" ht="24.95" customHeight="1">
      <c r="A37" s="161"/>
      <c r="B37" s="227"/>
      <c r="C37" s="593" t="e">
        <f>IF(VLOOKUP($AK$1,#REF!,C42,FALSE)=0,"-",VLOOKUP($AK$1,#REF!,C42,FALSE))</f>
        <v>#REF!</v>
      </c>
      <c r="D37" s="594"/>
      <c r="E37" s="595" t="e">
        <f>IF(VLOOKUP($AK$1,#REF!,E42,FALSE)=0,"-",VLOOKUP($AK$1,#REF!,E42,FALSE))</f>
        <v>#REF!</v>
      </c>
      <c r="F37" s="595"/>
      <c r="G37" s="595"/>
      <c r="H37" s="595"/>
      <c r="I37" s="593" t="e">
        <f>IF(VLOOKUP($AK$1,#REF!,I42,FALSE)=0,"-",VLOOKUP($AK$1,#REF!,I42,FALSE))</f>
        <v>#REF!</v>
      </c>
      <c r="J37" s="594"/>
      <c r="K37" s="594"/>
      <c r="L37" s="594"/>
      <c r="M37" s="594"/>
      <c r="N37" s="596"/>
      <c r="O37" s="593" t="e">
        <f>IF(VLOOKUP($AK$1,#REF!,O42,FALSE)=0,"-",VLOOKUP($AK$1,#REF!,O42,FALSE))</f>
        <v>#REF!</v>
      </c>
      <c r="P37" s="594"/>
      <c r="Q37" s="594"/>
      <c r="R37" s="594"/>
      <c r="S37" s="594"/>
      <c r="T37" s="596"/>
      <c r="U37" s="593" t="e">
        <f>IF(VLOOKUP($AK$1,#REF!,U42,FALSE)=0,"-",VLOOKUP($AK$1,#REF!,U42,FALSE))</f>
        <v>#REF!</v>
      </c>
      <c r="V37" s="594"/>
      <c r="W37" s="594"/>
      <c r="X37" s="594"/>
      <c r="Y37" s="594"/>
      <c r="Z37" s="596"/>
      <c r="AA37" s="593" t="e">
        <f>IF(VLOOKUP($AK$1,#REF!,AA42,FALSE)=0,"-",VLOOKUP($AK$1,#REF!,AA42,FALSE))</f>
        <v>#REF!</v>
      </c>
      <c r="AB37" s="594"/>
      <c r="AC37" s="594"/>
      <c r="AD37" s="594"/>
      <c r="AE37" s="594"/>
      <c r="AF37" s="596"/>
      <c r="AG37" s="595" t="e">
        <f>IF(VLOOKUP($AK$1,#REF!,AG42,FALSE)=0,"-",VLOOKUP($AK$1,#REF!,AG42,FALSE))</f>
        <v>#REF!</v>
      </c>
      <c r="AH37" s="595"/>
      <c r="AI37" s="595"/>
      <c r="AJ37" s="595"/>
      <c r="AK37" s="595"/>
      <c r="AL37" s="595" t="e">
        <f>IF(VLOOKUP($AK$1,#REF!,AL42,FALSE)=0,"-",VLOOKUP($AK$1,#REF!,AL42,FALSE))</f>
        <v>#REF!</v>
      </c>
      <c r="AM37" s="595"/>
      <c r="AN37" s="161"/>
    </row>
    <row r="38" spans="1:40" ht="18" customHeight="1">
      <c r="A38" s="161"/>
      <c r="B38" s="227"/>
      <c r="C38" s="272" t="s">
        <v>445</v>
      </c>
      <c r="D38" s="272" t="s">
        <v>447</v>
      </c>
      <c r="E38" s="273" t="s">
        <v>445</v>
      </c>
      <c r="F38" s="598" t="s">
        <v>447</v>
      </c>
      <c r="G38" s="598"/>
      <c r="H38" s="598"/>
      <c r="I38" s="590" t="s">
        <v>445</v>
      </c>
      <c r="J38" s="591"/>
      <c r="K38" s="592"/>
      <c r="L38" s="590" t="s">
        <v>447</v>
      </c>
      <c r="M38" s="591"/>
      <c r="N38" s="592"/>
      <c r="O38" s="590" t="s">
        <v>445</v>
      </c>
      <c r="P38" s="591"/>
      <c r="Q38" s="592"/>
      <c r="R38" s="590" t="s">
        <v>447</v>
      </c>
      <c r="S38" s="591"/>
      <c r="T38" s="592"/>
      <c r="U38" s="590" t="s">
        <v>445</v>
      </c>
      <c r="V38" s="591"/>
      <c r="W38" s="592"/>
      <c r="X38" s="590" t="s">
        <v>447</v>
      </c>
      <c r="Y38" s="591"/>
      <c r="Z38" s="592"/>
      <c r="AA38" s="590" t="s">
        <v>445</v>
      </c>
      <c r="AB38" s="591"/>
      <c r="AC38" s="592"/>
      <c r="AD38" s="590" t="s">
        <v>447</v>
      </c>
      <c r="AE38" s="591"/>
      <c r="AF38" s="592"/>
      <c r="AG38" s="590" t="s">
        <v>445</v>
      </c>
      <c r="AH38" s="591"/>
      <c r="AI38" s="592"/>
      <c r="AJ38" s="590" t="s">
        <v>447</v>
      </c>
      <c r="AK38" s="592"/>
      <c r="AL38" s="273" t="s">
        <v>444</v>
      </c>
      <c r="AM38" s="273" t="s">
        <v>446</v>
      </c>
      <c r="AN38" s="161"/>
    </row>
    <row r="39" spans="1:40" ht="18" customHeight="1">
      <c r="A39" s="161"/>
      <c r="B39" s="229" t="s">
        <v>448</v>
      </c>
      <c r="C39" s="273">
        <f>COUNTIFS($B$11:$B$30,C$37,$C$11:$C$30,"A",$E$11:$E$30,"*")</f>
        <v>0</v>
      </c>
      <c r="D39" s="273">
        <f>COUNTIFS($B$11:$B$30,C$37,$C$11:$C$30,"B",$E$11:$E$30,"*")</f>
        <v>0</v>
      </c>
      <c r="E39" s="273">
        <f>COUNTIFS($B$11:$B$30,E$37,$C$11:$C$30,"A",$E$11:$E$30,"*")</f>
        <v>0</v>
      </c>
      <c r="F39" s="590">
        <f>COUNTIFS($B$11:$B$30,E$37,$C$11:$C$30,"B",$E$11:$E$30,"*")</f>
        <v>0</v>
      </c>
      <c r="G39" s="591"/>
      <c r="H39" s="592"/>
      <c r="I39" s="590">
        <f>COUNTIFS($B$11:$B$30,I$37,$C$11:$C$30,"A",$E$11:$E$30,"*")</f>
        <v>0</v>
      </c>
      <c r="J39" s="591"/>
      <c r="K39" s="592"/>
      <c r="L39" s="590">
        <f>COUNTIFS($B$11:$B$30,I$37,$C$11:$C$30,"B",$E$11:$E$30,"*")</f>
        <v>0</v>
      </c>
      <c r="M39" s="591"/>
      <c r="N39" s="592"/>
      <c r="O39" s="590">
        <f>COUNTIFS($B$11:$B$30,O$37,$C$11:$C$30,"A",$E$11:$E$30,"*")</f>
        <v>0</v>
      </c>
      <c r="P39" s="591"/>
      <c r="Q39" s="592"/>
      <c r="R39" s="590">
        <f>COUNTIFS($B$11:$B$30,O$37,$C$11:$C$30,"B",$E$11:$E$30,"*")</f>
        <v>0</v>
      </c>
      <c r="S39" s="591"/>
      <c r="T39" s="592"/>
      <c r="U39" s="590">
        <f>COUNTIFS($B$11:$B$30,U$37,$C$11:$C$30,"A",$E$11:$E$30,"*")</f>
        <v>0</v>
      </c>
      <c r="V39" s="591"/>
      <c r="W39" s="592"/>
      <c r="X39" s="590">
        <f>COUNTIFS($B$11:$B$30,U$37,$C$11:$C$30,"B",$E$11:$E$30,"*")</f>
        <v>0</v>
      </c>
      <c r="Y39" s="591"/>
      <c r="Z39" s="592"/>
      <c r="AA39" s="590">
        <f>COUNTIFS($B$11:$B$30,AA$37,$C$11:$C$30,"A",$E$11:$E$30,"*")</f>
        <v>0</v>
      </c>
      <c r="AB39" s="591"/>
      <c r="AC39" s="592"/>
      <c r="AD39" s="590">
        <f>COUNTIFS($B$11:$B$30,AA$37,$C$11:$C$30,"B",$E$11:$E$30,"*")</f>
        <v>0</v>
      </c>
      <c r="AE39" s="591"/>
      <c r="AF39" s="592"/>
      <c r="AG39" s="590">
        <f>COUNTIFS($B$11:$B$30,AG$37,$C$11:$C$30,"A",$E$11:$E$30,"*")</f>
        <v>0</v>
      </c>
      <c r="AH39" s="591"/>
      <c r="AI39" s="592"/>
      <c r="AJ39" s="590">
        <f>COUNTIFS($B$11:$B$30,AG$37,$C$11:$C$30,"B",$E$11:$E$30,"*")</f>
        <v>0</v>
      </c>
      <c r="AK39" s="592"/>
      <c r="AL39" s="273">
        <f>COUNTIFS($B$11:$B$30,AL$37,$C$11:$C$30,"A",$E$11:$E$30,"*")</f>
        <v>0</v>
      </c>
      <c r="AM39" s="273">
        <f>COUNTIFS($B$11:$B$30,AL$37,$C$11:$C$30,"B",$E$11:$E$30,"*")</f>
        <v>0</v>
      </c>
      <c r="AN39" s="161"/>
    </row>
    <row r="40" spans="1:40" ht="18" customHeight="1">
      <c r="A40" s="161"/>
      <c r="B40" s="230" t="s">
        <v>449</v>
      </c>
      <c r="C40" s="273">
        <f>COUNTIFS($B$11:$B$30,C$37,$C$11:$C$30,"C",$E$11:$E$30,"*")</f>
        <v>0</v>
      </c>
      <c r="D40" s="273">
        <f>COUNTIFS($B$11:$B$30,C$37,$C$11:$C$30,"D",$E$11:$E$30,"*")</f>
        <v>0</v>
      </c>
      <c r="E40" s="273">
        <f>COUNTIFS($B$11:$B$30,E$37,$C$11:$C$30,"C",$E$11:$E$30,"*")</f>
        <v>0</v>
      </c>
      <c r="F40" s="590">
        <f>COUNTIFS($B$11:$B$30,E$37,$C$11:$C$30,"D",$E$11:$E$30,"*")</f>
        <v>0</v>
      </c>
      <c r="G40" s="591"/>
      <c r="H40" s="592"/>
      <c r="I40" s="590">
        <f>COUNTIFS($B$11:$B$30,I$37,$C$11:$C$30,"C",$E$11:$E$30,"*")</f>
        <v>0</v>
      </c>
      <c r="J40" s="591"/>
      <c r="K40" s="592"/>
      <c r="L40" s="590">
        <f>COUNTIFS($B$11:$B$30,I$37,$C$11:$C$30,"D",$E$11:$E$30,"*")</f>
        <v>0</v>
      </c>
      <c r="M40" s="591"/>
      <c r="N40" s="592"/>
      <c r="O40" s="590">
        <f>COUNTIFS($B$11:$B$30,O$37,$C$11:$C$30,"C",$E$11:$E$30,"*")</f>
        <v>0</v>
      </c>
      <c r="P40" s="591"/>
      <c r="Q40" s="592"/>
      <c r="R40" s="590">
        <f>COUNTIFS($B$11:$B$30,O$37,$C$11:$C$30,"D",$E$11:$E$30,"*")</f>
        <v>0</v>
      </c>
      <c r="S40" s="591"/>
      <c r="T40" s="592"/>
      <c r="U40" s="590">
        <f>COUNTIFS($B$11:$B$30,U$37,$C$11:$C$30,"C",$E$11:$E$30,"*")</f>
        <v>0</v>
      </c>
      <c r="V40" s="591"/>
      <c r="W40" s="592"/>
      <c r="X40" s="590">
        <f>COUNTIFS($B$11:$B$30,U$37,$C$11:$C$30,"D",$E$11:$E$30,"*")</f>
        <v>0</v>
      </c>
      <c r="Y40" s="591"/>
      <c r="Z40" s="592"/>
      <c r="AA40" s="590">
        <f>COUNTIFS($B$11:$B$30,AA$37,$C$11:$C$30,"C",$E$11:$E$30,"*")</f>
        <v>0</v>
      </c>
      <c r="AB40" s="591"/>
      <c r="AC40" s="592"/>
      <c r="AD40" s="590">
        <f>COUNTIFS($B$11:$B$30,AA$37,$C$11:$C$30,"D",$E$11:$E$30,"*")</f>
        <v>0</v>
      </c>
      <c r="AE40" s="591"/>
      <c r="AF40" s="592"/>
      <c r="AG40" s="590">
        <f>COUNTIFS($B$11:$B$30,AG$37,$C$11:$C$30,"C",$E$11:$E$30,"*")</f>
        <v>0</v>
      </c>
      <c r="AH40" s="591"/>
      <c r="AI40" s="592"/>
      <c r="AJ40" s="590">
        <f>COUNTIFS($B$11:$B$30,AG$37,$C$11:$C$30,"D",$E$11:$E$30,"*")</f>
        <v>0</v>
      </c>
      <c r="AK40" s="592"/>
      <c r="AL40" s="273">
        <f>COUNTIFS($B$11:$B$30,AL$37,$C$11:$C$30,"C",$E$11:$E$30,"*")</f>
        <v>0</v>
      </c>
      <c r="AM40" s="273">
        <f>COUNTIFS($B$11:$B$30,AL$37,$C$11:$C$30,"D",$E$11:$E$30,"*")</f>
        <v>0</v>
      </c>
      <c r="AN40" s="161"/>
    </row>
    <row r="41" spans="1:40" ht="24.95" customHeight="1">
      <c r="A41" s="161"/>
      <c r="B41" s="230" t="s">
        <v>450</v>
      </c>
      <c r="C41" s="593" t="str">
        <f>IF($AK$3="４週",SUMIFS($AK$11:$AK$30,$B$11:$B$30,C37)/4/$AH$5,IF($AK$3="歴月",SUMIFS($AK$11:$AK$30,$B$11:$B$30,C37)/$AL$5,"記載する期間を選択してください"))</f>
        <v>記載する期間を選択してください</v>
      </c>
      <c r="D41" s="596"/>
      <c r="E41" s="593" t="str">
        <f>IF($AK$3="４週",SUMIFS($AK$11:$AK$30,$B$11:$B$30,E37)/4/$AH$5,IF($AK$3="歴月",SUMIFS($AK$11:$AK$30,$B$11:$B$30,E37)/$AL$5,"記載する期間を選択してください"))</f>
        <v>記載する期間を選択してください</v>
      </c>
      <c r="F41" s="594"/>
      <c r="G41" s="594"/>
      <c r="H41" s="596"/>
      <c r="I41" s="593" t="str">
        <f>IF($AK$3="４週",SUMIFS($AK$11:$AK$30,$B$11:$B$30,I37)/4/$AH$5,IF($AK$3="歴月",SUMIFS($AK$11:$AK$30,$B$11:$B$30,I37)/$AL$5,"記載する期間を選択してください"))</f>
        <v>記載する期間を選択してください</v>
      </c>
      <c r="J41" s="594"/>
      <c r="K41" s="594"/>
      <c r="L41" s="594"/>
      <c r="M41" s="594"/>
      <c r="N41" s="596"/>
      <c r="O41" s="593" t="str">
        <f>IF($AK$3="４週",SUMIFS($AK$11:$AK$30,$B$11:$B$30,O37)/4/$AH$5,IF($AK$3="歴月",SUMIFS($AK$11:$AK$30,$B$11:$B$30,O37)/$AL$5,"記載する期間を選択してください"))</f>
        <v>記載する期間を選択してください</v>
      </c>
      <c r="P41" s="594"/>
      <c r="Q41" s="594"/>
      <c r="R41" s="594"/>
      <c r="S41" s="594"/>
      <c r="T41" s="596"/>
      <c r="U41" s="593" t="str">
        <f>IF($AK$3="４週",SUMIFS($AK$11:$AK$30,$B$11:$B$30,U37)/4/$AH$5,IF($AK$3="歴月",SUMIFS($AK$11:$AK$30,$B$11:$B$30,U37)/$AL$5,"記載する期間を選択してください"))</f>
        <v>記載する期間を選択してください</v>
      </c>
      <c r="V41" s="594"/>
      <c r="W41" s="594"/>
      <c r="X41" s="594"/>
      <c r="Y41" s="594"/>
      <c r="Z41" s="596"/>
      <c r="AA41" s="593" t="str">
        <f>IF($AK$3="４週",SUMIFS($AK$11:$AK$30,$B$11:$B$30,AA37)/4/$AH$5,IF($AK$3="歴月",SUMIFS($AK$11:$AK$30,$B$11:$B$30,AA37)/$AL$5,"記載する期間を選択してください"))</f>
        <v>記載する期間を選択してください</v>
      </c>
      <c r="AB41" s="594"/>
      <c r="AC41" s="594"/>
      <c r="AD41" s="594"/>
      <c r="AE41" s="594"/>
      <c r="AF41" s="596"/>
      <c r="AG41" s="593" t="str">
        <f>IF($AK$3="４週",SUMIFS($AK$11:$AK$30,$B$11:$B$30,AG37)/4/$AH$5,IF($AK$3="歴月",SUMIFS($AK$11:$AK$30,$B$11:$B$30,AG37)/$AL$5,"記載する期間を選択してください"))</f>
        <v>記載する期間を選択してください</v>
      </c>
      <c r="AH41" s="594"/>
      <c r="AI41" s="594"/>
      <c r="AJ41" s="594"/>
      <c r="AK41" s="596"/>
      <c r="AL41" s="593" t="str">
        <f>IF($AK$3="４週",SUMIFS($AK$11:$AK$30,$B$11:$B$30,AL37)/4/$AH$5,IF($AK$3="歴月",SUMIFS($AK$11:$AK$30,$B$11:$B$30,AL37)/$AL$5,"記載する期間を選択してください"))</f>
        <v>記載する期間を選択してください</v>
      </c>
      <c r="AM41" s="596"/>
      <c r="AN41" s="161"/>
    </row>
    <row r="42" spans="1:40" ht="5.0999999999999996" customHeight="1">
      <c r="A42" s="161"/>
      <c r="B42" s="221"/>
      <c r="C42" s="247">
        <v>2</v>
      </c>
      <c r="D42" s="247"/>
      <c r="E42" s="247">
        <v>3</v>
      </c>
      <c r="F42" s="247"/>
      <c r="G42" s="247"/>
      <c r="H42" s="247"/>
      <c r="I42" s="247">
        <v>4</v>
      </c>
      <c r="J42" s="247"/>
      <c r="K42" s="247"/>
      <c r="L42" s="247"/>
      <c r="M42" s="247"/>
      <c r="N42" s="247"/>
      <c r="O42" s="247">
        <v>5</v>
      </c>
      <c r="P42" s="247"/>
      <c r="Q42" s="247"/>
      <c r="R42" s="247"/>
      <c r="S42" s="247"/>
      <c r="T42" s="247"/>
      <c r="U42" s="247">
        <v>6</v>
      </c>
      <c r="V42" s="247"/>
      <c r="W42" s="247"/>
      <c r="X42" s="247"/>
      <c r="Y42" s="247"/>
      <c r="Z42" s="247"/>
      <c r="AA42" s="247">
        <v>7</v>
      </c>
      <c r="AB42" s="247"/>
      <c r="AC42" s="247"/>
      <c r="AD42" s="247"/>
      <c r="AE42" s="247"/>
      <c r="AF42" s="247"/>
      <c r="AG42" s="247">
        <v>8</v>
      </c>
      <c r="AH42" s="247"/>
      <c r="AI42" s="247"/>
      <c r="AJ42" s="247"/>
      <c r="AK42" s="247"/>
      <c r="AL42" s="247">
        <v>9</v>
      </c>
      <c r="AM42" s="276"/>
      <c r="AN42" s="161"/>
    </row>
    <row r="43" spans="1:40" ht="15" customHeight="1">
      <c r="A43" s="162" t="s">
        <v>374</v>
      </c>
      <c r="B43" s="244"/>
      <c r="C43" s="245"/>
      <c r="D43" s="245"/>
      <c r="E43" s="245"/>
      <c r="F43" s="246"/>
      <c r="G43" s="245"/>
      <c r="H43" s="247"/>
      <c r="I43" s="247"/>
      <c r="J43" s="247"/>
      <c r="K43" s="247"/>
      <c r="L43" s="247"/>
      <c r="M43" s="247"/>
      <c r="N43" s="247"/>
      <c r="O43" s="247"/>
      <c r="P43" s="247"/>
      <c r="Q43" s="247"/>
      <c r="R43" s="247">
        <v>6</v>
      </c>
      <c r="S43" s="247"/>
      <c r="T43" s="247"/>
      <c r="U43" s="247"/>
      <c r="V43" s="247"/>
      <c r="W43" s="247"/>
      <c r="X43" s="247">
        <v>7</v>
      </c>
      <c r="Y43" s="247"/>
      <c r="Z43" s="247"/>
      <c r="AA43" s="247"/>
      <c r="AB43" s="247"/>
      <c r="AC43" s="247"/>
      <c r="AD43" s="247">
        <v>8</v>
      </c>
      <c r="AE43" s="247"/>
      <c r="AF43" s="247"/>
      <c r="AG43" s="248"/>
      <c r="AH43" s="248"/>
      <c r="AI43" s="248"/>
      <c r="AJ43" s="248">
        <v>9</v>
      </c>
      <c r="AK43" s="249"/>
      <c r="AL43" s="249"/>
      <c r="AM43" s="161"/>
    </row>
    <row r="44" spans="1:40" s="162" customFormat="1" ht="15" customHeight="1">
      <c r="A44" s="162" t="s">
        <v>375</v>
      </c>
      <c r="B44" s="250"/>
      <c r="C44" s="250"/>
      <c r="D44" s="250"/>
      <c r="E44" s="250"/>
      <c r="F44" s="250"/>
      <c r="G44" s="250"/>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row>
    <row r="45" spans="1:40" s="162" customFormat="1" ht="15" customHeight="1">
      <c r="A45" s="162" t="s">
        <v>376</v>
      </c>
      <c r="B45" s="250"/>
      <c r="C45" s="250"/>
      <c r="D45" s="250"/>
      <c r="E45" s="250"/>
      <c r="F45" s="250"/>
      <c r="G45" s="250"/>
      <c r="H45" s="218"/>
      <c r="I45" s="218"/>
      <c r="J45" s="218"/>
      <c r="K45" s="218"/>
      <c r="L45" s="218"/>
      <c r="M45" s="218"/>
      <c r="N45" s="218"/>
      <c r="O45" s="218"/>
      <c r="P45" s="218"/>
      <c r="Q45" s="218"/>
      <c r="R45" s="218"/>
      <c r="S45" s="218"/>
      <c r="T45" s="218"/>
      <c r="U45" s="218"/>
      <c r="V45" s="218"/>
      <c r="W45" s="218"/>
      <c r="X45" s="218"/>
      <c r="Y45" s="218"/>
      <c r="Z45" s="218"/>
      <c r="AA45" s="218"/>
      <c r="AB45" s="218"/>
      <c r="AC45" s="218"/>
      <c r="AD45" s="218"/>
      <c r="AE45" s="218"/>
      <c r="AF45" s="218"/>
      <c r="AG45" s="218"/>
      <c r="AH45" s="218"/>
      <c r="AI45" s="218"/>
      <c r="AJ45" s="218"/>
      <c r="AK45" s="218"/>
      <c r="AL45" s="218"/>
      <c r="AM45" s="218"/>
    </row>
    <row r="46" spans="1:40" s="162" customFormat="1" ht="15" customHeight="1">
      <c r="A46" s="162" t="s">
        <v>377</v>
      </c>
      <c r="B46" s="250"/>
      <c r="C46" s="250"/>
      <c r="D46" s="250"/>
      <c r="E46" s="250"/>
      <c r="F46" s="250"/>
      <c r="G46" s="250"/>
      <c r="H46" s="218"/>
      <c r="I46" s="218"/>
      <c r="J46" s="218"/>
      <c r="K46" s="218"/>
      <c r="L46" s="218"/>
      <c r="M46" s="218"/>
      <c r="N46" s="218"/>
      <c r="O46" s="218"/>
      <c r="P46" s="218"/>
      <c r="Q46" s="218"/>
      <c r="R46" s="218"/>
      <c r="S46" s="218"/>
      <c r="T46" s="218"/>
      <c r="U46" s="218"/>
      <c r="V46" s="218"/>
      <c r="W46" s="218"/>
      <c r="X46" s="218"/>
      <c r="Y46" s="218"/>
      <c r="Z46" s="218"/>
      <c r="AA46" s="218"/>
      <c r="AB46" s="218"/>
      <c r="AC46" s="218"/>
      <c r="AD46" s="218"/>
      <c r="AE46" s="218"/>
      <c r="AF46" s="218"/>
      <c r="AG46" s="218"/>
      <c r="AH46" s="218"/>
      <c r="AI46" s="218"/>
      <c r="AJ46" s="218"/>
      <c r="AK46" s="218"/>
      <c r="AL46" s="218"/>
      <c r="AM46" s="218"/>
    </row>
    <row r="47" spans="1:40" s="162" customFormat="1" ht="15" customHeight="1">
      <c r="A47" s="162" t="s">
        <v>378</v>
      </c>
      <c r="B47" s="250"/>
      <c r="C47" s="250"/>
      <c r="D47" s="250"/>
      <c r="E47" s="250"/>
      <c r="F47" s="250"/>
      <c r="G47" s="250"/>
      <c r="H47" s="218"/>
      <c r="I47" s="218"/>
      <c r="J47" s="218"/>
      <c r="K47" s="218"/>
      <c r="L47" s="218"/>
      <c r="M47" s="218"/>
      <c r="N47" s="218"/>
      <c r="O47" s="218"/>
      <c r="P47" s="218"/>
      <c r="Q47" s="218"/>
      <c r="R47" s="218"/>
      <c r="S47" s="218"/>
      <c r="T47" s="218"/>
      <c r="U47" s="218"/>
      <c r="V47" s="218"/>
      <c r="W47" s="218"/>
      <c r="X47" s="218"/>
      <c r="Y47" s="218"/>
      <c r="Z47" s="218"/>
      <c r="AA47" s="218"/>
      <c r="AB47" s="218"/>
      <c r="AC47" s="218"/>
      <c r="AD47" s="218"/>
      <c r="AE47" s="218"/>
      <c r="AF47" s="218"/>
      <c r="AG47" s="218"/>
      <c r="AH47" s="218"/>
      <c r="AI47" s="218"/>
      <c r="AJ47" s="218"/>
      <c r="AK47" s="218"/>
      <c r="AL47" s="218"/>
      <c r="AM47" s="218"/>
    </row>
    <row r="48" spans="1:40" ht="15" customHeight="1">
      <c r="A48" s="162" t="s">
        <v>379</v>
      </c>
      <c r="B48" s="163"/>
      <c r="C48" s="162"/>
      <c r="D48" s="162"/>
      <c r="E48" s="162"/>
      <c r="F48" s="162"/>
      <c r="G48" s="162"/>
    </row>
    <row r="49" spans="1:7" ht="15" customHeight="1">
      <c r="A49" s="162" t="s">
        <v>380</v>
      </c>
      <c r="B49" s="163"/>
      <c r="C49" s="162"/>
      <c r="D49" s="162"/>
      <c r="E49" s="162"/>
      <c r="F49" s="162"/>
      <c r="G49" s="162"/>
    </row>
    <row r="50" spans="1:7" ht="15" customHeight="1">
      <c r="A50" s="162"/>
      <c r="B50" s="229" t="s">
        <v>381</v>
      </c>
      <c r="C50" s="573" t="s">
        <v>382</v>
      </c>
      <c r="D50" s="573"/>
      <c r="E50" s="573"/>
      <c r="F50" s="162"/>
      <c r="G50" s="162"/>
    </row>
    <row r="51" spans="1:7" ht="15" customHeight="1">
      <c r="A51" s="162"/>
      <c r="B51" s="251" t="s">
        <v>383</v>
      </c>
      <c r="C51" s="567" t="s">
        <v>384</v>
      </c>
      <c r="D51" s="567"/>
      <c r="E51" s="567"/>
      <c r="F51" s="162"/>
      <c r="G51" s="162"/>
    </row>
    <row r="52" spans="1:7" ht="15" customHeight="1">
      <c r="A52" s="162"/>
      <c r="B52" s="251" t="s">
        <v>385</v>
      </c>
      <c r="C52" s="567" t="s">
        <v>386</v>
      </c>
      <c r="D52" s="567"/>
      <c r="E52" s="567"/>
      <c r="F52" s="162"/>
      <c r="G52" s="162"/>
    </row>
    <row r="53" spans="1:7" ht="15" customHeight="1">
      <c r="A53" s="162"/>
      <c r="B53" s="251" t="s">
        <v>387</v>
      </c>
      <c r="C53" s="567" t="s">
        <v>388</v>
      </c>
      <c r="D53" s="567"/>
      <c r="E53" s="567"/>
      <c r="F53" s="162"/>
      <c r="G53" s="162"/>
    </row>
    <row r="54" spans="1:7" ht="15" customHeight="1">
      <c r="A54" s="162"/>
      <c r="B54" s="251" t="s">
        <v>389</v>
      </c>
      <c r="C54" s="567" t="s">
        <v>390</v>
      </c>
      <c r="D54" s="567"/>
      <c r="E54" s="567"/>
      <c r="F54" s="162"/>
      <c r="G54" s="162"/>
    </row>
    <row r="55" spans="1:7" ht="15" customHeight="1">
      <c r="A55" s="162"/>
      <c r="B55" s="162" t="s">
        <v>391</v>
      </c>
      <c r="C55" s="162"/>
      <c r="D55" s="162"/>
      <c r="E55" s="162"/>
      <c r="F55" s="162"/>
      <c r="G55" s="162"/>
    </row>
    <row r="56" spans="1:7" ht="15" customHeight="1">
      <c r="A56" s="162"/>
      <c r="B56" s="162" t="s">
        <v>392</v>
      </c>
      <c r="C56" s="162"/>
      <c r="D56" s="162"/>
      <c r="E56" s="162"/>
      <c r="F56" s="162"/>
      <c r="G56" s="162"/>
    </row>
    <row r="57" spans="1:7" ht="15" customHeight="1">
      <c r="A57" s="162"/>
      <c r="B57" s="162" t="s">
        <v>393</v>
      </c>
      <c r="C57" s="162"/>
      <c r="D57" s="162"/>
      <c r="E57" s="162"/>
      <c r="F57" s="162"/>
      <c r="G57" s="162"/>
    </row>
    <row r="58" spans="1:7" ht="15" customHeight="1">
      <c r="A58" s="162" t="s">
        <v>394</v>
      </c>
      <c r="B58" s="163"/>
      <c r="C58" s="162"/>
      <c r="D58" s="162"/>
      <c r="E58" s="162"/>
      <c r="F58" s="162"/>
      <c r="G58" s="162"/>
    </row>
    <row r="59" spans="1:7" ht="15" customHeight="1">
      <c r="A59" s="162" t="s">
        <v>395</v>
      </c>
      <c r="B59" s="163"/>
      <c r="C59" s="162"/>
      <c r="D59" s="162"/>
      <c r="E59" s="162"/>
      <c r="F59" s="162"/>
      <c r="G59" s="162"/>
    </row>
    <row r="60" spans="1:7" ht="15" customHeight="1">
      <c r="A60" s="162" t="s">
        <v>396</v>
      </c>
      <c r="B60" s="163"/>
      <c r="C60" s="162"/>
      <c r="D60" s="162"/>
      <c r="E60" s="162"/>
      <c r="F60" s="162"/>
      <c r="G60" s="162"/>
    </row>
    <row r="61" spans="1:7" ht="15" customHeight="1">
      <c r="A61" s="162" t="s">
        <v>397</v>
      </c>
      <c r="B61" s="163"/>
      <c r="C61" s="162"/>
      <c r="D61" s="162"/>
      <c r="E61" s="162"/>
      <c r="F61" s="162"/>
      <c r="G61" s="162"/>
    </row>
    <row r="62" spans="1:7" ht="15" customHeight="1">
      <c r="A62" s="162" t="s">
        <v>398</v>
      </c>
      <c r="B62" s="163"/>
      <c r="C62" s="162"/>
      <c r="D62" s="162"/>
      <c r="E62" s="162"/>
      <c r="F62" s="162"/>
      <c r="G62" s="162"/>
    </row>
    <row r="63" spans="1:7" ht="15" customHeight="1">
      <c r="A63" s="162" t="s">
        <v>399</v>
      </c>
      <c r="B63" s="163"/>
      <c r="C63" s="162"/>
      <c r="D63" s="162"/>
      <c r="E63" s="162"/>
      <c r="F63" s="162"/>
      <c r="G63" s="162"/>
    </row>
    <row r="64" spans="1:7" ht="15" customHeight="1">
      <c r="A64" s="162"/>
      <c r="B64" s="162" t="s">
        <v>400</v>
      </c>
      <c r="C64" s="162"/>
      <c r="D64" s="162"/>
      <c r="E64" s="162"/>
      <c r="F64" s="162"/>
      <c r="G64" s="162"/>
    </row>
    <row r="65" spans="1:7" ht="15" customHeight="1">
      <c r="A65" s="162"/>
      <c r="B65" s="162" t="s">
        <v>401</v>
      </c>
      <c r="C65" s="162"/>
      <c r="D65" s="162"/>
      <c r="E65" s="162"/>
      <c r="F65" s="162"/>
      <c r="G65" s="162"/>
    </row>
    <row r="66" spans="1:7" ht="15" customHeight="1">
      <c r="A66" s="162" t="s">
        <v>402</v>
      </c>
      <c r="B66" s="163"/>
      <c r="C66" s="162"/>
      <c r="D66" s="162"/>
      <c r="E66" s="162"/>
      <c r="F66" s="162"/>
      <c r="G66" s="162"/>
    </row>
    <row r="67" spans="1:7" ht="15" customHeight="1">
      <c r="A67" s="162" t="s">
        <v>403</v>
      </c>
      <c r="B67" s="163"/>
      <c r="C67" s="162"/>
      <c r="D67" s="162"/>
      <c r="E67" s="162"/>
      <c r="F67" s="162"/>
      <c r="G67" s="162"/>
    </row>
    <row r="68" spans="1:7" ht="15" customHeight="1">
      <c r="A68" s="162" t="s">
        <v>404</v>
      </c>
      <c r="B68" s="163"/>
      <c r="C68" s="162"/>
      <c r="D68" s="162"/>
      <c r="E68" s="162"/>
      <c r="F68" s="162"/>
      <c r="G68" s="162"/>
    </row>
    <row r="69" spans="1:7" ht="15" customHeight="1">
      <c r="A69" s="162" t="s">
        <v>405</v>
      </c>
      <c r="B69" s="163"/>
      <c r="C69" s="162"/>
      <c r="D69" s="162"/>
      <c r="E69" s="162"/>
      <c r="F69" s="162"/>
      <c r="G69" s="162"/>
    </row>
    <row r="70" spans="1:7" ht="15" customHeight="1">
      <c r="A70" s="162" t="s">
        <v>406</v>
      </c>
      <c r="B70" s="163"/>
      <c r="C70" s="162"/>
      <c r="D70" s="162"/>
      <c r="E70" s="162"/>
      <c r="F70" s="162"/>
      <c r="G70" s="162"/>
    </row>
    <row r="71" spans="1:7" ht="15" customHeight="1">
      <c r="A71" s="162" t="s">
        <v>407</v>
      </c>
      <c r="B71" s="163"/>
      <c r="C71" s="162"/>
      <c r="D71" s="162"/>
      <c r="E71" s="162"/>
      <c r="F71" s="162"/>
      <c r="G71" s="162"/>
    </row>
    <row r="72" spans="1:7" ht="15" customHeight="1">
      <c r="A72" s="162" t="s">
        <v>408</v>
      </c>
      <c r="B72" s="163"/>
      <c r="C72" s="162"/>
      <c r="D72" s="162"/>
      <c r="E72" s="162"/>
      <c r="F72" s="162"/>
      <c r="G72" s="162"/>
    </row>
    <row r="73" spans="1:7" ht="15" customHeight="1">
      <c r="A73" s="162" t="s">
        <v>409</v>
      </c>
      <c r="B73" s="163"/>
      <c r="C73" s="162"/>
      <c r="D73" s="162"/>
      <c r="E73" s="162"/>
      <c r="F73" s="162"/>
      <c r="G73" s="162"/>
    </row>
  </sheetData>
  <mergeCells count="101">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D38:AF38"/>
    <mergeCell ref="C37:D37"/>
    <mergeCell ref="E37:H37"/>
    <mergeCell ref="I37:N37"/>
    <mergeCell ref="O37:T37"/>
    <mergeCell ref="U37:Z37"/>
    <mergeCell ref="AA37:AF37"/>
    <mergeCell ref="AM28:AN28"/>
    <mergeCell ref="AM29:AN29"/>
    <mergeCell ref="AM30:AN30"/>
    <mergeCell ref="A31:E31"/>
    <mergeCell ref="AM31:AN32"/>
    <mergeCell ref="A32:E32"/>
    <mergeCell ref="AG37:AK37"/>
    <mergeCell ref="AL37:AM37"/>
    <mergeCell ref="C53:E53"/>
    <mergeCell ref="C54:E54"/>
    <mergeCell ref="AA41:AF41"/>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38:H38"/>
    <mergeCell ref="I38:K38"/>
    <mergeCell ref="L38:N38"/>
    <mergeCell ref="O38:Q38"/>
    <mergeCell ref="R38:T38"/>
    <mergeCell ref="U38:W38"/>
    <mergeCell ref="X38:Z38"/>
    <mergeCell ref="AA38:AC38"/>
    <mergeCell ref="AG41:AK41"/>
    <mergeCell ref="AL41:AM41"/>
    <mergeCell ref="C50:E50"/>
    <mergeCell ref="C51:E51"/>
    <mergeCell ref="C52:E52"/>
    <mergeCell ref="X40:Z40"/>
    <mergeCell ref="AA40:AC40"/>
    <mergeCell ref="AD40:AF40"/>
    <mergeCell ref="AG40:AI40"/>
    <mergeCell ref="AJ40:AK40"/>
    <mergeCell ref="C41:D41"/>
    <mergeCell ref="E41:H41"/>
    <mergeCell ref="I41:N41"/>
    <mergeCell ref="O41:T41"/>
    <mergeCell ref="U41:Z41"/>
    <mergeCell ref="F40:H40"/>
    <mergeCell ref="I40:K40"/>
    <mergeCell ref="L40:N40"/>
    <mergeCell ref="O40:Q40"/>
    <mergeCell ref="R40:T40"/>
    <mergeCell ref="U40:W40"/>
  </mergeCells>
  <phoneticPr fontId="4"/>
  <dataValidations count="5">
    <dataValidation allowBlank="1" showInputMessage="1" sqref="B11" xr:uid="{3675267B-A895-4104-B489-F3AE445432E6}"/>
    <dataValidation type="list" allowBlank="1" showInputMessage="1" sqref="B12:B30" xr:uid="{21970AC0-FEE4-43AF-A203-DD6703D6C9EF}">
      <formula1>INDIRECT($AK$1)</formula1>
    </dataValidation>
    <dataValidation type="list" allowBlank="1" showInputMessage="1" showErrorMessage="1" sqref="AK4:AN4" xr:uid="{A081FDFC-B4C5-4022-886A-E5E1F7DD123A}">
      <formula1>"予定,実績"</formula1>
    </dataValidation>
    <dataValidation type="list" allowBlank="1" showInputMessage="1" showErrorMessage="1" sqref="AK3:AN3" xr:uid="{54D8D029-DDAF-4708-8447-246B9F1D87F3}">
      <formula1>"４週,歴月"</formula1>
    </dataValidation>
    <dataValidation type="list" allowBlank="1" showInputMessage="1" showErrorMessage="1" sqref="C11:C30" xr:uid="{844792A7-84BA-4F25-9078-BA255AED9F44}">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rowBreaks count="1" manualBreakCount="1">
    <brk id="35" max="39"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EBA16-0EDC-48A9-8337-BF5E59A8CB4E}">
  <dimension ref="A1:AN76"/>
  <sheetViews>
    <sheetView showGridLines="0" view="pageBreakPreview" zoomScaleNormal="100" zoomScaleSheetLayoutView="100" workbookViewId="0"/>
  </sheetViews>
  <sheetFormatPr defaultColWidth="9.125" defaultRowHeight="21" customHeight="1"/>
  <cols>
    <col min="1" max="1" width="2.875" style="221" customWidth="1"/>
    <col min="2" max="2" width="13.5" style="216" customWidth="1"/>
    <col min="3" max="3" width="7.375" style="221" customWidth="1"/>
    <col min="4" max="5" width="8.5" style="221" customWidth="1"/>
    <col min="6" max="36" width="2.875" style="221" customWidth="1"/>
    <col min="37" max="37" width="7.375" style="221" customWidth="1"/>
    <col min="38" max="39" width="8.5" style="221" customWidth="1"/>
    <col min="40" max="40" width="6.25" style="221" customWidth="1"/>
    <col min="41" max="16384" width="9.125" style="221"/>
  </cols>
  <sheetData>
    <row r="1" spans="1:40" ht="20.100000000000001" customHeight="1">
      <c r="A1" s="215" t="s">
        <v>552</v>
      </c>
      <c r="C1" s="217"/>
      <c r="D1" s="217"/>
      <c r="E1" s="217"/>
      <c r="F1" s="217"/>
      <c r="G1" s="217"/>
      <c r="H1" s="217"/>
      <c r="I1" s="217"/>
      <c r="J1" s="217"/>
      <c r="K1" s="217"/>
      <c r="L1" s="217"/>
      <c r="M1" s="217"/>
      <c r="N1" s="217"/>
      <c r="O1" s="217"/>
      <c r="P1" s="217"/>
      <c r="Q1" s="217"/>
      <c r="R1" s="217"/>
      <c r="S1" s="217"/>
      <c r="T1" s="217"/>
      <c r="U1" s="217"/>
      <c r="V1" s="217"/>
      <c r="W1" s="217"/>
      <c r="X1" s="218"/>
      <c r="Y1" s="218"/>
      <c r="Z1" s="161"/>
      <c r="AA1" s="161"/>
      <c r="AB1" s="161"/>
      <c r="AC1" s="161"/>
      <c r="AD1" s="219"/>
      <c r="AE1" s="219"/>
      <c r="AF1" s="219"/>
      <c r="AG1" s="219"/>
      <c r="AH1" s="219"/>
      <c r="AI1" s="220" t="s">
        <v>356</v>
      </c>
      <c r="AJ1" s="220"/>
      <c r="AK1" s="583" t="s">
        <v>543</v>
      </c>
      <c r="AL1" s="583"/>
      <c r="AM1" s="583"/>
      <c r="AN1" s="583"/>
    </row>
    <row r="2" spans="1:40" ht="18" customHeight="1">
      <c r="A2" s="161"/>
      <c r="B2" s="222"/>
      <c r="C2" s="222"/>
      <c r="D2" s="222"/>
      <c r="E2" s="222"/>
      <c r="F2" s="222"/>
      <c r="G2" s="222"/>
      <c r="H2" s="222"/>
      <c r="I2" s="222"/>
      <c r="J2" s="222"/>
      <c r="K2" s="222"/>
      <c r="L2" s="222"/>
      <c r="M2" s="584"/>
      <c r="N2" s="584"/>
      <c r="O2" s="584"/>
      <c r="P2" s="584"/>
      <c r="Q2" s="585" t="s">
        <v>154</v>
      </c>
      <c r="R2" s="585"/>
      <c r="S2" s="584">
        <v>4</v>
      </c>
      <c r="T2" s="584"/>
      <c r="U2" s="585" t="s">
        <v>275</v>
      </c>
      <c r="V2" s="585"/>
      <c r="W2" s="222"/>
      <c r="X2" s="222"/>
      <c r="Y2" s="222"/>
      <c r="Z2" s="161"/>
      <c r="AA2" s="161"/>
      <c r="AC2" s="220"/>
      <c r="AD2" s="222"/>
      <c r="AE2" s="222"/>
      <c r="AF2" s="222"/>
      <c r="AG2" s="222"/>
      <c r="AH2" s="222"/>
      <c r="AI2" s="220" t="s">
        <v>357</v>
      </c>
      <c r="AJ2" s="220"/>
      <c r="AK2" s="586"/>
      <c r="AL2" s="586"/>
      <c r="AM2" s="586"/>
      <c r="AN2" s="586"/>
    </row>
    <row r="3" spans="1:40" ht="18" customHeight="1">
      <c r="A3" s="223"/>
      <c r="B3" s="223"/>
      <c r="C3" s="223"/>
      <c r="D3" s="223"/>
      <c r="E3" s="223"/>
      <c r="F3" s="223"/>
      <c r="G3" s="223"/>
      <c r="H3" s="223"/>
      <c r="I3" s="223"/>
      <c r="J3" s="223"/>
      <c r="K3" s="223"/>
      <c r="L3" s="223"/>
      <c r="M3" s="223"/>
      <c r="N3" s="223"/>
      <c r="O3" s="223"/>
      <c r="P3" s="223"/>
      <c r="Q3" s="223"/>
      <c r="R3" s="223"/>
      <c r="S3" s="223"/>
      <c r="T3" s="223"/>
      <c r="U3" s="223"/>
      <c r="V3" s="223"/>
      <c r="W3" s="223"/>
      <c r="Y3" s="224"/>
      <c r="Z3" s="224"/>
      <c r="AA3" s="224"/>
      <c r="AB3" s="161"/>
      <c r="AC3" s="224"/>
      <c r="AD3" s="224"/>
      <c r="AE3" s="224"/>
      <c r="AF3" s="224"/>
      <c r="AG3" s="224"/>
      <c r="AH3" s="224"/>
      <c r="AI3" s="225" t="s">
        <v>358</v>
      </c>
      <c r="AJ3" s="220"/>
      <c r="AK3" s="576"/>
      <c r="AL3" s="576"/>
      <c r="AM3" s="576"/>
      <c r="AN3" s="576"/>
    </row>
    <row r="4" spans="1:40" ht="18" customHeight="1">
      <c r="A4" s="223"/>
      <c r="B4" s="223"/>
      <c r="C4" s="223"/>
      <c r="D4" s="223"/>
      <c r="E4" s="223"/>
      <c r="F4" s="223"/>
      <c r="G4" s="223"/>
      <c r="H4" s="223"/>
      <c r="I4" s="223"/>
      <c r="J4" s="223"/>
      <c r="K4" s="223"/>
      <c r="L4" s="223"/>
      <c r="M4" s="223"/>
      <c r="N4" s="223"/>
      <c r="O4" s="223"/>
      <c r="P4" s="223"/>
      <c r="Q4" s="223"/>
      <c r="R4" s="223"/>
      <c r="S4" s="223"/>
      <c r="T4" s="223"/>
      <c r="U4" s="223"/>
      <c r="V4" s="223"/>
      <c r="W4" s="223"/>
      <c r="Y4" s="224"/>
      <c r="Z4" s="224"/>
      <c r="AA4" s="224"/>
      <c r="AB4" s="161"/>
      <c r="AC4" s="224"/>
      <c r="AD4" s="224"/>
      <c r="AE4" s="224"/>
      <c r="AF4" s="224"/>
      <c r="AG4" s="224"/>
      <c r="AH4" s="224"/>
      <c r="AI4" s="225" t="s">
        <v>359</v>
      </c>
      <c r="AJ4" s="220"/>
      <c r="AK4" s="576"/>
      <c r="AL4" s="576"/>
      <c r="AM4" s="576"/>
      <c r="AN4" s="576"/>
    </row>
    <row r="5" spans="1:40" ht="18" customHeight="1">
      <c r="A5" s="223"/>
      <c r="B5" s="223"/>
      <c r="C5" s="223"/>
      <c r="D5" s="223"/>
      <c r="E5" s="223"/>
      <c r="F5" s="223"/>
      <c r="G5" s="223"/>
      <c r="H5" s="223"/>
      <c r="I5" s="223"/>
      <c r="J5" s="223"/>
      <c r="K5" s="223"/>
      <c r="L5" s="223"/>
      <c r="M5" s="223"/>
      <c r="N5" s="223"/>
      <c r="O5" s="223"/>
      <c r="P5" s="223"/>
      <c r="Q5" s="223"/>
      <c r="R5" s="223"/>
      <c r="S5" s="223"/>
      <c r="U5" s="223"/>
      <c r="V5" s="223"/>
      <c r="W5" s="223"/>
      <c r="Y5" s="224"/>
      <c r="Z5" s="224"/>
      <c r="AA5" s="224"/>
      <c r="AB5" s="161"/>
      <c r="AC5" s="224"/>
      <c r="AD5" s="224"/>
      <c r="AE5" s="224"/>
      <c r="AF5" s="224"/>
      <c r="AG5" s="225" t="s">
        <v>360</v>
      </c>
      <c r="AH5" s="629"/>
      <c r="AI5" s="629"/>
      <c r="AJ5" s="629"/>
      <c r="AK5" s="224" t="s">
        <v>361</v>
      </c>
      <c r="AL5" s="252"/>
      <c r="AM5" s="224" t="s">
        <v>362</v>
      </c>
      <c r="AN5" s="161"/>
    </row>
    <row r="6" spans="1:40" ht="9.9499999999999993" customHeight="1">
      <c r="A6" s="161"/>
      <c r="B6" s="227"/>
      <c r="C6" s="227"/>
      <c r="D6" s="227"/>
      <c r="E6" s="227"/>
      <c r="F6" s="227"/>
      <c r="G6" s="227"/>
      <c r="H6" s="227"/>
      <c r="I6" s="227"/>
      <c r="J6" s="227"/>
      <c r="K6" s="227"/>
      <c r="L6" s="227"/>
      <c r="M6" s="227"/>
      <c r="N6" s="227"/>
      <c r="O6" s="227"/>
      <c r="P6" s="227"/>
      <c r="Q6" s="227"/>
      <c r="R6" s="227"/>
      <c r="S6" s="227"/>
      <c r="T6" s="227"/>
      <c r="U6" s="227"/>
      <c r="V6" s="227"/>
      <c r="W6" s="227"/>
      <c r="X6" s="222"/>
      <c r="Y6" s="222"/>
      <c r="Z6" s="222"/>
      <c r="AA6" s="222"/>
      <c r="AB6" s="222"/>
      <c r="AC6" s="222"/>
      <c r="AD6" s="222"/>
      <c r="AE6" s="222"/>
      <c r="AF6" s="222"/>
      <c r="AG6" s="222"/>
      <c r="AH6" s="222"/>
      <c r="AI6" s="222"/>
      <c r="AJ6" s="222"/>
      <c r="AK6" s="222"/>
      <c r="AL6" s="222"/>
      <c r="AM6" s="161"/>
      <c r="AN6" s="161"/>
    </row>
    <row r="7" spans="1:40" ht="15" customHeight="1">
      <c r="A7" s="571" t="s">
        <v>363</v>
      </c>
      <c r="B7" s="625" t="s">
        <v>364</v>
      </c>
      <c r="C7" s="578" t="s">
        <v>365</v>
      </c>
      <c r="D7" s="573" t="s">
        <v>366</v>
      </c>
      <c r="E7" s="569" t="s">
        <v>367</v>
      </c>
      <c r="F7" s="581" t="s">
        <v>368</v>
      </c>
      <c r="G7" s="581"/>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1"/>
      <c r="AG7" s="581"/>
      <c r="AH7" s="581"/>
      <c r="AI7" s="581"/>
      <c r="AJ7" s="581"/>
      <c r="AK7" s="582" t="s">
        <v>369</v>
      </c>
      <c r="AL7" s="574" t="s">
        <v>370</v>
      </c>
      <c r="AM7" s="575" t="s">
        <v>371</v>
      </c>
      <c r="AN7" s="575"/>
    </row>
    <row r="8" spans="1:40" ht="15" customHeight="1">
      <c r="A8" s="571"/>
      <c r="B8" s="626"/>
      <c r="C8" s="579"/>
      <c r="D8" s="573"/>
      <c r="E8" s="569"/>
      <c r="F8" s="573" t="s">
        <v>216</v>
      </c>
      <c r="G8" s="573"/>
      <c r="H8" s="573"/>
      <c r="I8" s="573"/>
      <c r="J8" s="573"/>
      <c r="K8" s="573"/>
      <c r="L8" s="573"/>
      <c r="M8" s="573" t="s">
        <v>217</v>
      </c>
      <c r="N8" s="573"/>
      <c r="O8" s="573"/>
      <c r="P8" s="573"/>
      <c r="Q8" s="573"/>
      <c r="R8" s="573"/>
      <c r="S8" s="573"/>
      <c r="T8" s="573" t="s">
        <v>218</v>
      </c>
      <c r="U8" s="573"/>
      <c r="V8" s="573"/>
      <c r="W8" s="573"/>
      <c r="X8" s="573"/>
      <c r="Y8" s="573"/>
      <c r="Z8" s="573"/>
      <c r="AA8" s="573" t="s">
        <v>219</v>
      </c>
      <c r="AB8" s="573"/>
      <c r="AC8" s="573"/>
      <c r="AD8" s="573"/>
      <c r="AE8" s="573"/>
      <c r="AF8" s="573"/>
      <c r="AG8" s="573"/>
      <c r="AH8" s="573" t="s">
        <v>372</v>
      </c>
      <c r="AI8" s="573"/>
      <c r="AJ8" s="573"/>
      <c r="AK8" s="582"/>
      <c r="AL8" s="574"/>
      <c r="AM8" s="575"/>
      <c r="AN8" s="575"/>
    </row>
    <row r="9" spans="1:40" ht="15" customHeight="1">
      <c r="A9" s="571"/>
      <c r="B9" s="627" t="s">
        <v>411</v>
      </c>
      <c r="C9" s="579"/>
      <c r="D9" s="573"/>
      <c r="E9" s="569"/>
      <c r="F9" s="231">
        <f>DATE($M$2,$S$2,1)</f>
        <v>92</v>
      </c>
      <c r="G9" s="231">
        <f>DATE($M$2,$S$2,2)</f>
        <v>93</v>
      </c>
      <c r="H9" s="231">
        <f>DATE($M$2,$S$2,3)</f>
        <v>94</v>
      </c>
      <c r="I9" s="231">
        <f>DATE($M$2,$S$2,4)</f>
        <v>95</v>
      </c>
      <c r="J9" s="231">
        <f>DATE($M$2,$S$2,5)</f>
        <v>96</v>
      </c>
      <c r="K9" s="231">
        <f>DATE($M$2,$S$2,6)</f>
        <v>97</v>
      </c>
      <c r="L9" s="231">
        <f>DATE($M$2,$S$2,7)</f>
        <v>98</v>
      </c>
      <c r="M9" s="231">
        <f>DATE($M$2,$S$2,8)</f>
        <v>99</v>
      </c>
      <c r="N9" s="231">
        <f>DATE($M$2,$S$2,9)</f>
        <v>100</v>
      </c>
      <c r="O9" s="231">
        <f>DATE($M$2,$S$2,10)</f>
        <v>101</v>
      </c>
      <c r="P9" s="231">
        <f>DATE($M$2,$S$2,11)</f>
        <v>102</v>
      </c>
      <c r="Q9" s="231">
        <f>DATE($M$2,$S$2,12)</f>
        <v>103</v>
      </c>
      <c r="R9" s="231">
        <f>DATE($M$2,$S$2,13)</f>
        <v>104</v>
      </c>
      <c r="S9" s="231">
        <f>DATE($M$2,$S$2,14)</f>
        <v>105</v>
      </c>
      <c r="T9" s="231">
        <f>DATE($M$2,$S$2,15)</f>
        <v>106</v>
      </c>
      <c r="U9" s="231">
        <f>DATE($M$2,$S$2,16)</f>
        <v>107</v>
      </c>
      <c r="V9" s="231">
        <f>DATE($M$2,$S$2,17)</f>
        <v>108</v>
      </c>
      <c r="W9" s="231">
        <f>DATE($M$2,$S$2,18)</f>
        <v>109</v>
      </c>
      <c r="X9" s="231">
        <f>DATE($M$2,$S$2,19)</f>
        <v>110</v>
      </c>
      <c r="Y9" s="231">
        <f>DATE($M$2,$S$2,20)</f>
        <v>111</v>
      </c>
      <c r="Z9" s="231">
        <f>DATE($M$2,$S$2,21)</f>
        <v>112</v>
      </c>
      <c r="AA9" s="231">
        <f>DATE($M$2,$S$2,22)</f>
        <v>113</v>
      </c>
      <c r="AB9" s="231">
        <f>DATE($M$2,$S$2,23)</f>
        <v>114</v>
      </c>
      <c r="AC9" s="231">
        <f>DATE($M$2,$S$2,24)</f>
        <v>115</v>
      </c>
      <c r="AD9" s="231">
        <f>DATE($M$2,$S$2,25)</f>
        <v>116</v>
      </c>
      <c r="AE9" s="231">
        <f>DATE($M$2,$S$2,26)</f>
        <v>117</v>
      </c>
      <c r="AF9" s="231">
        <f>DATE($M$2,$S$2,27)</f>
        <v>118</v>
      </c>
      <c r="AG9" s="231">
        <f>DATE($M$2,$S$2,28)</f>
        <v>119</v>
      </c>
      <c r="AH9" s="231">
        <f>IF(DAY(EOMONTH(F9,0))&lt;29,"",DATE($M$2,$S$2,29))</f>
        <v>120</v>
      </c>
      <c r="AI9" s="231">
        <f>IF(DAY(EOMONTH(F9,0))&lt;30,"",DATE($M$2,$S$2,30))</f>
        <v>121</v>
      </c>
      <c r="AJ9" s="231" t="str">
        <f>IF(DAY(EOMONTH(F9,0))&lt;31,"",DATE($M$2,$S$2,31))</f>
        <v/>
      </c>
      <c r="AK9" s="582"/>
      <c r="AL9" s="574"/>
      <c r="AM9" s="575"/>
      <c r="AN9" s="575"/>
    </row>
    <row r="10" spans="1:40" ht="15" customHeight="1">
      <c r="A10" s="571"/>
      <c r="B10" s="628"/>
      <c r="C10" s="580"/>
      <c r="D10" s="573"/>
      <c r="E10" s="569"/>
      <c r="F10" s="232">
        <f>DATE($M$2,$S$2,1)</f>
        <v>92</v>
      </c>
      <c r="G10" s="232">
        <f>DATE($M$2,$S$2,2)</f>
        <v>93</v>
      </c>
      <c r="H10" s="232">
        <f>DATE($M$2,$S$2,3)</f>
        <v>94</v>
      </c>
      <c r="I10" s="232">
        <f>DATE($M$2,$S$2,4)</f>
        <v>95</v>
      </c>
      <c r="J10" s="232">
        <f>DATE($M$2,$S$2,5)</f>
        <v>96</v>
      </c>
      <c r="K10" s="232">
        <f>DATE($M$2,$S$2,6)</f>
        <v>97</v>
      </c>
      <c r="L10" s="232">
        <f>DATE($M$2,$S$2,7)</f>
        <v>98</v>
      </c>
      <c r="M10" s="232">
        <f>DATE($M$2,$S$2,8)</f>
        <v>99</v>
      </c>
      <c r="N10" s="232">
        <f>DATE($M$2,$S$2,9)</f>
        <v>100</v>
      </c>
      <c r="O10" s="232">
        <f>DATE($M$2,$S$2,10)</f>
        <v>101</v>
      </c>
      <c r="P10" s="232">
        <f>DATE($M$2,$S$2,11)</f>
        <v>102</v>
      </c>
      <c r="Q10" s="232">
        <f>DATE($M$2,$S$2,12)</f>
        <v>103</v>
      </c>
      <c r="R10" s="232">
        <f>DATE($M$2,$S$2,13)</f>
        <v>104</v>
      </c>
      <c r="S10" s="232">
        <f>DATE($M$2,$S$2,14)</f>
        <v>105</v>
      </c>
      <c r="T10" s="232">
        <f>DATE($M$2,$S$2,15)</f>
        <v>106</v>
      </c>
      <c r="U10" s="232">
        <f>DATE($M$2,$S$2,16)</f>
        <v>107</v>
      </c>
      <c r="V10" s="232">
        <f>DATE($M$2,$S$2,17)</f>
        <v>108</v>
      </c>
      <c r="W10" s="232">
        <f>DATE($M$2,$S$2,18)</f>
        <v>109</v>
      </c>
      <c r="X10" s="232">
        <f>DATE($M$2,$S$2,19)</f>
        <v>110</v>
      </c>
      <c r="Y10" s="232">
        <f>DATE($M$2,$S$2,20)</f>
        <v>111</v>
      </c>
      <c r="Z10" s="232">
        <f>DATE($M$2,$S$2,21)</f>
        <v>112</v>
      </c>
      <c r="AA10" s="232">
        <f>DATE($M$2,$S$2,22)</f>
        <v>113</v>
      </c>
      <c r="AB10" s="232">
        <f>DATE($M$2,$S$2,23)</f>
        <v>114</v>
      </c>
      <c r="AC10" s="232">
        <f>DATE($M$2,$S$2,24)</f>
        <v>115</v>
      </c>
      <c r="AD10" s="232">
        <f>DATE($M$2,$S$2,25)</f>
        <v>116</v>
      </c>
      <c r="AE10" s="232">
        <f>DATE($M$2,$S$2,26)</f>
        <v>117</v>
      </c>
      <c r="AF10" s="232">
        <f>DATE($M$2,$S$2,27)</f>
        <v>118</v>
      </c>
      <c r="AG10" s="232">
        <f>DATE($M$2,$S$2,28)</f>
        <v>119</v>
      </c>
      <c r="AH10" s="232">
        <f>IF(DAY(EOMONTH(F10,0))&lt;29,"",DATE($M$2,$S$2,29))</f>
        <v>120</v>
      </c>
      <c r="AI10" s="232">
        <f>IF(DAY(EOMONTH(F10,0))&lt;30,"",DATE($M$2,$S$2,30))</f>
        <v>121</v>
      </c>
      <c r="AJ10" s="232" t="str">
        <f>IF(DAY(EOMONTH(F10,0))&lt;31,"",DATE($M$2,$S$2,31))</f>
        <v/>
      </c>
      <c r="AK10" s="582"/>
      <c r="AL10" s="574"/>
      <c r="AM10" s="575"/>
      <c r="AN10" s="575"/>
    </row>
    <row r="11" spans="1:40" ht="18" customHeight="1">
      <c r="A11" s="228">
        <v>1</v>
      </c>
      <c r="B11" s="253" t="s">
        <v>412</v>
      </c>
      <c r="C11" s="234" t="s">
        <v>383</v>
      </c>
      <c r="D11" s="254"/>
      <c r="E11" s="255" t="s">
        <v>383</v>
      </c>
      <c r="F11" s="237"/>
      <c r="G11" s="237"/>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238">
        <f>+SUM(F11:AJ11)</f>
        <v>0</v>
      </c>
      <c r="AL11" s="239">
        <f>IF($AK$3="４週",AK11/4,AK11/(DAY(EOMONTH($F$9,0))/7))</f>
        <v>0</v>
      </c>
      <c r="AM11" s="568"/>
      <c r="AN11" s="568"/>
    </row>
    <row r="12" spans="1:40" ht="18" customHeight="1">
      <c r="A12" s="228">
        <v>2</v>
      </c>
      <c r="B12" s="253" t="s">
        <v>544</v>
      </c>
      <c r="C12" s="234" t="s">
        <v>385</v>
      </c>
      <c r="D12" s="254"/>
      <c r="E12" s="255" t="s">
        <v>385</v>
      </c>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8">
        <f t="shared" ref="AK12:AK32" si="0">+SUM(F12:AJ12)</f>
        <v>0</v>
      </c>
      <c r="AL12" s="239">
        <f>IF($AK$3="４週",AK12/4,AK12/(DAY(EOMONTH($F$9,0))/7))</f>
        <v>0</v>
      </c>
      <c r="AM12" s="568"/>
      <c r="AN12" s="568"/>
    </row>
    <row r="13" spans="1:40" ht="18" customHeight="1">
      <c r="A13" s="228">
        <v>3</v>
      </c>
      <c r="B13" s="253" t="s">
        <v>544</v>
      </c>
      <c r="C13" s="234" t="s">
        <v>387</v>
      </c>
      <c r="D13" s="254"/>
      <c r="E13" s="255" t="s">
        <v>387</v>
      </c>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8">
        <f t="shared" si="0"/>
        <v>0</v>
      </c>
      <c r="AL13" s="239">
        <f>IF($AK$3="４週",AK13/4,AK13/(DAY(EOMONTH($F$9,0))/7))</f>
        <v>0</v>
      </c>
      <c r="AM13" s="568"/>
      <c r="AN13" s="568"/>
    </row>
    <row r="14" spans="1:40" ht="18" customHeight="1">
      <c r="A14" s="228">
        <v>4</v>
      </c>
      <c r="B14" s="253" t="s">
        <v>545</v>
      </c>
      <c r="C14" s="234" t="s">
        <v>389</v>
      </c>
      <c r="D14" s="254"/>
      <c r="E14" s="255" t="s">
        <v>389</v>
      </c>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8">
        <f t="shared" si="0"/>
        <v>0</v>
      </c>
      <c r="AL14" s="239">
        <f>IF($AK$3="４週",AK14/4,AK14/(DAY(EOMONTH($F$9,0))/7))</f>
        <v>0</v>
      </c>
      <c r="AM14" s="568"/>
      <c r="AN14" s="568"/>
    </row>
    <row r="15" spans="1:40" ht="18" customHeight="1">
      <c r="A15" s="228">
        <v>5</v>
      </c>
      <c r="B15" s="253"/>
      <c r="C15" s="234"/>
      <c r="D15" s="254"/>
      <c r="E15" s="255"/>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8">
        <f t="shared" si="0"/>
        <v>0</v>
      </c>
      <c r="AL15" s="239">
        <f t="shared" ref="AL15:AL30" si="1">IF($AK$3="４週",AK15/4,AK15/(DAY(EOMONTH($F$9,0))/7))</f>
        <v>0</v>
      </c>
      <c r="AM15" s="568"/>
      <c r="AN15" s="568"/>
    </row>
    <row r="16" spans="1:40" ht="18" customHeight="1">
      <c r="A16" s="228">
        <v>6</v>
      </c>
      <c r="B16" s="253"/>
      <c r="C16" s="234"/>
      <c r="D16" s="254"/>
      <c r="E16" s="255"/>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8">
        <f t="shared" si="0"/>
        <v>0</v>
      </c>
      <c r="AL16" s="239">
        <f t="shared" si="1"/>
        <v>0</v>
      </c>
      <c r="AM16" s="568"/>
      <c r="AN16" s="568"/>
    </row>
    <row r="17" spans="1:40" ht="18" customHeight="1">
      <c r="A17" s="228">
        <v>7</v>
      </c>
      <c r="B17" s="253"/>
      <c r="C17" s="234"/>
      <c r="D17" s="254"/>
      <c r="E17" s="255"/>
      <c r="F17" s="237"/>
      <c r="G17" s="237"/>
      <c r="H17" s="237"/>
      <c r="I17" s="237"/>
      <c r="J17" s="237"/>
      <c r="K17" s="237"/>
      <c r="L17" s="237"/>
      <c r="M17" s="237"/>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8">
        <f t="shared" si="0"/>
        <v>0</v>
      </c>
      <c r="AL17" s="239">
        <f t="shared" si="1"/>
        <v>0</v>
      </c>
      <c r="AM17" s="568"/>
      <c r="AN17" s="568"/>
    </row>
    <row r="18" spans="1:40" ht="18" customHeight="1">
      <c r="A18" s="228">
        <v>8</v>
      </c>
      <c r="B18" s="253"/>
      <c r="C18" s="234"/>
      <c r="D18" s="254"/>
      <c r="E18" s="255"/>
      <c r="F18" s="237"/>
      <c r="G18" s="237"/>
      <c r="H18" s="237"/>
      <c r="I18" s="237"/>
      <c r="J18" s="237"/>
      <c r="K18" s="237"/>
      <c r="L18" s="237"/>
      <c r="M18" s="237"/>
      <c r="N18" s="237"/>
      <c r="O18" s="237"/>
      <c r="P18" s="237"/>
      <c r="Q18" s="237"/>
      <c r="R18" s="237"/>
      <c r="S18" s="237"/>
      <c r="T18" s="237"/>
      <c r="U18" s="237"/>
      <c r="V18" s="237"/>
      <c r="W18" s="237"/>
      <c r="X18" s="237"/>
      <c r="Y18" s="237"/>
      <c r="Z18" s="237"/>
      <c r="AA18" s="237"/>
      <c r="AB18" s="237"/>
      <c r="AC18" s="237"/>
      <c r="AD18" s="237"/>
      <c r="AE18" s="237"/>
      <c r="AF18" s="237"/>
      <c r="AG18" s="237"/>
      <c r="AH18" s="237"/>
      <c r="AI18" s="237"/>
      <c r="AJ18" s="237"/>
      <c r="AK18" s="238">
        <f t="shared" si="0"/>
        <v>0</v>
      </c>
      <c r="AL18" s="239">
        <f t="shared" si="1"/>
        <v>0</v>
      </c>
      <c r="AM18" s="568"/>
      <c r="AN18" s="568"/>
    </row>
    <row r="19" spans="1:40" ht="18" customHeight="1">
      <c r="A19" s="228">
        <v>9</v>
      </c>
      <c r="B19" s="253"/>
      <c r="C19" s="234"/>
      <c r="D19" s="254"/>
      <c r="E19" s="255"/>
      <c r="F19" s="237"/>
      <c r="G19" s="237"/>
      <c r="H19" s="237"/>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8">
        <f t="shared" si="0"/>
        <v>0</v>
      </c>
      <c r="AL19" s="239">
        <f t="shared" si="1"/>
        <v>0</v>
      </c>
      <c r="AM19" s="568"/>
      <c r="AN19" s="568"/>
    </row>
    <row r="20" spans="1:40" ht="18" customHeight="1">
      <c r="A20" s="228">
        <v>10</v>
      </c>
      <c r="B20" s="253"/>
      <c r="C20" s="234"/>
      <c r="D20" s="254"/>
      <c r="E20" s="255"/>
      <c r="F20" s="237"/>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c r="AD20" s="237"/>
      <c r="AE20" s="237"/>
      <c r="AF20" s="237"/>
      <c r="AG20" s="237"/>
      <c r="AH20" s="237"/>
      <c r="AI20" s="237"/>
      <c r="AJ20" s="237"/>
      <c r="AK20" s="238">
        <f t="shared" si="0"/>
        <v>0</v>
      </c>
      <c r="AL20" s="239">
        <f t="shared" si="1"/>
        <v>0</v>
      </c>
      <c r="AM20" s="568"/>
      <c r="AN20" s="568"/>
    </row>
    <row r="21" spans="1:40" ht="18" customHeight="1">
      <c r="A21" s="228">
        <v>11</v>
      </c>
      <c r="B21" s="253"/>
      <c r="C21" s="234"/>
      <c r="D21" s="254"/>
      <c r="E21" s="255"/>
      <c r="F21" s="237"/>
      <c r="G21" s="237"/>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8">
        <f t="shared" si="0"/>
        <v>0</v>
      </c>
      <c r="AL21" s="239">
        <f t="shared" si="1"/>
        <v>0</v>
      </c>
      <c r="AM21" s="568"/>
      <c r="AN21" s="568"/>
    </row>
    <row r="22" spans="1:40" ht="18" customHeight="1">
      <c r="A22" s="228">
        <v>12</v>
      </c>
      <c r="B22" s="253"/>
      <c r="C22" s="234"/>
      <c r="D22" s="254"/>
      <c r="E22" s="255"/>
      <c r="F22" s="237"/>
      <c r="G22" s="237"/>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8">
        <f t="shared" si="0"/>
        <v>0</v>
      </c>
      <c r="AL22" s="239">
        <f t="shared" si="1"/>
        <v>0</v>
      </c>
      <c r="AM22" s="568"/>
      <c r="AN22" s="568"/>
    </row>
    <row r="23" spans="1:40" ht="18" customHeight="1">
      <c r="A23" s="228">
        <v>13</v>
      </c>
      <c r="B23" s="253"/>
      <c r="C23" s="234"/>
      <c r="D23" s="254"/>
      <c r="E23" s="255"/>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8">
        <f t="shared" si="0"/>
        <v>0</v>
      </c>
      <c r="AL23" s="239">
        <f t="shared" si="1"/>
        <v>0</v>
      </c>
      <c r="AM23" s="568"/>
      <c r="AN23" s="568"/>
    </row>
    <row r="24" spans="1:40" ht="18" customHeight="1">
      <c r="A24" s="228">
        <v>14</v>
      </c>
      <c r="B24" s="253"/>
      <c r="C24" s="234"/>
      <c r="D24" s="254"/>
      <c r="E24" s="255"/>
      <c r="F24" s="237"/>
      <c r="G24" s="237"/>
      <c r="H24" s="237"/>
      <c r="I24" s="237"/>
      <c r="J24" s="237"/>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8">
        <f t="shared" si="0"/>
        <v>0</v>
      </c>
      <c r="AL24" s="239">
        <f t="shared" si="1"/>
        <v>0</v>
      </c>
      <c r="AM24" s="568"/>
      <c r="AN24" s="568"/>
    </row>
    <row r="25" spans="1:40" ht="18" customHeight="1">
      <c r="A25" s="228">
        <v>15</v>
      </c>
      <c r="B25" s="253"/>
      <c r="C25" s="234"/>
      <c r="D25" s="254"/>
      <c r="E25" s="255"/>
      <c r="F25" s="237"/>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8">
        <f t="shared" si="0"/>
        <v>0</v>
      </c>
      <c r="AL25" s="239">
        <f t="shared" si="1"/>
        <v>0</v>
      </c>
      <c r="AM25" s="568"/>
      <c r="AN25" s="568"/>
    </row>
    <row r="26" spans="1:40" ht="18" customHeight="1">
      <c r="A26" s="228">
        <v>16</v>
      </c>
      <c r="B26" s="253"/>
      <c r="C26" s="234"/>
      <c r="D26" s="254"/>
      <c r="E26" s="255"/>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8">
        <f t="shared" si="0"/>
        <v>0</v>
      </c>
      <c r="AL26" s="239">
        <f t="shared" si="1"/>
        <v>0</v>
      </c>
      <c r="AM26" s="568"/>
      <c r="AN26" s="568"/>
    </row>
    <row r="27" spans="1:40" ht="18" customHeight="1">
      <c r="A27" s="228">
        <v>17</v>
      </c>
      <c r="B27" s="253"/>
      <c r="C27" s="234"/>
      <c r="D27" s="254"/>
      <c r="E27" s="255"/>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8">
        <f t="shared" si="0"/>
        <v>0</v>
      </c>
      <c r="AL27" s="239">
        <f t="shared" si="1"/>
        <v>0</v>
      </c>
      <c r="AM27" s="568"/>
      <c r="AN27" s="568"/>
    </row>
    <row r="28" spans="1:40" ht="18" customHeight="1">
      <c r="A28" s="228">
        <v>18</v>
      </c>
      <c r="B28" s="253"/>
      <c r="C28" s="234"/>
      <c r="D28" s="254"/>
      <c r="E28" s="255"/>
      <c r="F28" s="237"/>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8">
        <f t="shared" si="0"/>
        <v>0</v>
      </c>
      <c r="AL28" s="239">
        <f t="shared" si="1"/>
        <v>0</v>
      </c>
      <c r="AM28" s="568"/>
      <c r="AN28" s="568"/>
    </row>
    <row r="29" spans="1:40" ht="18" customHeight="1">
      <c r="A29" s="228">
        <v>19</v>
      </c>
      <c r="B29" s="253"/>
      <c r="C29" s="234"/>
      <c r="D29" s="254"/>
      <c r="E29" s="255"/>
      <c r="F29" s="237"/>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8">
        <f t="shared" si="0"/>
        <v>0</v>
      </c>
      <c r="AL29" s="239">
        <f t="shared" si="1"/>
        <v>0</v>
      </c>
      <c r="AM29" s="568"/>
      <c r="AN29" s="568"/>
    </row>
    <row r="30" spans="1:40" ht="18" customHeight="1">
      <c r="A30" s="228">
        <v>20</v>
      </c>
      <c r="B30" s="253"/>
      <c r="C30" s="234"/>
      <c r="D30" s="254"/>
      <c r="E30" s="255"/>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8">
        <f t="shared" si="0"/>
        <v>0</v>
      </c>
      <c r="AL30" s="239">
        <f t="shared" si="1"/>
        <v>0</v>
      </c>
      <c r="AM30" s="568"/>
      <c r="AN30" s="568"/>
    </row>
    <row r="31" spans="1:40" ht="18" customHeight="1">
      <c r="A31" s="569" t="s">
        <v>220</v>
      </c>
      <c r="B31" s="570"/>
      <c r="C31" s="570"/>
      <c r="D31" s="570"/>
      <c r="E31" s="570"/>
      <c r="F31" s="240">
        <f>+SUM(F11:F30)</f>
        <v>0</v>
      </c>
      <c r="G31" s="240">
        <f t="shared" ref="G31:AJ31" si="2">+SUM(G11:G30)</f>
        <v>0</v>
      </c>
      <c r="H31" s="240">
        <f t="shared" si="2"/>
        <v>0</v>
      </c>
      <c r="I31" s="240">
        <f t="shared" si="2"/>
        <v>0</v>
      </c>
      <c r="J31" s="240">
        <f t="shared" si="2"/>
        <v>0</v>
      </c>
      <c r="K31" s="240">
        <f t="shared" si="2"/>
        <v>0</v>
      </c>
      <c r="L31" s="240">
        <f t="shared" si="2"/>
        <v>0</v>
      </c>
      <c r="M31" s="240">
        <f t="shared" si="2"/>
        <v>0</v>
      </c>
      <c r="N31" s="240">
        <f t="shared" si="2"/>
        <v>0</v>
      </c>
      <c r="O31" s="240">
        <f t="shared" si="2"/>
        <v>0</v>
      </c>
      <c r="P31" s="240">
        <f t="shared" si="2"/>
        <v>0</v>
      </c>
      <c r="Q31" s="240">
        <f t="shared" si="2"/>
        <v>0</v>
      </c>
      <c r="R31" s="240">
        <f t="shared" si="2"/>
        <v>0</v>
      </c>
      <c r="S31" s="240">
        <f t="shared" si="2"/>
        <v>0</v>
      </c>
      <c r="T31" s="240">
        <f t="shared" si="2"/>
        <v>0</v>
      </c>
      <c r="U31" s="240">
        <f t="shared" si="2"/>
        <v>0</v>
      </c>
      <c r="V31" s="240">
        <f t="shared" si="2"/>
        <v>0</v>
      </c>
      <c r="W31" s="240">
        <f t="shared" si="2"/>
        <v>0</v>
      </c>
      <c r="X31" s="240">
        <f t="shared" si="2"/>
        <v>0</v>
      </c>
      <c r="Y31" s="240">
        <f t="shared" si="2"/>
        <v>0</v>
      </c>
      <c r="Z31" s="240">
        <f t="shared" si="2"/>
        <v>0</v>
      </c>
      <c r="AA31" s="240">
        <f t="shared" si="2"/>
        <v>0</v>
      </c>
      <c r="AB31" s="240">
        <f t="shared" si="2"/>
        <v>0</v>
      </c>
      <c r="AC31" s="240">
        <f t="shared" si="2"/>
        <v>0</v>
      </c>
      <c r="AD31" s="240">
        <f t="shared" si="2"/>
        <v>0</v>
      </c>
      <c r="AE31" s="240">
        <f t="shared" si="2"/>
        <v>0</v>
      </c>
      <c r="AF31" s="240">
        <f t="shared" si="2"/>
        <v>0</v>
      </c>
      <c r="AG31" s="240">
        <f t="shared" si="2"/>
        <v>0</v>
      </c>
      <c r="AH31" s="240">
        <f t="shared" si="2"/>
        <v>0</v>
      </c>
      <c r="AI31" s="240">
        <f t="shared" si="2"/>
        <v>0</v>
      </c>
      <c r="AJ31" s="240">
        <f t="shared" si="2"/>
        <v>0</v>
      </c>
      <c r="AK31" s="238">
        <f t="shared" si="0"/>
        <v>0</v>
      </c>
      <c r="AL31" s="239">
        <f>IF($AK$3="４週",AK31/4,AK31/(DAY(EOMONTH($F$9,0))/7))</f>
        <v>0</v>
      </c>
      <c r="AM31" s="571"/>
      <c r="AN31" s="571"/>
    </row>
    <row r="32" spans="1:40" ht="18" customHeight="1">
      <c r="A32" s="570" t="s">
        <v>373</v>
      </c>
      <c r="B32" s="570"/>
      <c r="C32" s="570"/>
      <c r="D32" s="570"/>
      <c r="E32" s="572"/>
      <c r="F32" s="242"/>
      <c r="G32" s="242"/>
      <c r="H32" s="242"/>
      <c r="I32" s="242"/>
      <c r="J32" s="242"/>
      <c r="K32" s="242"/>
      <c r="L32" s="242"/>
      <c r="M32" s="242"/>
      <c r="N32" s="242"/>
      <c r="O32" s="242"/>
      <c r="P32" s="242"/>
      <c r="Q32" s="242"/>
      <c r="R32" s="242"/>
      <c r="S32" s="242"/>
      <c r="T32" s="242"/>
      <c r="U32" s="242"/>
      <c r="V32" s="242"/>
      <c r="W32" s="242"/>
      <c r="X32" s="242"/>
      <c r="Y32" s="242"/>
      <c r="Z32" s="242"/>
      <c r="AA32" s="242"/>
      <c r="AB32" s="242"/>
      <c r="AC32" s="242"/>
      <c r="AD32" s="242"/>
      <c r="AE32" s="242"/>
      <c r="AF32" s="242"/>
      <c r="AG32" s="242"/>
      <c r="AH32" s="242"/>
      <c r="AI32" s="242"/>
      <c r="AJ32" s="242"/>
      <c r="AK32" s="238">
        <f t="shared" si="0"/>
        <v>0</v>
      </c>
      <c r="AL32" s="243"/>
      <c r="AM32" s="571"/>
      <c r="AN32" s="571"/>
    </row>
    <row r="33" spans="1:40" ht="15" customHeight="1">
      <c r="A33" s="227"/>
      <c r="B33" s="227"/>
      <c r="C33" s="227"/>
      <c r="D33" s="227"/>
      <c r="E33" s="227"/>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227"/>
      <c r="AL33" s="227"/>
      <c r="AM33" s="161"/>
    </row>
    <row r="34" spans="1:40" ht="15" customHeight="1">
      <c r="A34" s="227"/>
      <c r="B34" s="227"/>
      <c r="C34" s="227"/>
      <c r="D34" s="227"/>
      <c r="E34" s="227"/>
      <c r="F34" s="162"/>
      <c r="G34" s="162"/>
      <c r="H34" s="162"/>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c r="AH34" s="162"/>
      <c r="AI34" s="162"/>
      <c r="AJ34" s="162"/>
      <c r="AK34" s="227"/>
      <c r="AL34" s="227"/>
      <c r="AM34" s="161"/>
    </row>
    <row r="35" spans="1:40" ht="21" customHeight="1">
      <c r="A35" s="218" t="s">
        <v>546</v>
      </c>
      <c r="B35" s="227"/>
      <c r="C35" s="227"/>
      <c r="D35" s="227"/>
      <c r="E35" s="227"/>
      <c r="F35" s="227"/>
      <c r="G35" s="162"/>
      <c r="H35" s="162"/>
      <c r="I35" s="162"/>
      <c r="J35" s="162"/>
      <c r="K35" s="162"/>
      <c r="L35" s="162"/>
      <c r="M35" s="162"/>
      <c r="N35" s="162"/>
      <c r="O35" s="162"/>
      <c r="Y35" s="218"/>
      <c r="AM35" s="227"/>
      <c r="AN35" s="161"/>
    </row>
    <row r="36" spans="1:40" ht="24.95" customHeight="1">
      <c r="A36" s="573"/>
      <c r="B36" s="573"/>
      <c r="C36" s="573"/>
      <c r="D36" s="279">
        <f>IF(MONTH($F$9)&lt;7,MONTH($F$9)+6,MONTH($F$9)-6)</f>
        <v>10</v>
      </c>
      <c r="E36" s="279">
        <f>IF(MONTH($F$9)&lt;6,MONTH($F$9)+7,MONTH($F$9)-5)</f>
        <v>11</v>
      </c>
      <c r="F36" s="649">
        <f>IF(MONTH($F$9)&lt;5,MONTH($F$9)+8,MONTH($F$9)-4)</f>
        <v>12</v>
      </c>
      <c r="G36" s="649"/>
      <c r="H36" s="649"/>
      <c r="I36" s="649">
        <f>IF(MONTH($F$9)&lt;4,MONTH($F$9)+9,MONTH($F$9)-3)</f>
        <v>1</v>
      </c>
      <c r="J36" s="649"/>
      <c r="K36" s="649"/>
      <c r="L36" s="649">
        <f>IF(MONTH($F$9)&lt;3,MONTH($F$9)+10,MONTH($F$9)-2)</f>
        <v>2</v>
      </c>
      <c r="M36" s="649"/>
      <c r="N36" s="649"/>
      <c r="O36" s="649">
        <f>IF(MONTH($F$9)&lt;2,MONTH($F$9)+11,MONTH($F$9)-1)</f>
        <v>3</v>
      </c>
      <c r="P36" s="649"/>
      <c r="Q36" s="649"/>
      <c r="R36" s="573" t="s">
        <v>467</v>
      </c>
      <c r="S36" s="573"/>
      <c r="T36" s="573"/>
      <c r="U36" s="573"/>
      <c r="V36" s="574" t="s">
        <v>468</v>
      </c>
      <c r="W36" s="574"/>
      <c r="X36" s="574"/>
      <c r="Y36" s="574"/>
      <c r="Z36" s="574" t="s">
        <v>547</v>
      </c>
      <c r="AA36" s="574"/>
      <c r="AB36" s="574"/>
      <c r="AC36" s="574"/>
    </row>
    <row r="37" spans="1:40" ht="18" customHeight="1">
      <c r="A37" s="645" t="s">
        <v>548</v>
      </c>
      <c r="B37" s="645"/>
      <c r="C37" s="645"/>
      <c r="D37" s="237"/>
      <c r="E37" s="237"/>
      <c r="F37" s="642"/>
      <c r="G37" s="642"/>
      <c r="H37" s="642"/>
      <c r="I37" s="642"/>
      <c r="J37" s="642"/>
      <c r="K37" s="642"/>
      <c r="L37" s="642"/>
      <c r="M37" s="642"/>
      <c r="N37" s="642"/>
      <c r="O37" s="642"/>
      <c r="P37" s="642"/>
      <c r="Q37" s="642"/>
      <c r="R37" s="567">
        <f>SUM(D37:Q37)</f>
        <v>0</v>
      </c>
      <c r="S37" s="567"/>
      <c r="T37" s="567"/>
      <c r="U37" s="567"/>
      <c r="V37" s="727">
        <f>ROUNDUP((R37+R38)/6,1)</f>
        <v>0</v>
      </c>
      <c r="W37" s="727"/>
      <c r="X37" s="727"/>
      <c r="Y37" s="727"/>
      <c r="Z37" s="727">
        <f>ROUNDDOWN(V37/35,1)</f>
        <v>0</v>
      </c>
      <c r="AA37" s="727"/>
      <c r="AB37" s="727"/>
      <c r="AC37" s="727"/>
    </row>
    <row r="38" spans="1:40" ht="18" customHeight="1">
      <c r="A38" s="645" t="s">
        <v>549</v>
      </c>
      <c r="B38" s="645"/>
      <c r="C38" s="645"/>
      <c r="D38" s="237"/>
      <c r="E38" s="237"/>
      <c r="F38" s="642"/>
      <c r="G38" s="642"/>
      <c r="H38" s="642"/>
      <c r="I38" s="642"/>
      <c r="J38" s="642"/>
      <c r="K38" s="642"/>
      <c r="L38" s="642"/>
      <c r="M38" s="642"/>
      <c r="N38" s="642"/>
      <c r="O38" s="642"/>
      <c r="P38" s="642"/>
      <c r="Q38" s="642"/>
      <c r="R38" s="567">
        <f>+SUM(D38:Q38)</f>
        <v>0</v>
      </c>
      <c r="S38" s="567"/>
      <c r="T38" s="567"/>
      <c r="U38" s="567"/>
      <c r="V38" s="727"/>
      <c r="W38" s="727"/>
      <c r="X38" s="727"/>
      <c r="Y38" s="727"/>
      <c r="Z38" s="727"/>
      <c r="AA38" s="727"/>
      <c r="AB38" s="727"/>
      <c r="AC38" s="727"/>
    </row>
    <row r="39" spans="1:40" ht="21" customHeight="1">
      <c r="A39" s="218" t="s">
        <v>443</v>
      </c>
      <c r="B39" s="221"/>
      <c r="C39" s="222"/>
      <c r="D39" s="222"/>
      <c r="E39" s="222"/>
      <c r="F39" s="222"/>
      <c r="G39" s="161"/>
      <c r="H39" s="161"/>
      <c r="I39" s="161"/>
      <c r="J39" s="161"/>
      <c r="K39" s="161"/>
      <c r="L39" s="161"/>
      <c r="M39" s="161"/>
      <c r="N39" s="161"/>
      <c r="O39" s="161"/>
      <c r="P39" s="161"/>
      <c r="Q39" s="161"/>
      <c r="R39" s="161"/>
      <c r="S39" s="161"/>
      <c r="T39" s="161"/>
      <c r="U39" s="161"/>
      <c r="V39" s="161"/>
      <c r="W39" s="161"/>
      <c r="X39" s="161"/>
      <c r="Y39" s="161"/>
      <c r="Z39" s="161"/>
      <c r="AA39" s="161"/>
      <c r="AB39" s="161"/>
      <c r="AC39" s="161"/>
      <c r="AD39" s="161"/>
      <c r="AE39" s="161"/>
      <c r="AF39" s="161"/>
      <c r="AG39" s="161"/>
      <c r="AH39" s="161"/>
      <c r="AI39" s="161"/>
      <c r="AJ39" s="161"/>
      <c r="AK39" s="161"/>
      <c r="AL39" s="222"/>
      <c r="AM39" s="222"/>
      <c r="AN39" s="161"/>
    </row>
    <row r="40" spans="1:40" ht="24.95" customHeight="1">
      <c r="A40" s="161"/>
      <c r="B40" s="227"/>
      <c r="C40" s="593" t="e">
        <f>IF(VLOOKUP($AK$1,#REF!,C45,FALSE)=0,"-",VLOOKUP($AK$1,#REF!,C45,FALSE))</f>
        <v>#REF!</v>
      </c>
      <c r="D40" s="594"/>
      <c r="E40" s="595" t="e">
        <f>IF(VLOOKUP($AK$1,#REF!,E45,FALSE)=0,"-",VLOOKUP($AK$1,#REF!,E45,FALSE))</f>
        <v>#REF!</v>
      </c>
      <c r="F40" s="595"/>
      <c r="G40" s="595"/>
      <c r="H40" s="595"/>
      <c r="I40" s="593" t="e">
        <f>IF(VLOOKUP($AK$1,#REF!,I45,FALSE)=0,"-",VLOOKUP($AK$1,#REF!,I45,FALSE))</f>
        <v>#REF!</v>
      </c>
      <c r="J40" s="594"/>
      <c r="K40" s="594"/>
      <c r="L40" s="594"/>
      <c r="M40" s="594"/>
      <c r="N40" s="596"/>
      <c r="O40" s="593" t="e">
        <f>IF(VLOOKUP($AK$1,#REF!,O45,FALSE)=0,"-",VLOOKUP($AK$1,#REF!,O45,FALSE))</f>
        <v>#REF!</v>
      </c>
      <c r="P40" s="594"/>
      <c r="Q40" s="594"/>
      <c r="R40" s="594"/>
      <c r="S40" s="594"/>
      <c r="T40" s="596"/>
      <c r="U40" s="593" t="e">
        <f>IF(VLOOKUP($AK$1,#REF!,U45,FALSE)=0,"-",VLOOKUP($AK$1,#REF!,U45,FALSE))</f>
        <v>#REF!</v>
      </c>
      <c r="V40" s="594"/>
      <c r="W40" s="594"/>
      <c r="X40" s="594"/>
      <c r="Y40" s="594"/>
      <c r="Z40" s="596"/>
      <c r="AA40" s="593" t="e">
        <f>IF(VLOOKUP($AK$1,#REF!,AA45,FALSE)=0,"-",VLOOKUP($AK$1,#REF!,AA45,FALSE))</f>
        <v>#REF!</v>
      </c>
      <c r="AB40" s="594"/>
      <c r="AC40" s="594"/>
      <c r="AD40" s="594"/>
      <c r="AE40" s="594"/>
      <c r="AF40" s="596"/>
      <c r="AG40" s="595" t="e">
        <f>IF(VLOOKUP($AK$1,#REF!,AG45,FALSE)=0,"-",VLOOKUP($AK$1,#REF!,AG45,FALSE))</f>
        <v>#REF!</v>
      </c>
      <c r="AH40" s="595"/>
      <c r="AI40" s="595"/>
      <c r="AJ40" s="595"/>
      <c r="AK40" s="595"/>
      <c r="AL40" s="595" t="e">
        <f>IF(VLOOKUP($AK$1,#REF!,AL45,FALSE)=0,"-",VLOOKUP($AK$1,#REF!,AL45,FALSE))</f>
        <v>#REF!</v>
      </c>
      <c r="AM40" s="595"/>
      <c r="AN40" s="161"/>
    </row>
    <row r="41" spans="1:40" ht="18" customHeight="1">
      <c r="A41" s="161"/>
      <c r="B41" s="227"/>
      <c r="C41" s="272" t="s">
        <v>445</v>
      </c>
      <c r="D41" s="272" t="s">
        <v>447</v>
      </c>
      <c r="E41" s="273" t="s">
        <v>445</v>
      </c>
      <c r="F41" s="598" t="s">
        <v>447</v>
      </c>
      <c r="G41" s="598"/>
      <c r="H41" s="598"/>
      <c r="I41" s="590" t="s">
        <v>445</v>
      </c>
      <c r="J41" s="591"/>
      <c r="K41" s="592"/>
      <c r="L41" s="590" t="s">
        <v>447</v>
      </c>
      <c r="M41" s="591"/>
      <c r="N41" s="592"/>
      <c r="O41" s="590" t="s">
        <v>445</v>
      </c>
      <c r="P41" s="591"/>
      <c r="Q41" s="592"/>
      <c r="R41" s="590" t="s">
        <v>447</v>
      </c>
      <c r="S41" s="591"/>
      <c r="T41" s="592"/>
      <c r="U41" s="590" t="s">
        <v>445</v>
      </c>
      <c r="V41" s="591"/>
      <c r="W41" s="592"/>
      <c r="X41" s="590" t="s">
        <v>447</v>
      </c>
      <c r="Y41" s="591"/>
      <c r="Z41" s="592"/>
      <c r="AA41" s="590" t="s">
        <v>445</v>
      </c>
      <c r="AB41" s="591"/>
      <c r="AC41" s="592"/>
      <c r="AD41" s="590" t="s">
        <v>447</v>
      </c>
      <c r="AE41" s="591"/>
      <c r="AF41" s="592"/>
      <c r="AG41" s="590" t="s">
        <v>445</v>
      </c>
      <c r="AH41" s="591"/>
      <c r="AI41" s="592"/>
      <c r="AJ41" s="590" t="s">
        <v>447</v>
      </c>
      <c r="AK41" s="592"/>
      <c r="AL41" s="273" t="s">
        <v>444</v>
      </c>
      <c r="AM41" s="273" t="s">
        <v>446</v>
      </c>
      <c r="AN41" s="161"/>
    </row>
    <row r="42" spans="1:40" ht="18" customHeight="1">
      <c r="A42" s="161"/>
      <c r="B42" s="229" t="s">
        <v>448</v>
      </c>
      <c r="C42" s="273">
        <f>COUNTIFS($B$11:$B$30,C$40,$C$11:$C$30,"A",$E$11:$E$30,"*")</f>
        <v>0</v>
      </c>
      <c r="D42" s="273">
        <f>COUNTIFS($B$11:$B$30,C$40,$C$11:$C$30,"B",$E$11:$E$30,"*")</f>
        <v>0</v>
      </c>
      <c r="E42" s="273">
        <f>COUNTIFS($B$11:$B$30,E$40,$C$11:$C$30,"A",$E$11:$E$30,"*")</f>
        <v>0</v>
      </c>
      <c r="F42" s="590">
        <f>COUNTIFS($B$11:$B$30,E$40,$C$11:$C$30,"B",$E$11:$E$30,"*")</f>
        <v>0</v>
      </c>
      <c r="G42" s="591"/>
      <c r="H42" s="592"/>
      <c r="I42" s="590">
        <f>COUNTIFS($B$11:$B$30,I$40,$C$11:$C$30,"A",$E$11:$E$30,"*")</f>
        <v>0</v>
      </c>
      <c r="J42" s="591"/>
      <c r="K42" s="592"/>
      <c r="L42" s="590">
        <f>COUNTIFS($B$11:$B$30,I$40,$C$11:$C$30,"B",$E$11:$E$30,"*")</f>
        <v>0</v>
      </c>
      <c r="M42" s="591"/>
      <c r="N42" s="592"/>
      <c r="O42" s="590">
        <f>COUNTIFS($B$11:$B$30,O$40,$C$11:$C$30,"A",$E$11:$E$30,"*")</f>
        <v>0</v>
      </c>
      <c r="P42" s="591"/>
      <c r="Q42" s="592"/>
      <c r="R42" s="590">
        <f>COUNTIFS($B$11:$B$30,O$40,$C$11:$C$30,"B",$E$11:$E$30,"*")</f>
        <v>0</v>
      </c>
      <c r="S42" s="591"/>
      <c r="T42" s="592"/>
      <c r="U42" s="590">
        <f>COUNTIFS($B$11:$B$30,U$40,$C$11:$C$30,"A",$E$11:$E$30,"*")</f>
        <v>0</v>
      </c>
      <c r="V42" s="591"/>
      <c r="W42" s="592"/>
      <c r="X42" s="590">
        <f>COUNTIFS($B$11:$B$30,U$40,$C$11:$C$30,"B",$E$11:$E$30,"*")</f>
        <v>0</v>
      </c>
      <c r="Y42" s="591"/>
      <c r="Z42" s="592"/>
      <c r="AA42" s="590">
        <f>COUNTIFS($B$11:$B$30,AA$40,$C$11:$C$30,"A",$E$11:$E$30,"*")</f>
        <v>0</v>
      </c>
      <c r="AB42" s="591"/>
      <c r="AC42" s="592"/>
      <c r="AD42" s="590">
        <f>COUNTIFS($B$11:$B$30,AA$40,$C$11:$C$30,"B",$E$11:$E$30,"*")</f>
        <v>0</v>
      </c>
      <c r="AE42" s="591"/>
      <c r="AF42" s="592"/>
      <c r="AG42" s="590">
        <f>COUNTIFS($B$11:$B$30,AG$40,$C$11:$C$30,"A",$E$11:$E$30,"*")</f>
        <v>0</v>
      </c>
      <c r="AH42" s="591"/>
      <c r="AI42" s="592"/>
      <c r="AJ42" s="590">
        <f>COUNTIFS($B$11:$B$30,AG$40,$C$11:$C$30,"B",$E$11:$E$30,"*")</f>
        <v>0</v>
      </c>
      <c r="AK42" s="592"/>
      <c r="AL42" s="273">
        <f>COUNTIFS($B$11:$B$30,AL$40,$C$11:$C$30,"A",$E$11:$E$30,"*")</f>
        <v>0</v>
      </c>
      <c r="AM42" s="273">
        <f>COUNTIFS($B$11:$B$30,AL$40,$C$11:$C$30,"B",$E$11:$E$30,"*")</f>
        <v>0</v>
      </c>
      <c r="AN42" s="161"/>
    </row>
    <row r="43" spans="1:40" ht="18" customHeight="1">
      <c r="A43" s="161"/>
      <c r="B43" s="230" t="s">
        <v>449</v>
      </c>
      <c r="C43" s="273">
        <f>COUNTIFS($B$11:$B$30,C$40,$C$11:$C$30,"C",$E$11:$E$30,"*")</f>
        <v>0</v>
      </c>
      <c r="D43" s="273">
        <f>COUNTIFS($B$11:$B$30,C$40,$C$11:$C$30,"D",$E$11:$E$30,"*")</f>
        <v>0</v>
      </c>
      <c r="E43" s="273">
        <f>COUNTIFS($B$11:$B$30,E$40,$C$11:$C$30,"C",$E$11:$E$30,"*")</f>
        <v>0</v>
      </c>
      <c r="F43" s="590">
        <f>COUNTIFS($B$11:$B$30,E$40,$C$11:$C$30,"D",$E$11:$E$30,"*")</f>
        <v>0</v>
      </c>
      <c r="G43" s="591"/>
      <c r="H43" s="592"/>
      <c r="I43" s="590">
        <f>COUNTIFS($B$11:$B$30,I$40,$C$11:$C$30,"C",$E$11:$E$30,"*")</f>
        <v>0</v>
      </c>
      <c r="J43" s="591"/>
      <c r="K43" s="592"/>
      <c r="L43" s="590">
        <f>COUNTIFS($B$11:$B$30,I$40,$C$11:$C$30,"D",$E$11:$E$30,"*")</f>
        <v>0</v>
      </c>
      <c r="M43" s="591"/>
      <c r="N43" s="592"/>
      <c r="O43" s="590">
        <f>COUNTIFS($B$11:$B$30,O$40,$C$11:$C$30,"C",$E$11:$E$30,"*")</f>
        <v>0</v>
      </c>
      <c r="P43" s="591"/>
      <c r="Q43" s="592"/>
      <c r="R43" s="590">
        <f>COUNTIFS($B$11:$B$30,O$40,$C$11:$C$30,"D",$E$11:$E$30,"*")</f>
        <v>0</v>
      </c>
      <c r="S43" s="591"/>
      <c r="T43" s="592"/>
      <c r="U43" s="590">
        <f>COUNTIFS($B$11:$B$30,U$40,$C$11:$C$30,"C",$E$11:$E$30,"*")</f>
        <v>0</v>
      </c>
      <c r="V43" s="591"/>
      <c r="W43" s="592"/>
      <c r="X43" s="590">
        <f>COUNTIFS($B$11:$B$30,U$40,$C$11:$C$30,"D",$E$11:$E$30,"*")</f>
        <v>0</v>
      </c>
      <c r="Y43" s="591"/>
      <c r="Z43" s="592"/>
      <c r="AA43" s="590">
        <f>COUNTIFS($B$11:$B$30,AA$40,$C$11:$C$30,"C",$E$11:$E$30,"*")</f>
        <v>0</v>
      </c>
      <c r="AB43" s="591"/>
      <c r="AC43" s="592"/>
      <c r="AD43" s="590">
        <f>COUNTIFS($B$11:$B$30,AA$40,$C$11:$C$30,"D",$E$11:$E$30,"*")</f>
        <v>0</v>
      </c>
      <c r="AE43" s="591"/>
      <c r="AF43" s="592"/>
      <c r="AG43" s="590">
        <f>COUNTIFS($B$11:$B$30,AG$40,$C$11:$C$30,"C",$E$11:$E$30,"*")</f>
        <v>0</v>
      </c>
      <c r="AH43" s="591"/>
      <c r="AI43" s="592"/>
      <c r="AJ43" s="590">
        <f>COUNTIFS($B$11:$B$30,AG$40,$C$11:$C$30,"D",$E$11:$E$30,"*")</f>
        <v>0</v>
      </c>
      <c r="AK43" s="592"/>
      <c r="AL43" s="273">
        <f>COUNTIFS($B$11:$B$30,AL$40,$C$11:$C$30,"C",$E$11:$E$30,"*")</f>
        <v>0</v>
      </c>
      <c r="AM43" s="273">
        <f>COUNTIFS($B$11:$B$30,AL$40,$C$11:$C$30,"D",$E$11:$E$30,"*")</f>
        <v>0</v>
      </c>
      <c r="AN43" s="161"/>
    </row>
    <row r="44" spans="1:40" ht="24.95" customHeight="1">
      <c r="A44" s="161"/>
      <c r="B44" s="230" t="s">
        <v>450</v>
      </c>
      <c r="C44" s="593" t="str">
        <f>IF($AK$3="４週",SUMIFS($AK$11:$AK$30,$B$11:$B$30,C40)/4/$AH$5,IF($AK$3="歴月",SUMIFS($AK$11:$AK$30,$B$11:$B$30,C40)/$AL$5,"記載する期間を選択してください"))</f>
        <v>記載する期間を選択してください</v>
      </c>
      <c r="D44" s="596"/>
      <c r="E44" s="593" t="str">
        <f>IF($AK$3="４週",SUMIFS($AK$11:$AK$30,$B$11:$B$30,E40)/4/$AH$5,IF($AK$3="歴月",SUMIFS($AK$11:$AK$30,$B$11:$B$30,E40)/$AL$5,"記載する期間を選択してください"))</f>
        <v>記載する期間を選択してください</v>
      </c>
      <c r="F44" s="594"/>
      <c r="G44" s="594"/>
      <c r="H44" s="596"/>
      <c r="I44" s="593" t="str">
        <f>IF($AK$3="４週",SUMIFS($AK$11:$AK$30,$B$11:$B$30,I40)/4/$AH$5,IF($AK$3="歴月",SUMIFS($AK$11:$AK$30,$B$11:$B$30,I40)/$AL$5,"記載する期間を選択してください"))</f>
        <v>記載する期間を選択してください</v>
      </c>
      <c r="J44" s="594"/>
      <c r="K44" s="594"/>
      <c r="L44" s="594"/>
      <c r="M44" s="594"/>
      <c r="N44" s="596"/>
      <c r="O44" s="593" t="str">
        <f>IF($AK$3="４週",SUMIFS($AK$11:$AK$30,$B$11:$B$30,O40)/4/$AH$5,IF($AK$3="歴月",SUMIFS($AK$11:$AK$30,$B$11:$B$30,O40)/$AL$5,"記載する期間を選択してください"))</f>
        <v>記載する期間を選択してください</v>
      </c>
      <c r="P44" s="594"/>
      <c r="Q44" s="594"/>
      <c r="R44" s="594"/>
      <c r="S44" s="594"/>
      <c r="T44" s="596"/>
      <c r="U44" s="593" t="str">
        <f>IF($AK$3="４週",SUMIFS($AK$11:$AK$30,$B$11:$B$30,U40)/4/$AH$5,IF($AK$3="歴月",SUMIFS($AK$11:$AK$30,$B$11:$B$30,U40)/$AL$5,"記載する期間を選択してください"))</f>
        <v>記載する期間を選択してください</v>
      </c>
      <c r="V44" s="594"/>
      <c r="W44" s="594"/>
      <c r="X44" s="594"/>
      <c r="Y44" s="594"/>
      <c r="Z44" s="596"/>
      <c r="AA44" s="593" t="str">
        <f>IF($AK$3="４週",SUMIFS($AK$11:$AK$30,$B$11:$B$30,AA40)/4/$AH$5,IF($AK$3="歴月",SUMIFS($AK$11:$AK$30,$B$11:$B$30,AA40)/$AL$5,"記載する期間を選択してください"))</f>
        <v>記載する期間を選択してください</v>
      </c>
      <c r="AB44" s="594"/>
      <c r="AC44" s="594"/>
      <c r="AD44" s="594"/>
      <c r="AE44" s="594"/>
      <c r="AF44" s="596"/>
      <c r="AG44" s="593" t="str">
        <f>IF($AK$3="４週",SUMIFS($AK$11:$AK$30,$B$11:$B$30,AG40)/4/$AH$5,IF($AK$3="歴月",SUMIFS($AK$11:$AK$30,$B$11:$B$30,AG40)/$AL$5,"記載する期間を選択してください"))</f>
        <v>記載する期間を選択してください</v>
      </c>
      <c r="AH44" s="594"/>
      <c r="AI44" s="594"/>
      <c r="AJ44" s="594"/>
      <c r="AK44" s="596"/>
      <c r="AL44" s="593" t="str">
        <f>IF($AK$3="４週",SUMIFS($AK$11:$AK$30,$B$11:$B$30,AL40)/4/$AH$5,IF($AK$3="歴月",SUMIFS($AK$11:$AK$30,$B$11:$B$30,AL40)/$AL$5,"記載する期間を選択してください"))</f>
        <v>記載する期間を選択してください</v>
      </c>
      <c r="AM44" s="596"/>
      <c r="AN44" s="161"/>
    </row>
    <row r="45" spans="1:40" ht="5.0999999999999996" customHeight="1">
      <c r="A45" s="161"/>
      <c r="B45" s="221"/>
      <c r="C45" s="247">
        <v>2</v>
      </c>
      <c r="D45" s="247"/>
      <c r="E45" s="247">
        <v>3</v>
      </c>
      <c r="F45" s="247"/>
      <c r="G45" s="247"/>
      <c r="H45" s="247"/>
      <c r="I45" s="247">
        <v>4</v>
      </c>
      <c r="J45" s="247"/>
      <c r="K45" s="247"/>
      <c r="L45" s="247"/>
      <c r="M45" s="247"/>
      <c r="N45" s="247"/>
      <c r="O45" s="247">
        <v>5</v>
      </c>
      <c r="P45" s="247"/>
      <c r="Q45" s="247"/>
      <c r="R45" s="247"/>
      <c r="S45" s="247"/>
      <c r="T45" s="247"/>
      <c r="U45" s="247">
        <v>6</v>
      </c>
      <c r="V45" s="247"/>
      <c r="W45" s="247"/>
      <c r="X45" s="247"/>
      <c r="Y45" s="247"/>
      <c r="Z45" s="247"/>
      <c r="AA45" s="247">
        <v>7</v>
      </c>
      <c r="AB45" s="247"/>
      <c r="AC45" s="247"/>
      <c r="AD45" s="247"/>
      <c r="AE45" s="247"/>
      <c r="AF45" s="247"/>
      <c r="AG45" s="247">
        <v>8</v>
      </c>
      <c r="AH45" s="247"/>
      <c r="AI45" s="247"/>
      <c r="AJ45" s="247"/>
      <c r="AK45" s="247"/>
      <c r="AL45" s="247">
        <v>9</v>
      </c>
      <c r="AM45" s="276"/>
      <c r="AN45" s="161"/>
    </row>
    <row r="46" spans="1:40" ht="15" customHeight="1">
      <c r="A46" s="162" t="s">
        <v>374</v>
      </c>
      <c r="B46" s="244"/>
      <c r="C46" s="245"/>
      <c r="D46" s="245"/>
      <c r="E46" s="245"/>
      <c r="F46" s="246"/>
      <c r="G46" s="245"/>
      <c r="H46" s="247"/>
      <c r="I46" s="247"/>
      <c r="J46" s="247"/>
      <c r="K46" s="247"/>
      <c r="L46" s="247"/>
      <c r="M46" s="247"/>
      <c r="N46" s="247"/>
      <c r="O46" s="247"/>
      <c r="P46" s="247"/>
      <c r="Q46" s="247"/>
      <c r="R46" s="247">
        <v>6</v>
      </c>
      <c r="S46" s="247"/>
      <c r="T46" s="247"/>
      <c r="U46" s="247"/>
      <c r="V46" s="247"/>
      <c r="W46" s="247"/>
      <c r="X46" s="247">
        <v>7</v>
      </c>
      <c r="Y46" s="247"/>
      <c r="Z46" s="247"/>
      <c r="AA46" s="247"/>
      <c r="AB46" s="247"/>
      <c r="AC46" s="247"/>
      <c r="AD46" s="247">
        <v>8</v>
      </c>
      <c r="AE46" s="247"/>
      <c r="AF46" s="247"/>
      <c r="AG46" s="248"/>
      <c r="AH46" s="248"/>
      <c r="AI46" s="248"/>
      <c r="AJ46" s="248">
        <v>9</v>
      </c>
      <c r="AK46" s="249"/>
      <c r="AL46" s="249"/>
      <c r="AM46" s="161"/>
    </row>
    <row r="47" spans="1:40" s="162" customFormat="1" ht="15" customHeight="1">
      <c r="A47" s="162" t="s">
        <v>375</v>
      </c>
      <c r="B47" s="250"/>
      <c r="C47" s="250"/>
      <c r="D47" s="250"/>
      <c r="E47" s="250"/>
      <c r="F47" s="250"/>
      <c r="G47" s="250"/>
      <c r="H47" s="218"/>
      <c r="I47" s="218"/>
      <c r="J47" s="218"/>
      <c r="K47" s="218"/>
      <c r="L47" s="218"/>
      <c r="M47" s="218"/>
      <c r="N47" s="218"/>
      <c r="O47" s="218"/>
      <c r="P47" s="218"/>
      <c r="Q47" s="218"/>
      <c r="R47" s="218"/>
      <c r="S47" s="218"/>
      <c r="T47" s="218"/>
      <c r="U47" s="218"/>
      <c r="V47" s="218"/>
      <c r="W47" s="218"/>
      <c r="X47" s="218"/>
      <c r="Y47" s="218"/>
      <c r="Z47" s="218"/>
      <c r="AA47" s="218"/>
      <c r="AB47" s="218"/>
      <c r="AC47" s="218"/>
      <c r="AD47" s="218"/>
      <c r="AE47" s="218"/>
      <c r="AF47" s="218"/>
      <c r="AG47" s="218"/>
      <c r="AH47" s="218"/>
      <c r="AI47" s="218"/>
      <c r="AJ47" s="218"/>
      <c r="AK47" s="218"/>
      <c r="AL47" s="218"/>
      <c r="AM47" s="218"/>
    </row>
    <row r="48" spans="1:40" s="162" customFormat="1" ht="15" customHeight="1">
      <c r="A48" s="162" t="s">
        <v>376</v>
      </c>
      <c r="B48" s="250"/>
      <c r="C48" s="250"/>
      <c r="D48" s="250"/>
      <c r="E48" s="250"/>
      <c r="F48" s="250"/>
      <c r="G48" s="250"/>
      <c r="H48" s="218"/>
      <c r="I48" s="218"/>
      <c r="J48" s="218"/>
      <c r="K48" s="218"/>
      <c r="L48" s="218"/>
      <c r="M48" s="218"/>
      <c r="N48" s="218"/>
      <c r="O48" s="218"/>
      <c r="P48" s="218"/>
      <c r="Q48" s="218"/>
      <c r="R48" s="218"/>
      <c r="S48" s="218"/>
      <c r="T48" s="218"/>
      <c r="U48" s="218"/>
      <c r="V48" s="218"/>
      <c r="W48" s="218"/>
      <c r="X48" s="218"/>
      <c r="Y48" s="218"/>
      <c r="Z48" s="218"/>
      <c r="AA48" s="218"/>
      <c r="AB48" s="218"/>
      <c r="AC48" s="218"/>
      <c r="AD48" s="218"/>
      <c r="AE48" s="218"/>
      <c r="AF48" s="218"/>
      <c r="AG48" s="218"/>
      <c r="AH48" s="218"/>
      <c r="AI48" s="218"/>
      <c r="AJ48" s="218"/>
      <c r="AK48" s="218"/>
      <c r="AL48" s="218"/>
      <c r="AM48" s="218"/>
    </row>
    <row r="49" spans="1:39" s="162" customFormat="1" ht="15" customHeight="1">
      <c r="A49" s="162" t="s">
        <v>377</v>
      </c>
      <c r="B49" s="250"/>
      <c r="C49" s="250"/>
      <c r="D49" s="250"/>
      <c r="E49" s="250"/>
      <c r="F49" s="250"/>
      <c r="G49" s="250"/>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row>
    <row r="50" spans="1:39" s="162" customFormat="1" ht="15" customHeight="1">
      <c r="A50" s="162" t="s">
        <v>378</v>
      </c>
      <c r="B50" s="250"/>
      <c r="C50" s="250"/>
      <c r="D50" s="250"/>
      <c r="E50" s="250"/>
      <c r="F50" s="250"/>
      <c r="G50" s="250"/>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row>
    <row r="51" spans="1:39" ht="15" customHeight="1">
      <c r="A51" s="162" t="s">
        <v>379</v>
      </c>
      <c r="B51" s="163"/>
      <c r="C51" s="162"/>
      <c r="D51" s="162"/>
      <c r="E51" s="162"/>
      <c r="F51" s="162"/>
      <c r="G51" s="162"/>
    </row>
    <row r="52" spans="1:39" ht="15" customHeight="1">
      <c r="A52" s="162" t="s">
        <v>380</v>
      </c>
      <c r="B52" s="163"/>
      <c r="C52" s="162"/>
      <c r="D52" s="162"/>
      <c r="E52" s="162"/>
      <c r="F52" s="162"/>
      <c r="G52" s="162"/>
    </row>
    <row r="53" spans="1:39" ht="15" customHeight="1">
      <c r="A53" s="162"/>
      <c r="B53" s="229" t="s">
        <v>381</v>
      </c>
      <c r="C53" s="573" t="s">
        <v>382</v>
      </c>
      <c r="D53" s="573"/>
      <c r="E53" s="573"/>
      <c r="F53" s="162"/>
      <c r="G53" s="162"/>
    </row>
    <row r="54" spans="1:39" ht="15" customHeight="1">
      <c r="A54" s="162"/>
      <c r="B54" s="251" t="s">
        <v>383</v>
      </c>
      <c r="C54" s="567" t="s">
        <v>384</v>
      </c>
      <c r="D54" s="567"/>
      <c r="E54" s="567"/>
      <c r="F54" s="162"/>
      <c r="G54" s="162"/>
    </row>
    <row r="55" spans="1:39" ht="15" customHeight="1">
      <c r="A55" s="162"/>
      <c r="B55" s="251" t="s">
        <v>385</v>
      </c>
      <c r="C55" s="567" t="s">
        <v>386</v>
      </c>
      <c r="D55" s="567"/>
      <c r="E55" s="567"/>
      <c r="F55" s="162"/>
      <c r="G55" s="162"/>
    </row>
    <row r="56" spans="1:39" ht="15" customHeight="1">
      <c r="A56" s="162"/>
      <c r="B56" s="251" t="s">
        <v>387</v>
      </c>
      <c r="C56" s="567" t="s">
        <v>388</v>
      </c>
      <c r="D56" s="567"/>
      <c r="E56" s="567"/>
      <c r="F56" s="162"/>
      <c r="G56" s="162"/>
    </row>
    <row r="57" spans="1:39" ht="15" customHeight="1">
      <c r="A57" s="162"/>
      <c r="B57" s="251" t="s">
        <v>389</v>
      </c>
      <c r="C57" s="567" t="s">
        <v>390</v>
      </c>
      <c r="D57" s="567"/>
      <c r="E57" s="567"/>
      <c r="F57" s="162"/>
      <c r="G57" s="162"/>
    </row>
    <row r="58" spans="1:39" ht="15" customHeight="1">
      <c r="A58" s="162"/>
      <c r="B58" s="162" t="s">
        <v>391</v>
      </c>
      <c r="C58" s="162"/>
      <c r="D58" s="162"/>
      <c r="E58" s="162"/>
      <c r="F58" s="162"/>
      <c r="G58" s="162"/>
    </row>
    <row r="59" spans="1:39" ht="15" customHeight="1">
      <c r="A59" s="162"/>
      <c r="B59" s="162" t="s">
        <v>392</v>
      </c>
      <c r="C59" s="162"/>
      <c r="D59" s="162"/>
      <c r="E59" s="162"/>
      <c r="F59" s="162"/>
      <c r="G59" s="162"/>
    </row>
    <row r="60" spans="1:39" ht="15" customHeight="1">
      <c r="A60" s="162"/>
      <c r="B60" s="162" t="s">
        <v>393</v>
      </c>
      <c r="C60" s="162"/>
      <c r="D60" s="162"/>
      <c r="E60" s="162"/>
      <c r="F60" s="162"/>
      <c r="G60" s="162"/>
    </row>
    <row r="61" spans="1:39" ht="15" customHeight="1">
      <c r="A61" s="162" t="s">
        <v>394</v>
      </c>
      <c r="B61" s="163"/>
      <c r="C61" s="162"/>
      <c r="D61" s="162"/>
      <c r="E61" s="162"/>
      <c r="F61" s="162"/>
      <c r="G61" s="162"/>
    </row>
    <row r="62" spans="1:39" ht="15" customHeight="1">
      <c r="A62" s="162" t="s">
        <v>395</v>
      </c>
      <c r="B62" s="163"/>
      <c r="C62" s="162"/>
      <c r="D62" s="162"/>
      <c r="E62" s="162"/>
      <c r="F62" s="162"/>
      <c r="G62" s="162"/>
    </row>
    <row r="63" spans="1:39" ht="15" customHeight="1">
      <c r="A63" s="162" t="s">
        <v>396</v>
      </c>
      <c r="B63" s="163"/>
      <c r="C63" s="162"/>
      <c r="D63" s="162"/>
      <c r="E63" s="162"/>
      <c r="F63" s="162"/>
      <c r="G63" s="162"/>
    </row>
    <row r="64" spans="1:39" ht="15" customHeight="1">
      <c r="A64" s="162" t="s">
        <v>397</v>
      </c>
      <c r="B64" s="163"/>
      <c r="C64" s="162"/>
      <c r="D64" s="162"/>
      <c r="E64" s="162"/>
      <c r="F64" s="162"/>
      <c r="G64" s="162"/>
    </row>
    <row r="65" spans="1:7" ht="15" customHeight="1">
      <c r="A65" s="162" t="s">
        <v>398</v>
      </c>
      <c r="B65" s="163"/>
      <c r="C65" s="162"/>
      <c r="D65" s="162"/>
      <c r="E65" s="162"/>
      <c r="F65" s="162"/>
      <c r="G65" s="162"/>
    </row>
    <row r="66" spans="1:7" ht="15" customHeight="1">
      <c r="A66" s="162" t="s">
        <v>399</v>
      </c>
      <c r="B66" s="163"/>
      <c r="C66" s="162"/>
      <c r="D66" s="162"/>
      <c r="E66" s="162"/>
      <c r="F66" s="162"/>
      <c r="G66" s="162"/>
    </row>
    <row r="67" spans="1:7" ht="15" customHeight="1">
      <c r="A67" s="162"/>
      <c r="B67" s="162" t="s">
        <v>400</v>
      </c>
      <c r="C67" s="162"/>
      <c r="D67" s="162"/>
      <c r="E67" s="162"/>
      <c r="F67" s="162"/>
      <c r="G67" s="162"/>
    </row>
    <row r="68" spans="1:7" ht="15" customHeight="1">
      <c r="A68" s="162"/>
      <c r="B68" s="162" t="s">
        <v>401</v>
      </c>
      <c r="C68" s="162"/>
      <c r="D68" s="162"/>
      <c r="E68" s="162"/>
      <c r="F68" s="162"/>
      <c r="G68" s="162"/>
    </row>
    <row r="69" spans="1:7" ht="15" customHeight="1">
      <c r="A69" s="162" t="s">
        <v>402</v>
      </c>
      <c r="B69" s="163"/>
      <c r="C69" s="162"/>
      <c r="D69" s="162"/>
      <c r="E69" s="162"/>
      <c r="F69" s="162"/>
      <c r="G69" s="162"/>
    </row>
    <row r="70" spans="1:7" ht="15" customHeight="1">
      <c r="A70" s="162" t="s">
        <v>403</v>
      </c>
      <c r="B70" s="163"/>
      <c r="C70" s="162"/>
      <c r="D70" s="162"/>
      <c r="E70" s="162"/>
      <c r="F70" s="162"/>
      <c r="G70" s="162"/>
    </row>
    <row r="71" spans="1:7" ht="15" customHeight="1">
      <c r="A71" s="162" t="s">
        <v>404</v>
      </c>
      <c r="B71" s="163"/>
      <c r="C71" s="162"/>
      <c r="D71" s="162"/>
      <c r="E71" s="162"/>
      <c r="F71" s="162"/>
      <c r="G71" s="162"/>
    </row>
    <row r="72" spans="1:7" ht="15" customHeight="1">
      <c r="A72" s="162" t="s">
        <v>405</v>
      </c>
      <c r="B72" s="163"/>
      <c r="C72" s="162"/>
      <c r="D72" s="162"/>
      <c r="E72" s="162"/>
      <c r="F72" s="162"/>
      <c r="G72" s="162"/>
    </row>
    <row r="73" spans="1:7" ht="15" customHeight="1">
      <c r="A73" s="162" t="s">
        <v>406</v>
      </c>
      <c r="B73" s="163"/>
      <c r="C73" s="162"/>
      <c r="D73" s="162"/>
      <c r="E73" s="162"/>
      <c r="F73" s="162"/>
      <c r="G73" s="162"/>
    </row>
    <row r="74" spans="1:7" ht="15" customHeight="1">
      <c r="A74" s="162" t="s">
        <v>407</v>
      </c>
      <c r="B74" s="163"/>
      <c r="C74" s="162"/>
      <c r="D74" s="162"/>
      <c r="E74" s="162"/>
      <c r="F74" s="162"/>
      <c r="G74" s="162"/>
    </row>
    <row r="75" spans="1:7" ht="15" customHeight="1">
      <c r="A75" s="162" t="s">
        <v>408</v>
      </c>
      <c r="B75" s="163"/>
      <c r="C75" s="162"/>
      <c r="D75" s="162"/>
      <c r="E75" s="162"/>
      <c r="F75" s="162"/>
      <c r="G75" s="162"/>
    </row>
    <row r="76" spans="1:7" ht="15" customHeight="1">
      <c r="A76" s="162" t="s">
        <v>409</v>
      </c>
      <c r="B76" s="163"/>
      <c r="C76" s="162"/>
      <c r="D76" s="162"/>
      <c r="E76" s="162"/>
      <c r="F76" s="162"/>
      <c r="G76" s="162"/>
    </row>
  </sheetData>
  <mergeCells count="123">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8:AN28"/>
    <mergeCell ref="AM29:AN29"/>
    <mergeCell ref="AM30:AN30"/>
    <mergeCell ref="A31:E31"/>
    <mergeCell ref="AM31:AN32"/>
    <mergeCell ref="A32:E32"/>
    <mergeCell ref="AM22:AN22"/>
    <mergeCell ref="AM23:AN23"/>
    <mergeCell ref="AM24:AN24"/>
    <mergeCell ref="AM25:AN25"/>
    <mergeCell ref="AM26:AN26"/>
    <mergeCell ref="AM27:AN27"/>
    <mergeCell ref="V36:Y36"/>
    <mergeCell ref="Z36:AC36"/>
    <mergeCell ref="A37:C37"/>
    <mergeCell ref="F37:H37"/>
    <mergeCell ref="I37:K37"/>
    <mergeCell ref="L37:N37"/>
    <mergeCell ref="O37:Q37"/>
    <mergeCell ref="R37:U37"/>
    <mergeCell ref="V37:Y38"/>
    <mergeCell ref="Z37:AC38"/>
    <mergeCell ref="A36:C36"/>
    <mergeCell ref="F36:H36"/>
    <mergeCell ref="I36:K36"/>
    <mergeCell ref="L36:N36"/>
    <mergeCell ref="O36:Q36"/>
    <mergeCell ref="R36:U36"/>
    <mergeCell ref="C40:D40"/>
    <mergeCell ref="E40:H40"/>
    <mergeCell ref="I40:N40"/>
    <mergeCell ref="O40:T40"/>
    <mergeCell ref="U40:Z40"/>
    <mergeCell ref="AA40:AF40"/>
    <mergeCell ref="A38:C38"/>
    <mergeCell ref="F38:H38"/>
    <mergeCell ref="I38:K38"/>
    <mergeCell ref="L38:N38"/>
    <mergeCell ref="O38:Q38"/>
    <mergeCell ref="R38:U38"/>
    <mergeCell ref="AG40:AK40"/>
    <mergeCell ref="AL40:AM40"/>
    <mergeCell ref="F41:H41"/>
    <mergeCell ref="I41:K41"/>
    <mergeCell ref="L41:N41"/>
    <mergeCell ref="O41:Q41"/>
    <mergeCell ref="R41:T41"/>
    <mergeCell ref="U41:W41"/>
    <mergeCell ref="X41:Z41"/>
    <mergeCell ref="AA41:AC41"/>
    <mergeCell ref="AD41:AF41"/>
    <mergeCell ref="AG41:AI41"/>
    <mergeCell ref="AJ41:AK41"/>
    <mergeCell ref="AG42:AI42"/>
    <mergeCell ref="AJ42:AK42"/>
    <mergeCell ref="F43:H43"/>
    <mergeCell ref="I43:K43"/>
    <mergeCell ref="L43:N43"/>
    <mergeCell ref="O43:Q43"/>
    <mergeCell ref="R43:T43"/>
    <mergeCell ref="U43:W43"/>
    <mergeCell ref="C56:E56"/>
    <mergeCell ref="F42:H42"/>
    <mergeCell ref="I42:K42"/>
    <mergeCell ref="L42:N42"/>
    <mergeCell ref="O42:Q42"/>
    <mergeCell ref="R42:T42"/>
    <mergeCell ref="U42:W42"/>
    <mergeCell ref="X42:Z42"/>
    <mergeCell ref="AA42:AC42"/>
    <mergeCell ref="AD42:AF42"/>
    <mergeCell ref="C57:E57"/>
    <mergeCell ref="AA44:AF44"/>
    <mergeCell ref="AG44:AK44"/>
    <mergeCell ref="AL44:AM44"/>
    <mergeCell ref="C53:E53"/>
    <mergeCell ref="C54:E54"/>
    <mergeCell ref="C55:E55"/>
    <mergeCell ref="X43:Z43"/>
    <mergeCell ref="AA43:AC43"/>
    <mergeCell ref="AD43:AF43"/>
    <mergeCell ref="AG43:AI43"/>
    <mergeCell ref="AJ43:AK43"/>
    <mergeCell ref="C44:D44"/>
    <mergeCell ref="E44:H44"/>
    <mergeCell ref="I44:N44"/>
    <mergeCell ref="O44:T44"/>
    <mergeCell ref="U44:Z44"/>
  </mergeCells>
  <phoneticPr fontId="4"/>
  <dataValidations count="7">
    <dataValidation allowBlank="1" showInputMessage="1" sqref="B11" xr:uid="{7F4C429C-E0DA-442B-B4DB-580CAAAF299F}"/>
    <dataValidation type="list" allowBlank="1" showInputMessage="1" sqref="B12:B30" xr:uid="{DE1CE882-786D-4C26-88F5-EE6AF4539C84}">
      <formula1>INDIRECT($AK$1)</formula1>
    </dataValidation>
    <dataValidation operator="greaterThanOrEqual" allowBlank="1" showInputMessage="1" showErrorMessage="1" sqref="R37:R38 V37 Z37" xr:uid="{F4FC1B12-073A-46D6-8F6A-4AA2244B88E9}"/>
    <dataValidation type="whole" operator="greaterThanOrEqual" allowBlank="1" showInputMessage="1" showErrorMessage="1" sqref="I37:I38 D37:F38 O37:O38 L37:L38" xr:uid="{79C0394A-1763-4487-8CB3-C0E334BB6E06}">
      <formula1>0</formula1>
    </dataValidation>
    <dataValidation type="list" allowBlank="1" showInputMessage="1" showErrorMessage="1" sqref="C11:C30" xr:uid="{BF113E55-BAF7-4EB8-ADA2-61344EC59059}">
      <formula1>"A,B,C,D"</formula1>
    </dataValidation>
    <dataValidation type="list" allowBlank="1" showInputMessage="1" showErrorMessage="1" sqref="AK3:AN3" xr:uid="{58CC64A0-CCC0-4778-8809-E8E4145F686F}">
      <formula1>"４週,歴月"</formula1>
    </dataValidation>
    <dataValidation type="list" allowBlank="1" showInputMessage="1" showErrorMessage="1" sqref="AK4:AN4" xr:uid="{222AD78B-B157-4FB7-BEDD-C1F0D1DF3F48}">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rowBreaks count="1" manualBreakCount="1">
    <brk id="34" max="39"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M45"/>
  <sheetViews>
    <sheetView zoomScaleNormal="100" workbookViewId="0">
      <selection activeCell="Z10" sqref="Z10"/>
    </sheetView>
  </sheetViews>
  <sheetFormatPr defaultColWidth="9" defaultRowHeight="13.5"/>
  <cols>
    <col min="1" max="1" width="5.25" style="81" customWidth="1"/>
    <col min="2" max="3" width="9" style="81"/>
    <col min="4" max="5" width="8.5" style="81" customWidth="1"/>
    <col min="6" max="6" width="8.375" style="81" customWidth="1"/>
    <col min="7" max="7" width="10.375" style="81" customWidth="1"/>
    <col min="8" max="8" width="15.5" style="81" customWidth="1"/>
    <col min="9" max="9" width="13.375" style="81" customWidth="1"/>
    <col min="10" max="16384" width="9" style="81"/>
  </cols>
  <sheetData>
    <row r="1" spans="1:13" ht="27.75" customHeight="1">
      <c r="A1" s="98" t="s">
        <v>151</v>
      </c>
      <c r="B1"/>
      <c r="C1"/>
      <c r="D1"/>
      <c r="E1"/>
      <c r="F1"/>
      <c r="H1" s="730"/>
      <c r="I1" s="730"/>
      <c r="K1"/>
      <c r="L1"/>
      <c r="M1"/>
    </row>
    <row r="2" spans="1:13" ht="28.5" customHeight="1">
      <c r="A2" s="731" t="s">
        <v>122</v>
      </c>
      <c r="B2" s="731"/>
      <c r="C2" s="731"/>
      <c r="D2" s="731"/>
      <c r="E2" s="731"/>
      <c r="F2" s="731"/>
      <c r="G2" s="731"/>
      <c r="H2" s="731"/>
      <c r="I2" s="731"/>
      <c r="K2"/>
      <c r="L2"/>
      <c r="M2"/>
    </row>
    <row r="3" spans="1:13" ht="20.25" customHeight="1">
      <c r="A3" s="82"/>
      <c r="B3" s="82"/>
      <c r="C3" s="82"/>
      <c r="D3" s="82"/>
      <c r="E3" s="82"/>
      <c r="F3" s="82"/>
      <c r="G3" s="82"/>
      <c r="H3" s="82"/>
      <c r="I3" s="82"/>
      <c r="K3"/>
      <c r="L3"/>
      <c r="M3"/>
    </row>
    <row r="4" spans="1:13" ht="20.25" customHeight="1">
      <c r="A4" s="83" t="s">
        <v>123</v>
      </c>
      <c r="B4" s="82"/>
      <c r="C4" s="82"/>
      <c r="D4" s="82"/>
      <c r="E4" s="82"/>
      <c r="F4" s="82"/>
      <c r="G4" s="82"/>
      <c r="H4" s="82"/>
      <c r="I4" s="82"/>
      <c r="K4"/>
      <c r="L4"/>
      <c r="M4"/>
    </row>
    <row r="5" spans="1:13" ht="21.75" customHeight="1">
      <c r="A5" s="732" t="s">
        <v>124</v>
      </c>
      <c r="B5" s="732"/>
      <c r="C5" s="732" t="s">
        <v>125</v>
      </c>
      <c r="D5" s="732"/>
      <c r="E5" s="732"/>
      <c r="F5" s="732"/>
      <c r="G5" s="732"/>
      <c r="H5" s="733" t="s">
        <v>126</v>
      </c>
      <c r="I5"/>
      <c r="K5"/>
      <c r="L5"/>
      <c r="M5"/>
    </row>
    <row r="6" spans="1:13" ht="21.75" customHeight="1">
      <c r="A6" s="732"/>
      <c r="B6" s="732"/>
      <c r="C6" s="732" t="s">
        <v>127</v>
      </c>
      <c r="D6" s="732"/>
      <c r="E6" s="733" t="s">
        <v>128</v>
      </c>
      <c r="F6" s="733"/>
      <c r="G6" s="733"/>
      <c r="H6" s="733"/>
      <c r="I6"/>
      <c r="K6"/>
      <c r="L6"/>
      <c r="M6"/>
    </row>
    <row r="7" spans="1:13" ht="32.25" customHeight="1">
      <c r="A7" s="734"/>
      <c r="B7" s="734"/>
      <c r="C7" s="734"/>
      <c r="D7" s="734"/>
      <c r="E7" s="734"/>
      <c r="F7" s="734"/>
      <c r="G7" s="734"/>
      <c r="H7" s="84"/>
      <c r="I7"/>
      <c r="K7"/>
      <c r="L7"/>
      <c r="M7"/>
    </row>
    <row r="8" spans="1:13" ht="15" customHeight="1">
      <c r="A8" s="735"/>
      <c r="B8" s="735"/>
      <c r="C8" s="735"/>
      <c r="D8" s="735"/>
      <c r="E8" s="735"/>
      <c r="F8" s="735"/>
      <c r="G8" s="735"/>
      <c r="H8" s="735"/>
      <c r="I8" s="735"/>
      <c r="K8"/>
      <c r="L8"/>
      <c r="M8"/>
    </row>
    <row r="9" spans="1:13" ht="20.25" customHeight="1">
      <c r="A9" s="82"/>
      <c r="B9" s="82"/>
      <c r="C9" s="82"/>
      <c r="D9" s="82"/>
      <c r="E9" s="82"/>
      <c r="F9" s="82"/>
      <c r="G9" s="82"/>
      <c r="H9" s="82"/>
      <c r="I9" s="82"/>
      <c r="K9" s="85"/>
      <c r="L9" s="85"/>
      <c r="M9" s="85"/>
    </row>
    <row r="10" spans="1:13" ht="27.75" customHeight="1">
      <c r="A10" s="86" t="s">
        <v>129</v>
      </c>
      <c r="B10" s="86"/>
      <c r="C10" s="86"/>
      <c r="D10" s="86"/>
      <c r="E10" s="86"/>
      <c r="F10" s="86"/>
      <c r="G10" s="86"/>
      <c r="H10" s="86"/>
      <c r="I10" s="86"/>
      <c r="K10" s="85"/>
      <c r="L10" s="87"/>
      <c r="M10" s="85"/>
    </row>
    <row r="11" spans="1:13" ht="17.25" customHeight="1">
      <c r="A11" s="88"/>
      <c r="B11" s="736" t="s">
        <v>130</v>
      </c>
      <c r="C11" s="736"/>
      <c r="D11" s="736" t="s">
        <v>131</v>
      </c>
      <c r="E11" s="736"/>
      <c r="F11" s="736" t="s">
        <v>132</v>
      </c>
      <c r="G11" s="736"/>
      <c r="H11" s="736"/>
      <c r="I11" s="736"/>
      <c r="K11" s="85"/>
      <c r="L11" s="87"/>
      <c r="M11" s="85"/>
    </row>
    <row r="12" spans="1:13" ht="17.25" customHeight="1">
      <c r="A12" s="89">
        <v>1</v>
      </c>
      <c r="B12" s="737"/>
      <c r="C12" s="737"/>
      <c r="D12" s="738"/>
      <c r="E12" s="738"/>
      <c r="F12" s="737"/>
      <c r="G12" s="737"/>
      <c r="H12" s="737"/>
      <c r="I12" s="737"/>
    </row>
    <row r="13" spans="1:13" ht="17.25" customHeight="1">
      <c r="A13" s="89">
        <v>2</v>
      </c>
      <c r="B13" s="737"/>
      <c r="C13" s="737"/>
      <c r="D13" s="738"/>
      <c r="E13" s="738"/>
      <c r="F13" s="737"/>
      <c r="G13" s="737"/>
      <c r="H13" s="737"/>
      <c r="I13" s="737"/>
    </row>
    <row r="14" spans="1:13" ht="17.25" customHeight="1">
      <c r="A14" s="89">
        <v>3</v>
      </c>
      <c r="B14" s="737"/>
      <c r="C14" s="737"/>
      <c r="D14" s="739"/>
      <c r="E14" s="739"/>
      <c r="F14" s="737"/>
      <c r="G14" s="737"/>
      <c r="H14" s="737"/>
      <c r="I14" s="737"/>
    </row>
    <row r="15" spans="1:13" ht="17.25" customHeight="1">
      <c r="A15" s="90">
        <v>4</v>
      </c>
      <c r="B15" s="728"/>
      <c r="C15" s="728"/>
      <c r="D15" s="729"/>
      <c r="E15" s="729"/>
      <c r="F15" s="728"/>
      <c r="G15" s="728"/>
      <c r="H15" s="728"/>
      <c r="I15" s="728"/>
    </row>
    <row r="16" spans="1:13" ht="17.25" customHeight="1">
      <c r="A16" s="90">
        <v>5</v>
      </c>
      <c r="B16" s="728"/>
      <c r="C16" s="728"/>
      <c r="D16" s="729"/>
      <c r="E16" s="729"/>
      <c r="F16" s="728"/>
      <c r="G16" s="728"/>
      <c r="H16" s="728"/>
      <c r="I16" s="728"/>
    </row>
    <row r="17" spans="1:9" ht="17.25" customHeight="1">
      <c r="A17" s="90">
        <v>6</v>
      </c>
      <c r="B17" s="728"/>
      <c r="C17" s="728"/>
      <c r="D17" s="729"/>
      <c r="E17" s="729"/>
      <c r="F17" s="728"/>
      <c r="G17" s="728"/>
      <c r="H17" s="728"/>
      <c r="I17" s="728"/>
    </row>
    <row r="18" spans="1:9" ht="17.25" customHeight="1">
      <c r="A18" s="90">
        <v>7</v>
      </c>
      <c r="B18" s="741"/>
      <c r="C18" s="741"/>
      <c r="D18" s="741"/>
      <c r="E18" s="741"/>
      <c r="F18" s="728"/>
      <c r="G18" s="728"/>
      <c r="H18" s="728"/>
      <c r="I18" s="728"/>
    </row>
    <row r="19" spans="1:9" ht="17.25" customHeight="1">
      <c r="A19" s="90">
        <v>8</v>
      </c>
      <c r="B19" s="728"/>
      <c r="C19" s="728"/>
      <c r="D19" s="728"/>
      <c r="E19" s="728"/>
      <c r="F19" s="728"/>
      <c r="G19" s="728"/>
      <c r="H19" s="728"/>
      <c r="I19" s="728"/>
    </row>
    <row r="20" spans="1:9" ht="17.25" customHeight="1">
      <c r="A20" s="90">
        <v>9</v>
      </c>
      <c r="B20" s="728"/>
      <c r="C20" s="728"/>
      <c r="D20" s="728"/>
      <c r="E20" s="728"/>
      <c r="F20" s="728"/>
      <c r="G20" s="728"/>
      <c r="H20" s="728"/>
      <c r="I20" s="728"/>
    </row>
    <row r="21" spans="1:9" ht="17.25" customHeight="1">
      <c r="A21" s="90">
        <v>10</v>
      </c>
      <c r="B21" s="728"/>
      <c r="C21" s="728"/>
      <c r="D21" s="728"/>
      <c r="E21" s="728"/>
      <c r="F21" s="728"/>
      <c r="G21" s="728"/>
      <c r="H21" s="728"/>
      <c r="I21" s="728"/>
    </row>
    <row r="22" spans="1:9" ht="17.25" customHeight="1">
      <c r="A22" s="90">
        <v>11</v>
      </c>
      <c r="B22" s="728"/>
      <c r="C22" s="728"/>
      <c r="D22" s="729"/>
      <c r="E22" s="729"/>
      <c r="F22" s="728"/>
      <c r="G22" s="728"/>
      <c r="H22" s="728"/>
      <c r="I22" s="728"/>
    </row>
    <row r="23" spans="1:9" ht="17.25" customHeight="1">
      <c r="A23" s="90">
        <v>12</v>
      </c>
      <c r="B23" s="728"/>
      <c r="C23" s="728"/>
      <c r="D23" s="740"/>
      <c r="E23" s="740"/>
      <c r="F23" s="728"/>
      <c r="G23" s="728"/>
      <c r="H23" s="728"/>
      <c r="I23" s="728"/>
    </row>
    <row r="24" spans="1:9" ht="17.25" customHeight="1">
      <c r="A24" s="90">
        <v>13</v>
      </c>
      <c r="B24" s="728"/>
      <c r="C24" s="728"/>
      <c r="D24" s="729"/>
      <c r="E24" s="729"/>
      <c r="F24" s="728"/>
      <c r="G24" s="728"/>
      <c r="H24" s="728"/>
      <c r="I24" s="728"/>
    </row>
    <row r="25" spans="1:9" ht="17.25" customHeight="1">
      <c r="A25" s="90">
        <v>14</v>
      </c>
      <c r="B25" s="728"/>
      <c r="C25" s="728"/>
      <c r="D25" s="740"/>
      <c r="E25" s="740"/>
      <c r="F25" s="728"/>
      <c r="G25" s="728"/>
      <c r="H25" s="728"/>
      <c r="I25" s="728"/>
    </row>
    <row r="26" spans="1:9" ht="17.25" customHeight="1">
      <c r="A26" s="90">
        <v>15</v>
      </c>
      <c r="B26" s="728"/>
      <c r="C26" s="728"/>
      <c r="D26" s="729"/>
      <c r="E26" s="729"/>
      <c r="F26" s="728"/>
      <c r="G26" s="728"/>
      <c r="H26" s="728"/>
      <c r="I26" s="728"/>
    </row>
    <row r="27" spans="1:9" ht="17.25" customHeight="1">
      <c r="A27" s="90">
        <v>16</v>
      </c>
      <c r="B27" s="728"/>
      <c r="C27" s="728"/>
      <c r="D27" s="729"/>
      <c r="E27" s="729"/>
      <c r="F27" s="728"/>
      <c r="G27" s="728"/>
      <c r="H27" s="728"/>
      <c r="I27" s="728"/>
    </row>
    <row r="28" spans="1:9" ht="17.25" customHeight="1">
      <c r="A28" s="90">
        <v>17</v>
      </c>
      <c r="B28" s="728"/>
      <c r="C28" s="728"/>
      <c r="D28" s="728"/>
      <c r="E28" s="728"/>
      <c r="F28" s="728"/>
      <c r="G28" s="728"/>
      <c r="H28" s="728"/>
      <c r="I28" s="728"/>
    </row>
    <row r="29" spans="1:9" ht="17.25" customHeight="1">
      <c r="A29" s="90">
        <v>18</v>
      </c>
      <c r="B29" s="728"/>
      <c r="C29" s="728"/>
      <c r="D29" s="728"/>
      <c r="E29" s="728"/>
      <c r="F29" s="728"/>
      <c r="G29" s="728"/>
      <c r="H29" s="728"/>
      <c r="I29" s="728"/>
    </row>
    <row r="30" spans="1:9" ht="17.25" customHeight="1">
      <c r="A30" s="90">
        <v>19</v>
      </c>
      <c r="B30" s="728"/>
      <c r="C30" s="728"/>
      <c r="D30" s="728"/>
      <c r="E30" s="728"/>
      <c r="F30" s="728"/>
      <c r="G30" s="728"/>
      <c r="H30" s="728"/>
      <c r="I30" s="728"/>
    </row>
    <row r="31" spans="1:9" ht="17.25" customHeight="1">
      <c r="A31" s="90">
        <v>20</v>
      </c>
      <c r="B31" s="728"/>
      <c r="C31" s="728"/>
      <c r="D31" s="728"/>
      <c r="E31" s="728"/>
      <c r="F31" s="728"/>
      <c r="G31" s="728"/>
      <c r="H31" s="728"/>
      <c r="I31" s="728"/>
    </row>
    <row r="32" spans="1:9" ht="17.25" customHeight="1">
      <c r="A32" s="90">
        <v>21</v>
      </c>
      <c r="B32" s="728"/>
      <c r="C32" s="728"/>
      <c r="D32" s="729"/>
      <c r="E32" s="729"/>
      <c r="F32" s="728"/>
      <c r="G32" s="728"/>
      <c r="H32" s="728"/>
      <c r="I32" s="728"/>
    </row>
    <row r="33" spans="1:9" ht="17.25" customHeight="1">
      <c r="A33" s="90">
        <v>22</v>
      </c>
      <c r="B33" s="728"/>
      <c r="C33" s="728"/>
      <c r="D33" s="729"/>
      <c r="E33" s="729"/>
      <c r="F33" s="728"/>
      <c r="G33" s="728"/>
      <c r="H33" s="728"/>
      <c r="I33" s="728"/>
    </row>
    <row r="34" spans="1:9" ht="17.25" customHeight="1">
      <c r="A34" s="90">
        <v>23</v>
      </c>
      <c r="B34" s="728"/>
      <c r="C34" s="728"/>
      <c r="D34" s="729"/>
      <c r="E34" s="729"/>
      <c r="F34" s="728"/>
      <c r="G34" s="728"/>
      <c r="H34" s="728"/>
      <c r="I34" s="728"/>
    </row>
    <row r="35" spans="1:9" ht="17.25" customHeight="1">
      <c r="A35" s="90">
        <v>24</v>
      </c>
      <c r="B35" s="728"/>
      <c r="C35" s="728"/>
      <c r="D35" s="729"/>
      <c r="E35" s="729"/>
      <c r="F35" s="728"/>
      <c r="G35" s="728"/>
      <c r="H35" s="728"/>
      <c r="I35" s="728"/>
    </row>
    <row r="36" spans="1:9" ht="17.25" customHeight="1">
      <c r="A36" s="90">
        <v>25</v>
      </c>
      <c r="B36" s="728"/>
      <c r="C36" s="728"/>
      <c r="D36" s="729"/>
      <c r="E36" s="729"/>
      <c r="F36" s="728"/>
      <c r="G36" s="728"/>
      <c r="H36" s="728"/>
      <c r="I36" s="728"/>
    </row>
    <row r="37" spans="1:9" ht="17.25" customHeight="1">
      <c r="A37" s="90">
        <v>26</v>
      </c>
      <c r="B37" s="728"/>
      <c r="C37" s="728"/>
      <c r="D37" s="728"/>
      <c r="E37" s="728"/>
      <c r="F37" s="728"/>
      <c r="G37" s="728"/>
      <c r="H37" s="728"/>
      <c r="I37" s="728"/>
    </row>
    <row r="38" spans="1:9" ht="17.25" customHeight="1">
      <c r="A38" s="90">
        <v>27</v>
      </c>
      <c r="B38" s="728"/>
      <c r="C38" s="728"/>
      <c r="D38" s="728"/>
      <c r="E38" s="728"/>
      <c r="F38" s="728"/>
      <c r="G38" s="728"/>
      <c r="H38" s="728"/>
      <c r="I38" s="728"/>
    </row>
    <row r="39" spans="1:9" ht="17.25" customHeight="1">
      <c r="A39" s="90">
        <v>28</v>
      </c>
      <c r="B39" s="728"/>
      <c r="C39" s="728"/>
      <c r="D39" s="728"/>
      <c r="E39" s="728"/>
      <c r="F39" s="728"/>
      <c r="G39" s="728"/>
      <c r="H39" s="728"/>
      <c r="I39" s="728"/>
    </row>
    <row r="40" spans="1:9" ht="17.25" customHeight="1">
      <c r="A40" s="90">
        <v>29</v>
      </c>
      <c r="B40" s="728"/>
      <c r="C40" s="728"/>
      <c r="D40" s="728"/>
      <c r="E40" s="728"/>
      <c r="F40" s="728"/>
      <c r="G40" s="728"/>
      <c r="H40" s="728"/>
      <c r="I40" s="728"/>
    </row>
    <row r="41" spans="1:9" ht="17.25" customHeight="1">
      <c r="A41" s="90">
        <v>30</v>
      </c>
      <c r="B41" s="728"/>
      <c r="C41" s="728"/>
      <c r="D41" s="728"/>
      <c r="E41" s="728"/>
      <c r="F41" s="728"/>
      <c r="G41" s="728"/>
      <c r="H41" s="728"/>
      <c r="I41" s="728"/>
    </row>
    <row r="42" spans="1:9" ht="27" customHeight="1">
      <c r="A42" s="742" t="s">
        <v>133</v>
      </c>
      <c r="B42" s="742"/>
      <c r="C42" s="742"/>
      <c r="D42" s="742"/>
      <c r="E42" s="742"/>
      <c r="F42" s="742"/>
      <c r="G42" s="742"/>
      <c r="H42" s="742"/>
      <c r="I42" s="742"/>
    </row>
    <row r="43" spans="1:9" ht="15" customHeight="1">
      <c r="A43" s="743" t="s">
        <v>134</v>
      </c>
      <c r="B43" s="743"/>
      <c r="C43" s="743"/>
      <c r="D43" s="743"/>
      <c r="E43" s="743"/>
      <c r="F43" s="743"/>
      <c r="G43" s="743"/>
      <c r="H43" s="743"/>
      <c r="I43" s="743"/>
    </row>
    <row r="44" spans="1:9" ht="27" customHeight="1">
      <c r="A44" s="744" t="s">
        <v>135</v>
      </c>
      <c r="B44" s="744"/>
      <c r="C44" s="744"/>
      <c r="D44" s="744"/>
      <c r="E44" s="744"/>
      <c r="F44" s="744"/>
      <c r="G44" s="744"/>
      <c r="H44" s="744"/>
      <c r="I44" s="744"/>
    </row>
    <row r="45" spans="1:9" ht="16.5" customHeight="1">
      <c r="A45" s="743" t="s">
        <v>136</v>
      </c>
      <c r="B45" s="743"/>
      <c r="C45" s="743"/>
      <c r="D45" s="743"/>
      <c r="E45" s="743"/>
      <c r="F45" s="743"/>
      <c r="G45" s="743"/>
      <c r="H45" s="743"/>
      <c r="I45" s="743"/>
    </row>
  </sheetData>
  <sheetProtection selectLockedCells="1" selectUnlockedCells="1"/>
  <mergeCells count="108">
    <mergeCell ref="D38:E38"/>
    <mergeCell ref="F38:I38"/>
    <mergeCell ref="A42:I42"/>
    <mergeCell ref="A43:I43"/>
    <mergeCell ref="A44:I44"/>
    <mergeCell ref="A45:I45"/>
    <mergeCell ref="B40:C40"/>
    <mergeCell ref="D40:E40"/>
    <mergeCell ref="F40:I40"/>
    <mergeCell ref="B41:C41"/>
    <mergeCell ref="D41:E41"/>
    <mergeCell ref="F41:I41"/>
    <mergeCell ref="D30:E30"/>
    <mergeCell ref="F30:I30"/>
    <mergeCell ref="B39:C39"/>
    <mergeCell ref="D39:E39"/>
    <mergeCell ref="F39:I39"/>
    <mergeCell ref="B32:C32"/>
    <mergeCell ref="D32:E32"/>
    <mergeCell ref="F32:I32"/>
    <mergeCell ref="B33:C33"/>
    <mergeCell ref="D33:E33"/>
    <mergeCell ref="F33:I33"/>
    <mergeCell ref="B34:C34"/>
    <mergeCell ref="D34:E34"/>
    <mergeCell ref="F34:I34"/>
    <mergeCell ref="B35:C35"/>
    <mergeCell ref="D35:E35"/>
    <mergeCell ref="F35:I35"/>
    <mergeCell ref="B36:C36"/>
    <mergeCell ref="D36:E36"/>
    <mergeCell ref="F36:I36"/>
    <mergeCell ref="B37:C37"/>
    <mergeCell ref="D37:E37"/>
    <mergeCell ref="F37:I37"/>
    <mergeCell ref="B38:C38"/>
    <mergeCell ref="D22:E22"/>
    <mergeCell ref="F22:I22"/>
    <mergeCell ref="B31:C31"/>
    <mergeCell ref="D31:E31"/>
    <mergeCell ref="F31:I31"/>
    <mergeCell ref="B24:C24"/>
    <mergeCell ref="D24:E24"/>
    <mergeCell ref="F24:I24"/>
    <mergeCell ref="B25:C25"/>
    <mergeCell ref="D25:E25"/>
    <mergeCell ref="F25:I25"/>
    <mergeCell ref="B26:C26"/>
    <mergeCell ref="D26:E26"/>
    <mergeCell ref="F26:I26"/>
    <mergeCell ref="B27:C27"/>
    <mergeCell ref="D27:E27"/>
    <mergeCell ref="F27:I27"/>
    <mergeCell ref="B28:C28"/>
    <mergeCell ref="D28:E28"/>
    <mergeCell ref="F28:I28"/>
    <mergeCell ref="B29:C29"/>
    <mergeCell ref="D29:E29"/>
    <mergeCell ref="F29:I29"/>
    <mergeCell ref="B30:C30"/>
    <mergeCell ref="D14:E14"/>
    <mergeCell ref="F14:I14"/>
    <mergeCell ref="B23:C23"/>
    <mergeCell ref="D23:E23"/>
    <mergeCell ref="F23:I23"/>
    <mergeCell ref="B16:C16"/>
    <mergeCell ref="D16:E16"/>
    <mergeCell ref="F16:I16"/>
    <mergeCell ref="B17:C17"/>
    <mergeCell ref="D17:E17"/>
    <mergeCell ref="F17:I17"/>
    <mergeCell ref="B18:C18"/>
    <mergeCell ref="D18:E18"/>
    <mergeCell ref="F18:I18"/>
    <mergeCell ref="B19:C19"/>
    <mergeCell ref="D19:E19"/>
    <mergeCell ref="F19:I19"/>
    <mergeCell ref="B20:C20"/>
    <mergeCell ref="D20:E20"/>
    <mergeCell ref="F20:I20"/>
    <mergeCell ref="B21:C21"/>
    <mergeCell ref="D21:E21"/>
    <mergeCell ref="F21:I21"/>
    <mergeCell ref="B22:C22"/>
    <mergeCell ref="B15:C15"/>
    <mergeCell ref="D15:E15"/>
    <mergeCell ref="F15:I15"/>
    <mergeCell ref="H1:I1"/>
    <mergeCell ref="A2:I2"/>
    <mergeCell ref="A5:B6"/>
    <mergeCell ref="C5:G5"/>
    <mergeCell ref="H5:H6"/>
    <mergeCell ref="C6:D6"/>
    <mergeCell ref="E6:G6"/>
    <mergeCell ref="A7:B7"/>
    <mergeCell ref="C7:D7"/>
    <mergeCell ref="E7:G7"/>
    <mergeCell ref="A8:I8"/>
    <mergeCell ref="B11:C11"/>
    <mergeCell ref="D11:E11"/>
    <mergeCell ref="F11:I11"/>
    <mergeCell ref="B12:C12"/>
    <mergeCell ref="D12:E12"/>
    <mergeCell ref="F12:I12"/>
    <mergeCell ref="B13:C13"/>
    <mergeCell ref="D13:E13"/>
    <mergeCell ref="F13:I13"/>
    <mergeCell ref="B14:C14"/>
  </mergeCells>
  <phoneticPr fontId="4"/>
  <printOptions horizontalCentered="1"/>
  <pageMargins left="0.70833333333333337" right="0.37013888888888891" top="0.64027777777777772" bottom="0.52013888888888893" header="0.51180555555555551" footer="0.51180555555555551"/>
  <pageSetup paperSize="9" scale="95" firstPageNumber="0"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I17"/>
  <sheetViews>
    <sheetView zoomScaleNormal="100" workbookViewId="0">
      <selection activeCell="Z10" sqref="Z10"/>
    </sheetView>
  </sheetViews>
  <sheetFormatPr defaultColWidth="9" defaultRowHeight="13.5"/>
  <cols>
    <col min="1" max="1" width="10.25" style="81" customWidth="1"/>
    <col min="2" max="3" width="9" style="81"/>
    <col min="4" max="5" width="8.5" style="81" customWidth="1"/>
    <col min="6" max="6" width="8.375" style="81" customWidth="1"/>
    <col min="7" max="7" width="10.375" style="81" customWidth="1"/>
    <col min="8" max="8" width="18.375" style="81" customWidth="1"/>
    <col min="9" max="9" width="10" style="81" customWidth="1"/>
    <col min="10" max="16384" width="9" style="81"/>
  </cols>
  <sheetData>
    <row r="1" spans="1:9" ht="27.75" customHeight="1">
      <c r="A1" s="98" t="s">
        <v>152</v>
      </c>
      <c r="B1"/>
      <c r="C1"/>
      <c r="D1"/>
      <c r="E1"/>
      <c r="F1"/>
      <c r="H1" s="730"/>
      <c r="I1" s="730"/>
    </row>
    <row r="2" spans="1:9" ht="28.5" customHeight="1">
      <c r="A2" s="731" t="s">
        <v>137</v>
      </c>
      <c r="B2" s="731"/>
      <c r="C2" s="731"/>
      <c r="D2" s="731"/>
      <c r="E2" s="731"/>
      <c r="F2" s="731"/>
      <c r="G2" s="731"/>
      <c r="H2" s="731"/>
      <c r="I2" s="731"/>
    </row>
    <row r="3" spans="1:9" ht="20.25" customHeight="1">
      <c r="A3" s="82"/>
      <c r="B3" s="82"/>
      <c r="C3" s="82"/>
      <c r="D3" s="82"/>
      <c r="E3" s="82"/>
      <c r="F3" s="82"/>
      <c r="G3" s="82"/>
      <c r="H3" s="82"/>
      <c r="I3" s="82"/>
    </row>
    <row r="4" spans="1:9" ht="20.25" customHeight="1">
      <c r="A4" s="745" t="s">
        <v>138</v>
      </c>
      <c r="B4" s="745"/>
      <c r="C4" s="745"/>
      <c r="D4" s="745"/>
      <c r="E4" s="745"/>
      <c r="F4" s="745"/>
      <c r="G4" s="745"/>
      <c r="H4" s="745"/>
      <c r="I4" s="745"/>
    </row>
    <row r="5" spans="1:9" ht="21.75" customHeight="1">
      <c r="A5" s="732" t="s">
        <v>124</v>
      </c>
      <c r="B5" s="732"/>
      <c r="C5" s="732" t="s">
        <v>139</v>
      </c>
      <c r="D5" s="732"/>
      <c r="E5" s="732"/>
      <c r="F5" s="732"/>
      <c r="G5" s="732"/>
      <c r="H5" s="733" t="s">
        <v>126</v>
      </c>
      <c r="I5"/>
    </row>
    <row r="6" spans="1:9" ht="21.75" customHeight="1">
      <c r="A6" s="732"/>
      <c r="B6" s="732"/>
      <c r="C6" s="732" t="s">
        <v>127</v>
      </c>
      <c r="D6" s="732"/>
      <c r="E6" s="733" t="s">
        <v>128</v>
      </c>
      <c r="F6" s="733"/>
      <c r="G6" s="733"/>
      <c r="H6" s="733"/>
      <c r="I6"/>
    </row>
    <row r="7" spans="1:9" ht="32.25" customHeight="1">
      <c r="A7" s="734"/>
      <c r="B7" s="734"/>
      <c r="C7" s="734"/>
      <c r="D7" s="734"/>
      <c r="E7" s="734"/>
      <c r="F7" s="734"/>
      <c r="G7" s="734"/>
      <c r="H7" s="84"/>
      <c r="I7"/>
    </row>
    <row r="8" spans="1:9" ht="32.25" customHeight="1">
      <c r="A8" s="734"/>
      <c r="B8" s="734"/>
      <c r="C8" s="734"/>
      <c r="D8" s="734"/>
      <c r="E8" s="734"/>
      <c r="F8" s="734"/>
      <c r="G8" s="734"/>
      <c r="H8" s="84"/>
      <c r="I8"/>
    </row>
    <row r="9" spans="1:9" ht="32.25" customHeight="1">
      <c r="A9" s="734"/>
      <c r="B9" s="734"/>
      <c r="C9" s="734"/>
      <c r="D9" s="734"/>
      <c r="E9" s="734"/>
      <c r="F9" s="734"/>
      <c r="G9" s="734"/>
      <c r="H9" s="84"/>
      <c r="I9"/>
    </row>
    <row r="10" spans="1:9" ht="32.25" customHeight="1">
      <c r="A10" s="734"/>
      <c r="B10" s="734"/>
      <c r="C10" s="734"/>
      <c r="D10" s="734"/>
      <c r="E10" s="734"/>
      <c r="F10" s="734"/>
      <c r="G10" s="734"/>
      <c r="H10" s="84"/>
      <c r="I10"/>
    </row>
    <row r="11" spans="1:9" ht="32.25" customHeight="1">
      <c r="A11" s="734"/>
      <c r="B11" s="734"/>
      <c r="C11" s="734"/>
      <c r="D11" s="734"/>
      <c r="E11" s="734"/>
      <c r="F11" s="734"/>
      <c r="G11" s="734"/>
      <c r="H11" s="84"/>
      <c r="I11"/>
    </row>
    <row r="12" spans="1:9" ht="32.25" customHeight="1">
      <c r="A12" s="734"/>
      <c r="B12" s="734"/>
      <c r="C12" s="734"/>
      <c r="D12" s="734"/>
      <c r="E12" s="734"/>
      <c r="F12" s="734"/>
      <c r="G12" s="734"/>
      <c r="H12" s="84"/>
      <c r="I12"/>
    </row>
    <row r="13" spans="1:9" ht="32.25" customHeight="1">
      <c r="A13" s="734"/>
      <c r="B13" s="734"/>
      <c r="C13" s="734"/>
      <c r="D13" s="734"/>
      <c r="E13" s="734"/>
      <c r="F13" s="734"/>
      <c r="G13" s="734"/>
      <c r="H13" s="84"/>
      <c r="I13"/>
    </row>
    <row r="14" spans="1:9" ht="32.25" customHeight="1">
      <c r="A14" s="734"/>
      <c r="B14" s="734"/>
      <c r="C14" s="734"/>
      <c r="D14" s="734"/>
      <c r="E14" s="734"/>
      <c r="F14" s="734"/>
      <c r="G14" s="734"/>
      <c r="H14" s="84"/>
      <c r="I14"/>
    </row>
    <row r="15" spans="1:9" ht="32.25" customHeight="1">
      <c r="A15" s="734"/>
      <c r="B15" s="734"/>
      <c r="C15" s="734"/>
      <c r="D15" s="734"/>
      <c r="E15" s="734"/>
      <c r="F15" s="734"/>
      <c r="G15" s="734"/>
      <c r="H15" s="84"/>
      <c r="I15"/>
    </row>
    <row r="16" spans="1:9" ht="44.25" customHeight="1">
      <c r="A16" s="746" t="s">
        <v>140</v>
      </c>
      <c r="B16" s="746"/>
      <c r="C16" s="746"/>
      <c r="D16" s="746"/>
      <c r="E16" s="746"/>
      <c r="F16" s="746"/>
      <c r="G16" s="746"/>
      <c r="H16" s="746"/>
      <c r="I16" s="746"/>
    </row>
    <row r="17" ht="20.25" customHeight="1"/>
  </sheetData>
  <sheetProtection selectLockedCells="1" selectUnlockedCells="1"/>
  <mergeCells count="36">
    <mergeCell ref="A15:B15"/>
    <mergeCell ref="C15:D15"/>
    <mergeCell ref="E15:G15"/>
    <mergeCell ref="A16:I16"/>
    <mergeCell ref="A13:B13"/>
    <mergeCell ref="C13:D13"/>
    <mergeCell ref="E13:G13"/>
    <mergeCell ref="A14:B14"/>
    <mergeCell ref="C14:D14"/>
    <mergeCell ref="E14:G14"/>
    <mergeCell ref="A11:B11"/>
    <mergeCell ref="C11:D11"/>
    <mergeCell ref="E11:G11"/>
    <mergeCell ref="A12:B12"/>
    <mergeCell ref="C12:D12"/>
    <mergeCell ref="E12:G12"/>
    <mergeCell ref="A9:B9"/>
    <mergeCell ref="C9:D9"/>
    <mergeCell ref="E9:G9"/>
    <mergeCell ref="A10:B10"/>
    <mergeCell ref="C10:D10"/>
    <mergeCell ref="E10:G10"/>
    <mergeCell ref="A7:B7"/>
    <mergeCell ref="C7:D7"/>
    <mergeCell ref="E7:G7"/>
    <mergeCell ref="A8:B8"/>
    <mergeCell ref="C8:D8"/>
    <mergeCell ref="E8:G8"/>
    <mergeCell ref="H1:I1"/>
    <mergeCell ref="A2:I2"/>
    <mergeCell ref="A4:I4"/>
    <mergeCell ref="A5:B6"/>
    <mergeCell ref="C5:G5"/>
    <mergeCell ref="H5:H6"/>
    <mergeCell ref="C6:D6"/>
    <mergeCell ref="E6:G6"/>
  </mergeCells>
  <phoneticPr fontId="4"/>
  <printOptions horizontalCentered="1"/>
  <pageMargins left="0.57986111111111116" right="0.25972222222222224" top="0.64027777777777772" bottom="0.52013888888888893" header="0.51180555555555551" footer="0.51180555555555551"/>
  <pageSetup paperSize="9" firstPageNumber="0" orientation="portrait"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J20"/>
  <sheetViews>
    <sheetView zoomScaleNormal="100" workbookViewId="0">
      <selection activeCell="Z10" sqref="Z10"/>
    </sheetView>
  </sheetViews>
  <sheetFormatPr defaultColWidth="9" defaultRowHeight="13.5"/>
  <cols>
    <col min="1" max="1" width="4.875" style="52" customWidth="1"/>
    <col min="2" max="2" width="6.25" style="52" customWidth="1"/>
    <col min="3" max="3" width="10.375" style="52" customWidth="1"/>
    <col min="4" max="9" width="9" style="52"/>
    <col min="10" max="10" width="6.25" style="52" customWidth="1"/>
    <col min="11" max="11" width="3.375" style="52" customWidth="1"/>
    <col min="12" max="16384" width="9" style="52"/>
  </cols>
  <sheetData>
    <row r="1" spans="1:10" ht="19.5" customHeight="1">
      <c r="A1" s="52" t="s">
        <v>153</v>
      </c>
      <c r="B1"/>
      <c r="C1"/>
      <c r="D1"/>
      <c r="E1"/>
      <c r="F1"/>
      <c r="G1"/>
      <c r="H1"/>
      <c r="I1"/>
      <c r="J1"/>
    </row>
    <row r="2" spans="1:10" ht="32.25" customHeight="1">
      <c r="A2"/>
      <c r="B2" s="751" t="s">
        <v>141</v>
      </c>
      <c r="C2" s="751"/>
      <c r="D2" s="751"/>
      <c r="E2" s="751"/>
      <c r="F2" s="751"/>
      <c r="G2" s="751"/>
      <c r="H2" s="751"/>
      <c r="I2" s="751"/>
      <c r="J2" s="751"/>
    </row>
    <row r="3" spans="1:10" ht="32.25" customHeight="1">
      <c r="A3" s="91"/>
      <c r="B3" s="91"/>
      <c r="C3" s="91"/>
      <c r="D3" s="91"/>
      <c r="E3" s="91"/>
      <c r="F3" s="91"/>
      <c r="G3" s="91"/>
      <c r="H3" s="91"/>
      <c r="I3" s="91"/>
      <c r="J3" s="91"/>
    </row>
    <row r="4" spans="1:10" ht="33" customHeight="1">
      <c r="B4"/>
      <c r="C4" s="92" t="s">
        <v>142</v>
      </c>
      <c r="D4" s="752"/>
      <c r="E4" s="752"/>
      <c r="F4" s="752"/>
      <c r="G4" s="752"/>
      <c r="H4" s="752"/>
      <c r="I4" s="752"/>
      <c r="J4"/>
    </row>
    <row r="5" spans="1:10" ht="33" customHeight="1">
      <c r="B5"/>
      <c r="C5" s="92" t="s">
        <v>143</v>
      </c>
      <c r="D5" s="752"/>
      <c r="E5" s="752"/>
      <c r="F5" s="752"/>
      <c r="G5" s="752"/>
      <c r="H5" s="752"/>
      <c r="I5" s="752"/>
      <c r="J5"/>
    </row>
    <row r="6" spans="1:10" ht="33" customHeight="1">
      <c r="B6"/>
      <c r="C6" s="93"/>
      <c r="D6" s="93"/>
      <c r="E6" s="93"/>
      <c r="F6" s="93"/>
      <c r="G6" s="93"/>
      <c r="H6" s="93"/>
      <c r="I6" s="93"/>
      <c r="J6"/>
    </row>
    <row r="7" spans="1:10" ht="26.25" customHeight="1">
      <c r="B7" s="753" t="s">
        <v>144</v>
      </c>
      <c r="C7" s="753"/>
      <c r="D7" s="753"/>
      <c r="E7" s="753"/>
      <c r="F7" s="753"/>
      <c r="G7" s="753"/>
      <c r="H7" s="753"/>
      <c r="I7" s="753"/>
      <c r="J7" s="753"/>
    </row>
    <row r="8" spans="1:10" ht="16.5" customHeight="1">
      <c r="B8" s="94" t="s">
        <v>145</v>
      </c>
      <c r="J8" s="95"/>
    </row>
    <row r="9" spans="1:10" ht="66" customHeight="1">
      <c r="B9" s="94"/>
      <c r="C9" s="747"/>
      <c r="D9" s="747"/>
      <c r="E9" s="747"/>
      <c r="F9" s="747"/>
      <c r="G9" s="747"/>
      <c r="H9" s="747"/>
      <c r="I9" s="747"/>
      <c r="J9" s="95"/>
    </row>
    <row r="10" spans="1:10" ht="16.5" customHeight="1">
      <c r="B10" s="94" t="s">
        <v>146</v>
      </c>
      <c r="J10" s="95"/>
    </row>
    <row r="11" spans="1:10" ht="66" customHeight="1">
      <c r="B11" s="94"/>
      <c r="C11" s="747"/>
      <c r="D11" s="747"/>
      <c r="E11" s="747"/>
      <c r="F11" s="747"/>
      <c r="G11" s="747"/>
      <c r="H11" s="747"/>
      <c r="I11" s="747"/>
      <c r="J11" s="95"/>
    </row>
    <row r="12" spans="1:10" ht="16.5" customHeight="1">
      <c r="B12" s="94" t="s">
        <v>147</v>
      </c>
      <c r="J12" s="95"/>
    </row>
    <row r="13" spans="1:10" ht="66" customHeight="1">
      <c r="B13" s="94"/>
      <c r="C13" s="747"/>
      <c r="D13" s="747"/>
      <c r="E13" s="747"/>
      <c r="F13" s="747"/>
      <c r="G13" s="747"/>
      <c r="H13" s="747"/>
      <c r="I13" s="747"/>
      <c r="J13" s="95"/>
    </row>
    <row r="14" spans="1:10" ht="16.5" customHeight="1">
      <c r="B14" s="94" t="s">
        <v>148</v>
      </c>
      <c r="J14" s="95"/>
    </row>
    <row r="15" spans="1:10" ht="66" customHeight="1">
      <c r="B15" s="94"/>
      <c r="C15" s="747"/>
      <c r="D15" s="747"/>
      <c r="E15" s="747"/>
      <c r="F15" s="747"/>
      <c r="G15" s="747"/>
      <c r="H15" s="747"/>
      <c r="I15" s="747"/>
      <c r="J15" s="95"/>
    </row>
    <row r="16" spans="1:10" ht="16.5" customHeight="1">
      <c r="B16" s="94" t="s">
        <v>149</v>
      </c>
      <c r="J16" s="95"/>
    </row>
    <row r="17" spans="2:10" ht="66" customHeight="1">
      <c r="B17" s="96"/>
      <c r="C17" s="748"/>
      <c r="D17" s="748"/>
      <c r="E17" s="748"/>
      <c r="F17" s="748"/>
      <c r="G17" s="748"/>
      <c r="H17" s="748"/>
      <c r="I17" s="748"/>
      <c r="J17" s="97"/>
    </row>
    <row r="18" spans="2:10">
      <c r="B18"/>
      <c r="C18"/>
      <c r="D18"/>
      <c r="E18"/>
      <c r="F18"/>
      <c r="G18"/>
      <c r="H18"/>
      <c r="I18"/>
      <c r="J18"/>
    </row>
    <row r="19" spans="2:10">
      <c r="B19"/>
      <c r="C19"/>
      <c r="D19"/>
      <c r="E19"/>
      <c r="F19"/>
      <c r="G19"/>
      <c r="H19"/>
      <c r="I19"/>
      <c r="J19"/>
    </row>
    <row r="20" spans="2:10" ht="149.25" customHeight="1">
      <c r="B20" s="749" t="s">
        <v>150</v>
      </c>
      <c r="C20" s="750"/>
      <c r="D20" s="750"/>
      <c r="E20" s="750"/>
      <c r="F20" s="750"/>
      <c r="G20" s="750"/>
      <c r="H20" s="750"/>
      <c r="I20" s="750"/>
      <c r="J20" s="750"/>
    </row>
  </sheetData>
  <sheetProtection selectLockedCells="1" selectUnlockedCells="1"/>
  <mergeCells count="10">
    <mergeCell ref="C13:I13"/>
    <mergeCell ref="C15:I15"/>
    <mergeCell ref="C17:I17"/>
    <mergeCell ref="B20:J20"/>
    <mergeCell ref="B2:J2"/>
    <mergeCell ref="D4:I4"/>
    <mergeCell ref="D5:I5"/>
    <mergeCell ref="B7:J7"/>
    <mergeCell ref="C9:I9"/>
    <mergeCell ref="C11:I11"/>
  </mergeCells>
  <phoneticPr fontId="4"/>
  <pageMargins left="0.7" right="0.7" top="0.75" bottom="0.75" header="0.51180555555555551" footer="0.51180555555555551"/>
  <pageSetup paperSize="9" firstPageNumber="0"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I48"/>
  <sheetViews>
    <sheetView workbookViewId="0">
      <selection activeCell="Z10" sqref="Z10"/>
    </sheetView>
  </sheetViews>
  <sheetFormatPr defaultRowHeight="13.5"/>
  <cols>
    <col min="1" max="9" width="9.375" customWidth="1"/>
  </cols>
  <sheetData>
    <row r="1" spans="1:9" ht="20.25" customHeight="1">
      <c r="I1" s="78" t="s">
        <v>116</v>
      </c>
    </row>
    <row r="2" spans="1:9" ht="15.75">
      <c r="A2" s="68"/>
    </row>
    <row r="3" spans="1:9" ht="15.75">
      <c r="A3" s="68"/>
    </row>
    <row r="5" spans="1:9">
      <c r="A5" s="69" t="s">
        <v>87</v>
      </c>
    </row>
    <row r="6" spans="1:9">
      <c r="A6" s="69" t="s">
        <v>88</v>
      </c>
    </row>
    <row r="7" spans="1:9">
      <c r="A7" s="70" t="s">
        <v>89</v>
      </c>
    </row>
    <row r="8" spans="1:9" ht="14.25" thickBot="1"/>
    <row r="9" spans="1:9" ht="14.25" thickBot="1">
      <c r="A9" s="71"/>
      <c r="B9" s="754" t="s">
        <v>90</v>
      </c>
      <c r="C9" s="755"/>
      <c r="D9" s="755"/>
      <c r="E9" s="755"/>
      <c r="F9" s="755"/>
      <c r="G9" s="755"/>
      <c r="H9" s="755"/>
      <c r="I9" s="756"/>
    </row>
    <row r="10" spans="1:9">
      <c r="A10" s="72"/>
      <c r="B10" s="757" t="s">
        <v>91</v>
      </c>
      <c r="C10" s="758"/>
      <c r="D10" s="758"/>
      <c r="E10" s="758"/>
      <c r="F10" s="758"/>
      <c r="G10" s="758"/>
      <c r="H10" s="758"/>
      <c r="I10" s="759"/>
    </row>
    <row r="11" spans="1:9">
      <c r="A11" s="73"/>
      <c r="B11" s="760"/>
      <c r="C11" s="761"/>
      <c r="D11" s="761"/>
      <c r="E11" s="761"/>
      <c r="F11" s="761"/>
      <c r="G11" s="761"/>
      <c r="H11" s="761"/>
      <c r="I11" s="762"/>
    </row>
    <row r="12" spans="1:9">
      <c r="A12" s="72"/>
      <c r="B12" s="763" t="s">
        <v>92</v>
      </c>
      <c r="C12" s="764"/>
      <c r="D12" s="764"/>
      <c r="E12" s="764"/>
      <c r="F12" s="764"/>
      <c r="G12" s="764"/>
      <c r="H12" s="764"/>
      <c r="I12" s="765"/>
    </row>
    <row r="13" spans="1:9">
      <c r="A13" s="74">
        <v>1</v>
      </c>
      <c r="B13" s="763" t="s">
        <v>93</v>
      </c>
      <c r="C13" s="764"/>
      <c r="D13" s="764"/>
      <c r="E13" s="764"/>
      <c r="F13" s="764"/>
      <c r="G13" s="764"/>
      <c r="H13" s="764"/>
      <c r="I13" s="765"/>
    </row>
    <row r="14" spans="1:9">
      <c r="A14" s="73"/>
      <c r="B14" s="763" t="s">
        <v>94</v>
      </c>
      <c r="C14" s="764"/>
      <c r="D14" s="764"/>
      <c r="E14" s="764"/>
      <c r="F14" s="764"/>
      <c r="G14" s="764"/>
      <c r="H14" s="764"/>
      <c r="I14" s="765"/>
    </row>
    <row r="15" spans="1:9">
      <c r="A15" s="73"/>
      <c r="B15" s="763" t="s">
        <v>95</v>
      </c>
      <c r="C15" s="764"/>
      <c r="D15" s="764"/>
      <c r="E15" s="764"/>
      <c r="F15" s="764"/>
      <c r="G15" s="764"/>
      <c r="H15" s="764"/>
      <c r="I15" s="765"/>
    </row>
    <row r="16" spans="1:9" ht="13.5" customHeight="1">
      <c r="A16" s="73"/>
      <c r="B16" s="766" t="s">
        <v>96</v>
      </c>
      <c r="C16" s="767"/>
      <c r="D16" s="767"/>
      <c r="E16" s="767"/>
      <c r="F16" s="767"/>
      <c r="G16" s="767"/>
      <c r="H16" s="767"/>
      <c r="I16" s="768"/>
    </row>
    <row r="17" spans="1:9" ht="14.25" customHeight="1" thickBot="1">
      <c r="A17" s="73"/>
      <c r="B17" s="766" t="s">
        <v>97</v>
      </c>
      <c r="C17" s="767"/>
      <c r="D17" s="767"/>
      <c r="E17" s="767"/>
      <c r="F17" s="767"/>
      <c r="G17" s="767"/>
      <c r="H17" s="767"/>
      <c r="I17" s="768"/>
    </row>
    <row r="18" spans="1:9" ht="14.25" thickBot="1">
      <c r="A18" s="73"/>
      <c r="B18" s="80"/>
      <c r="C18" s="769" t="s">
        <v>118</v>
      </c>
      <c r="D18" s="770"/>
      <c r="E18" s="770"/>
      <c r="F18" s="770"/>
      <c r="G18" s="770"/>
      <c r="H18" s="771"/>
      <c r="I18" s="80"/>
    </row>
    <row r="19" spans="1:9" ht="17.25" customHeight="1" thickBot="1">
      <c r="A19" s="79">
        <v>2</v>
      </c>
      <c r="B19" s="772" t="s">
        <v>98</v>
      </c>
      <c r="C19" s="773"/>
      <c r="D19" s="773"/>
      <c r="E19" s="773"/>
      <c r="F19" s="773"/>
      <c r="G19" s="773"/>
      <c r="H19" s="773"/>
      <c r="I19" s="774"/>
    </row>
    <row r="20" spans="1:9">
      <c r="A20" s="775">
        <v>3</v>
      </c>
      <c r="B20" s="757" t="s">
        <v>99</v>
      </c>
      <c r="C20" s="758"/>
      <c r="D20" s="758"/>
      <c r="E20" s="758"/>
      <c r="F20" s="758"/>
      <c r="G20" s="758"/>
      <c r="H20" s="758"/>
      <c r="I20" s="759"/>
    </row>
    <row r="21" spans="1:9" ht="21" customHeight="1">
      <c r="A21" s="776"/>
      <c r="B21" s="778" t="s">
        <v>100</v>
      </c>
      <c r="C21" s="779"/>
      <c r="D21" s="779"/>
      <c r="E21" s="779"/>
      <c r="F21" s="779"/>
      <c r="G21" s="779"/>
      <c r="H21" s="779"/>
      <c r="I21" s="780"/>
    </row>
    <row r="22" spans="1:9" ht="21" customHeight="1" thickBot="1">
      <c r="A22" s="777"/>
      <c r="B22" s="781" t="s">
        <v>117</v>
      </c>
      <c r="C22" s="782"/>
      <c r="D22" s="782"/>
      <c r="E22" s="782"/>
      <c r="F22" s="782"/>
      <c r="G22" s="782"/>
      <c r="H22" s="782"/>
      <c r="I22" s="783"/>
    </row>
    <row r="23" spans="1:9" ht="30" customHeight="1" thickBot="1">
      <c r="A23" s="75">
        <v>4</v>
      </c>
      <c r="B23" s="772" t="s">
        <v>101</v>
      </c>
      <c r="C23" s="773"/>
      <c r="D23" s="773"/>
      <c r="E23" s="773"/>
      <c r="F23" s="773"/>
      <c r="G23" s="773"/>
      <c r="H23" s="773"/>
      <c r="I23" s="774"/>
    </row>
    <row r="24" spans="1:9">
      <c r="A24" s="775">
        <v>5</v>
      </c>
      <c r="B24" s="757" t="s">
        <v>102</v>
      </c>
      <c r="C24" s="758"/>
      <c r="D24" s="758"/>
      <c r="E24" s="758"/>
      <c r="F24" s="758"/>
      <c r="G24" s="758"/>
      <c r="H24" s="758"/>
      <c r="I24" s="759"/>
    </row>
    <row r="25" spans="1:9" ht="37.5" customHeight="1" thickBot="1">
      <c r="A25" s="777"/>
      <c r="B25" s="786" t="s">
        <v>103</v>
      </c>
      <c r="C25" s="787"/>
      <c r="D25" s="787"/>
      <c r="E25" s="787"/>
      <c r="F25" s="787"/>
      <c r="G25" s="787"/>
      <c r="H25" s="787"/>
      <c r="I25" s="788"/>
    </row>
    <row r="27" spans="1:9">
      <c r="A27" s="69" t="s">
        <v>104</v>
      </c>
    </row>
    <row r="28" spans="1:9" ht="14.25" thickBot="1">
      <c r="A28" s="70" t="s">
        <v>89</v>
      </c>
    </row>
    <row r="29" spans="1:9" ht="14.25" thickBot="1">
      <c r="A29" s="71"/>
      <c r="B29" s="754" t="s">
        <v>90</v>
      </c>
      <c r="C29" s="755"/>
      <c r="D29" s="755"/>
      <c r="E29" s="755"/>
      <c r="F29" s="755"/>
      <c r="G29" s="755"/>
      <c r="H29" s="755"/>
      <c r="I29" s="756"/>
    </row>
    <row r="30" spans="1:9">
      <c r="A30" s="72"/>
      <c r="B30" s="757" t="s">
        <v>91</v>
      </c>
      <c r="C30" s="758"/>
      <c r="D30" s="758"/>
      <c r="E30" s="758"/>
      <c r="F30" s="758"/>
      <c r="G30" s="758"/>
      <c r="H30" s="758"/>
      <c r="I30" s="759"/>
    </row>
    <row r="31" spans="1:9">
      <c r="A31" s="73"/>
      <c r="B31" s="760"/>
      <c r="C31" s="761"/>
      <c r="D31" s="761"/>
      <c r="E31" s="761"/>
      <c r="F31" s="761"/>
      <c r="G31" s="761"/>
      <c r="H31" s="761"/>
      <c r="I31" s="762"/>
    </row>
    <row r="32" spans="1:9">
      <c r="A32" s="72"/>
      <c r="B32" s="763" t="s">
        <v>105</v>
      </c>
      <c r="C32" s="764"/>
      <c r="D32" s="764"/>
      <c r="E32" s="764"/>
      <c r="F32" s="764"/>
      <c r="G32" s="764"/>
      <c r="H32" s="764"/>
      <c r="I32" s="765"/>
    </row>
    <row r="33" spans="1:9">
      <c r="A33" s="74">
        <v>1</v>
      </c>
      <c r="B33" s="763" t="s">
        <v>106</v>
      </c>
      <c r="C33" s="764"/>
      <c r="D33" s="764"/>
      <c r="E33" s="764"/>
      <c r="F33" s="764"/>
      <c r="G33" s="764"/>
      <c r="H33" s="764"/>
      <c r="I33" s="765"/>
    </row>
    <row r="34" spans="1:9">
      <c r="A34" s="74"/>
      <c r="B34" s="766" t="s">
        <v>107</v>
      </c>
      <c r="C34" s="767"/>
      <c r="D34" s="767"/>
      <c r="E34" s="767"/>
      <c r="F34" s="767"/>
      <c r="G34" s="767"/>
      <c r="H34" s="767"/>
      <c r="I34" s="768"/>
    </row>
    <row r="35" spans="1:9" ht="14.25" thickBot="1">
      <c r="A35" s="74"/>
      <c r="B35" s="766" t="s">
        <v>108</v>
      </c>
      <c r="C35" s="785"/>
      <c r="D35" s="785"/>
      <c r="E35" s="785"/>
      <c r="F35" s="785"/>
      <c r="G35" s="785"/>
      <c r="H35" s="785"/>
      <c r="I35" s="768"/>
    </row>
    <row r="36" spans="1:9" ht="14.25" thickBot="1">
      <c r="A36" s="73"/>
      <c r="B36" s="80"/>
      <c r="C36" s="769" t="s">
        <v>119</v>
      </c>
      <c r="D36" s="770"/>
      <c r="E36" s="770"/>
      <c r="F36" s="770"/>
      <c r="G36" s="770"/>
      <c r="H36" s="771"/>
      <c r="I36" s="80"/>
    </row>
    <row r="37" spans="1:9" ht="16.5" customHeight="1" thickBot="1">
      <c r="A37" s="75">
        <v>2</v>
      </c>
      <c r="B37" s="772" t="s">
        <v>98</v>
      </c>
      <c r="C37" s="773"/>
      <c r="D37" s="773"/>
      <c r="E37" s="773"/>
      <c r="F37" s="773"/>
      <c r="G37" s="773"/>
      <c r="H37" s="773"/>
      <c r="I37" s="774"/>
    </row>
    <row r="38" spans="1:9" ht="39" customHeight="1" thickBot="1">
      <c r="A38" s="75">
        <v>3</v>
      </c>
      <c r="B38" s="772" t="s">
        <v>120</v>
      </c>
      <c r="C38" s="773"/>
      <c r="D38" s="773"/>
      <c r="E38" s="773"/>
      <c r="F38" s="773"/>
      <c r="G38" s="773"/>
      <c r="H38" s="773"/>
      <c r="I38" s="774"/>
    </row>
    <row r="39" spans="1:9" ht="27" customHeight="1" thickBot="1">
      <c r="A39" s="75">
        <v>4</v>
      </c>
      <c r="B39" s="772" t="s">
        <v>109</v>
      </c>
      <c r="C39" s="773"/>
      <c r="D39" s="773"/>
      <c r="E39" s="773"/>
      <c r="F39" s="773"/>
      <c r="G39" s="773"/>
      <c r="H39" s="773"/>
      <c r="I39" s="774"/>
    </row>
    <row r="41" spans="1:9">
      <c r="A41" s="76" t="s">
        <v>121</v>
      </c>
    </row>
    <row r="42" spans="1:9" ht="18.75" customHeight="1">
      <c r="A42" s="69" t="s">
        <v>110</v>
      </c>
      <c r="C42" s="784"/>
      <c r="D42" s="784"/>
      <c r="E42" s="784"/>
      <c r="F42" s="784"/>
      <c r="G42" s="784"/>
      <c r="H42" s="784"/>
      <c r="I42" s="784"/>
    </row>
    <row r="43" spans="1:9" ht="18.75" customHeight="1">
      <c r="A43" s="69" t="s">
        <v>111</v>
      </c>
      <c r="C43" s="784"/>
      <c r="D43" s="784"/>
      <c r="E43" s="784"/>
      <c r="F43" s="784"/>
      <c r="G43" s="784"/>
      <c r="H43" s="784"/>
      <c r="I43" s="784"/>
    </row>
    <row r="44" spans="1:9" ht="18.75" customHeight="1">
      <c r="A44" s="69" t="s">
        <v>112</v>
      </c>
      <c r="C44" s="784"/>
      <c r="D44" s="784"/>
      <c r="E44" s="784"/>
      <c r="F44" s="784"/>
      <c r="G44" s="784"/>
      <c r="H44" s="784"/>
      <c r="I44" s="784"/>
    </row>
    <row r="45" spans="1:9" ht="18.75" customHeight="1">
      <c r="A45" s="69" t="s">
        <v>113</v>
      </c>
      <c r="C45" s="784"/>
      <c r="D45" s="784"/>
      <c r="E45" s="784"/>
      <c r="F45" s="784"/>
      <c r="G45" s="784"/>
      <c r="H45" s="784"/>
      <c r="I45" s="784"/>
    </row>
    <row r="47" spans="1:9" ht="28.5" customHeight="1">
      <c r="A47" s="767" t="s">
        <v>114</v>
      </c>
      <c r="B47" s="767"/>
      <c r="C47" s="767"/>
      <c r="D47" s="767"/>
      <c r="E47" s="767"/>
      <c r="F47" s="767"/>
      <c r="G47" s="767"/>
      <c r="H47" s="767"/>
      <c r="I47" s="767"/>
    </row>
    <row r="48" spans="1:9">
      <c r="A48" s="77" t="s">
        <v>115</v>
      </c>
    </row>
  </sheetData>
  <mergeCells count="35">
    <mergeCell ref="B39:I39"/>
    <mergeCell ref="C36:H36"/>
    <mergeCell ref="B37:I37"/>
    <mergeCell ref="B38:I38"/>
    <mergeCell ref="A24:A25"/>
    <mergeCell ref="B34:I34"/>
    <mergeCell ref="B35:I35"/>
    <mergeCell ref="B31:I31"/>
    <mergeCell ref="B32:I32"/>
    <mergeCell ref="B33:I33"/>
    <mergeCell ref="B30:I30"/>
    <mergeCell ref="B24:I24"/>
    <mergeCell ref="B25:I25"/>
    <mergeCell ref="B29:I29"/>
    <mergeCell ref="A47:I47"/>
    <mergeCell ref="C42:I42"/>
    <mergeCell ref="C43:I43"/>
    <mergeCell ref="C44:I44"/>
    <mergeCell ref="C45:I45"/>
    <mergeCell ref="B19:I19"/>
    <mergeCell ref="B23:I23"/>
    <mergeCell ref="A20:A22"/>
    <mergeCell ref="B20:I20"/>
    <mergeCell ref="B21:I21"/>
    <mergeCell ref="B22:I22"/>
    <mergeCell ref="B14:I14"/>
    <mergeCell ref="B15:I15"/>
    <mergeCell ref="B16:I16"/>
    <mergeCell ref="B17:I17"/>
    <mergeCell ref="C18:H18"/>
    <mergeCell ref="B9:I9"/>
    <mergeCell ref="B10:I10"/>
    <mergeCell ref="B11:I11"/>
    <mergeCell ref="B12:I12"/>
    <mergeCell ref="B13:I13"/>
  </mergeCells>
  <phoneticPr fontId="4"/>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W38"/>
  <sheetViews>
    <sheetView view="pageBreakPreview" zoomScaleNormal="85" zoomScaleSheetLayoutView="100" workbookViewId="0">
      <selection activeCell="Z10" sqref="Z10"/>
    </sheetView>
  </sheetViews>
  <sheetFormatPr defaultColWidth="9" defaultRowHeight="13.5"/>
  <cols>
    <col min="1" max="1" width="7.25" style="136" customWidth="1"/>
    <col min="2" max="2" width="2.25" style="15" customWidth="1"/>
    <col min="3" max="3" width="3.625" style="15" customWidth="1"/>
    <col min="4" max="4" width="2.25" style="15" customWidth="1"/>
    <col min="5" max="5" width="2.125" style="15" customWidth="1"/>
    <col min="6" max="6" width="7.25" style="136" customWidth="1"/>
    <col min="7" max="7" width="2.25" style="15" customWidth="1"/>
    <col min="8" max="8" width="3.625" style="15" customWidth="1"/>
    <col min="9" max="9" width="2.25" style="15" customWidth="1"/>
    <col min="10" max="10" width="3.625" style="15" customWidth="1"/>
    <col min="11" max="11" width="2.25" style="15" customWidth="1"/>
    <col min="12" max="12" width="3.625" style="15" customWidth="1"/>
    <col min="13" max="13" width="4.125" style="15" customWidth="1"/>
    <col min="14" max="14" width="6.25" style="15" customWidth="1"/>
    <col min="15" max="15" width="2.25" style="15" customWidth="1"/>
    <col min="16" max="17" width="6.25" style="15" customWidth="1"/>
    <col min="18" max="18" width="7.25" style="15" customWidth="1"/>
    <col min="19" max="19" width="2.25" style="15" customWidth="1"/>
    <col min="20" max="20" width="3.625" style="15" customWidth="1"/>
    <col min="21" max="21" width="2.25" style="15" customWidth="1"/>
    <col min="22" max="22" width="3.625" style="15" customWidth="1"/>
    <col min="23" max="23" width="2.25" style="136" customWidth="1"/>
    <col min="24" max="16384" width="9" style="15"/>
  </cols>
  <sheetData>
    <row r="1" spans="1:23" ht="20.100000000000001" customHeight="1">
      <c r="A1" s="16" t="s">
        <v>20</v>
      </c>
      <c r="B1" s="16"/>
    </row>
    <row r="2" spans="1:23" ht="17.25">
      <c r="A2" s="379" t="s">
        <v>21</v>
      </c>
      <c r="B2" s="379"/>
      <c r="C2" s="379"/>
      <c r="D2" s="379"/>
      <c r="E2" s="379"/>
      <c r="F2" s="379"/>
      <c r="G2" s="379"/>
      <c r="H2" s="379"/>
      <c r="I2" s="379"/>
      <c r="J2" s="379"/>
      <c r="K2" s="379"/>
      <c r="L2" s="379"/>
      <c r="M2" s="379"/>
      <c r="N2" s="379"/>
      <c r="O2" s="379"/>
      <c r="P2" s="379"/>
      <c r="Q2" s="379"/>
      <c r="R2" s="379"/>
      <c r="S2" s="379"/>
      <c r="T2" s="379"/>
      <c r="U2" s="379"/>
      <c r="V2" s="379"/>
      <c r="W2" s="379"/>
    </row>
    <row r="4" spans="1:23" ht="24.95" customHeight="1">
      <c r="A4" s="376" t="s">
        <v>10</v>
      </c>
      <c r="B4" s="377"/>
      <c r="C4" s="377"/>
      <c r="D4" s="396"/>
      <c r="E4" s="397"/>
      <c r="F4" s="397"/>
      <c r="G4" s="397"/>
      <c r="H4" s="397"/>
      <c r="I4" s="397"/>
      <c r="J4" s="397"/>
      <c r="K4" s="397"/>
      <c r="L4" s="397"/>
      <c r="M4" s="397"/>
      <c r="N4" s="397"/>
      <c r="O4" s="397"/>
      <c r="P4" s="397"/>
      <c r="Q4" s="397"/>
      <c r="R4" s="397"/>
      <c r="S4" s="397"/>
      <c r="T4" s="397"/>
      <c r="U4" s="397"/>
      <c r="V4" s="397"/>
      <c r="W4" s="398"/>
    </row>
    <row r="5" spans="1:23" ht="15" customHeight="1">
      <c r="A5" s="376" t="s">
        <v>190</v>
      </c>
      <c r="B5" s="377"/>
      <c r="C5" s="377"/>
      <c r="D5" s="396"/>
      <c r="E5" s="397"/>
      <c r="F5" s="397"/>
      <c r="G5" s="397"/>
      <c r="H5" s="397"/>
      <c r="I5" s="397"/>
      <c r="J5" s="397"/>
      <c r="K5" s="397"/>
      <c r="L5" s="397"/>
      <c r="M5" s="397"/>
      <c r="N5" s="397"/>
      <c r="O5" s="398"/>
      <c r="P5" s="413" t="s">
        <v>187</v>
      </c>
      <c r="Q5" s="414"/>
      <c r="R5" s="428"/>
      <c r="S5" s="390" t="s">
        <v>182</v>
      </c>
      <c r="T5" s="390"/>
      <c r="U5" s="390" t="s">
        <v>181</v>
      </c>
      <c r="V5" s="390"/>
      <c r="W5" s="393" t="s">
        <v>180</v>
      </c>
    </row>
    <row r="6" spans="1:23" ht="15" customHeight="1">
      <c r="A6" s="411" t="s">
        <v>189</v>
      </c>
      <c r="B6" s="412"/>
      <c r="C6" s="412"/>
      <c r="D6" s="404"/>
      <c r="E6" s="405"/>
      <c r="F6" s="405"/>
      <c r="G6" s="405"/>
      <c r="H6" s="405"/>
      <c r="I6" s="405"/>
      <c r="J6" s="405"/>
      <c r="K6" s="405"/>
      <c r="L6" s="405"/>
      <c r="M6" s="405"/>
      <c r="N6" s="405"/>
      <c r="O6" s="406"/>
      <c r="P6" s="415"/>
      <c r="Q6" s="416"/>
      <c r="R6" s="429"/>
      <c r="S6" s="391"/>
      <c r="T6" s="391"/>
      <c r="U6" s="391"/>
      <c r="V6" s="391"/>
      <c r="W6" s="394"/>
    </row>
    <row r="7" spans="1:23" ht="15" customHeight="1">
      <c r="A7" s="409"/>
      <c r="B7" s="410"/>
      <c r="C7" s="410"/>
      <c r="D7" s="401"/>
      <c r="E7" s="402"/>
      <c r="F7" s="402"/>
      <c r="G7" s="402"/>
      <c r="H7" s="402"/>
      <c r="I7" s="402"/>
      <c r="J7" s="402"/>
      <c r="K7" s="402"/>
      <c r="L7" s="402"/>
      <c r="M7" s="402"/>
      <c r="N7" s="402"/>
      <c r="O7" s="403"/>
      <c r="P7" s="417"/>
      <c r="Q7" s="418"/>
      <c r="R7" s="430"/>
      <c r="S7" s="392"/>
      <c r="T7" s="392"/>
      <c r="U7" s="392"/>
      <c r="V7" s="392"/>
      <c r="W7" s="395"/>
    </row>
    <row r="8" spans="1:23" ht="20.100000000000001" customHeight="1">
      <c r="A8" s="408" t="s">
        <v>188</v>
      </c>
      <c r="B8" s="400"/>
      <c r="C8" s="400"/>
      <c r="D8" s="399" t="s">
        <v>183</v>
      </c>
      <c r="E8" s="400"/>
      <c r="F8" s="400"/>
      <c r="G8" s="407"/>
      <c r="H8" s="407"/>
      <c r="I8" s="407"/>
      <c r="J8" s="138" t="s">
        <v>193</v>
      </c>
      <c r="K8" s="431"/>
      <c r="L8" s="431"/>
      <c r="M8" s="431"/>
      <c r="N8" s="431"/>
      <c r="O8" s="431"/>
      <c r="P8" s="431"/>
      <c r="Q8" s="431"/>
      <c r="R8" s="431"/>
      <c r="S8" s="431"/>
      <c r="T8" s="431"/>
      <c r="U8" s="431"/>
      <c r="V8" s="431"/>
      <c r="W8" s="432"/>
    </row>
    <row r="9" spans="1:23" ht="24.95" customHeight="1">
      <c r="A9" s="409"/>
      <c r="B9" s="410"/>
      <c r="C9" s="410"/>
      <c r="D9" s="401"/>
      <c r="E9" s="402"/>
      <c r="F9" s="402"/>
      <c r="G9" s="402"/>
      <c r="H9" s="402"/>
      <c r="I9" s="402"/>
      <c r="J9" s="402"/>
      <c r="K9" s="402"/>
      <c r="L9" s="402"/>
      <c r="M9" s="402"/>
      <c r="N9" s="402"/>
      <c r="O9" s="402"/>
      <c r="P9" s="402"/>
      <c r="Q9" s="402"/>
      <c r="R9" s="402"/>
      <c r="S9" s="402"/>
      <c r="T9" s="402"/>
      <c r="U9" s="402"/>
      <c r="V9" s="402"/>
      <c r="W9" s="403"/>
    </row>
    <row r="10" spans="1:23" ht="20.100000000000001" customHeight="1">
      <c r="A10" s="376" t="s">
        <v>3</v>
      </c>
      <c r="B10" s="377"/>
      <c r="C10" s="377"/>
      <c r="D10" s="396"/>
      <c r="E10" s="397"/>
      <c r="F10" s="397"/>
      <c r="G10" s="397"/>
      <c r="H10" s="397"/>
      <c r="I10" s="397"/>
      <c r="J10" s="397"/>
      <c r="K10" s="397"/>
      <c r="L10" s="397"/>
      <c r="M10" s="397"/>
      <c r="N10" s="397"/>
      <c r="O10" s="397"/>
      <c r="P10" s="397"/>
      <c r="Q10" s="397"/>
      <c r="R10" s="397"/>
      <c r="S10" s="397"/>
      <c r="T10" s="397"/>
      <c r="U10" s="397"/>
      <c r="V10" s="397"/>
      <c r="W10" s="398"/>
    </row>
    <row r="11" spans="1:23" ht="20.100000000000001" customHeight="1">
      <c r="A11" s="376" t="s">
        <v>22</v>
      </c>
      <c r="B11" s="377"/>
      <c r="C11" s="377"/>
      <c r="D11" s="377"/>
      <c r="E11" s="377"/>
      <c r="F11" s="377"/>
      <c r="G11" s="377"/>
      <c r="H11" s="377"/>
      <c r="I11" s="377"/>
      <c r="J11" s="377"/>
      <c r="K11" s="377"/>
      <c r="L11" s="377"/>
      <c r="M11" s="377"/>
      <c r="N11" s="377"/>
      <c r="O11" s="377"/>
      <c r="P11" s="377"/>
      <c r="Q11" s="377"/>
      <c r="R11" s="377"/>
      <c r="S11" s="377"/>
      <c r="T11" s="377"/>
      <c r="U11" s="377"/>
      <c r="V11" s="377"/>
      <c r="W11" s="378"/>
    </row>
    <row r="12" spans="1:23" ht="20.100000000000001" customHeight="1">
      <c r="A12" s="376" t="s">
        <v>23</v>
      </c>
      <c r="B12" s="377"/>
      <c r="C12" s="377"/>
      <c r="D12" s="377"/>
      <c r="E12" s="377"/>
      <c r="F12" s="377"/>
      <c r="G12" s="377"/>
      <c r="H12" s="377"/>
      <c r="I12" s="377"/>
      <c r="J12" s="376" t="s">
        <v>185</v>
      </c>
      <c r="K12" s="377"/>
      <c r="L12" s="377"/>
      <c r="M12" s="378"/>
      <c r="N12" s="376" t="s">
        <v>186</v>
      </c>
      <c r="O12" s="377"/>
      <c r="P12" s="376" t="s">
        <v>24</v>
      </c>
      <c r="Q12" s="377"/>
      <c r="R12" s="378"/>
      <c r="S12" s="376" t="s">
        <v>25</v>
      </c>
      <c r="T12" s="377"/>
      <c r="U12" s="377"/>
      <c r="V12" s="377"/>
      <c r="W12" s="378"/>
    </row>
    <row r="13" spans="1:23" ht="29.25" customHeight="1">
      <c r="A13" s="143"/>
      <c r="B13" s="144" t="s">
        <v>182</v>
      </c>
      <c r="C13" s="144"/>
      <c r="D13" s="144" t="s">
        <v>181</v>
      </c>
      <c r="E13" s="144" t="s">
        <v>184</v>
      </c>
      <c r="F13" s="144"/>
      <c r="G13" s="144" t="s">
        <v>182</v>
      </c>
      <c r="H13" s="144"/>
      <c r="I13" s="144" t="s">
        <v>181</v>
      </c>
      <c r="J13" s="143"/>
      <c r="K13" s="144" t="s">
        <v>182</v>
      </c>
      <c r="L13" s="144"/>
      <c r="M13" s="151" t="s">
        <v>192</v>
      </c>
      <c r="N13" s="150"/>
      <c r="O13" s="150" t="s">
        <v>180</v>
      </c>
      <c r="P13" s="422"/>
      <c r="Q13" s="423"/>
      <c r="R13" s="424"/>
      <c r="S13" s="419"/>
      <c r="T13" s="420"/>
      <c r="U13" s="420"/>
      <c r="V13" s="420"/>
      <c r="W13" s="421"/>
    </row>
    <row r="14" spans="1:23" ht="29.25" customHeight="1">
      <c r="A14" s="139"/>
      <c r="B14" s="140" t="s">
        <v>182</v>
      </c>
      <c r="C14" s="140"/>
      <c r="D14" s="140" t="s">
        <v>181</v>
      </c>
      <c r="E14" s="140" t="s">
        <v>191</v>
      </c>
      <c r="F14" s="140"/>
      <c r="G14" s="140" t="s">
        <v>182</v>
      </c>
      <c r="H14" s="140"/>
      <c r="I14" s="140" t="s">
        <v>181</v>
      </c>
      <c r="J14" s="139"/>
      <c r="K14" s="140" t="s">
        <v>182</v>
      </c>
      <c r="L14" s="140"/>
      <c r="M14" s="147" t="s">
        <v>192</v>
      </c>
      <c r="N14" s="140"/>
      <c r="O14" s="140" t="s">
        <v>180</v>
      </c>
      <c r="P14" s="425"/>
      <c r="Q14" s="426"/>
      <c r="R14" s="427"/>
      <c r="S14" s="433"/>
      <c r="T14" s="434"/>
      <c r="U14" s="434"/>
      <c r="V14" s="434"/>
      <c r="W14" s="435"/>
    </row>
    <row r="15" spans="1:23" ht="29.25" customHeight="1">
      <c r="A15" s="139"/>
      <c r="B15" s="140" t="s">
        <v>182</v>
      </c>
      <c r="C15" s="140"/>
      <c r="D15" s="140" t="s">
        <v>181</v>
      </c>
      <c r="E15" s="140" t="s">
        <v>184</v>
      </c>
      <c r="F15" s="140"/>
      <c r="G15" s="140" t="s">
        <v>182</v>
      </c>
      <c r="H15" s="140"/>
      <c r="I15" s="140" t="s">
        <v>181</v>
      </c>
      <c r="J15" s="139"/>
      <c r="K15" s="140" t="s">
        <v>182</v>
      </c>
      <c r="L15" s="140"/>
      <c r="M15" s="147" t="s">
        <v>192</v>
      </c>
      <c r="N15" s="140"/>
      <c r="O15" s="140" t="s">
        <v>180</v>
      </c>
      <c r="P15" s="425"/>
      <c r="Q15" s="426"/>
      <c r="R15" s="427"/>
      <c r="S15" s="433"/>
      <c r="T15" s="434"/>
      <c r="U15" s="434"/>
      <c r="V15" s="434"/>
      <c r="W15" s="435"/>
    </row>
    <row r="16" spans="1:23" ht="29.25" customHeight="1">
      <c r="A16" s="139"/>
      <c r="B16" s="140" t="s">
        <v>182</v>
      </c>
      <c r="C16" s="140"/>
      <c r="D16" s="140" t="s">
        <v>181</v>
      </c>
      <c r="E16" s="140" t="s">
        <v>184</v>
      </c>
      <c r="F16" s="140"/>
      <c r="G16" s="140" t="s">
        <v>182</v>
      </c>
      <c r="H16" s="140"/>
      <c r="I16" s="140" t="s">
        <v>181</v>
      </c>
      <c r="J16" s="139"/>
      <c r="K16" s="140" t="s">
        <v>182</v>
      </c>
      <c r="L16" s="140"/>
      <c r="M16" s="147" t="s">
        <v>192</v>
      </c>
      <c r="N16" s="140"/>
      <c r="O16" s="140" t="s">
        <v>180</v>
      </c>
      <c r="P16" s="425"/>
      <c r="Q16" s="426"/>
      <c r="R16" s="427"/>
      <c r="S16" s="433"/>
      <c r="T16" s="434"/>
      <c r="U16" s="434"/>
      <c r="V16" s="434"/>
      <c r="W16" s="435"/>
    </row>
    <row r="17" spans="1:23" ht="29.25" customHeight="1">
      <c r="A17" s="139"/>
      <c r="B17" s="140" t="s">
        <v>182</v>
      </c>
      <c r="C17" s="140"/>
      <c r="D17" s="140" t="s">
        <v>181</v>
      </c>
      <c r="E17" s="140" t="s">
        <v>184</v>
      </c>
      <c r="F17" s="140"/>
      <c r="G17" s="140" t="s">
        <v>182</v>
      </c>
      <c r="H17" s="140"/>
      <c r="I17" s="140" t="s">
        <v>181</v>
      </c>
      <c r="J17" s="139"/>
      <c r="K17" s="140" t="s">
        <v>182</v>
      </c>
      <c r="L17" s="140"/>
      <c r="M17" s="147" t="s">
        <v>192</v>
      </c>
      <c r="N17" s="140"/>
      <c r="O17" s="140" t="s">
        <v>180</v>
      </c>
      <c r="P17" s="425"/>
      <c r="Q17" s="426"/>
      <c r="R17" s="427"/>
      <c r="S17" s="433"/>
      <c r="T17" s="434"/>
      <c r="U17" s="434"/>
      <c r="V17" s="434"/>
      <c r="W17" s="435"/>
    </row>
    <row r="18" spans="1:23" ht="29.25" customHeight="1">
      <c r="A18" s="139"/>
      <c r="B18" s="140" t="s">
        <v>182</v>
      </c>
      <c r="C18" s="140"/>
      <c r="D18" s="140" t="s">
        <v>181</v>
      </c>
      <c r="E18" s="140" t="s">
        <v>191</v>
      </c>
      <c r="F18" s="140"/>
      <c r="G18" s="140" t="s">
        <v>182</v>
      </c>
      <c r="H18" s="140"/>
      <c r="I18" s="140" t="s">
        <v>181</v>
      </c>
      <c r="J18" s="139"/>
      <c r="K18" s="140" t="s">
        <v>182</v>
      </c>
      <c r="L18" s="140"/>
      <c r="M18" s="147" t="s">
        <v>192</v>
      </c>
      <c r="N18" s="140"/>
      <c r="O18" s="140" t="s">
        <v>180</v>
      </c>
      <c r="P18" s="425"/>
      <c r="Q18" s="426"/>
      <c r="R18" s="427"/>
      <c r="S18" s="433"/>
      <c r="T18" s="434"/>
      <c r="U18" s="434"/>
      <c r="V18" s="434"/>
      <c r="W18" s="435"/>
    </row>
    <row r="19" spans="1:23" ht="29.25" customHeight="1">
      <c r="A19" s="139"/>
      <c r="B19" s="140" t="s">
        <v>182</v>
      </c>
      <c r="C19" s="140"/>
      <c r="D19" s="140" t="s">
        <v>181</v>
      </c>
      <c r="E19" s="140" t="s">
        <v>184</v>
      </c>
      <c r="F19" s="140"/>
      <c r="G19" s="140" t="s">
        <v>182</v>
      </c>
      <c r="H19" s="140"/>
      <c r="I19" s="140" t="s">
        <v>181</v>
      </c>
      <c r="J19" s="139"/>
      <c r="K19" s="140" t="s">
        <v>182</v>
      </c>
      <c r="L19" s="140"/>
      <c r="M19" s="147" t="s">
        <v>192</v>
      </c>
      <c r="N19" s="140"/>
      <c r="O19" s="140" t="s">
        <v>180</v>
      </c>
      <c r="P19" s="425"/>
      <c r="Q19" s="426"/>
      <c r="R19" s="427"/>
      <c r="S19" s="433"/>
      <c r="T19" s="434"/>
      <c r="U19" s="434"/>
      <c r="V19" s="434"/>
      <c r="W19" s="435"/>
    </row>
    <row r="20" spans="1:23" ht="29.25" customHeight="1">
      <c r="A20" s="141"/>
      <c r="B20" s="142" t="s">
        <v>182</v>
      </c>
      <c r="C20" s="142"/>
      <c r="D20" s="142" t="s">
        <v>181</v>
      </c>
      <c r="E20" s="142" t="s">
        <v>184</v>
      </c>
      <c r="F20" s="142"/>
      <c r="G20" s="142" t="s">
        <v>182</v>
      </c>
      <c r="H20" s="142"/>
      <c r="I20" s="142" t="s">
        <v>181</v>
      </c>
      <c r="J20" s="141"/>
      <c r="K20" s="142" t="s">
        <v>182</v>
      </c>
      <c r="L20" s="142"/>
      <c r="M20" s="147" t="s">
        <v>192</v>
      </c>
      <c r="N20" s="142"/>
      <c r="O20" s="142" t="s">
        <v>180</v>
      </c>
      <c r="P20" s="425"/>
      <c r="Q20" s="426"/>
      <c r="R20" s="427"/>
      <c r="S20" s="436"/>
      <c r="T20" s="437"/>
      <c r="U20" s="437"/>
      <c r="V20" s="437"/>
      <c r="W20" s="438"/>
    </row>
    <row r="21" spans="1:23" ht="20.100000000000001" customHeight="1">
      <c r="A21" s="376" t="s">
        <v>26</v>
      </c>
      <c r="B21" s="377"/>
      <c r="C21" s="377"/>
      <c r="D21" s="377"/>
      <c r="E21" s="377"/>
      <c r="F21" s="377"/>
      <c r="G21" s="377"/>
      <c r="H21" s="377"/>
      <c r="I21" s="377"/>
      <c r="J21" s="377"/>
      <c r="K21" s="377"/>
      <c r="L21" s="377"/>
      <c r="M21" s="377"/>
      <c r="N21" s="377"/>
      <c r="O21" s="377"/>
      <c r="P21" s="377"/>
      <c r="Q21" s="377"/>
      <c r="R21" s="377"/>
      <c r="S21" s="377"/>
      <c r="T21" s="377"/>
      <c r="U21" s="377"/>
      <c r="V21" s="377"/>
      <c r="W21" s="378"/>
    </row>
    <row r="22" spans="1:23" ht="20.100000000000001" customHeight="1">
      <c r="A22" s="376" t="s">
        <v>27</v>
      </c>
      <c r="B22" s="377"/>
      <c r="C22" s="377"/>
      <c r="D22" s="377"/>
      <c r="E22" s="377"/>
      <c r="F22" s="377"/>
      <c r="G22" s="377"/>
      <c r="H22" s="377"/>
      <c r="I22" s="377"/>
      <c r="J22" s="377"/>
      <c r="K22" s="377"/>
      <c r="L22" s="377"/>
      <c r="M22" s="377"/>
      <c r="N22" s="377"/>
      <c r="O22" s="377"/>
      <c r="P22" s="378"/>
      <c r="Q22" s="376" t="s">
        <v>28</v>
      </c>
      <c r="R22" s="377"/>
      <c r="S22" s="377"/>
      <c r="T22" s="377"/>
      <c r="U22" s="377"/>
      <c r="V22" s="377"/>
      <c r="W22" s="378"/>
    </row>
    <row r="23" spans="1:23" ht="29.25" customHeight="1">
      <c r="A23" s="443"/>
      <c r="B23" s="444"/>
      <c r="C23" s="444"/>
      <c r="D23" s="444"/>
      <c r="E23" s="444"/>
      <c r="F23" s="444"/>
      <c r="G23" s="444"/>
      <c r="H23" s="444"/>
      <c r="I23" s="444"/>
      <c r="J23" s="444"/>
      <c r="K23" s="444"/>
      <c r="L23" s="444"/>
      <c r="M23" s="444"/>
      <c r="N23" s="444"/>
      <c r="O23" s="444"/>
      <c r="P23" s="445"/>
      <c r="Q23" s="452"/>
      <c r="R23" s="453"/>
      <c r="S23" s="144" t="s">
        <v>182</v>
      </c>
      <c r="T23" s="144"/>
      <c r="U23" s="144" t="s">
        <v>181</v>
      </c>
      <c r="V23" s="144"/>
      <c r="W23" s="145" t="s">
        <v>180</v>
      </c>
    </row>
    <row r="24" spans="1:23" ht="29.25" customHeight="1">
      <c r="A24" s="446"/>
      <c r="B24" s="447"/>
      <c r="C24" s="447"/>
      <c r="D24" s="447"/>
      <c r="E24" s="447"/>
      <c r="F24" s="447"/>
      <c r="G24" s="447"/>
      <c r="H24" s="447"/>
      <c r="I24" s="447"/>
      <c r="J24" s="447"/>
      <c r="K24" s="447"/>
      <c r="L24" s="447"/>
      <c r="M24" s="447"/>
      <c r="N24" s="447"/>
      <c r="O24" s="447"/>
      <c r="P24" s="448"/>
      <c r="Q24" s="439"/>
      <c r="R24" s="440"/>
      <c r="S24" s="146" t="s">
        <v>182</v>
      </c>
      <c r="T24" s="146"/>
      <c r="U24" s="146" t="s">
        <v>181</v>
      </c>
      <c r="V24" s="146"/>
      <c r="W24" s="147" t="s">
        <v>180</v>
      </c>
    </row>
    <row r="25" spans="1:23" ht="29.25" customHeight="1">
      <c r="A25" s="446"/>
      <c r="B25" s="447"/>
      <c r="C25" s="447"/>
      <c r="D25" s="447"/>
      <c r="E25" s="447"/>
      <c r="F25" s="447"/>
      <c r="G25" s="447"/>
      <c r="H25" s="447"/>
      <c r="I25" s="447"/>
      <c r="J25" s="447"/>
      <c r="K25" s="447"/>
      <c r="L25" s="447"/>
      <c r="M25" s="447"/>
      <c r="N25" s="447"/>
      <c r="O25" s="447"/>
      <c r="P25" s="448"/>
      <c r="Q25" s="439"/>
      <c r="R25" s="440"/>
      <c r="S25" s="146" t="s">
        <v>182</v>
      </c>
      <c r="T25" s="146"/>
      <c r="U25" s="146" t="s">
        <v>181</v>
      </c>
      <c r="V25" s="146"/>
      <c r="W25" s="147" t="s">
        <v>180</v>
      </c>
    </row>
    <row r="26" spans="1:23" ht="29.25" customHeight="1">
      <c r="A26" s="446"/>
      <c r="B26" s="447"/>
      <c r="C26" s="447"/>
      <c r="D26" s="447"/>
      <c r="E26" s="447"/>
      <c r="F26" s="447"/>
      <c r="G26" s="447"/>
      <c r="H26" s="447"/>
      <c r="I26" s="447"/>
      <c r="J26" s="447"/>
      <c r="K26" s="447"/>
      <c r="L26" s="447"/>
      <c r="M26" s="447"/>
      <c r="N26" s="447"/>
      <c r="O26" s="447"/>
      <c r="P26" s="448"/>
      <c r="Q26" s="439"/>
      <c r="R26" s="440"/>
      <c r="S26" s="146" t="s">
        <v>182</v>
      </c>
      <c r="T26" s="146"/>
      <c r="U26" s="146" t="s">
        <v>181</v>
      </c>
      <c r="V26" s="146"/>
      <c r="W26" s="147" t="s">
        <v>180</v>
      </c>
    </row>
    <row r="27" spans="1:23" ht="29.25" customHeight="1">
      <c r="A27" s="449"/>
      <c r="B27" s="450"/>
      <c r="C27" s="450"/>
      <c r="D27" s="450"/>
      <c r="E27" s="450"/>
      <c r="F27" s="450"/>
      <c r="G27" s="450"/>
      <c r="H27" s="450"/>
      <c r="I27" s="450"/>
      <c r="J27" s="450"/>
      <c r="K27" s="450"/>
      <c r="L27" s="450"/>
      <c r="M27" s="450"/>
      <c r="N27" s="450"/>
      <c r="O27" s="450"/>
      <c r="P27" s="451"/>
      <c r="Q27" s="441"/>
      <c r="R27" s="442"/>
      <c r="S27" s="148" t="s">
        <v>182</v>
      </c>
      <c r="T27" s="148"/>
      <c r="U27" s="148" t="s">
        <v>181</v>
      </c>
      <c r="V27" s="148"/>
      <c r="W27" s="149" t="s">
        <v>180</v>
      </c>
    </row>
    <row r="28" spans="1:23" ht="15" customHeight="1">
      <c r="A28" s="381" t="s">
        <v>29</v>
      </c>
      <c r="B28" s="382"/>
      <c r="C28" s="382"/>
      <c r="D28" s="382"/>
      <c r="E28" s="382"/>
      <c r="F28" s="382"/>
      <c r="G28" s="382"/>
      <c r="H28" s="382"/>
      <c r="I28" s="382"/>
      <c r="J28" s="382"/>
      <c r="K28" s="382"/>
      <c r="L28" s="382"/>
      <c r="M28" s="382"/>
      <c r="N28" s="382"/>
      <c r="O28" s="382"/>
      <c r="P28" s="382"/>
      <c r="Q28" s="382"/>
      <c r="R28" s="382"/>
      <c r="S28" s="382"/>
      <c r="T28" s="382"/>
      <c r="U28" s="382"/>
      <c r="V28" s="382"/>
      <c r="W28" s="383"/>
    </row>
    <row r="29" spans="1:23" ht="15" customHeight="1">
      <c r="A29" s="384"/>
      <c r="B29" s="385"/>
      <c r="C29" s="385"/>
      <c r="D29" s="385"/>
      <c r="E29" s="385"/>
      <c r="F29" s="385"/>
      <c r="G29" s="385"/>
      <c r="H29" s="385"/>
      <c r="I29" s="385"/>
      <c r="J29" s="385"/>
      <c r="K29" s="385"/>
      <c r="L29" s="385"/>
      <c r="M29" s="385"/>
      <c r="N29" s="385"/>
      <c r="O29" s="385"/>
      <c r="P29" s="385"/>
      <c r="Q29" s="385"/>
      <c r="R29" s="385"/>
      <c r="S29" s="385"/>
      <c r="T29" s="385"/>
      <c r="U29" s="385"/>
      <c r="V29" s="385"/>
      <c r="W29" s="386"/>
    </row>
    <row r="30" spans="1:23" ht="15" customHeight="1">
      <c r="A30" s="384"/>
      <c r="B30" s="385"/>
      <c r="C30" s="385"/>
      <c r="D30" s="385"/>
      <c r="E30" s="385"/>
      <c r="F30" s="385"/>
      <c r="G30" s="385"/>
      <c r="H30" s="385"/>
      <c r="I30" s="385"/>
      <c r="J30" s="385"/>
      <c r="K30" s="385"/>
      <c r="L30" s="385"/>
      <c r="M30" s="385"/>
      <c r="N30" s="385"/>
      <c r="O30" s="385"/>
      <c r="P30" s="385"/>
      <c r="Q30" s="385"/>
      <c r="R30" s="385"/>
      <c r="S30" s="385"/>
      <c r="T30" s="385"/>
      <c r="U30" s="385"/>
      <c r="V30" s="385"/>
      <c r="W30" s="386"/>
    </row>
    <row r="31" spans="1:23" ht="15" customHeight="1">
      <c r="A31" s="384"/>
      <c r="B31" s="385"/>
      <c r="C31" s="385"/>
      <c r="D31" s="385"/>
      <c r="E31" s="385"/>
      <c r="F31" s="385"/>
      <c r="G31" s="385"/>
      <c r="H31" s="385"/>
      <c r="I31" s="385"/>
      <c r="J31" s="385"/>
      <c r="K31" s="385"/>
      <c r="L31" s="385"/>
      <c r="M31" s="385"/>
      <c r="N31" s="385"/>
      <c r="O31" s="385"/>
      <c r="P31" s="385"/>
      <c r="Q31" s="385"/>
      <c r="R31" s="385"/>
      <c r="S31" s="385"/>
      <c r="T31" s="385"/>
      <c r="U31" s="385"/>
      <c r="V31" s="385"/>
      <c r="W31" s="386"/>
    </row>
    <row r="32" spans="1:23" ht="15" customHeight="1">
      <c r="A32" s="387"/>
      <c r="B32" s="388"/>
      <c r="C32" s="388"/>
      <c r="D32" s="388"/>
      <c r="E32" s="388"/>
      <c r="F32" s="388"/>
      <c r="G32" s="388"/>
      <c r="H32" s="388"/>
      <c r="I32" s="388"/>
      <c r="J32" s="388"/>
      <c r="K32" s="388"/>
      <c r="L32" s="388"/>
      <c r="M32" s="388"/>
      <c r="N32" s="388"/>
      <c r="O32" s="388"/>
      <c r="P32" s="388"/>
      <c r="Q32" s="388"/>
      <c r="R32" s="388"/>
      <c r="S32" s="388"/>
      <c r="T32" s="388"/>
      <c r="U32" s="388"/>
      <c r="V32" s="388"/>
      <c r="W32" s="389"/>
    </row>
    <row r="33" spans="1:23" ht="5.0999999999999996" customHeight="1">
      <c r="A33" s="132"/>
      <c r="B33" s="29"/>
      <c r="C33" s="44"/>
      <c r="D33" s="44"/>
      <c r="E33" s="44"/>
      <c r="F33" s="137"/>
      <c r="G33" s="44"/>
      <c r="H33" s="44"/>
      <c r="I33" s="44"/>
      <c r="J33" s="44"/>
      <c r="K33" s="44"/>
      <c r="L33" s="44"/>
      <c r="M33" s="44"/>
      <c r="N33" s="44"/>
      <c r="O33" s="44"/>
      <c r="P33" s="44"/>
      <c r="Q33" s="44"/>
      <c r="R33" s="44"/>
      <c r="S33" s="44"/>
      <c r="T33" s="44"/>
      <c r="U33" s="44"/>
      <c r="V33" s="44"/>
      <c r="W33" s="137"/>
    </row>
    <row r="34" spans="1:23">
      <c r="A34" s="133" t="s">
        <v>64</v>
      </c>
      <c r="B34" s="46">
        <v>1</v>
      </c>
      <c r="C34" s="380" t="s">
        <v>195</v>
      </c>
      <c r="D34" s="380"/>
      <c r="E34" s="380"/>
      <c r="F34" s="380"/>
      <c r="G34" s="380"/>
      <c r="H34" s="380"/>
      <c r="I34" s="380"/>
      <c r="J34" s="380"/>
      <c r="K34" s="380"/>
      <c r="L34" s="380"/>
      <c r="M34" s="380"/>
      <c r="N34" s="380"/>
      <c r="O34" s="380"/>
      <c r="P34" s="380"/>
      <c r="Q34" s="380"/>
      <c r="R34" s="380"/>
      <c r="S34" s="380"/>
      <c r="T34" s="380"/>
      <c r="U34" s="380"/>
      <c r="V34" s="380"/>
      <c r="W34" s="380"/>
    </row>
    <row r="35" spans="1:23">
      <c r="A35" s="134"/>
      <c r="B35" s="46"/>
      <c r="C35" s="380"/>
      <c r="D35" s="380"/>
      <c r="E35" s="380"/>
      <c r="F35" s="380"/>
      <c r="G35" s="380"/>
      <c r="H35" s="380"/>
      <c r="I35" s="380"/>
      <c r="J35" s="380"/>
      <c r="K35" s="380"/>
      <c r="L35" s="380"/>
      <c r="M35" s="380"/>
      <c r="N35" s="380"/>
      <c r="O35" s="380"/>
      <c r="P35" s="380"/>
      <c r="Q35" s="380"/>
      <c r="R35" s="380"/>
      <c r="S35" s="380"/>
      <c r="T35" s="380"/>
      <c r="U35" s="380"/>
      <c r="V35" s="380"/>
      <c r="W35" s="380"/>
    </row>
    <row r="36" spans="1:23" ht="20.100000000000001" customHeight="1">
      <c r="A36" s="135"/>
      <c r="B36" s="45">
        <v>2</v>
      </c>
      <c r="C36" s="45" t="s">
        <v>194</v>
      </c>
      <c r="D36" s="45"/>
      <c r="E36" s="45"/>
      <c r="F36" s="135"/>
      <c r="G36" s="45"/>
      <c r="H36" s="45"/>
      <c r="I36" s="45"/>
      <c r="J36" s="45"/>
      <c r="K36" s="45"/>
      <c r="L36" s="45"/>
      <c r="M36" s="45"/>
      <c r="N36" s="45"/>
      <c r="O36" s="45"/>
      <c r="P36" s="45"/>
      <c r="Q36" s="45"/>
      <c r="R36" s="45"/>
      <c r="S36" s="45"/>
      <c r="T36" s="45"/>
      <c r="U36" s="45"/>
      <c r="V36" s="45"/>
      <c r="W36" s="135"/>
    </row>
    <row r="37" spans="1:23" ht="15" customHeight="1">
      <c r="A37" s="135"/>
      <c r="B37" s="46">
        <v>3</v>
      </c>
      <c r="C37" s="380" t="s">
        <v>67</v>
      </c>
      <c r="D37" s="380"/>
      <c r="E37" s="380"/>
      <c r="F37" s="380"/>
      <c r="G37" s="380"/>
      <c r="H37" s="380"/>
      <c r="I37" s="380"/>
      <c r="J37" s="380"/>
      <c r="K37" s="380"/>
      <c r="L37" s="380"/>
      <c r="M37" s="380"/>
      <c r="N37" s="380"/>
      <c r="O37" s="380"/>
      <c r="P37" s="380"/>
      <c r="Q37" s="380"/>
      <c r="R37" s="380"/>
      <c r="S37" s="380"/>
      <c r="T37" s="380"/>
      <c r="U37" s="380"/>
      <c r="V37" s="380"/>
      <c r="W37" s="380"/>
    </row>
    <row r="38" spans="1:23">
      <c r="A38" s="135"/>
      <c r="B38" s="45"/>
      <c r="C38" s="45"/>
      <c r="D38" s="45"/>
      <c r="E38" s="45"/>
      <c r="F38" s="135"/>
      <c r="G38" s="45"/>
      <c r="H38" s="45"/>
      <c r="I38" s="45"/>
      <c r="J38" s="45"/>
      <c r="K38" s="45"/>
      <c r="L38" s="45"/>
      <c r="M38" s="45"/>
      <c r="N38" s="45"/>
      <c r="O38" s="45"/>
      <c r="P38" s="45"/>
      <c r="Q38" s="45"/>
      <c r="R38" s="45"/>
      <c r="S38" s="45"/>
      <c r="T38" s="45"/>
      <c r="U38" s="45"/>
      <c r="V38" s="45"/>
      <c r="W38" s="135"/>
    </row>
  </sheetData>
  <mergeCells count="59">
    <mergeCell ref="P17:R17"/>
    <mergeCell ref="P18:R18"/>
    <mergeCell ref="Q26:R26"/>
    <mergeCell ref="Q27:R27"/>
    <mergeCell ref="A22:P22"/>
    <mergeCell ref="A23:P23"/>
    <mergeCell ref="A24:P24"/>
    <mergeCell ref="A25:P25"/>
    <mergeCell ref="A26:P26"/>
    <mergeCell ref="A27:P27"/>
    <mergeCell ref="Q22:W22"/>
    <mergeCell ref="Q23:R23"/>
    <mergeCell ref="Q24:R24"/>
    <mergeCell ref="Q25:R25"/>
    <mergeCell ref="S13:W13"/>
    <mergeCell ref="P13:R13"/>
    <mergeCell ref="P19:R19"/>
    <mergeCell ref="P20:R20"/>
    <mergeCell ref="R5:R7"/>
    <mergeCell ref="K8:W8"/>
    <mergeCell ref="S14:W14"/>
    <mergeCell ref="S15:W15"/>
    <mergeCell ref="S16:W16"/>
    <mergeCell ref="S17:W17"/>
    <mergeCell ref="S18:W18"/>
    <mergeCell ref="S19:W19"/>
    <mergeCell ref="S20:W20"/>
    <mergeCell ref="P14:R14"/>
    <mergeCell ref="P15:R15"/>
    <mergeCell ref="P16:R16"/>
    <mergeCell ref="A10:C10"/>
    <mergeCell ref="A8:C9"/>
    <mergeCell ref="A6:C7"/>
    <mergeCell ref="N12:O12"/>
    <mergeCell ref="P12:R12"/>
    <mergeCell ref="J12:M12"/>
    <mergeCell ref="P5:Q7"/>
    <mergeCell ref="A12:I12"/>
    <mergeCell ref="T5:T7"/>
    <mergeCell ref="S5:S7"/>
    <mergeCell ref="D5:O5"/>
    <mergeCell ref="D6:O7"/>
    <mergeCell ref="G8:I8"/>
    <mergeCell ref="S12:W12"/>
    <mergeCell ref="A2:W2"/>
    <mergeCell ref="C34:W35"/>
    <mergeCell ref="C37:W37"/>
    <mergeCell ref="A28:W32"/>
    <mergeCell ref="A21:W21"/>
    <mergeCell ref="A11:W11"/>
    <mergeCell ref="U5:U7"/>
    <mergeCell ref="V5:V7"/>
    <mergeCell ref="W5:W7"/>
    <mergeCell ref="D4:W4"/>
    <mergeCell ref="D8:F8"/>
    <mergeCell ref="D9:W9"/>
    <mergeCell ref="D10:W10"/>
    <mergeCell ref="A4:C4"/>
    <mergeCell ref="A5:C5"/>
  </mergeCells>
  <phoneticPr fontId="4"/>
  <pageMargins left="0.75" right="0.67" top="0.73" bottom="0.63" header="0.51200000000000001" footer="0.51200000000000001"/>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53"/>
  <sheetViews>
    <sheetView view="pageBreakPreview" zoomScale="70" zoomScaleNormal="70" zoomScaleSheetLayoutView="70" workbookViewId="0">
      <selection activeCell="Z10" sqref="Z10"/>
    </sheetView>
  </sheetViews>
  <sheetFormatPr defaultRowHeight="19.5" customHeight="1"/>
  <cols>
    <col min="1" max="2" width="3.625" style="101" customWidth="1"/>
    <col min="3" max="3" width="10.625" style="101" customWidth="1"/>
    <col min="4" max="4" width="9.25" style="101" customWidth="1"/>
    <col min="5" max="5" width="3.5" style="101" customWidth="1"/>
    <col min="6" max="6" width="5.875" style="101" customWidth="1"/>
    <col min="7" max="7" width="3.5" style="101" customWidth="1"/>
    <col min="8" max="8" width="5.875" style="101" customWidth="1"/>
    <col min="9" max="10" width="5.625" style="101" customWidth="1"/>
    <col min="11" max="11" width="9.25" style="101" customWidth="1"/>
    <col min="12" max="12" width="3.5" style="101" customWidth="1"/>
    <col min="13" max="13" width="5.875" style="101" customWidth="1"/>
    <col min="14" max="14" width="3.5" style="101" customWidth="1"/>
    <col min="15" max="15" width="5.875" style="101" customWidth="1"/>
    <col min="16" max="17" width="5" style="101" customWidth="1"/>
    <col min="18" max="256" width="9" style="101"/>
    <col min="257" max="258" width="3.625" style="101" customWidth="1"/>
    <col min="259" max="259" width="10.625" style="101" customWidth="1"/>
    <col min="260" max="260" width="9.25" style="101" customWidth="1"/>
    <col min="261" max="261" width="3.5" style="101" customWidth="1"/>
    <col min="262" max="262" width="5.875" style="101" customWidth="1"/>
    <col min="263" max="263" width="3.5" style="101" customWidth="1"/>
    <col min="264" max="264" width="5.875" style="101" customWidth="1"/>
    <col min="265" max="266" width="5.625" style="101" customWidth="1"/>
    <col min="267" max="267" width="9.25" style="101" customWidth="1"/>
    <col min="268" max="268" width="3.5" style="101" customWidth="1"/>
    <col min="269" max="269" width="5.875" style="101" customWidth="1"/>
    <col min="270" max="270" width="3.5" style="101" customWidth="1"/>
    <col min="271" max="271" width="5.875" style="101" customWidth="1"/>
    <col min="272" max="273" width="5" style="101" customWidth="1"/>
    <col min="274" max="512" width="9" style="101"/>
    <col min="513" max="514" width="3.625" style="101" customWidth="1"/>
    <col min="515" max="515" width="10.625" style="101" customWidth="1"/>
    <col min="516" max="516" width="9.25" style="101" customWidth="1"/>
    <col min="517" max="517" width="3.5" style="101" customWidth="1"/>
    <col min="518" max="518" width="5.875" style="101" customWidth="1"/>
    <col min="519" max="519" width="3.5" style="101" customWidth="1"/>
    <col min="520" max="520" width="5.875" style="101" customWidth="1"/>
    <col min="521" max="522" width="5.625" style="101" customWidth="1"/>
    <col min="523" max="523" width="9.25" style="101" customWidth="1"/>
    <col min="524" max="524" width="3.5" style="101" customWidth="1"/>
    <col min="525" max="525" width="5.875" style="101" customWidth="1"/>
    <col min="526" max="526" width="3.5" style="101" customWidth="1"/>
    <col min="527" max="527" width="5.875" style="101" customWidth="1"/>
    <col min="528" max="529" width="5" style="101" customWidth="1"/>
    <col min="530" max="768" width="9" style="101"/>
    <col min="769" max="770" width="3.625" style="101" customWidth="1"/>
    <col min="771" max="771" width="10.625" style="101" customWidth="1"/>
    <col min="772" max="772" width="9.25" style="101" customWidth="1"/>
    <col min="773" max="773" width="3.5" style="101" customWidth="1"/>
    <col min="774" max="774" width="5.875" style="101" customWidth="1"/>
    <col min="775" max="775" width="3.5" style="101" customWidth="1"/>
    <col min="776" max="776" width="5.875" style="101" customWidth="1"/>
    <col min="777" max="778" width="5.625" style="101" customWidth="1"/>
    <col min="779" max="779" width="9.25" style="101" customWidth="1"/>
    <col min="780" max="780" width="3.5" style="101" customWidth="1"/>
    <col min="781" max="781" width="5.875" style="101" customWidth="1"/>
    <col min="782" max="782" width="3.5" style="101" customWidth="1"/>
    <col min="783" max="783" width="5.875" style="101" customWidth="1"/>
    <col min="784" max="785" width="5" style="101" customWidth="1"/>
    <col min="786" max="1024" width="9" style="101"/>
    <col min="1025" max="1026" width="3.625" style="101" customWidth="1"/>
    <col min="1027" max="1027" width="10.625" style="101" customWidth="1"/>
    <col min="1028" max="1028" width="9.25" style="101" customWidth="1"/>
    <col min="1029" max="1029" width="3.5" style="101" customWidth="1"/>
    <col min="1030" max="1030" width="5.875" style="101" customWidth="1"/>
    <col min="1031" max="1031" width="3.5" style="101" customWidth="1"/>
    <col min="1032" max="1032" width="5.875" style="101" customWidth="1"/>
    <col min="1033" max="1034" width="5.625" style="101" customWidth="1"/>
    <col min="1035" max="1035" width="9.25" style="101" customWidth="1"/>
    <col min="1036" max="1036" width="3.5" style="101" customWidth="1"/>
    <col min="1037" max="1037" width="5.875" style="101" customWidth="1"/>
    <col min="1038" max="1038" width="3.5" style="101" customWidth="1"/>
    <col min="1039" max="1039" width="5.875" style="101" customWidth="1"/>
    <col min="1040" max="1041" width="5" style="101" customWidth="1"/>
    <col min="1042" max="1280" width="9" style="101"/>
    <col min="1281" max="1282" width="3.625" style="101" customWidth="1"/>
    <col min="1283" max="1283" width="10.625" style="101" customWidth="1"/>
    <col min="1284" max="1284" width="9.25" style="101" customWidth="1"/>
    <col min="1285" max="1285" width="3.5" style="101" customWidth="1"/>
    <col min="1286" max="1286" width="5.875" style="101" customWidth="1"/>
    <col min="1287" max="1287" width="3.5" style="101" customWidth="1"/>
    <col min="1288" max="1288" width="5.875" style="101" customWidth="1"/>
    <col min="1289" max="1290" width="5.625" style="101" customWidth="1"/>
    <col min="1291" max="1291" width="9.25" style="101" customWidth="1"/>
    <col min="1292" max="1292" width="3.5" style="101" customWidth="1"/>
    <col min="1293" max="1293" width="5.875" style="101" customWidth="1"/>
    <col min="1294" max="1294" width="3.5" style="101" customWidth="1"/>
    <col min="1295" max="1295" width="5.875" style="101" customWidth="1"/>
    <col min="1296" max="1297" width="5" style="101" customWidth="1"/>
    <col min="1298" max="1536" width="9" style="101"/>
    <col min="1537" max="1538" width="3.625" style="101" customWidth="1"/>
    <col min="1539" max="1539" width="10.625" style="101" customWidth="1"/>
    <col min="1540" max="1540" width="9.25" style="101" customWidth="1"/>
    <col min="1541" max="1541" width="3.5" style="101" customWidth="1"/>
    <col min="1542" max="1542" width="5.875" style="101" customWidth="1"/>
    <col min="1543" max="1543" width="3.5" style="101" customWidth="1"/>
    <col min="1544" max="1544" width="5.875" style="101" customWidth="1"/>
    <col min="1545" max="1546" width="5.625" style="101" customWidth="1"/>
    <col min="1547" max="1547" width="9.25" style="101" customWidth="1"/>
    <col min="1548" max="1548" width="3.5" style="101" customWidth="1"/>
    <col min="1549" max="1549" width="5.875" style="101" customWidth="1"/>
    <col min="1550" max="1550" width="3.5" style="101" customWidth="1"/>
    <col min="1551" max="1551" width="5.875" style="101" customWidth="1"/>
    <col min="1552" max="1553" width="5" style="101" customWidth="1"/>
    <col min="1554" max="1792" width="9" style="101"/>
    <col min="1793" max="1794" width="3.625" style="101" customWidth="1"/>
    <col min="1795" max="1795" width="10.625" style="101" customWidth="1"/>
    <col min="1796" max="1796" width="9.25" style="101" customWidth="1"/>
    <col min="1797" max="1797" width="3.5" style="101" customWidth="1"/>
    <col min="1798" max="1798" width="5.875" style="101" customWidth="1"/>
    <col min="1799" max="1799" width="3.5" style="101" customWidth="1"/>
    <col min="1800" max="1800" width="5.875" style="101" customWidth="1"/>
    <col min="1801" max="1802" width="5.625" style="101" customWidth="1"/>
    <col min="1803" max="1803" width="9.25" style="101" customWidth="1"/>
    <col min="1804" max="1804" width="3.5" style="101" customWidth="1"/>
    <col min="1805" max="1805" width="5.875" style="101" customWidth="1"/>
    <col min="1806" max="1806" width="3.5" style="101" customWidth="1"/>
    <col min="1807" max="1807" width="5.875" style="101" customWidth="1"/>
    <col min="1808" max="1809" width="5" style="101" customWidth="1"/>
    <col min="1810" max="2048" width="9" style="101"/>
    <col min="2049" max="2050" width="3.625" style="101" customWidth="1"/>
    <col min="2051" max="2051" width="10.625" style="101" customWidth="1"/>
    <col min="2052" max="2052" width="9.25" style="101" customWidth="1"/>
    <col min="2053" max="2053" width="3.5" style="101" customWidth="1"/>
    <col min="2054" max="2054" width="5.875" style="101" customWidth="1"/>
    <col min="2055" max="2055" width="3.5" style="101" customWidth="1"/>
    <col min="2056" max="2056" width="5.875" style="101" customWidth="1"/>
    <col min="2057" max="2058" width="5.625" style="101" customWidth="1"/>
    <col min="2059" max="2059" width="9.25" style="101" customWidth="1"/>
    <col min="2060" max="2060" width="3.5" style="101" customWidth="1"/>
    <col min="2061" max="2061" width="5.875" style="101" customWidth="1"/>
    <col min="2062" max="2062" width="3.5" style="101" customWidth="1"/>
    <col min="2063" max="2063" width="5.875" style="101" customWidth="1"/>
    <col min="2064" max="2065" width="5" style="101" customWidth="1"/>
    <col min="2066" max="2304" width="9" style="101"/>
    <col min="2305" max="2306" width="3.625" style="101" customWidth="1"/>
    <col min="2307" max="2307" width="10.625" style="101" customWidth="1"/>
    <col min="2308" max="2308" width="9.25" style="101" customWidth="1"/>
    <col min="2309" max="2309" width="3.5" style="101" customWidth="1"/>
    <col min="2310" max="2310" width="5.875" style="101" customWidth="1"/>
    <col min="2311" max="2311" width="3.5" style="101" customWidth="1"/>
    <col min="2312" max="2312" width="5.875" style="101" customWidth="1"/>
    <col min="2313" max="2314" width="5.625" style="101" customWidth="1"/>
    <col min="2315" max="2315" width="9.25" style="101" customWidth="1"/>
    <col min="2316" max="2316" width="3.5" style="101" customWidth="1"/>
    <col min="2317" max="2317" width="5.875" style="101" customWidth="1"/>
    <col min="2318" max="2318" width="3.5" style="101" customWidth="1"/>
    <col min="2319" max="2319" width="5.875" style="101" customWidth="1"/>
    <col min="2320" max="2321" width="5" style="101" customWidth="1"/>
    <col min="2322" max="2560" width="9" style="101"/>
    <col min="2561" max="2562" width="3.625" style="101" customWidth="1"/>
    <col min="2563" max="2563" width="10.625" style="101" customWidth="1"/>
    <col min="2564" max="2564" width="9.25" style="101" customWidth="1"/>
    <col min="2565" max="2565" width="3.5" style="101" customWidth="1"/>
    <col min="2566" max="2566" width="5.875" style="101" customWidth="1"/>
    <col min="2567" max="2567" width="3.5" style="101" customWidth="1"/>
    <col min="2568" max="2568" width="5.875" style="101" customWidth="1"/>
    <col min="2569" max="2570" width="5.625" style="101" customWidth="1"/>
    <col min="2571" max="2571" width="9.25" style="101" customWidth="1"/>
    <col min="2572" max="2572" width="3.5" style="101" customWidth="1"/>
    <col min="2573" max="2573" width="5.875" style="101" customWidth="1"/>
    <col min="2574" max="2574" width="3.5" style="101" customWidth="1"/>
    <col min="2575" max="2575" width="5.875" style="101" customWidth="1"/>
    <col min="2576" max="2577" width="5" style="101" customWidth="1"/>
    <col min="2578" max="2816" width="9" style="101"/>
    <col min="2817" max="2818" width="3.625" style="101" customWidth="1"/>
    <col min="2819" max="2819" width="10.625" style="101" customWidth="1"/>
    <col min="2820" max="2820" width="9.25" style="101" customWidth="1"/>
    <col min="2821" max="2821" width="3.5" style="101" customWidth="1"/>
    <col min="2822" max="2822" width="5.875" style="101" customWidth="1"/>
    <col min="2823" max="2823" width="3.5" style="101" customWidth="1"/>
    <col min="2824" max="2824" width="5.875" style="101" customWidth="1"/>
    <col min="2825" max="2826" width="5.625" style="101" customWidth="1"/>
    <col min="2827" max="2827" width="9.25" style="101" customWidth="1"/>
    <col min="2828" max="2828" width="3.5" style="101" customWidth="1"/>
    <col min="2829" max="2829" width="5.875" style="101" customWidth="1"/>
    <col min="2830" max="2830" width="3.5" style="101" customWidth="1"/>
    <col min="2831" max="2831" width="5.875" style="101" customWidth="1"/>
    <col min="2832" max="2833" width="5" style="101" customWidth="1"/>
    <col min="2834" max="3072" width="9" style="101"/>
    <col min="3073" max="3074" width="3.625" style="101" customWidth="1"/>
    <col min="3075" max="3075" width="10.625" style="101" customWidth="1"/>
    <col min="3076" max="3076" width="9.25" style="101" customWidth="1"/>
    <col min="3077" max="3077" width="3.5" style="101" customWidth="1"/>
    <col min="3078" max="3078" width="5.875" style="101" customWidth="1"/>
    <col min="3079" max="3079" width="3.5" style="101" customWidth="1"/>
    <col min="3080" max="3080" width="5.875" style="101" customWidth="1"/>
    <col min="3081" max="3082" width="5.625" style="101" customWidth="1"/>
    <col min="3083" max="3083" width="9.25" style="101" customWidth="1"/>
    <col min="3084" max="3084" width="3.5" style="101" customWidth="1"/>
    <col min="3085" max="3085" width="5.875" style="101" customWidth="1"/>
    <col min="3086" max="3086" width="3.5" style="101" customWidth="1"/>
    <col min="3087" max="3087" width="5.875" style="101" customWidth="1"/>
    <col min="3088" max="3089" width="5" style="101" customWidth="1"/>
    <col min="3090" max="3328" width="9" style="101"/>
    <col min="3329" max="3330" width="3.625" style="101" customWidth="1"/>
    <col min="3331" max="3331" width="10.625" style="101" customWidth="1"/>
    <col min="3332" max="3332" width="9.25" style="101" customWidth="1"/>
    <col min="3333" max="3333" width="3.5" style="101" customWidth="1"/>
    <col min="3334" max="3334" width="5.875" style="101" customWidth="1"/>
    <col min="3335" max="3335" width="3.5" style="101" customWidth="1"/>
    <col min="3336" max="3336" width="5.875" style="101" customWidth="1"/>
    <col min="3337" max="3338" width="5.625" style="101" customWidth="1"/>
    <col min="3339" max="3339" width="9.25" style="101" customWidth="1"/>
    <col min="3340" max="3340" width="3.5" style="101" customWidth="1"/>
    <col min="3341" max="3341" width="5.875" style="101" customWidth="1"/>
    <col min="3342" max="3342" width="3.5" style="101" customWidth="1"/>
    <col min="3343" max="3343" width="5.875" style="101" customWidth="1"/>
    <col min="3344" max="3345" width="5" style="101" customWidth="1"/>
    <col min="3346" max="3584" width="9" style="101"/>
    <col min="3585" max="3586" width="3.625" style="101" customWidth="1"/>
    <col min="3587" max="3587" width="10.625" style="101" customWidth="1"/>
    <col min="3588" max="3588" width="9.25" style="101" customWidth="1"/>
    <col min="3589" max="3589" width="3.5" style="101" customWidth="1"/>
    <col min="3590" max="3590" width="5.875" style="101" customWidth="1"/>
    <col min="3591" max="3591" width="3.5" style="101" customWidth="1"/>
    <col min="3592" max="3592" width="5.875" style="101" customWidth="1"/>
    <col min="3593" max="3594" width="5.625" style="101" customWidth="1"/>
    <col min="3595" max="3595" width="9.25" style="101" customWidth="1"/>
    <col min="3596" max="3596" width="3.5" style="101" customWidth="1"/>
    <col min="3597" max="3597" width="5.875" style="101" customWidth="1"/>
    <col min="3598" max="3598" width="3.5" style="101" customWidth="1"/>
    <col min="3599" max="3599" width="5.875" style="101" customWidth="1"/>
    <col min="3600" max="3601" width="5" style="101" customWidth="1"/>
    <col min="3602" max="3840" width="9" style="101"/>
    <col min="3841" max="3842" width="3.625" style="101" customWidth="1"/>
    <col min="3843" max="3843" width="10.625" style="101" customWidth="1"/>
    <col min="3844" max="3844" width="9.25" style="101" customWidth="1"/>
    <col min="3845" max="3845" width="3.5" style="101" customWidth="1"/>
    <col min="3846" max="3846" width="5.875" style="101" customWidth="1"/>
    <col min="3847" max="3847" width="3.5" style="101" customWidth="1"/>
    <col min="3848" max="3848" width="5.875" style="101" customWidth="1"/>
    <col min="3849" max="3850" width="5.625" style="101" customWidth="1"/>
    <col min="3851" max="3851" width="9.25" style="101" customWidth="1"/>
    <col min="3852" max="3852" width="3.5" style="101" customWidth="1"/>
    <col min="3853" max="3853" width="5.875" style="101" customWidth="1"/>
    <col min="3854" max="3854" width="3.5" style="101" customWidth="1"/>
    <col min="3855" max="3855" width="5.875" style="101" customWidth="1"/>
    <col min="3856" max="3857" width="5" style="101" customWidth="1"/>
    <col min="3858" max="4096" width="9" style="101"/>
    <col min="4097" max="4098" width="3.625" style="101" customWidth="1"/>
    <col min="4099" max="4099" width="10.625" style="101" customWidth="1"/>
    <col min="4100" max="4100" width="9.25" style="101" customWidth="1"/>
    <col min="4101" max="4101" width="3.5" style="101" customWidth="1"/>
    <col min="4102" max="4102" width="5.875" style="101" customWidth="1"/>
    <col min="4103" max="4103" width="3.5" style="101" customWidth="1"/>
    <col min="4104" max="4104" width="5.875" style="101" customWidth="1"/>
    <col min="4105" max="4106" width="5.625" style="101" customWidth="1"/>
    <col min="4107" max="4107" width="9.25" style="101" customWidth="1"/>
    <col min="4108" max="4108" width="3.5" style="101" customWidth="1"/>
    <col min="4109" max="4109" width="5.875" style="101" customWidth="1"/>
    <col min="4110" max="4110" width="3.5" style="101" customWidth="1"/>
    <col min="4111" max="4111" width="5.875" style="101" customWidth="1"/>
    <col min="4112" max="4113" width="5" style="101" customWidth="1"/>
    <col min="4114" max="4352" width="9" style="101"/>
    <col min="4353" max="4354" width="3.625" style="101" customWidth="1"/>
    <col min="4355" max="4355" width="10.625" style="101" customWidth="1"/>
    <col min="4356" max="4356" width="9.25" style="101" customWidth="1"/>
    <col min="4357" max="4357" width="3.5" style="101" customWidth="1"/>
    <col min="4358" max="4358" width="5.875" style="101" customWidth="1"/>
    <col min="4359" max="4359" width="3.5" style="101" customWidth="1"/>
    <col min="4360" max="4360" width="5.875" style="101" customWidth="1"/>
    <col min="4361" max="4362" width="5.625" style="101" customWidth="1"/>
    <col min="4363" max="4363" width="9.25" style="101" customWidth="1"/>
    <col min="4364" max="4364" width="3.5" style="101" customWidth="1"/>
    <col min="4365" max="4365" width="5.875" style="101" customWidth="1"/>
    <col min="4366" max="4366" width="3.5" style="101" customWidth="1"/>
    <col min="4367" max="4367" width="5.875" style="101" customWidth="1"/>
    <col min="4368" max="4369" width="5" style="101" customWidth="1"/>
    <col min="4370" max="4608" width="9" style="101"/>
    <col min="4609" max="4610" width="3.625" style="101" customWidth="1"/>
    <col min="4611" max="4611" width="10.625" style="101" customWidth="1"/>
    <col min="4612" max="4612" width="9.25" style="101" customWidth="1"/>
    <col min="4613" max="4613" width="3.5" style="101" customWidth="1"/>
    <col min="4614" max="4614" width="5.875" style="101" customWidth="1"/>
    <col min="4615" max="4615" width="3.5" style="101" customWidth="1"/>
    <col min="4616" max="4616" width="5.875" style="101" customWidth="1"/>
    <col min="4617" max="4618" width="5.625" style="101" customWidth="1"/>
    <col min="4619" max="4619" width="9.25" style="101" customWidth="1"/>
    <col min="4620" max="4620" width="3.5" style="101" customWidth="1"/>
    <col min="4621" max="4621" width="5.875" style="101" customWidth="1"/>
    <col min="4622" max="4622" width="3.5" style="101" customWidth="1"/>
    <col min="4623" max="4623" width="5.875" style="101" customWidth="1"/>
    <col min="4624" max="4625" width="5" style="101" customWidth="1"/>
    <col min="4626" max="4864" width="9" style="101"/>
    <col min="4865" max="4866" width="3.625" style="101" customWidth="1"/>
    <col min="4867" max="4867" width="10.625" style="101" customWidth="1"/>
    <col min="4868" max="4868" width="9.25" style="101" customWidth="1"/>
    <col min="4869" max="4869" width="3.5" style="101" customWidth="1"/>
    <col min="4870" max="4870" width="5.875" style="101" customWidth="1"/>
    <col min="4871" max="4871" width="3.5" style="101" customWidth="1"/>
    <col min="4872" max="4872" width="5.875" style="101" customWidth="1"/>
    <col min="4873" max="4874" width="5.625" style="101" customWidth="1"/>
    <col min="4875" max="4875" width="9.25" style="101" customWidth="1"/>
    <col min="4876" max="4876" width="3.5" style="101" customWidth="1"/>
    <col min="4877" max="4877" width="5.875" style="101" customWidth="1"/>
    <col min="4878" max="4878" width="3.5" style="101" customWidth="1"/>
    <col min="4879" max="4879" width="5.875" style="101" customWidth="1"/>
    <col min="4880" max="4881" width="5" style="101" customWidth="1"/>
    <col min="4882" max="5120" width="9" style="101"/>
    <col min="5121" max="5122" width="3.625" style="101" customWidth="1"/>
    <col min="5123" max="5123" width="10.625" style="101" customWidth="1"/>
    <col min="5124" max="5124" width="9.25" style="101" customWidth="1"/>
    <col min="5125" max="5125" width="3.5" style="101" customWidth="1"/>
    <col min="5126" max="5126" width="5.875" style="101" customWidth="1"/>
    <col min="5127" max="5127" width="3.5" style="101" customWidth="1"/>
    <col min="5128" max="5128" width="5.875" style="101" customWidth="1"/>
    <col min="5129" max="5130" width="5.625" style="101" customWidth="1"/>
    <col min="5131" max="5131" width="9.25" style="101" customWidth="1"/>
    <col min="5132" max="5132" width="3.5" style="101" customWidth="1"/>
    <col min="5133" max="5133" width="5.875" style="101" customWidth="1"/>
    <col min="5134" max="5134" width="3.5" style="101" customWidth="1"/>
    <col min="5135" max="5135" width="5.875" style="101" customWidth="1"/>
    <col min="5136" max="5137" width="5" style="101" customWidth="1"/>
    <col min="5138" max="5376" width="9" style="101"/>
    <col min="5377" max="5378" width="3.625" style="101" customWidth="1"/>
    <col min="5379" max="5379" width="10.625" style="101" customWidth="1"/>
    <col min="5380" max="5380" width="9.25" style="101" customWidth="1"/>
    <col min="5381" max="5381" width="3.5" style="101" customWidth="1"/>
    <col min="5382" max="5382" width="5.875" style="101" customWidth="1"/>
    <col min="5383" max="5383" width="3.5" style="101" customWidth="1"/>
    <col min="5384" max="5384" width="5.875" style="101" customWidth="1"/>
    <col min="5385" max="5386" width="5.625" style="101" customWidth="1"/>
    <col min="5387" max="5387" width="9.25" style="101" customWidth="1"/>
    <col min="5388" max="5388" width="3.5" style="101" customWidth="1"/>
    <col min="5389" max="5389" width="5.875" style="101" customWidth="1"/>
    <col min="5390" max="5390" width="3.5" style="101" customWidth="1"/>
    <col min="5391" max="5391" width="5.875" style="101" customWidth="1"/>
    <col min="5392" max="5393" width="5" style="101" customWidth="1"/>
    <col min="5394" max="5632" width="9" style="101"/>
    <col min="5633" max="5634" width="3.625" style="101" customWidth="1"/>
    <col min="5635" max="5635" width="10.625" style="101" customWidth="1"/>
    <col min="5636" max="5636" width="9.25" style="101" customWidth="1"/>
    <col min="5637" max="5637" width="3.5" style="101" customWidth="1"/>
    <col min="5638" max="5638" width="5.875" style="101" customWidth="1"/>
    <col min="5639" max="5639" width="3.5" style="101" customWidth="1"/>
    <col min="5640" max="5640" width="5.875" style="101" customWidth="1"/>
    <col min="5641" max="5642" width="5.625" style="101" customWidth="1"/>
    <col min="5643" max="5643" width="9.25" style="101" customWidth="1"/>
    <col min="5644" max="5644" width="3.5" style="101" customWidth="1"/>
    <col min="5645" max="5645" width="5.875" style="101" customWidth="1"/>
    <col min="5646" max="5646" width="3.5" style="101" customWidth="1"/>
    <col min="5647" max="5647" width="5.875" style="101" customWidth="1"/>
    <col min="5648" max="5649" width="5" style="101" customWidth="1"/>
    <col min="5650" max="5888" width="9" style="101"/>
    <col min="5889" max="5890" width="3.625" style="101" customWidth="1"/>
    <col min="5891" max="5891" width="10.625" style="101" customWidth="1"/>
    <col min="5892" max="5892" width="9.25" style="101" customWidth="1"/>
    <col min="5893" max="5893" width="3.5" style="101" customWidth="1"/>
    <col min="5894" max="5894" width="5.875" style="101" customWidth="1"/>
    <col min="5895" max="5895" width="3.5" style="101" customWidth="1"/>
    <col min="5896" max="5896" width="5.875" style="101" customWidth="1"/>
    <col min="5897" max="5898" width="5.625" style="101" customWidth="1"/>
    <col min="5899" max="5899" width="9.25" style="101" customWidth="1"/>
    <col min="5900" max="5900" width="3.5" style="101" customWidth="1"/>
    <col min="5901" max="5901" width="5.875" style="101" customWidth="1"/>
    <col min="5902" max="5902" width="3.5" style="101" customWidth="1"/>
    <col min="5903" max="5903" width="5.875" style="101" customWidth="1"/>
    <col min="5904" max="5905" width="5" style="101" customWidth="1"/>
    <col min="5906" max="6144" width="9" style="101"/>
    <col min="6145" max="6146" width="3.625" style="101" customWidth="1"/>
    <col min="6147" max="6147" width="10.625" style="101" customWidth="1"/>
    <col min="6148" max="6148" width="9.25" style="101" customWidth="1"/>
    <col min="6149" max="6149" width="3.5" style="101" customWidth="1"/>
    <col min="6150" max="6150" width="5.875" style="101" customWidth="1"/>
    <col min="6151" max="6151" width="3.5" style="101" customWidth="1"/>
    <col min="6152" max="6152" width="5.875" style="101" customWidth="1"/>
    <col min="6153" max="6154" width="5.625" style="101" customWidth="1"/>
    <col min="6155" max="6155" width="9.25" style="101" customWidth="1"/>
    <col min="6156" max="6156" width="3.5" style="101" customWidth="1"/>
    <col min="6157" max="6157" width="5.875" style="101" customWidth="1"/>
    <col min="6158" max="6158" width="3.5" style="101" customWidth="1"/>
    <col min="6159" max="6159" width="5.875" style="101" customWidth="1"/>
    <col min="6160" max="6161" width="5" style="101" customWidth="1"/>
    <col min="6162" max="6400" width="9" style="101"/>
    <col min="6401" max="6402" width="3.625" style="101" customWidth="1"/>
    <col min="6403" max="6403" width="10.625" style="101" customWidth="1"/>
    <col min="6404" max="6404" width="9.25" style="101" customWidth="1"/>
    <col min="6405" max="6405" width="3.5" style="101" customWidth="1"/>
    <col min="6406" max="6406" width="5.875" style="101" customWidth="1"/>
    <col min="6407" max="6407" width="3.5" style="101" customWidth="1"/>
    <col min="6408" max="6408" width="5.875" style="101" customWidth="1"/>
    <col min="6409" max="6410" width="5.625" style="101" customWidth="1"/>
    <col min="6411" max="6411" width="9.25" style="101" customWidth="1"/>
    <col min="6412" max="6412" width="3.5" style="101" customWidth="1"/>
    <col min="6413" max="6413" width="5.875" style="101" customWidth="1"/>
    <col min="6414" max="6414" width="3.5" style="101" customWidth="1"/>
    <col min="6415" max="6415" width="5.875" style="101" customWidth="1"/>
    <col min="6416" max="6417" width="5" style="101" customWidth="1"/>
    <col min="6418" max="6656" width="9" style="101"/>
    <col min="6657" max="6658" width="3.625" style="101" customWidth="1"/>
    <col min="6659" max="6659" width="10.625" style="101" customWidth="1"/>
    <col min="6660" max="6660" width="9.25" style="101" customWidth="1"/>
    <col min="6661" max="6661" width="3.5" style="101" customWidth="1"/>
    <col min="6662" max="6662" width="5.875" style="101" customWidth="1"/>
    <col min="6663" max="6663" width="3.5" style="101" customWidth="1"/>
    <col min="6664" max="6664" width="5.875" style="101" customWidth="1"/>
    <col min="6665" max="6666" width="5.625" style="101" customWidth="1"/>
    <col min="6667" max="6667" width="9.25" style="101" customWidth="1"/>
    <col min="6668" max="6668" width="3.5" style="101" customWidth="1"/>
    <col min="6669" max="6669" width="5.875" style="101" customWidth="1"/>
    <col min="6670" max="6670" width="3.5" style="101" customWidth="1"/>
    <col min="6671" max="6671" width="5.875" style="101" customWidth="1"/>
    <col min="6672" max="6673" width="5" style="101" customWidth="1"/>
    <col min="6674" max="6912" width="9" style="101"/>
    <col min="6913" max="6914" width="3.625" style="101" customWidth="1"/>
    <col min="6915" max="6915" width="10.625" style="101" customWidth="1"/>
    <col min="6916" max="6916" width="9.25" style="101" customWidth="1"/>
    <col min="6917" max="6917" width="3.5" style="101" customWidth="1"/>
    <col min="6918" max="6918" width="5.875" style="101" customWidth="1"/>
    <col min="6919" max="6919" width="3.5" style="101" customWidth="1"/>
    <col min="6920" max="6920" width="5.875" style="101" customWidth="1"/>
    <col min="6921" max="6922" width="5.625" style="101" customWidth="1"/>
    <col min="6923" max="6923" width="9.25" style="101" customWidth="1"/>
    <col min="6924" max="6924" width="3.5" style="101" customWidth="1"/>
    <col min="6925" max="6925" width="5.875" style="101" customWidth="1"/>
    <col min="6926" max="6926" width="3.5" style="101" customWidth="1"/>
    <col min="6927" max="6927" width="5.875" style="101" customWidth="1"/>
    <col min="6928" max="6929" width="5" style="101" customWidth="1"/>
    <col min="6930" max="7168" width="9" style="101"/>
    <col min="7169" max="7170" width="3.625" style="101" customWidth="1"/>
    <col min="7171" max="7171" width="10.625" style="101" customWidth="1"/>
    <col min="7172" max="7172" width="9.25" style="101" customWidth="1"/>
    <col min="7173" max="7173" width="3.5" style="101" customWidth="1"/>
    <col min="7174" max="7174" width="5.875" style="101" customWidth="1"/>
    <col min="7175" max="7175" width="3.5" style="101" customWidth="1"/>
    <col min="7176" max="7176" width="5.875" style="101" customWidth="1"/>
    <col min="7177" max="7178" width="5.625" style="101" customWidth="1"/>
    <col min="7179" max="7179" width="9.25" style="101" customWidth="1"/>
    <col min="7180" max="7180" width="3.5" style="101" customWidth="1"/>
    <col min="7181" max="7181" width="5.875" style="101" customWidth="1"/>
    <col min="7182" max="7182" width="3.5" style="101" customWidth="1"/>
    <col min="7183" max="7183" width="5.875" style="101" customWidth="1"/>
    <col min="7184" max="7185" width="5" style="101" customWidth="1"/>
    <col min="7186" max="7424" width="9" style="101"/>
    <col min="7425" max="7426" width="3.625" style="101" customWidth="1"/>
    <col min="7427" max="7427" width="10.625" style="101" customWidth="1"/>
    <col min="7428" max="7428" width="9.25" style="101" customWidth="1"/>
    <col min="7429" max="7429" width="3.5" style="101" customWidth="1"/>
    <col min="7430" max="7430" width="5.875" style="101" customWidth="1"/>
    <col min="7431" max="7431" width="3.5" style="101" customWidth="1"/>
    <col min="7432" max="7432" width="5.875" style="101" customWidth="1"/>
    <col min="7433" max="7434" width="5.625" style="101" customWidth="1"/>
    <col min="7435" max="7435" width="9.25" style="101" customWidth="1"/>
    <col min="7436" max="7436" width="3.5" style="101" customWidth="1"/>
    <col min="7437" max="7437" width="5.875" style="101" customWidth="1"/>
    <col min="7438" max="7438" width="3.5" style="101" customWidth="1"/>
    <col min="7439" max="7439" width="5.875" style="101" customWidth="1"/>
    <col min="7440" max="7441" width="5" style="101" customWidth="1"/>
    <col min="7442" max="7680" width="9" style="101"/>
    <col min="7681" max="7682" width="3.625" style="101" customWidth="1"/>
    <col min="7683" max="7683" width="10.625" style="101" customWidth="1"/>
    <col min="7684" max="7684" width="9.25" style="101" customWidth="1"/>
    <col min="7685" max="7685" width="3.5" style="101" customWidth="1"/>
    <col min="7686" max="7686" width="5.875" style="101" customWidth="1"/>
    <col min="7687" max="7687" width="3.5" style="101" customWidth="1"/>
    <col min="7688" max="7688" width="5.875" style="101" customWidth="1"/>
    <col min="7689" max="7690" width="5.625" style="101" customWidth="1"/>
    <col min="7691" max="7691" width="9.25" style="101" customWidth="1"/>
    <col min="7692" max="7692" width="3.5" style="101" customWidth="1"/>
    <col min="7693" max="7693" width="5.875" style="101" customWidth="1"/>
    <col min="7694" max="7694" width="3.5" style="101" customWidth="1"/>
    <col min="7695" max="7695" width="5.875" style="101" customWidth="1"/>
    <col min="7696" max="7697" width="5" style="101" customWidth="1"/>
    <col min="7698" max="7936" width="9" style="101"/>
    <col min="7937" max="7938" width="3.625" style="101" customWidth="1"/>
    <col min="7939" max="7939" width="10.625" style="101" customWidth="1"/>
    <col min="7940" max="7940" width="9.25" style="101" customWidth="1"/>
    <col min="7941" max="7941" width="3.5" style="101" customWidth="1"/>
    <col min="7942" max="7942" width="5.875" style="101" customWidth="1"/>
    <col min="7943" max="7943" width="3.5" style="101" customWidth="1"/>
    <col min="7944" max="7944" width="5.875" style="101" customWidth="1"/>
    <col min="7945" max="7946" width="5.625" style="101" customWidth="1"/>
    <col min="7947" max="7947" width="9.25" style="101" customWidth="1"/>
    <col min="7948" max="7948" width="3.5" style="101" customWidth="1"/>
    <col min="7949" max="7949" width="5.875" style="101" customWidth="1"/>
    <col min="7950" max="7950" width="3.5" style="101" customWidth="1"/>
    <col min="7951" max="7951" width="5.875" style="101" customWidth="1"/>
    <col min="7952" max="7953" width="5" style="101" customWidth="1"/>
    <col min="7954" max="8192" width="9" style="101"/>
    <col min="8193" max="8194" width="3.625" style="101" customWidth="1"/>
    <col min="8195" max="8195" width="10.625" style="101" customWidth="1"/>
    <col min="8196" max="8196" width="9.25" style="101" customWidth="1"/>
    <col min="8197" max="8197" width="3.5" style="101" customWidth="1"/>
    <col min="8198" max="8198" width="5.875" style="101" customWidth="1"/>
    <col min="8199" max="8199" width="3.5" style="101" customWidth="1"/>
    <col min="8200" max="8200" width="5.875" style="101" customWidth="1"/>
    <col min="8201" max="8202" width="5.625" style="101" customWidth="1"/>
    <col min="8203" max="8203" width="9.25" style="101" customWidth="1"/>
    <col min="8204" max="8204" width="3.5" style="101" customWidth="1"/>
    <col min="8205" max="8205" width="5.875" style="101" customWidth="1"/>
    <col min="8206" max="8206" width="3.5" style="101" customWidth="1"/>
    <col min="8207" max="8207" width="5.875" style="101" customWidth="1"/>
    <col min="8208" max="8209" width="5" style="101" customWidth="1"/>
    <col min="8210" max="8448" width="9" style="101"/>
    <col min="8449" max="8450" width="3.625" style="101" customWidth="1"/>
    <col min="8451" max="8451" width="10.625" style="101" customWidth="1"/>
    <col min="8452" max="8452" width="9.25" style="101" customWidth="1"/>
    <col min="8453" max="8453" width="3.5" style="101" customWidth="1"/>
    <col min="8454" max="8454" width="5.875" style="101" customWidth="1"/>
    <col min="8455" max="8455" width="3.5" style="101" customWidth="1"/>
    <col min="8456" max="8456" width="5.875" style="101" customWidth="1"/>
    <col min="8457" max="8458" width="5.625" style="101" customWidth="1"/>
    <col min="8459" max="8459" width="9.25" style="101" customWidth="1"/>
    <col min="8460" max="8460" width="3.5" style="101" customWidth="1"/>
    <col min="8461" max="8461" width="5.875" style="101" customWidth="1"/>
    <col min="8462" max="8462" width="3.5" style="101" customWidth="1"/>
    <col min="8463" max="8463" width="5.875" style="101" customWidth="1"/>
    <col min="8464" max="8465" width="5" style="101" customWidth="1"/>
    <col min="8466" max="8704" width="9" style="101"/>
    <col min="8705" max="8706" width="3.625" style="101" customWidth="1"/>
    <col min="8707" max="8707" width="10.625" style="101" customWidth="1"/>
    <col min="8708" max="8708" width="9.25" style="101" customWidth="1"/>
    <col min="8709" max="8709" width="3.5" style="101" customWidth="1"/>
    <col min="8710" max="8710" width="5.875" style="101" customWidth="1"/>
    <col min="8711" max="8711" width="3.5" style="101" customWidth="1"/>
    <col min="8712" max="8712" width="5.875" style="101" customWidth="1"/>
    <col min="8713" max="8714" width="5.625" style="101" customWidth="1"/>
    <col min="8715" max="8715" width="9.25" style="101" customWidth="1"/>
    <col min="8716" max="8716" width="3.5" style="101" customWidth="1"/>
    <col min="8717" max="8717" width="5.875" style="101" customWidth="1"/>
    <col min="8718" max="8718" width="3.5" style="101" customWidth="1"/>
    <col min="8719" max="8719" width="5.875" style="101" customWidth="1"/>
    <col min="8720" max="8721" width="5" style="101" customWidth="1"/>
    <col min="8722" max="8960" width="9" style="101"/>
    <col min="8961" max="8962" width="3.625" style="101" customWidth="1"/>
    <col min="8963" max="8963" width="10.625" style="101" customWidth="1"/>
    <col min="8964" max="8964" width="9.25" style="101" customWidth="1"/>
    <col min="8965" max="8965" width="3.5" style="101" customWidth="1"/>
    <col min="8966" max="8966" width="5.875" style="101" customWidth="1"/>
    <col min="8967" max="8967" width="3.5" style="101" customWidth="1"/>
    <col min="8968" max="8968" width="5.875" style="101" customWidth="1"/>
    <col min="8969" max="8970" width="5.625" style="101" customWidth="1"/>
    <col min="8971" max="8971" width="9.25" style="101" customWidth="1"/>
    <col min="8972" max="8972" width="3.5" style="101" customWidth="1"/>
    <col min="8973" max="8973" width="5.875" style="101" customWidth="1"/>
    <col min="8974" max="8974" width="3.5" style="101" customWidth="1"/>
    <col min="8975" max="8975" width="5.875" style="101" customWidth="1"/>
    <col min="8976" max="8977" width="5" style="101" customWidth="1"/>
    <col min="8978" max="9216" width="9" style="101"/>
    <col min="9217" max="9218" width="3.625" style="101" customWidth="1"/>
    <col min="9219" max="9219" width="10.625" style="101" customWidth="1"/>
    <col min="9220" max="9220" width="9.25" style="101" customWidth="1"/>
    <col min="9221" max="9221" width="3.5" style="101" customWidth="1"/>
    <col min="9222" max="9222" width="5.875" style="101" customWidth="1"/>
    <col min="9223" max="9223" width="3.5" style="101" customWidth="1"/>
    <col min="9224" max="9224" width="5.875" style="101" customWidth="1"/>
    <col min="9225" max="9226" width="5.625" style="101" customWidth="1"/>
    <col min="9227" max="9227" width="9.25" style="101" customWidth="1"/>
    <col min="9228" max="9228" width="3.5" style="101" customWidth="1"/>
    <col min="9229" max="9229" width="5.875" style="101" customWidth="1"/>
    <col min="9230" max="9230" width="3.5" style="101" customWidth="1"/>
    <col min="9231" max="9231" width="5.875" style="101" customWidth="1"/>
    <col min="9232" max="9233" width="5" style="101" customWidth="1"/>
    <col min="9234" max="9472" width="9" style="101"/>
    <col min="9473" max="9474" width="3.625" style="101" customWidth="1"/>
    <col min="9475" max="9475" width="10.625" style="101" customWidth="1"/>
    <col min="9476" max="9476" width="9.25" style="101" customWidth="1"/>
    <col min="9477" max="9477" width="3.5" style="101" customWidth="1"/>
    <col min="9478" max="9478" width="5.875" style="101" customWidth="1"/>
    <col min="9479" max="9479" width="3.5" style="101" customWidth="1"/>
    <col min="9480" max="9480" width="5.875" style="101" customWidth="1"/>
    <col min="9481" max="9482" width="5.625" style="101" customWidth="1"/>
    <col min="9483" max="9483" width="9.25" style="101" customWidth="1"/>
    <col min="9484" max="9484" width="3.5" style="101" customWidth="1"/>
    <col min="9485" max="9485" width="5.875" style="101" customWidth="1"/>
    <col min="9486" max="9486" width="3.5" style="101" customWidth="1"/>
    <col min="9487" max="9487" width="5.875" style="101" customWidth="1"/>
    <col min="9488" max="9489" width="5" style="101" customWidth="1"/>
    <col min="9490" max="9728" width="9" style="101"/>
    <col min="9729" max="9730" width="3.625" style="101" customWidth="1"/>
    <col min="9731" max="9731" width="10.625" style="101" customWidth="1"/>
    <col min="9732" max="9732" width="9.25" style="101" customWidth="1"/>
    <col min="9733" max="9733" width="3.5" style="101" customWidth="1"/>
    <col min="9734" max="9734" width="5.875" style="101" customWidth="1"/>
    <col min="9735" max="9735" width="3.5" style="101" customWidth="1"/>
    <col min="9736" max="9736" width="5.875" style="101" customWidth="1"/>
    <col min="9737" max="9738" width="5.625" style="101" customWidth="1"/>
    <col min="9739" max="9739" width="9.25" style="101" customWidth="1"/>
    <col min="9740" max="9740" width="3.5" style="101" customWidth="1"/>
    <col min="9741" max="9741" width="5.875" style="101" customWidth="1"/>
    <col min="9742" max="9742" width="3.5" style="101" customWidth="1"/>
    <col min="9743" max="9743" width="5.875" style="101" customWidth="1"/>
    <col min="9744" max="9745" width="5" style="101" customWidth="1"/>
    <col min="9746" max="9984" width="9" style="101"/>
    <col min="9985" max="9986" width="3.625" style="101" customWidth="1"/>
    <col min="9987" max="9987" width="10.625" style="101" customWidth="1"/>
    <col min="9988" max="9988" width="9.25" style="101" customWidth="1"/>
    <col min="9989" max="9989" width="3.5" style="101" customWidth="1"/>
    <col min="9990" max="9990" width="5.875" style="101" customWidth="1"/>
    <col min="9991" max="9991" width="3.5" style="101" customWidth="1"/>
    <col min="9992" max="9992" width="5.875" style="101" customWidth="1"/>
    <col min="9993" max="9994" width="5.625" style="101" customWidth="1"/>
    <col min="9995" max="9995" width="9.25" style="101" customWidth="1"/>
    <col min="9996" max="9996" width="3.5" style="101" customWidth="1"/>
    <col min="9997" max="9997" width="5.875" style="101" customWidth="1"/>
    <col min="9998" max="9998" width="3.5" style="101" customWidth="1"/>
    <col min="9999" max="9999" width="5.875" style="101" customWidth="1"/>
    <col min="10000" max="10001" width="5" style="101" customWidth="1"/>
    <col min="10002" max="10240" width="9" style="101"/>
    <col min="10241" max="10242" width="3.625" style="101" customWidth="1"/>
    <col min="10243" max="10243" width="10.625" style="101" customWidth="1"/>
    <col min="10244" max="10244" width="9.25" style="101" customWidth="1"/>
    <col min="10245" max="10245" width="3.5" style="101" customWidth="1"/>
    <col min="10246" max="10246" width="5.875" style="101" customWidth="1"/>
    <col min="10247" max="10247" width="3.5" style="101" customWidth="1"/>
    <col min="10248" max="10248" width="5.875" style="101" customWidth="1"/>
    <col min="10249" max="10250" width="5.625" style="101" customWidth="1"/>
    <col min="10251" max="10251" width="9.25" style="101" customWidth="1"/>
    <col min="10252" max="10252" width="3.5" style="101" customWidth="1"/>
    <col min="10253" max="10253" width="5.875" style="101" customWidth="1"/>
    <col min="10254" max="10254" width="3.5" style="101" customWidth="1"/>
    <col min="10255" max="10255" width="5.875" style="101" customWidth="1"/>
    <col min="10256" max="10257" width="5" style="101" customWidth="1"/>
    <col min="10258" max="10496" width="9" style="101"/>
    <col min="10497" max="10498" width="3.625" style="101" customWidth="1"/>
    <col min="10499" max="10499" width="10.625" style="101" customWidth="1"/>
    <col min="10500" max="10500" width="9.25" style="101" customWidth="1"/>
    <col min="10501" max="10501" width="3.5" style="101" customWidth="1"/>
    <col min="10502" max="10502" width="5.875" style="101" customWidth="1"/>
    <col min="10503" max="10503" width="3.5" style="101" customWidth="1"/>
    <col min="10504" max="10504" width="5.875" style="101" customWidth="1"/>
    <col min="10505" max="10506" width="5.625" style="101" customWidth="1"/>
    <col min="10507" max="10507" width="9.25" style="101" customWidth="1"/>
    <col min="10508" max="10508" width="3.5" style="101" customWidth="1"/>
    <col min="10509" max="10509" width="5.875" style="101" customWidth="1"/>
    <col min="10510" max="10510" width="3.5" style="101" customWidth="1"/>
    <col min="10511" max="10511" width="5.875" style="101" customWidth="1"/>
    <col min="10512" max="10513" width="5" style="101" customWidth="1"/>
    <col min="10514" max="10752" width="9" style="101"/>
    <col min="10753" max="10754" width="3.625" style="101" customWidth="1"/>
    <col min="10755" max="10755" width="10.625" style="101" customWidth="1"/>
    <col min="10756" max="10756" width="9.25" style="101" customWidth="1"/>
    <col min="10757" max="10757" width="3.5" style="101" customWidth="1"/>
    <col min="10758" max="10758" width="5.875" style="101" customWidth="1"/>
    <col min="10759" max="10759" width="3.5" style="101" customWidth="1"/>
    <col min="10760" max="10760" width="5.875" style="101" customWidth="1"/>
    <col min="10761" max="10762" width="5.625" style="101" customWidth="1"/>
    <col min="10763" max="10763" width="9.25" style="101" customWidth="1"/>
    <col min="10764" max="10764" width="3.5" style="101" customWidth="1"/>
    <col min="10765" max="10765" width="5.875" style="101" customWidth="1"/>
    <col min="10766" max="10766" width="3.5" style="101" customWidth="1"/>
    <col min="10767" max="10767" width="5.875" style="101" customWidth="1"/>
    <col min="10768" max="10769" width="5" style="101" customWidth="1"/>
    <col min="10770" max="11008" width="9" style="101"/>
    <col min="11009" max="11010" width="3.625" style="101" customWidth="1"/>
    <col min="11011" max="11011" width="10.625" style="101" customWidth="1"/>
    <col min="11012" max="11012" width="9.25" style="101" customWidth="1"/>
    <col min="11013" max="11013" width="3.5" style="101" customWidth="1"/>
    <col min="11014" max="11014" width="5.875" style="101" customWidth="1"/>
    <col min="11015" max="11015" width="3.5" style="101" customWidth="1"/>
    <col min="11016" max="11016" width="5.875" style="101" customWidth="1"/>
    <col min="11017" max="11018" width="5.625" style="101" customWidth="1"/>
    <col min="11019" max="11019" width="9.25" style="101" customWidth="1"/>
    <col min="11020" max="11020" width="3.5" style="101" customWidth="1"/>
    <col min="11021" max="11021" width="5.875" style="101" customWidth="1"/>
    <col min="11022" max="11022" width="3.5" style="101" customWidth="1"/>
    <col min="11023" max="11023" width="5.875" style="101" customWidth="1"/>
    <col min="11024" max="11025" width="5" style="101" customWidth="1"/>
    <col min="11026" max="11264" width="9" style="101"/>
    <col min="11265" max="11266" width="3.625" style="101" customWidth="1"/>
    <col min="11267" max="11267" width="10.625" style="101" customWidth="1"/>
    <col min="11268" max="11268" width="9.25" style="101" customWidth="1"/>
    <col min="11269" max="11269" width="3.5" style="101" customWidth="1"/>
    <col min="11270" max="11270" width="5.875" style="101" customWidth="1"/>
    <col min="11271" max="11271" width="3.5" style="101" customWidth="1"/>
    <col min="11272" max="11272" width="5.875" style="101" customWidth="1"/>
    <col min="11273" max="11274" width="5.625" style="101" customWidth="1"/>
    <col min="11275" max="11275" width="9.25" style="101" customWidth="1"/>
    <col min="11276" max="11276" width="3.5" style="101" customWidth="1"/>
    <col min="11277" max="11277" width="5.875" style="101" customWidth="1"/>
    <col min="11278" max="11278" width="3.5" style="101" customWidth="1"/>
    <col min="11279" max="11279" width="5.875" style="101" customWidth="1"/>
    <col min="11280" max="11281" width="5" style="101" customWidth="1"/>
    <col min="11282" max="11520" width="9" style="101"/>
    <col min="11521" max="11522" width="3.625" style="101" customWidth="1"/>
    <col min="11523" max="11523" width="10.625" style="101" customWidth="1"/>
    <col min="11524" max="11524" width="9.25" style="101" customWidth="1"/>
    <col min="11525" max="11525" width="3.5" style="101" customWidth="1"/>
    <col min="11526" max="11526" width="5.875" style="101" customWidth="1"/>
    <col min="11527" max="11527" width="3.5" style="101" customWidth="1"/>
    <col min="11528" max="11528" width="5.875" style="101" customWidth="1"/>
    <col min="11529" max="11530" width="5.625" style="101" customWidth="1"/>
    <col min="11531" max="11531" width="9.25" style="101" customWidth="1"/>
    <col min="11532" max="11532" width="3.5" style="101" customWidth="1"/>
    <col min="11533" max="11533" width="5.875" style="101" customWidth="1"/>
    <col min="11534" max="11534" width="3.5" style="101" customWidth="1"/>
    <col min="11535" max="11535" width="5.875" style="101" customWidth="1"/>
    <col min="11536" max="11537" width="5" style="101" customWidth="1"/>
    <col min="11538" max="11776" width="9" style="101"/>
    <col min="11777" max="11778" width="3.625" style="101" customWidth="1"/>
    <col min="11779" max="11779" width="10.625" style="101" customWidth="1"/>
    <col min="11780" max="11780" width="9.25" style="101" customWidth="1"/>
    <col min="11781" max="11781" width="3.5" style="101" customWidth="1"/>
    <col min="11782" max="11782" width="5.875" style="101" customWidth="1"/>
    <col min="11783" max="11783" width="3.5" style="101" customWidth="1"/>
    <col min="11784" max="11784" width="5.875" style="101" customWidth="1"/>
    <col min="11785" max="11786" width="5.625" style="101" customWidth="1"/>
    <col min="11787" max="11787" width="9.25" style="101" customWidth="1"/>
    <col min="11788" max="11788" width="3.5" style="101" customWidth="1"/>
    <col min="11789" max="11789" width="5.875" style="101" customWidth="1"/>
    <col min="11790" max="11790" width="3.5" style="101" customWidth="1"/>
    <col min="11791" max="11791" width="5.875" style="101" customWidth="1"/>
    <col min="11792" max="11793" width="5" style="101" customWidth="1"/>
    <col min="11794" max="12032" width="9" style="101"/>
    <col min="12033" max="12034" width="3.625" style="101" customWidth="1"/>
    <col min="12035" max="12035" width="10.625" style="101" customWidth="1"/>
    <col min="12036" max="12036" width="9.25" style="101" customWidth="1"/>
    <col min="12037" max="12037" width="3.5" style="101" customWidth="1"/>
    <col min="12038" max="12038" width="5.875" style="101" customWidth="1"/>
    <col min="12039" max="12039" width="3.5" style="101" customWidth="1"/>
    <col min="12040" max="12040" width="5.875" style="101" customWidth="1"/>
    <col min="12041" max="12042" width="5.625" style="101" customWidth="1"/>
    <col min="12043" max="12043" width="9.25" style="101" customWidth="1"/>
    <col min="12044" max="12044" width="3.5" style="101" customWidth="1"/>
    <col min="12045" max="12045" width="5.875" style="101" customWidth="1"/>
    <col min="12046" max="12046" width="3.5" style="101" customWidth="1"/>
    <col min="12047" max="12047" width="5.875" style="101" customWidth="1"/>
    <col min="12048" max="12049" width="5" style="101" customWidth="1"/>
    <col min="12050" max="12288" width="9" style="101"/>
    <col min="12289" max="12290" width="3.625" style="101" customWidth="1"/>
    <col min="12291" max="12291" width="10.625" style="101" customWidth="1"/>
    <col min="12292" max="12292" width="9.25" style="101" customWidth="1"/>
    <col min="12293" max="12293" width="3.5" style="101" customWidth="1"/>
    <col min="12294" max="12294" width="5.875" style="101" customWidth="1"/>
    <col min="12295" max="12295" width="3.5" style="101" customWidth="1"/>
    <col min="12296" max="12296" width="5.875" style="101" customWidth="1"/>
    <col min="12297" max="12298" width="5.625" style="101" customWidth="1"/>
    <col min="12299" max="12299" width="9.25" style="101" customWidth="1"/>
    <col min="12300" max="12300" width="3.5" style="101" customWidth="1"/>
    <col min="12301" max="12301" width="5.875" style="101" customWidth="1"/>
    <col min="12302" max="12302" width="3.5" style="101" customWidth="1"/>
    <col min="12303" max="12303" width="5.875" style="101" customWidth="1"/>
    <col min="12304" max="12305" width="5" style="101" customWidth="1"/>
    <col min="12306" max="12544" width="9" style="101"/>
    <col min="12545" max="12546" width="3.625" style="101" customWidth="1"/>
    <col min="12547" max="12547" width="10.625" style="101" customWidth="1"/>
    <col min="12548" max="12548" width="9.25" style="101" customWidth="1"/>
    <col min="12549" max="12549" width="3.5" style="101" customWidth="1"/>
    <col min="12550" max="12550" width="5.875" style="101" customWidth="1"/>
    <col min="12551" max="12551" width="3.5" style="101" customWidth="1"/>
    <col min="12552" max="12552" width="5.875" style="101" customWidth="1"/>
    <col min="12553" max="12554" width="5.625" style="101" customWidth="1"/>
    <col min="12555" max="12555" width="9.25" style="101" customWidth="1"/>
    <col min="12556" max="12556" width="3.5" style="101" customWidth="1"/>
    <col min="12557" max="12557" width="5.875" style="101" customWidth="1"/>
    <col min="12558" max="12558" width="3.5" style="101" customWidth="1"/>
    <col min="12559" max="12559" width="5.875" style="101" customWidth="1"/>
    <col min="12560" max="12561" width="5" style="101" customWidth="1"/>
    <col min="12562" max="12800" width="9" style="101"/>
    <col min="12801" max="12802" width="3.625" style="101" customWidth="1"/>
    <col min="12803" max="12803" width="10.625" style="101" customWidth="1"/>
    <col min="12804" max="12804" width="9.25" style="101" customWidth="1"/>
    <col min="12805" max="12805" width="3.5" style="101" customWidth="1"/>
    <col min="12806" max="12806" width="5.875" style="101" customWidth="1"/>
    <col min="12807" max="12807" width="3.5" style="101" customWidth="1"/>
    <col min="12808" max="12808" width="5.875" style="101" customWidth="1"/>
    <col min="12809" max="12810" width="5.625" style="101" customWidth="1"/>
    <col min="12811" max="12811" width="9.25" style="101" customWidth="1"/>
    <col min="12812" max="12812" width="3.5" style="101" customWidth="1"/>
    <col min="12813" max="12813" width="5.875" style="101" customWidth="1"/>
    <col min="12814" max="12814" width="3.5" style="101" customWidth="1"/>
    <col min="12815" max="12815" width="5.875" style="101" customWidth="1"/>
    <col min="12816" max="12817" width="5" style="101" customWidth="1"/>
    <col min="12818" max="13056" width="9" style="101"/>
    <col min="13057" max="13058" width="3.625" style="101" customWidth="1"/>
    <col min="13059" max="13059" width="10.625" style="101" customWidth="1"/>
    <col min="13060" max="13060" width="9.25" style="101" customWidth="1"/>
    <col min="13061" max="13061" width="3.5" style="101" customWidth="1"/>
    <col min="13062" max="13062" width="5.875" style="101" customWidth="1"/>
    <col min="13063" max="13063" width="3.5" style="101" customWidth="1"/>
    <col min="13064" max="13064" width="5.875" style="101" customWidth="1"/>
    <col min="13065" max="13066" width="5.625" style="101" customWidth="1"/>
    <col min="13067" max="13067" width="9.25" style="101" customWidth="1"/>
    <col min="13068" max="13068" width="3.5" style="101" customWidth="1"/>
    <col min="13069" max="13069" width="5.875" style="101" customWidth="1"/>
    <col min="13070" max="13070" width="3.5" style="101" customWidth="1"/>
    <col min="13071" max="13071" width="5.875" style="101" customWidth="1"/>
    <col min="13072" max="13073" width="5" style="101" customWidth="1"/>
    <col min="13074" max="13312" width="9" style="101"/>
    <col min="13313" max="13314" width="3.625" style="101" customWidth="1"/>
    <col min="13315" max="13315" width="10.625" style="101" customWidth="1"/>
    <col min="13316" max="13316" width="9.25" style="101" customWidth="1"/>
    <col min="13317" max="13317" width="3.5" style="101" customWidth="1"/>
    <col min="13318" max="13318" width="5.875" style="101" customWidth="1"/>
    <col min="13319" max="13319" width="3.5" style="101" customWidth="1"/>
    <col min="13320" max="13320" width="5.875" style="101" customWidth="1"/>
    <col min="13321" max="13322" width="5.625" style="101" customWidth="1"/>
    <col min="13323" max="13323" width="9.25" style="101" customWidth="1"/>
    <col min="13324" max="13324" width="3.5" style="101" customWidth="1"/>
    <col min="13325" max="13325" width="5.875" style="101" customWidth="1"/>
    <col min="13326" max="13326" width="3.5" style="101" customWidth="1"/>
    <col min="13327" max="13327" width="5.875" style="101" customWidth="1"/>
    <col min="13328" max="13329" width="5" style="101" customWidth="1"/>
    <col min="13330" max="13568" width="9" style="101"/>
    <col min="13569" max="13570" width="3.625" style="101" customWidth="1"/>
    <col min="13571" max="13571" width="10.625" style="101" customWidth="1"/>
    <col min="13572" max="13572" width="9.25" style="101" customWidth="1"/>
    <col min="13573" max="13573" width="3.5" style="101" customWidth="1"/>
    <col min="13574" max="13574" width="5.875" style="101" customWidth="1"/>
    <col min="13575" max="13575" width="3.5" style="101" customWidth="1"/>
    <col min="13576" max="13576" width="5.875" style="101" customWidth="1"/>
    <col min="13577" max="13578" width="5.625" style="101" customWidth="1"/>
    <col min="13579" max="13579" width="9.25" style="101" customWidth="1"/>
    <col min="13580" max="13580" width="3.5" style="101" customWidth="1"/>
    <col min="13581" max="13581" width="5.875" style="101" customWidth="1"/>
    <col min="13582" max="13582" width="3.5" style="101" customWidth="1"/>
    <col min="13583" max="13583" width="5.875" style="101" customWidth="1"/>
    <col min="13584" max="13585" width="5" style="101" customWidth="1"/>
    <col min="13586" max="13824" width="9" style="101"/>
    <col min="13825" max="13826" width="3.625" style="101" customWidth="1"/>
    <col min="13827" max="13827" width="10.625" style="101" customWidth="1"/>
    <col min="13828" max="13828" width="9.25" style="101" customWidth="1"/>
    <col min="13829" max="13829" width="3.5" style="101" customWidth="1"/>
    <col min="13830" max="13830" width="5.875" style="101" customWidth="1"/>
    <col min="13831" max="13831" width="3.5" style="101" customWidth="1"/>
    <col min="13832" max="13832" width="5.875" style="101" customWidth="1"/>
    <col min="13833" max="13834" width="5.625" style="101" customWidth="1"/>
    <col min="13835" max="13835" width="9.25" style="101" customWidth="1"/>
    <col min="13836" max="13836" width="3.5" style="101" customWidth="1"/>
    <col min="13837" max="13837" width="5.875" style="101" customWidth="1"/>
    <col min="13838" max="13838" width="3.5" style="101" customWidth="1"/>
    <col min="13839" max="13839" width="5.875" style="101" customWidth="1"/>
    <col min="13840" max="13841" width="5" style="101" customWidth="1"/>
    <col min="13842" max="14080" width="9" style="101"/>
    <col min="14081" max="14082" width="3.625" style="101" customWidth="1"/>
    <col min="14083" max="14083" width="10.625" style="101" customWidth="1"/>
    <col min="14084" max="14084" width="9.25" style="101" customWidth="1"/>
    <col min="14085" max="14085" width="3.5" style="101" customWidth="1"/>
    <col min="14086" max="14086" width="5.875" style="101" customWidth="1"/>
    <col min="14087" max="14087" width="3.5" style="101" customWidth="1"/>
    <col min="14088" max="14088" width="5.875" style="101" customWidth="1"/>
    <col min="14089" max="14090" width="5.625" style="101" customWidth="1"/>
    <col min="14091" max="14091" width="9.25" style="101" customWidth="1"/>
    <col min="14092" max="14092" width="3.5" style="101" customWidth="1"/>
    <col min="14093" max="14093" width="5.875" style="101" customWidth="1"/>
    <col min="14094" max="14094" width="3.5" style="101" customWidth="1"/>
    <col min="14095" max="14095" width="5.875" style="101" customWidth="1"/>
    <col min="14096" max="14097" width="5" style="101" customWidth="1"/>
    <col min="14098" max="14336" width="9" style="101"/>
    <col min="14337" max="14338" width="3.625" style="101" customWidth="1"/>
    <col min="14339" max="14339" width="10.625" style="101" customWidth="1"/>
    <col min="14340" max="14340" width="9.25" style="101" customWidth="1"/>
    <col min="14341" max="14341" width="3.5" style="101" customWidth="1"/>
    <col min="14342" max="14342" width="5.875" style="101" customWidth="1"/>
    <col min="14343" max="14343" width="3.5" style="101" customWidth="1"/>
    <col min="14344" max="14344" width="5.875" style="101" customWidth="1"/>
    <col min="14345" max="14346" width="5.625" style="101" customWidth="1"/>
    <col min="14347" max="14347" width="9.25" style="101" customWidth="1"/>
    <col min="14348" max="14348" width="3.5" style="101" customWidth="1"/>
    <col min="14349" max="14349" width="5.875" style="101" customWidth="1"/>
    <col min="14350" max="14350" width="3.5" style="101" customWidth="1"/>
    <col min="14351" max="14351" width="5.875" style="101" customWidth="1"/>
    <col min="14352" max="14353" width="5" style="101" customWidth="1"/>
    <col min="14354" max="14592" width="9" style="101"/>
    <col min="14593" max="14594" width="3.625" style="101" customWidth="1"/>
    <col min="14595" max="14595" width="10.625" style="101" customWidth="1"/>
    <col min="14596" max="14596" width="9.25" style="101" customWidth="1"/>
    <col min="14597" max="14597" width="3.5" style="101" customWidth="1"/>
    <col min="14598" max="14598" width="5.875" style="101" customWidth="1"/>
    <col min="14599" max="14599" width="3.5" style="101" customWidth="1"/>
    <col min="14600" max="14600" width="5.875" style="101" customWidth="1"/>
    <col min="14601" max="14602" width="5.625" style="101" customWidth="1"/>
    <col min="14603" max="14603" width="9.25" style="101" customWidth="1"/>
    <col min="14604" max="14604" width="3.5" style="101" customWidth="1"/>
    <col min="14605" max="14605" width="5.875" style="101" customWidth="1"/>
    <col min="14606" max="14606" width="3.5" style="101" customWidth="1"/>
    <col min="14607" max="14607" width="5.875" style="101" customWidth="1"/>
    <col min="14608" max="14609" width="5" style="101" customWidth="1"/>
    <col min="14610" max="14848" width="9" style="101"/>
    <col min="14849" max="14850" width="3.625" style="101" customWidth="1"/>
    <col min="14851" max="14851" width="10.625" style="101" customWidth="1"/>
    <col min="14852" max="14852" width="9.25" style="101" customWidth="1"/>
    <col min="14853" max="14853" width="3.5" style="101" customWidth="1"/>
    <col min="14854" max="14854" width="5.875" style="101" customWidth="1"/>
    <col min="14855" max="14855" width="3.5" style="101" customWidth="1"/>
    <col min="14856" max="14856" width="5.875" style="101" customWidth="1"/>
    <col min="14857" max="14858" width="5.625" style="101" customWidth="1"/>
    <col min="14859" max="14859" width="9.25" style="101" customWidth="1"/>
    <col min="14860" max="14860" width="3.5" style="101" customWidth="1"/>
    <col min="14861" max="14861" width="5.875" style="101" customWidth="1"/>
    <col min="14862" max="14862" width="3.5" style="101" customWidth="1"/>
    <col min="14863" max="14863" width="5.875" style="101" customWidth="1"/>
    <col min="14864" max="14865" width="5" style="101" customWidth="1"/>
    <col min="14866" max="15104" width="9" style="101"/>
    <col min="15105" max="15106" width="3.625" style="101" customWidth="1"/>
    <col min="15107" max="15107" width="10.625" style="101" customWidth="1"/>
    <col min="15108" max="15108" width="9.25" style="101" customWidth="1"/>
    <col min="15109" max="15109" width="3.5" style="101" customWidth="1"/>
    <col min="15110" max="15110" width="5.875" style="101" customWidth="1"/>
    <col min="15111" max="15111" width="3.5" style="101" customWidth="1"/>
    <col min="15112" max="15112" width="5.875" style="101" customWidth="1"/>
    <col min="15113" max="15114" width="5.625" style="101" customWidth="1"/>
    <col min="15115" max="15115" width="9.25" style="101" customWidth="1"/>
    <col min="15116" max="15116" width="3.5" style="101" customWidth="1"/>
    <col min="15117" max="15117" width="5.875" style="101" customWidth="1"/>
    <col min="15118" max="15118" width="3.5" style="101" customWidth="1"/>
    <col min="15119" max="15119" width="5.875" style="101" customWidth="1"/>
    <col min="15120" max="15121" width="5" style="101" customWidth="1"/>
    <col min="15122" max="15360" width="9" style="101"/>
    <col min="15361" max="15362" width="3.625" style="101" customWidth="1"/>
    <col min="15363" max="15363" width="10.625" style="101" customWidth="1"/>
    <col min="15364" max="15364" width="9.25" style="101" customWidth="1"/>
    <col min="15365" max="15365" width="3.5" style="101" customWidth="1"/>
    <col min="15366" max="15366" width="5.875" style="101" customWidth="1"/>
    <col min="15367" max="15367" width="3.5" style="101" customWidth="1"/>
    <col min="15368" max="15368" width="5.875" style="101" customWidth="1"/>
    <col min="15369" max="15370" width="5.625" style="101" customWidth="1"/>
    <col min="15371" max="15371" width="9.25" style="101" customWidth="1"/>
    <col min="15372" max="15372" width="3.5" style="101" customWidth="1"/>
    <col min="15373" max="15373" width="5.875" style="101" customWidth="1"/>
    <col min="15374" max="15374" width="3.5" style="101" customWidth="1"/>
    <col min="15375" max="15375" width="5.875" style="101" customWidth="1"/>
    <col min="15376" max="15377" width="5" style="101" customWidth="1"/>
    <col min="15378" max="15616" width="9" style="101"/>
    <col min="15617" max="15618" width="3.625" style="101" customWidth="1"/>
    <col min="15619" max="15619" width="10.625" style="101" customWidth="1"/>
    <col min="15620" max="15620" width="9.25" style="101" customWidth="1"/>
    <col min="15621" max="15621" width="3.5" style="101" customWidth="1"/>
    <col min="15622" max="15622" width="5.875" style="101" customWidth="1"/>
    <col min="15623" max="15623" width="3.5" style="101" customWidth="1"/>
    <col min="15624" max="15624" width="5.875" style="101" customWidth="1"/>
    <col min="15625" max="15626" width="5.625" style="101" customWidth="1"/>
    <col min="15627" max="15627" width="9.25" style="101" customWidth="1"/>
    <col min="15628" max="15628" width="3.5" style="101" customWidth="1"/>
    <col min="15629" max="15629" width="5.875" style="101" customWidth="1"/>
    <col min="15630" max="15630" width="3.5" style="101" customWidth="1"/>
    <col min="15631" max="15631" width="5.875" style="101" customWidth="1"/>
    <col min="15632" max="15633" width="5" style="101" customWidth="1"/>
    <col min="15634" max="15872" width="9" style="101"/>
    <col min="15873" max="15874" width="3.625" style="101" customWidth="1"/>
    <col min="15875" max="15875" width="10.625" style="101" customWidth="1"/>
    <col min="15876" max="15876" width="9.25" style="101" customWidth="1"/>
    <col min="15877" max="15877" width="3.5" style="101" customWidth="1"/>
    <col min="15878" max="15878" width="5.875" style="101" customWidth="1"/>
    <col min="15879" max="15879" width="3.5" style="101" customWidth="1"/>
    <col min="15880" max="15880" width="5.875" style="101" customWidth="1"/>
    <col min="15881" max="15882" width="5.625" style="101" customWidth="1"/>
    <col min="15883" max="15883" width="9.25" style="101" customWidth="1"/>
    <col min="15884" max="15884" width="3.5" style="101" customWidth="1"/>
    <col min="15885" max="15885" width="5.875" style="101" customWidth="1"/>
    <col min="15886" max="15886" width="3.5" style="101" customWidth="1"/>
    <col min="15887" max="15887" width="5.875" style="101" customWidth="1"/>
    <col min="15888" max="15889" width="5" style="101" customWidth="1"/>
    <col min="15890" max="16128" width="9" style="101"/>
    <col min="16129" max="16130" width="3.625" style="101" customWidth="1"/>
    <col min="16131" max="16131" width="10.625" style="101" customWidth="1"/>
    <col min="16132" max="16132" width="9.25" style="101" customWidth="1"/>
    <col min="16133" max="16133" width="3.5" style="101" customWidth="1"/>
    <col min="16134" max="16134" width="5.875" style="101" customWidth="1"/>
    <col min="16135" max="16135" width="3.5" style="101" customWidth="1"/>
    <col min="16136" max="16136" width="5.875" style="101" customWidth="1"/>
    <col min="16137" max="16138" width="5.625" style="101" customWidth="1"/>
    <col min="16139" max="16139" width="9.25" style="101" customWidth="1"/>
    <col min="16140" max="16140" width="3.5" style="101" customWidth="1"/>
    <col min="16141" max="16141" width="5.875" style="101" customWidth="1"/>
    <col min="16142" max="16142" width="3.5" style="101" customWidth="1"/>
    <col min="16143" max="16143" width="5.875" style="101" customWidth="1"/>
    <col min="16144" max="16145" width="5" style="101" customWidth="1"/>
    <col min="16146" max="16384" width="9" style="101"/>
  </cols>
  <sheetData>
    <row r="1" spans="1:17" ht="24.95" customHeight="1">
      <c r="A1" s="100" t="s">
        <v>30</v>
      </c>
      <c r="B1" s="100"/>
      <c r="C1" s="100"/>
      <c r="D1" s="100"/>
      <c r="E1" s="100"/>
      <c r="F1" s="100"/>
      <c r="G1" s="100"/>
      <c r="H1" s="100"/>
      <c r="I1" s="100"/>
      <c r="J1" s="100"/>
      <c r="K1" s="100"/>
      <c r="L1" s="100"/>
      <c r="M1" s="100"/>
      <c r="N1" s="100"/>
      <c r="O1" s="100"/>
      <c r="P1" s="100"/>
    </row>
    <row r="2" spans="1:17" ht="24.95" customHeight="1">
      <c r="A2" s="497" t="s">
        <v>53</v>
      </c>
      <c r="B2" s="497"/>
      <c r="C2" s="497"/>
      <c r="D2" s="497"/>
      <c r="E2" s="497"/>
      <c r="F2" s="497"/>
      <c r="G2" s="497"/>
      <c r="H2" s="497"/>
      <c r="I2" s="497"/>
      <c r="J2" s="497"/>
      <c r="K2" s="497"/>
      <c r="L2" s="497"/>
      <c r="M2" s="497"/>
      <c r="N2" s="497"/>
      <c r="O2" s="497"/>
      <c r="P2" s="497"/>
      <c r="Q2" s="102"/>
    </row>
    <row r="3" spans="1:17" ht="20.100000000000001" customHeight="1">
      <c r="A3" s="103"/>
      <c r="B3" s="103"/>
      <c r="C3" s="103"/>
      <c r="D3" s="103"/>
      <c r="E3" s="103"/>
      <c r="F3" s="103"/>
      <c r="G3" s="103"/>
      <c r="H3" s="103"/>
      <c r="I3" s="103"/>
      <c r="J3" s="103"/>
      <c r="K3" s="103"/>
      <c r="L3" s="103"/>
      <c r="M3" s="103"/>
      <c r="N3" s="103"/>
      <c r="O3" s="103"/>
      <c r="P3" s="103"/>
      <c r="Q3" s="104"/>
    </row>
    <row r="4" spans="1:17" ht="20.100000000000001" customHeight="1">
      <c r="A4" s="100"/>
      <c r="B4" s="100"/>
      <c r="C4" s="100"/>
      <c r="D4" s="100"/>
      <c r="E4" s="100"/>
      <c r="F4" s="100"/>
      <c r="G4" s="100"/>
      <c r="H4" s="100"/>
      <c r="I4" s="100"/>
      <c r="J4" s="100"/>
      <c r="K4" s="100"/>
      <c r="L4" s="100"/>
      <c r="M4" s="100"/>
      <c r="N4" s="100"/>
      <c r="O4" s="100"/>
      <c r="P4" s="105"/>
    </row>
    <row r="5" spans="1:17" ht="20.100000000000001" customHeight="1">
      <c r="A5" s="100"/>
      <c r="B5" s="100"/>
      <c r="C5" s="100"/>
      <c r="F5" s="100"/>
      <c r="G5" s="100"/>
      <c r="H5" s="100"/>
      <c r="I5" s="100"/>
      <c r="J5" s="100"/>
      <c r="K5" s="105"/>
      <c r="L5" s="106" t="s">
        <v>154</v>
      </c>
      <c r="M5" s="105"/>
      <c r="N5" s="106" t="s">
        <v>155</v>
      </c>
      <c r="O5" s="105"/>
      <c r="P5" s="99" t="s">
        <v>156</v>
      </c>
    </row>
    <row r="6" spans="1:17" ht="20.100000000000001" customHeight="1">
      <c r="A6" s="498" t="s">
        <v>157</v>
      </c>
      <c r="B6" s="498"/>
      <c r="C6" s="498"/>
      <c r="D6" s="498"/>
      <c r="E6" s="498"/>
      <c r="F6" s="498"/>
      <c r="G6" s="106"/>
      <c r="H6" s="100"/>
      <c r="I6" s="100"/>
      <c r="J6" s="100"/>
      <c r="K6" s="100"/>
      <c r="L6" s="100"/>
      <c r="M6" s="100"/>
      <c r="N6" s="100"/>
      <c r="O6" s="100"/>
      <c r="P6" s="100"/>
    </row>
    <row r="7" spans="1:17" ht="20.100000000000001" customHeight="1">
      <c r="A7" s="106"/>
      <c r="B7" s="106"/>
      <c r="C7" s="106"/>
      <c r="D7" s="106"/>
      <c r="E7" s="106"/>
      <c r="F7" s="106"/>
      <c r="G7" s="106"/>
      <c r="H7" s="100"/>
      <c r="I7" s="100"/>
      <c r="J7" s="100"/>
      <c r="K7" s="100"/>
      <c r="L7" s="100"/>
      <c r="M7" s="100"/>
      <c r="N7" s="100"/>
      <c r="O7" s="100"/>
      <c r="P7" s="100"/>
    </row>
    <row r="8" spans="1:17" ht="20.100000000000001" customHeight="1">
      <c r="A8" s="100"/>
      <c r="B8" s="100"/>
      <c r="C8" s="100"/>
      <c r="D8" s="100"/>
      <c r="E8" s="100"/>
      <c r="F8" s="107" t="s">
        <v>68</v>
      </c>
      <c r="G8" s="107"/>
      <c r="H8" s="100"/>
      <c r="I8" s="100"/>
      <c r="J8" s="100"/>
      <c r="K8" s="100"/>
      <c r="L8" s="100"/>
      <c r="M8" s="100"/>
      <c r="N8" s="100"/>
      <c r="O8" s="100"/>
      <c r="P8" s="100"/>
    </row>
    <row r="9" spans="1:17" ht="20.100000000000001" customHeight="1">
      <c r="A9" s="100"/>
      <c r="B9" s="100"/>
      <c r="C9" s="100"/>
      <c r="D9" s="100"/>
      <c r="E9" s="100"/>
      <c r="F9" s="499"/>
      <c r="G9" s="499"/>
      <c r="H9" s="499"/>
      <c r="I9" s="499"/>
      <c r="J9" s="499"/>
      <c r="K9" s="499"/>
      <c r="L9" s="499"/>
      <c r="M9" s="499"/>
      <c r="N9" s="499"/>
      <c r="O9" s="499"/>
      <c r="P9" s="499"/>
    </row>
    <row r="10" spans="1:17" ht="20.100000000000001" customHeight="1">
      <c r="A10" s="100"/>
      <c r="B10" s="100"/>
      <c r="C10" s="100"/>
      <c r="D10" s="100"/>
      <c r="E10" s="100"/>
      <c r="F10" s="500"/>
      <c r="G10" s="500"/>
      <c r="H10" s="500"/>
      <c r="I10" s="500"/>
      <c r="J10" s="500"/>
      <c r="K10" s="500"/>
      <c r="L10" s="500"/>
      <c r="M10" s="500"/>
      <c r="N10" s="500"/>
      <c r="O10" s="500"/>
      <c r="P10" s="500"/>
    </row>
    <row r="11" spans="1:17" ht="20.100000000000001" customHeight="1">
      <c r="A11" s="100"/>
      <c r="B11" s="100"/>
      <c r="C11" s="100"/>
      <c r="D11" s="100"/>
      <c r="E11" s="100"/>
      <c r="F11" s="501" t="s">
        <v>54</v>
      </c>
      <c r="G11" s="501"/>
      <c r="H11" s="501"/>
      <c r="I11" s="502"/>
      <c r="J11" s="502"/>
      <c r="K11" s="502"/>
      <c r="L11" s="502"/>
      <c r="M11" s="502"/>
      <c r="N11" s="502"/>
      <c r="O11" s="502"/>
      <c r="P11" s="106" t="s">
        <v>5</v>
      </c>
    </row>
    <row r="12" spans="1:17" ht="20.100000000000001" customHeight="1">
      <c r="A12" s="100"/>
      <c r="B12" s="100"/>
      <c r="C12" s="100"/>
      <c r="D12" s="100"/>
      <c r="E12" s="100"/>
      <c r="F12" s="503" t="s">
        <v>158</v>
      </c>
      <c r="G12" s="503"/>
      <c r="H12" s="503"/>
      <c r="I12" s="502"/>
      <c r="J12" s="502"/>
      <c r="K12" s="502"/>
      <c r="L12" s="502"/>
      <c r="M12" s="502"/>
      <c r="N12" s="502"/>
      <c r="O12" s="100" t="s">
        <v>72</v>
      </c>
      <c r="P12" s="100"/>
    </row>
    <row r="13" spans="1:17" ht="20.100000000000001" customHeight="1">
      <c r="A13" s="100"/>
      <c r="B13" s="100"/>
      <c r="C13" s="100"/>
      <c r="D13" s="100"/>
      <c r="E13" s="100"/>
      <c r="F13" s="100"/>
      <c r="G13" s="100"/>
      <c r="H13" s="100"/>
      <c r="I13" s="100"/>
      <c r="J13" s="100"/>
      <c r="K13" s="100"/>
      <c r="L13" s="100"/>
      <c r="M13" s="100"/>
      <c r="N13" s="100"/>
      <c r="O13" s="100"/>
      <c r="P13" s="100"/>
    </row>
    <row r="14" spans="1:17" ht="24.95" customHeight="1">
      <c r="A14" s="100" t="s">
        <v>55</v>
      </c>
      <c r="B14" s="100"/>
      <c r="C14" s="100"/>
      <c r="D14" s="100"/>
      <c r="E14" s="100"/>
      <c r="F14" s="100"/>
      <c r="G14" s="100"/>
      <c r="H14" s="100"/>
      <c r="I14" s="100"/>
      <c r="J14" s="100"/>
      <c r="K14" s="100"/>
      <c r="L14" s="100"/>
      <c r="M14" s="100"/>
      <c r="N14" s="100"/>
      <c r="O14" s="100"/>
      <c r="P14" s="100"/>
    </row>
    <row r="15" spans="1:17" ht="6.75" customHeight="1" thickBot="1">
      <c r="A15" s="100"/>
      <c r="B15" s="100"/>
      <c r="C15" s="100"/>
      <c r="D15" s="100"/>
      <c r="E15" s="100"/>
      <c r="F15" s="100"/>
      <c r="G15" s="100"/>
      <c r="H15" s="100"/>
      <c r="I15" s="100"/>
      <c r="J15" s="100"/>
      <c r="K15" s="100"/>
      <c r="L15" s="100"/>
      <c r="M15" s="100"/>
      <c r="N15" s="100"/>
      <c r="O15" s="100"/>
      <c r="P15" s="100"/>
    </row>
    <row r="16" spans="1:17" ht="30" customHeight="1">
      <c r="A16" s="504" t="s">
        <v>52</v>
      </c>
      <c r="B16" s="505"/>
      <c r="C16" s="506"/>
      <c r="D16" s="507"/>
      <c r="E16" s="508"/>
      <c r="F16" s="508"/>
      <c r="G16" s="508"/>
      <c r="H16" s="508"/>
      <c r="I16" s="509" t="s">
        <v>159</v>
      </c>
      <c r="J16" s="509"/>
      <c r="K16" s="108"/>
      <c r="L16" s="109" t="s">
        <v>154</v>
      </c>
      <c r="M16" s="108"/>
      <c r="N16" s="109" t="s">
        <v>155</v>
      </c>
      <c r="O16" s="108"/>
      <c r="P16" s="110" t="s">
        <v>160</v>
      </c>
    </row>
    <row r="17" spans="1:16" ht="36.75" customHeight="1" thickBot="1">
      <c r="A17" s="491" t="s">
        <v>56</v>
      </c>
      <c r="B17" s="492"/>
      <c r="C17" s="493"/>
      <c r="D17" s="494"/>
      <c r="E17" s="495"/>
      <c r="F17" s="495"/>
      <c r="G17" s="495"/>
      <c r="H17" s="495"/>
      <c r="I17" s="495"/>
      <c r="J17" s="495"/>
      <c r="K17" s="495"/>
      <c r="L17" s="495"/>
      <c r="M17" s="495"/>
      <c r="N17" s="495"/>
      <c r="O17" s="495"/>
      <c r="P17" s="496"/>
    </row>
    <row r="18" spans="1:16" ht="37.5" customHeight="1" thickTop="1">
      <c r="A18" s="477" t="s">
        <v>57</v>
      </c>
      <c r="B18" s="478"/>
      <c r="C18" s="479"/>
      <c r="D18" s="483"/>
      <c r="E18" s="484"/>
      <c r="F18" s="484"/>
      <c r="G18" s="484"/>
      <c r="H18" s="484"/>
      <c r="I18" s="484"/>
      <c r="J18" s="484"/>
      <c r="K18" s="484"/>
      <c r="L18" s="484"/>
      <c r="M18" s="484"/>
      <c r="N18" s="484"/>
      <c r="O18" s="484"/>
      <c r="P18" s="485"/>
    </row>
    <row r="19" spans="1:16" ht="22.5" customHeight="1">
      <c r="A19" s="480"/>
      <c r="B19" s="481"/>
      <c r="C19" s="482"/>
      <c r="D19" s="486" t="s">
        <v>161</v>
      </c>
      <c r="E19" s="487"/>
      <c r="F19" s="487"/>
      <c r="G19" s="487"/>
      <c r="H19" s="487"/>
      <c r="I19" s="487"/>
      <c r="J19" s="487"/>
      <c r="K19" s="487"/>
      <c r="L19" s="487"/>
      <c r="M19" s="487"/>
      <c r="N19" s="487"/>
      <c r="O19" s="487"/>
      <c r="P19" s="111" t="s">
        <v>162</v>
      </c>
    </row>
    <row r="20" spans="1:16" ht="30.75" customHeight="1">
      <c r="A20" s="461" t="s">
        <v>58</v>
      </c>
      <c r="B20" s="462"/>
      <c r="C20" s="463"/>
      <c r="D20" s="112"/>
      <c r="E20" s="113" t="s">
        <v>154</v>
      </c>
      <c r="F20" s="114"/>
      <c r="G20" s="113" t="s">
        <v>155</v>
      </c>
      <c r="H20" s="114"/>
      <c r="I20" s="488" t="s">
        <v>163</v>
      </c>
      <c r="J20" s="488"/>
      <c r="K20" s="114"/>
      <c r="L20" s="113" t="s">
        <v>154</v>
      </c>
      <c r="M20" s="114"/>
      <c r="N20" s="113" t="s">
        <v>155</v>
      </c>
      <c r="O20" s="114"/>
      <c r="P20" s="115" t="s">
        <v>156</v>
      </c>
    </row>
    <row r="21" spans="1:16" ht="30" customHeight="1">
      <c r="A21" s="464"/>
      <c r="B21" s="465"/>
      <c r="C21" s="466"/>
      <c r="D21" s="116"/>
      <c r="E21" s="117" t="s">
        <v>84</v>
      </c>
      <c r="F21" s="118"/>
      <c r="G21" s="117" t="s">
        <v>154</v>
      </c>
      <c r="H21" s="118"/>
      <c r="I21" s="489" t="s">
        <v>164</v>
      </c>
      <c r="J21" s="489"/>
      <c r="K21" s="489"/>
      <c r="L21" s="489"/>
      <c r="M21" s="489"/>
      <c r="N21" s="489"/>
      <c r="O21" s="489"/>
      <c r="P21" s="490"/>
    </row>
    <row r="22" spans="1:16" s="120" customFormat="1" ht="30" customHeight="1">
      <c r="A22" s="119"/>
      <c r="B22" s="455" t="s">
        <v>165</v>
      </c>
      <c r="C22" s="456"/>
      <c r="D22" s="457"/>
      <c r="E22" s="458"/>
      <c r="F22" s="458"/>
      <c r="G22" s="458"/>
      <c r="H22" s="458"/>
      <c r="I22" s="459" t="s">
        <v>156</v>
      </c>
      <c r="J22" s="459"/>
      <c r="K22" s="459"/>
      <c r="L22" s="459"/>
      <c r="M22" s="459"/>
      <c r="N22" s="459"/>
      <c r="O22" s="459"/>
      <c r="P22" s="460"/>
    </row>
    <row r="23" spans="1:16" ht="30" customHeight="1">
      <c r="A23" s="461" t="s">
        <v>59</v>
      </c>
      <c r="B23" s="462"/>
      <c r="C23" s="463"/>
      <c r="D23" s="121" t="s">
        <v>166</v>
      </c>
      <c r="E23" s="470"/>
      <c r="F23" s="470"/>
      <c r="G23" s="470"/>
      <c r="H23" s="470"/>
      <c r="I23" s="470"/>
      <c r="J23" s="470"/>
      <c r="K23" s="470"/>
      <c r="L23" s="470"/>
      <c r="M23" s="470"/>
      <c r="N23" s="470"/>
      <c r="O23" s="470"/>
      <c r="P23" s="122" t="s">
        <v>72</v>
      </c>
    </row>
    <row r="24" spans="1:16" ht="30" customHeight="1">
      <c r="A24" s="464"/>
      <c r="B24" s="465"/>
      <c r="C24" s="466"/>
      <c r="D24" s="471"/>
      <c r="E24" s="472"/>
      <c r="F24" s="472"/>
      <c r="G24" s="472"/>
      <c r="H24" s="472"/>
      <c r="I24" s="472"/>
      <c r="J24" s="472"/>
      <c r="K24" s="472"/>
      <c r="L24" s="472"/>
      <c r="M24" s="472"/>
      <c r="N24" s="472"/>
      <c r="O24" s="472"/>
      <c r="P24" s="473"/>
    </row>
    <row r="25" spans="1:16" ht="30" customHeight="1" thickBot="1">
      <c r="A25" s="467"/>
      <c r="B25" s="468"/>
      <c r="C25" s="469"/>
      <c r="D25" s="474"/>
      <c r="E25" s="475"/>
      <c r="F25" s="475"/>
      <c r="G25" s="475"/>
      <c r="H25" s="475"/>
      <c r="I25" s="475"/>
      <c r="J25" s="475"/>
      <c r="K25" s="475"/>
      <c r="L25" s="475"/>
      <c r="M25" s="475"/>
      <c r="N25" s="475"/>
      <c r="O25" s="475"/>
      <c r="P25" s="476"/>
    </row>
    <row r="26" spans="1:16" ht="14.25" customHeight="1">
      <c r="A26" s="100"/>
      <c r="B26" s="100"/>
      <c r="C26" s="100"/>
      <c r="D26" s="100"/>
      <c r="E26" s="100"/>
      <c r="F26" s="100"/>
      <c r="G26" s="100"/>
      <c r="H26" s="100"/>
      <c r="I26" s="100"/>
      <c r="J26" s="100"/>
      <c r="K26" s="100"/>
      <c r="L26" s="100"/>
      <c r="M26" s="100"/>
      <c r="N26" s="100"/>
      <c r="O26" s="100"/>
      <c r="P26" s="100"/>
    </row>
    <row r="27" spans="1:16" ht="6.75" customHeight="1">
      <c r="A27" s="123"/>
      <c r="B27" s="123"/>
      <c r="C27" s="123"/>
      <c r="D27" s="123"/>
      <c r="E27" s="123"/>
      <c r="F27" s="123"/>
      <c r="G27" s="123"/>
      <c r="H27" s="100"/>
      <c r="I27" s="100"/>
      <c r="J27" s="100"/>
      <c r="K27" s="100"/>
      <c r="L27" s="100"/>
      <c r="M27" s="100"/>
      <c r="N27" s="100"/>
      <c r="O27" s="100"/>
      <c r="P27" s="100"/>
    </row>
    <row r="28" spans="1:16" s="126" customFormat="1" ht="15" customHeight="1">
      <c r="A28" s="124" t="s">
        <v>64</v>
      </c>
      <c r="B28" s="125" t="s">
        <v>167</v>
      </c>
      <c r="C28" s="454" t="s">
        <v>62</v>
      </c>
      <c r="D28" s="454"/>
      <c r="E28" s="454"/>
      <c r="F28" s="454"/>
      <c r="G28" s="454"/>
      <c r="H28" s="454"/>
      <c r="I28" s="454"/>
      <c r="J28" s="454"/>
      <c r="K28" s="454"/>
      <c r="L28" s="454"/>
      <c r="M28" s="454"/>
      <c r="N28" s="454"/>
      <c r="O28" s="454"/>
      <c r="P28" s="454"/>
    </row>
    <row r="29" spans="1:16" s="126" customFormat="1" ht="15" customHeight="1">
      <c r="A29" s="127"/>
      <c r="B29" s="125" t="s">
        <v>168</v>
      </c>
      <c r="C29" s="454" t="s">
        <v>169</v>
      </c>
      <c r="D29" s="454"/>
      <c r="E29" s="454"/>
      <c r="F29" s="454"/>
      <c r="G29" s="454"/>
      <c r="H29" s="454"/>
      <c r="I29" s="454"/>
      <c r="J29" s="454"/>
      <c r="K29" s="454"/>
      <c r="L29" s="454"/>
      <c r="M29" s="454"/>
      <c r="N29" s="454"/>
      <c r="O29" s="454"/>
      <c r="P29" s="454"/>
    </row>
    <row r="30" spans="1:16" s="126" customFormat="1" ht="15" customHeight="1">
      <c r="A30" s="127"/>
      <c r="B30" s="128"/>
      <c r="C30" s="454"/>
      <c r="D30" s="454"/>
      <c r="E30" s="454"/>
      <c r="F30" s="454"/>
      <c r="G30" s="454"/>
      <c r="H30" s="454"/>
      <c r="I30" s="454"/>
      <c r="J30" s="454"/>
      <c r="K30" s="454"/>
      <c r="L30" s="454"/>
      <c r="M30" s="454"/>
      <c r="N30" s="454"/>
      <c r="O30" s="454"/>
      <c r="P30" s="454"/>
    </row>
    <row r="31" spans="1:16" s="126" customFormat="1" ht="15" customHeight="1">
      <c r="A31" s="127"/>
      <c r="B31" s="127"/>
      <c r="C31" s="454" t="s">
        <v>69</v>
      </c>
      <c r="D31" s="454"/>
      <c r="E31" s="454"/>
      <c r="F31" s="454"/>
      <c r="G31" s="454"/>
      <c r="H31" s="454"/>
      <c r="I31" s="454"/>
      <c r="J31" s="454"/>
      <c r="K31" s="454"/>
      <c r="L31" s="454"/>
      <c r="M31" s="454"/>
      <c r="N31" s="454"/>
      <c r="O31" s="454"/>
      <c r="P31" s="454"/>
    </row>
    <row r="32" spans="1:16" s="126" customFormat="1" ht="15" customHeight="1">
      <c r="A32" s="127"/>
      <c r="B32" s="127"/>
      <c r="C32" s="454"/>
      <c r="D32" s="454"/>
      <c r="E32" s="454"/>
      <c r="F32" s="454"/>
      <c r="G32" s="454"/>
      <c r="H32" s="454"/>
      <c r="I32" s="454"/>
      <c r="J32" s="454"/>
      <c r="K32" s="454"/>
      <c r="L32" s="454"/>
      <c r="M32" s="454"/>
      <c r="N32" s="454"/>
      <c r="O32" s="454"/>
      <c r="P32" s="454"/>
    </row>
    <row r="33" spans="1:16" s="126" customFormat="1" ht="15" customHeight="1">
      <c r="A33" s="127"/>
      <c r="B33" s="125" t="s">
        <v>170</v>
      </c>
      <c r="C33" s="454" t="s">
        <v>172</v>
      </c>
      <c r="D33" s="454"/>
      <c r="E33" s="454"/>
      <c r="F33" s="454"/>
      <c r="G33" s="454"/>
      <c r="H33" s="454"/>
      <c r="I33" s="454"/>
      <c r="J33" s="454"/>
      <c r="K33" s="454"/>
      <c r="L33" s="454"/>
      <c r="M33" s="454"/>
      <c r="N33" s="454"/>
      <c r="O33" s="454"/>
      <c r="P33" s="454"/>
    </row>
    <row r="34" spans="1:16" s="126" customFormat="1" ht="15" customHeight="1">
      <c r="A34" s="127"/>
      <c r="B34" s="125"/>
      <c r="C34" s="454"/>
      <c r="D34" s="454"/>
      <c r="E34" s="454"/>
      <c r="F34" s="454"/>
      <c r="G34" s="454"/>
      <c r="H34" s="454"/>
      <c r="I34" s="454"/>
      <c r="J34" s="454"/>
      <c r="K34" s="454"/>
      <c r="L34" s="454"/>
      <c r="M34" s="454"/>
      <c r="N34" s="454"/>
      <c r="O34" s="454"/>
      <c r="P34" s="454"/>
    </row>
    <row r="35" spans="1:16" s="126" customFormat="1" ht="15" customHeight="1">
      <c r="A35" s="127"/>
      <c r="B35" s="127"/>
      <c r="C35" s="454"/>
      <c r="D35" s="454"/>
      <c r="E35" s="454"/>
      <c r="F35" s="454"/>
      <c r="G35" s="454"/>
      <c r="H35" s="454"/>
      <c r="I35" s="454"/>
      <c r="J35" s="454"/>
      <c r="K35" s="454"/>
      <c r="L35" s="454"/>
      <c r="M35" s="454"/>
      <c r="N35" s="454"/>
      <c r="O35" s="454"/>
      <c r="P35" s="454"/>
    </row>
    <row r="36" spans="1:16" s="126" customFormat="1" ht="15" customHeight="1">
      <c r="A36" s="127"/>
      <c r="B36" s="127"/>
      <c r="C36" s="454" t="s">
        <v>60</v>
      </c>
      <c r="D36" s="454"/>
      <c r="E36" s="454"/>
      <c r="F36" s="454"/>
      <c r="G36" s="454"/>
      <c r="H36" s="454"/>
      <c r="I36" s="454"/>
      <c r="J36" s="454"/>
      <c r="K36" s="454"/>
      <c r="L36" s="454"/>
      <c r="M36" s="454"/>
      <c r="N36" s="454"/>
      <c r="O36" s="454"/>
      <c r="P36" s="454"/>
    </row>
    <row r="37" spans="1:16" s="126" customFormat="1" ht="15" customHeight="1">
      <c r="A37" s="127"/>
      <c r="B37" s="125"/>
      <c r="C37" s="454"/>
      <c r="D37" s="454"/>
      <c r="E37" s="454"/>
      <c r="F37" s="454"/>
      <c r="G37" s="454"/>
      <c r="H37" s="454"/>
      <c r="I37" s="454"/>
      <c r="J37" s="454"/>
      <c r="K37" s="454"/>
      <c r="L37" s="454"/>
      <c r="M37" s="454"/>
      <c r="N37" s="454"/>
      <c r="O37" s="454"/>
      <c r="P37" s="454"/>
    </row>
    <row r="38" spans="1:16" s="126" customFormat="1" ht="15" customHeight="1">
      <c r="A38" s="127"/>
      <c r="B38" s="125" t="s">
        <v>171</v>
      </c>
      <c r="C38" s="454" t="s">
        <v>61</v>
      </c>
      <c r="D38" s="454"/>
      <c r="E38" s="454"/>
      <c r="F38" s="454"/>
      <c r="G38" s="454"/>
      <c r="H38" s="454"/>
      <c r="I38" s="454"/>
      <c r="J38" s="454"/>
      <c r="K38" s="454"/>
      <c r="L38" s="454"/>
      <c r="M38" s="454"/>
      <c r="N38" s="454"/>
      <c r="O38" s="454"/>
      <c r="P38" s="454"/>
    </row>
    <row r="39" spans="1:16" s="126" customFormat="1" ht="15" customHeight="1">
      <c r="A39" s="127"/>
      <c r="B39" s="125"/>
      <c r="C39" s="454"/>
      <c r="D39" s="454"/>
      <c r="E39" s="454"/>
      <c r="F39" s="454"/>
      <c r="G39" s="454"/>
      <c r="H39" s="454"/>
      <c r="I39" s="454"/>
      <c r="J39" s="454"/>
      <c r="K39" s="454"/>
      <c r="L39" s="454"/>
      <c r="M39" s="454"/>
      <c r="N39" s="454"/>
      <c r="O39" s="454"/>
      <c r="P39" s="454"/>
    </row>
    <row r="40" spans="1:16" s="126" customFormat="1" ht="15" customHeight="1">
      <c r="B40" s="129"/>
      <c r="C40" s="130"/>
      <c r="D40" s="130"/>
      <c r="E40" s="130"/>
      <c r="F40" s="130"/>
      <c r="G40" s="130"/>
      <c r="H40" s="130"/>
      <c r="I40" s="130"/>
      <c r="J40" s="130"/>
      <c r="K40" s="130"/>
      <c r="L40" s="130"/>
      <c r="M40" s="130"/>
      <c r="N40" s="130"/>
      <c r="O40" s="130"/>
      <c r="P40" s="130"/>
    </row>
    <row r="41" spans="1:16" s="126" customFormat="1" ht="15" customHeight="1">
      <c r="B41" s="131"/>
    </row>
    <row r="42" spans="1:16" s="126" customFormat="1" ht="15" customHeight="1"/>
    <row r="43" spans="1:16" s="126" customFormat="1" ht="15" customHeight="1"/>
    <row r="44" spans="1:16" s="126" customFormat="1" ht="15" customHeight="1"/>
    <row r="45" spans="1:16" s="126" customFormat="1" ht="15" customHeight="1"/>
    <row r="46" spans="1:16" s="126" customFormat="1" ht="15" customHeight="1"/>
    <row r="47" spans="1:16" s="126" customFormat="1" ht="15" customHeight="1"/>
    <row r="48" spans="1:16" s="126" customFormat="1" ht="15" customHeight="1"/>
    <row r="49" s="126" customFormat="1" ht="15" customHeight="1"/>
    <row r="50" s="126" customFormat="1" ht="15" customHeight="1"/>
    <row r="51" s="126" customFormat="1" ht="15" customHeight="1"/>
    <row r="52" s="126" customFormat="1" ht="15" customHeight="1"/>
    <row r="53" s="126" customFormat="1" ht="15" customHeight="1"/>
  </sheetData>
  <mergeCells count="32">
    <mergeCell ref="A17:C17"/>
    <mergeCell ref="D17:P17"/>
    <mergeCell ref="A2:P2"/>
    <mergeCell ref="A6:F6"/>
    <mergeCell ref="F9:P9"/>
    <mergeCell ref="F10:P10"/>
    <mergeCell ref="F11:H11"/>
    <mergeCell ref="I11:O11"/>
    <mergeCell ref="F12:H12"/>
    <mergeCell ref="I12:N12"/>
    <mergeCell ref="A16:C16"/>
    <mergeCell ref="D16:H16"/>
    <mergeCell ref="I16:J16"/>
    <mergeCell ref="A18:C19"/>
    <mergeCell ref="D18:P18"/>
    <mergeCell ref="D19:F19"/>
    <mergeCell ref="G19:O19"/>
    <mergeCell ref="A20:C21"/>
    <mergeCell ref="I20:J20"/>
    <mergeCell ref="I21:P21"/>
    <mergeCell ref="C38:P39"/>
    <mergeCell ref="B22:C22"/>
    <mergeCell ref="D22:H22"/>
    <mergeCell ref="I22:P22"/>
    <mergeCell ref="A23:C25"/>
    <mergeCell ref="E23:O23"/>
    <mergeCell ref="D24:P25"/>
    <mergeCell ref="C28:P28"/>
    <mergeCell ref="C29:P30"/>
    <mergeCell ref="C31:P32"/>
    <mergeCell ref="C33:P35"/>
    <mergeCell ref="C36:P37"/>
  </mergeCells>
  <phoneticPr fontId="4"/>
  <pageMargins left="0.75" right="0.59055118110236227" top="0.59055118110236227" bottom="0.74" header="0.52" footer="0.62"/>
  <pageSetup paperSize="9" scale="9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53"/>
  <sheetViews>
    <sheetView view="pageBreakPreview" zoomScale="70" zoomScaleNormal="70" zoomScaleSheetLayoutView="70" workbookViewId="0">
      <selection activeCell="Z10" sqref="Z10"/>
    </sheetView>
  </sheetViews>
  <sheetFormatPr defaultRowHeight="19.5" customHeight="1"/>
  <cols>
    <col min="1" max="2" width="3.625" style="101" customWidth="1"/>
    <col min="3" max="3" width="10.625" style="101" customWidth="1"/>
    <col min="4" max="4" width="9.25" style="101" customWidth="1"/>
    <col min="5" max="5" width="3.5" style="101" customWidth="1"/>
    <col min="6" max="6" width="5.875" style="101" customWidth="1"/>
    <col min="7" max="7" width="3.5" style="101" customWidth="1"/>
    <col min="8" max="8" width="5.875" style="101" customWidth="1"/>
    <col min="9" max="10" width="5.625" style="101" customWidth="1"/>
    <col min="11" max="11" width="9.25" style="101" customWidth="1"/>
    <col min="12" max="12" width="3.5" style="101" customWidth="1"/>
    <col min="13" max="13" width="5.875" style="101" customWidth="1"/>
    <col min="14" max="14" width="3.5" style="101" customWidth="1"/>
    <col min="15" max="15" width="5.875" style="101" customWidth="1"/>
    <col min="16" max="17" width="5" style="101" customWidth="1"/>
    <col min="18" max="256" width="9" style="101"/>
    <col min="257" max="258" width="3.625" style="101" customWidth="1"/>
    <col min="259" max="259" width="10.625" style="101" customWidth="1"/>
    <col min="260" max="260" width="9.25" style="101" customWidth="1"/>
    <col min="261" max="261" width="3.5" style="101" customWidth="1"/>
    <col min="262" max="262" width="5.875" style="101" customWidth="1"/>
    <col min="263" max="263" width="3.5" style="101" customWidth="1"/>
    <col min="264" max="264" width="5.875" style="101" customWidth="1"/>
    <col min="265" max="266" width="5.625" style="101" customWidth="1"/>
    <col min="267" max="267" width="9.25" style="101" customWidth="1"/>
    <col min="268" max="268" width="3.5" style="101" customWidth="1"/>
    <col min="269" max="269" width="5.875" style="101" customWidth="1"/>
    <col min="270" max="270" width="3.5" style="101" customWidth="1"/>
    <col min="271" max="271" width="5.875" style="101" customWidth="1"/>
    <col min="272" max="273" width="5" style="101" customWidth="1"/>
    <col min="274" max="512" width="9" style="101"/>
    <col min="513" max="514" width="3.625" style="101" customWidth="1"/>
    <col min="515" max="515" width="10.625" style="101" customWidth="1"/>
    <col min="516" max="516" width="9.25" style="101" customWidth="1"/>
    <col min="517" max="517" width="3.5" style="101" customWidth="1"/>
    <col min="518" max="518" width="5.875" style="101" customWidth="1"/>
    <col min="519" max="519" width="3.5" style="101" customWidth="1"/>
    <col min="520" max="520" width="5.875" style="101" customWidth="1"/>
    <col min="521" max="522" width="5.625" style="101" customWidth="1"/>
    <col min="523" max="523" width="9.25" style="101" customWidth="1"/>
    <col min="524" max="524" width="3.5" style="101" customWidth="1"/>
    <col min="525" max="525" width="5.875" style="101" customWidth="1"/>
    <col min="526" max="526" width="3.5" style="101" customWidth="1"/>
    <col min="527" max="527" width="5.875" style="101" customWidth="1"/>
    <col min="528" max="529" width="5" style="101" customWidth="1"/>
    <col min="530" max="768" width="9" style="101"/>
    <col min="769" max="770" width="3.625" style="101" customWidth="1"/>
    <col min="771" max="771" width="10.625" style="101" customWidth="1"/>
    <col min="772" max="772" width="9.25" style="101" customWidth="1"/>
    <col min="773" max="773" width="3.5" style="101" customWidth="1"/>
    <col min="774" max="774" width="5.875" style="101" customWidth="1"/>
    <col min="775" max="775" width="3.5" style="101" customWidth="1"/>
    <col min="776" max="776" width="5.875" style="101" customWidth="1"/>
    <col min="777" max="778" width="5.625" style="101" customWidth="1"/>
    <col min="779" max="779" width="9.25" style="101" customWidth="1"/>
    <col min="780" max="780" width="3.5" style="101" customWidth="1"/>
    <col min="781" max="781" width="5.875" style="101" customWidth="1"/>
    <col min="782" max="782" width="3.5" style="101" customWidth="1"/>
    <col min="783" max="783" width="5.875" style="101" customWidth="1"/>
    <col min="784" max="785" width="5" style="101" customWidth="1"/>
    <col min="786" max="1024" width="9" style="101"/>
    <col min="1025" max="1026" width="3.625" style="101" customWidth="1"/>
    <col min="1027" max="1027" width="10.625" style="101" customWidth="1"/>
    <col min="1028" max="1028" width="9.25" style="101" customWidth="1"/>
    <col min="1029" max="1029" width="3.5" style="101" customWidth="1"/>
    <col min="1030" max="1030" width="5.875" style="101" customWidth="1"/>
    <col min="1031" max="1031" width="3.5" style="101" customWidth="1"/>
    <col min="1032" max="1032" width="5.875" style="101" customWidth="1"/>
    <col min="1033" max="1034" width="5.625" style="101" customWidth="1"/>
    <col min="1035" max="1035" width="9.25" style="101" customWidth="1"/>
    <col min="1036" max="1036" width="3.5" style="101" customWidth="1"/>
    <col min="1037" max="1037" width="5.875" style="101" customWidth="1"/>
    <col min="1038" max="1038" width="3.5" style="101" customWidth="1"/>
    <col min="1039" max="1039" width="5.875" style="101" customWidth="1"/>
    <col min="1040" max="1041" width="5" style="101" customWidth="1"/>
    <col min="1042" max="1280" width="9" style="101"/>
    <col min="1281" max="1282" width="3.625" style="101" customWidth="1"/>
    <col min="1283" max="1283" width="10.625" style="101" customWidth="1"/>
    <col min="1284" max="1284" width="9.25" style="101" customWidth="1"/>
    <col min="1285" max="1285" width="3.5" style="101" customWidth="1"/>
    <col min="1286" max="1286" width="5.875" style="101" customWidth="1"/>
    <col min="1287" max="1287" width="3.5" style="101" customWidth="1"/>
    <col min="1288" max="1288" width="5.875" style="101" customWidth="1"/>
    <col min="1289" max="1290" width="5.625" style="101" customWidth="1"/>
    <col min="1291" max="1291" width="9.25" style="101" customWidth="1"/>
    <col min="1292" max="1292" width="3.5" style="101" customWidth="1"/>
    <col min="1293" max="1293" width="5.875" style="101" customWidth="1"/>
    <col min="1294" max="1294" width="3.5" style="101" customWidth="1"/>
    <col min="1295" max="1295" width="5.875" style="101" customWidth="1"/>
    <col min="1296" max="1297" width="5" style="101" customWidth="1"/>
    <col min="1298" max="1536" width="9" style="101"/>
    <col min="1537" max="1538" width="3.625" style="101" customWidth="1"/>
    <col min="1539" max="1539" width="10.625" style="101" customWidth="1"/>
    <col min="1540" max="1540" width="9.25" style="101" customWidth="1"/>
    <col min="1541" max="1541" width="3.5" style="101" customWidth="1"/>
    <col min="1542" max="1542" width="5.875" style="101" customWidth="1"/>
    <col min="1543" max="1543" width="3.5" style="101" customWidth="1"/>
    <col min="1544" max="1544" width="5.875" style="101" customWidth="1"/>
    <col min="1545" max="1546" width="5.625" style="101" customWidth="1"/>
    <col min="1547" max="1547" width="9.25" style="101" customWidth="1"/>
    <col min="1548" max="1548" width="3.5" style="101" customWidth="1"/>
    <col min="1549" max="1549" width="5.875" style="101" customWidth="1"/>
    <col min="1550" max="1550" width="3.5" style="101" customWidth="1"/>
    <col min="1551" max="1551" width="5.875" style="101" customWidth="1"/>
    <col min="1552" max="1553" width="5" style="101" customWidth="1"/>
    <col min="1554" max="1792" width="9" style="101"/>
    <col min="1793" max="1794" width="3.625" style="101" customWidth="1"/>
    <col min="1795" max="1795" width="10.625" style="101" customWidth="1"/>
    <col min="1796" max="1796" width="9.25" style="101" customWidth="1"/>
    <col min="1797" max="1797" width="3.5" style="101" customWidth="1"/>
    <col min="1798" max="1798" width="5.875" style="101" customWidth="1"/>
    <col min="1799" max="1799" width="3.5" style="101" customWidth="1"/>
    <col min="1800" max="1800" width="5.875" style="101" customWidth="1"/>
    <col min="1801" max="1802" width="5.625" style="101" customWidth="1"/>
    <col min="1803" max="1803" width="9.25" style="101" customWidth="1"/>
    <col min="1804" max="1804" width="3.5" style="101" customWidth="1"/>
    <col min="1805" max="1805" width="5.875" style="101" customWidth="1"/>
    <col min="1806" max="1806" width="3.5" style="101" customWidth="1"/>
    <col min="1807" max="1807" width="5.875" style="101" customWidth="1"/>
    <col min="1808" max="1809" width="5" style="101" customWidth="1"/>
    <col min="1810" max="2048" width="9" style="101"/>
    <col min="2049" max="2050" width="3.625" style="101" customWidth="1"/>
    <col min="2051" max="2051" width="10.625" style="101" customWidth="1"/>
    <col min="2052" max="2052" width="9.25" style="101" customWidth="1"/>
    <col min="2053" max="2053" width="3.5" style="101" customWidth="1"/>
    <col min="2054" max="2054" width="5.875" style="101" customWidth="1"/>
    <col min="2055" max="2055" width="3.5" style="101" customWidth="1"/>
    <col min="2056" max="2056" width="5.875" style="101" customWidth="1"/>
    <col min="2057" max="2058" width="5.625" style="101" customWidth="1"/>
    <col min="2059" max="2059" width="9.25" style="101" customWidth="1"/>
    <col min="2060" max="2060" width="3.5" style="101" customWidth="1"/>
    <col min="2061" max="2061" width="5.875" style="101" customWidth="1"/>
    <col min="2062" max="2062" width="3.5" style="101" customWidth="1"/>
    <col min="2063" max="2063" width="5.875" style="101" customWidth="1"/>
    <col min="2064" max="2065" width="5" style="101" customWidth="1"/>
    <col min="2066" max="2304" width="9" style="101"/>
    <col min="2305" max="2306" width="3.625" style="101" customWidth="1"/>
    <col min="2307" max="2307" width="10.625" style="101" customWidth="1"/>
    <col min="2308" max="2308" width="9.25" style="101" customWidth="1"/>
    <col min="2309" max="2309" width="3.5" style="101" customWidth="1"/>
    <col min="2310" max="2310" width="5.875" style="101" customWidth="1"/>
    <col min="2311" max="2311" width="3.5" style="101" customWidth="1"/>
    <col min="2312" max="2312" width="5.875" style="101" customWidth="1"/>
    <col min="2313" max="2314" width="5.625" style="101" customWidth="1"/>
    <col min="2315" max="2315" width="9.25" style="101" customWidth="1"/>
    <col min="2316" max="2316" width="3.5" style="101" customWidth="1"/>
    <col min="2317" max="2317" width="5.875" style="101" customWidth="1"/>
    <col min="2318" max="2318" width="3.5" style="101" customWidth="1"/>
    <col min="2319" max="2319" width="5.875" style="101" customWidth="1"/>
    <col min="2320" max="2321" width="5" style="101" customWidth="1"/>
    <col min="2322" max="2560" width="9" style="101"/>
    <col min="2561" max="2562" width="3.625" style="101" customWidth="1"/>
    <col min="2563" max="2563" width="10.625" style="101" customWidth="1"/>
    <col min="2564" max="2564" width="9.25" style="101" customWidth="1"/>
    <col min="2565" max="2565" width="3.5" style="101" customWidth="1"/>
    <col min="2566" max="2566" width="5.875" style="101" customWidth="1"/>
    <col min="2567" max="2567" width="3.5" style="101" customWidth="1"/>
    <col min="2568" max="2568" width="5.875" style="101" customWidth="1"/>
    <col min="2569" max="2570" width="5.625" style="101" customWidth="1"/>
    <col min="2571" max="2571" width="9.25" style="101" customWidth="1"/>
    <col min="2572" max="2572" width="3.5" style="101" customWidth="1"/>
    <col min="2573" max="2573" width="5.875" style="101" customWidth="1"/>
    <col min="2574" max="2574" width="3.5" style="101" customWidth="1"/>
    <col min="2575" max="2575" width="5.875" style="101" customWidth="1"/>
    <col min="2576" max="2577" width="5" style="101" customWidth="1"/>
    <col min="2578" max="2816" width="9" style="101"/>
    <col min="2817" max="2818" width="3.625" style="101" customWidth="1"/>
    <col min="2819" max="2819" width="10.625" style="101" customWidth="1"/>
    <col min="2820" max="2820" width="9.25" style="101" customWidth="1"/>
    <col min="2821" max="2821" width="3.5" style="101" customWidth="1"/>
    <col min="2822" max="2822" width="5.875" style="101" customWidth="1"/>
    <col min="2823" max="2823" width="3.5" style="101" customWidth="1"/>
    <col min="2824" max="2824" width="5.875" style="101" customWidth="1"/>
    <col min="2825" max="2826" width="5.625" style="101" customWidth="1"/>
    <col min="2827" max="2827" width="9.25" style="101" customWidth="1"/>
    <col min="2828" max="2828" width="3.5" style="101" customWidth="1"/>
    <col min="2829" max="2829" width="5.875" style="101" customWidth="1"/>
    <col min="2830" max="2830" width="3.5" style="101" customWidth="1"/>
    <col min="2831" max="2831" width="5.875" style="101" customWidth="1"/>
    <col min="2832" max="2833" width="5" style="101" customWidth="1"/>
    <col min="2834" max="3072" width="9" style="101"/>
    <col min="3073" max="3074" width="3.625" style="101" customWidth="1"/>
    <col min="3075" max="3075" width="10.625" style="101" customWidth="1"/>
    <col min="3076" max="3076" width="9.25" style="101" customWidth="1"/>
    <col min="3077" max="3077" width="3.5" style="101" customWidth="1"/>
    <col min="3078" max="3078" width="5.875" style="101" customWidth="1"/>
    <col min="3079" max="3079" width="3.5" style="101" customWidth="1"/>
    <col min="3080" max="3080" width="5.875" style="101" customWidth="1"/>
    <col min="3081" max="3082" width="5.625" style="101" customWidth="1"/>
    <col min="3083" max="3083" width="9.25" style="101" customWidth="1"/>
    <col min="3084" max="3084" width="3.5" style="101" customWidth="1"/>
    <col min="3085" max="3085" width="5.875" style="101" customWidth="1"/>
    <col min="3086" max="3086" width="3.5" style="101" customWidth="1"/>
    <col min="3087" max="3087" width="5.875" style="101" customWidth="1"/>
    <col min="3088" max="3089" width="5" style="101" customWidth="1"/>
    <col min="3090" max="3328" width="9" style="101"/>
    <col min="3329" max="3330" width="3.625" style="101" customWidth="1"/>
    <col min="3331" max="3331" width="10.625" style="101" customWidth="1"/>
    <col min="3332" max="3332" width="9.25" style="101" customWidth="1"/>
    <col min="3333" max="3333" width="3.5" style="101" customWidth="1"/>
    <col min="3334" max="3334" width="5.875" style="101" customWidth="1"/>
    <col min="3335" max="3335" width="3.5" style="101" customWidth="1"/>
    <col min="3336" max="3336" width="5.875" style="101" customWidth="1"/>
    <col min="3337" max="3338" width="5.625" style="101" customWidth="1"/>
    <col min="3339" max="3339" width="9.25" style="101" customWidth="1"/>
    <col min="3340" max="3340" width="3.5" style="101" customWidth="1"/>
    <col min="3341" max="3341" width="5.875" style="101" customWidth="1"/>
    <col min="3342" max="3342" width="3.5" style="101" customWidth="1"/>
    <col min="3343" max="3343" width="5.875" style="101" customWidth="1"/>
    <col min="3344" max="3345" width="5" style="101" customWidth="1"/>
    <col min="3346" max="3584" width="9" style="101"/>
    <col min="3585" max="3586" width="3.625" style="101" customWidth="1"/>
    <col min="3587" max="3587" width="10.625" style="101" customWidth="1"/>
    <col min="3588" max="3588" width="9.25" style="101" customWidth="1"/>
    <col min="3589" max="3589" width="3.5" style="101" customWidth="1"/>
    <col min="3590" max="3590" width="5.875" style="101" customWidth="1"/>
    <col min="3591" max="3591" width="3.5" style="101" customWidth="1"/>
    <col min="3592" max="3592" width="5.875" style="101" customWidth="1"/>
    <col min="3593" max="3594" width="5.625" style="101" customWidth="1"/>
    <col min="3595" max="3595" width="9.25" style="101" customWidth="1"/>
    <col min="3596" max="3596" width="3.5" style="101" customWidth="1"/>
    <col min="3597" max="3597" width="5.875" style="101" customWidth="1"/>
    <col min="3598" max="3598" width="3.5" style="101" customWidth="1"/>
    <col min="3599" max="3599" width="5.875" style="101" customWidth="1"/>
    <col min="3600" max="3601" width="5" style="101" customWidth="1"/>
    <col min="3602" max="3840" width="9" style="101"/>
    <col min="3841" max="3842" width="3.625" style="101" customWidth="1"/>
    <col min="3843" max="3843" width="10.625" style="101" customWidth="1"/>
    <col min="3844" max="3844" width="9.25" style="101" customWidth="1"/>
    <col min="3845" max="3845" width="3.5" style="101" customWidth="1"/>
    <col min="3846" max="3846" width="5.875" style="101" customWidth="1"/>
    <col min="3847" max="3847" width="3.5" style="101" customWidth="1"/>
    <col min="3848" max="3848" width="5.875" style="101" customWidth="1"/>
    <col min="3849" max="3850" width="5.625" style="101" customWidth="1"/>
    <col min="3851" max="3851" width="9.25" style="101" customWidth="1"/>
    <col min="3852" max="3852" width="3.5" style="101" customWidth="1"/>
    <col min="3853" max="3853" width="5.875" style="101" customWidth="1"/>
    <col min="3854" max="3854" width="3.5" style="101" customWidth="1"/>
    <col min="3855" max="3855" width="5.875" style="101" customWidth="1"/>
    <col min="3856" max="3857" width="5" style="101" customWidth="1"/>
    <col min="3858" max="4096" width="9" style="101"/>
    <col min="4097" max="4098" width="3.625" style="101" customWidth="1"/>
    <col min="4099" max="4099" width="10.625" style="101" customWidth="1"/>
    <col min="4100" max="4100" width="9.25" style="101" customWidth="1"/>
    <col min="4101" max="4101" width="3.5" style="101" customWidth="1"/>
    <col min="4102" max="4102" width="5.875" style="101" customWidth="1"/>
    <col min="4103" max="4103" width="3.5" style="101" customWidth="1"/>
    <col min="4104" max="4104" width="5.875" style="101" customWidth="1"/>
    <col min="4105" max="4106" width="5.625" style="101" customWidth="1"/>
    <col min="4107" max="4107" width="9.25" style="101" customWidth="1"/>
    <col min="4108" max="4108" width="3.5" style="101" customWidth="1"/>
    <col min="4109" max="4109" width="5.875" style="101" customWidth="1"/>
    <col min="4110" max="4110" width="3.5" style="101" customWidth="1"/>
    <col min="4111" max="4111" width="5.875" style="101" customWidth="1"/>
    <col min="4112" max="4113" width="5" style="101" customWidth="1"/>
    <col min="4114" max="4352" width="9" style="101"/>
    <col min="4353" max="4354" width="3.625" style="101" customWidth="1"/>
    <col min="4355" max="4355" width="10.625" style="101" customWidth="1"/>
    <col min="4356" max="4356" width="9.25" style="101" customWidth="1"/>
    <col min="4357" max="4357" width="3.5" style="101" customWidth="1"/>
    <col min="4358" max="4358" width="5.875" style="101" customWidth="1"/>
    <col min="4359" max="4359" width="3.5" style="101" customWidth="1"/>
    <col min="4360" max="4360" width="5.875" style="101" customWidth="1"/>
    <col min="4361" max="4362" width="5.625" style="101" customWidth="1"/>
    <col min="4363" max="4363" width="9.25" style="101" customWidth="1"/>
    <col min="4364" max="4364" width="3.5" style="101" customWidth="1"/>
    <col min="4365" max="4365" width="5.875" style="101" customWidth="1"/>
    <col min="4366" max="4366" width="3.5" style="101" customWidth="1"/>
    <col min="4367" max="4367" width="5.875" style="101" customWidth="1"/>
    <col min="4368" max="4369" width="5" style="101" customWidth="1"/>
    <col min="4370" max="4608" width="9" style="101"/>
    <col min="4609" max="4610" width="3.625" style="101" customWidth="1"/>
    <col min="4611" max="4611" width="10.625" style="101" customWidth="1"/>
    <col min="4612" max="4612" width="9.25" style="101" customWidth="1"/>
    <col min="4613" max="4613" width="3.5" style="101" customWidth="1"/>
    <col min="4614" max="4614" width="5.875" style="101" customWidth="1"/>
    <col min="4615" max="4615" width="3.5" style="101" customWidth="1"/>
    <col min="4616" max="4616" width="5.875" style="101" customWidth="1"/>
    <col min="4617" max="4618" width="5.625" style="101" customWidth="1"/>
    <col min="4619" max="4619" width="9.25" style="101" customWidth="1"/>
    <col min="4620" max="4620" width="3.5" style="101" customWidth="1"/>
    <col min="4621" max="4621" width="5.875" style="101" customWidth="1"/>
    <col min="4622" max="4622" width="3.5" style="101" customWidth="1"/>
    <col min="4623" max="4623" width="5.875" style="101" customWidth="1"/>
    <col min="4624" max="4625" width="5" style="101" customWidth="1"/>
    <col min="4626" max="4864" width="9" style="101"/>
    <col min="4865" max="4866" width="3.625" style="101" customWidth="1"/>
    <col min="4867" max="4867" width="10.625" style="101" customWidth="1"/>
    <col min="4868" max="4868" width="9.25" style="101" customWidth="1"/>
    <col min="4869" max="4869" width="3.5" style="101" customWidth="1"/>
    <col min="4870" max="4870" width="5.875" style="101" customWidth="1"/>
    <col min="4871" max="4871" width="3.5" style="101" customWidth="1"/>
    <col min="4872" max="4872" width="5.875" style="101" customWidth="1"/>
    <col min="4873" max="4874" width="5.625" style="101" customWidth="1"/>
    <col min="4875" max="4875" width="9.25" style="101" customWidth="1"/>
    <col min="4876" max="4876" width="3.5" style="101" customWidth="1"/>
    <col min="4877" max="4877" width="5.875" style="101" customWidth="1"/>
    <col min="4878" max="4878" width="3.5" style="101" customWidth="1"/>
    <col min="4879" max="4879" width="5.875" style="101" customWidth="1"/>
    <col min="4880" max="4881" width="5" style="101" customWidth="1"/>
    <col min="4882" max="5120" width="9" style="101"/>
    <col min="5121" max="5122" width="3.625" style="101" customWidth="1"/>
    <col min="5123" max="5123" width="10.625" style="101" customWidth="1"/>
    <col min="5124" max="5124" width="9.25" style="101" customWidth="1"/>
    <col min="5125" max="5125" width="3.5" style="101" customWidth="1"/>
    <col min="5126" max="5126" width="5.875" style="101" customWidth="1"/>
    <col min="5127" max="5127" width="3.5" style="101" customWidth="1"/>
    <col min="5128" max="5128" width="5.875" style="101" customWidth="1"/>
    <col min="5129" max="5130" width="5.625" style="101" customWidth="1"/>
    <col min="5131" max="5131" width="9.25" style="101" customWidth="1"/>
    <col min="5132" max="5132" width="3.5" style="101" customWidth="1"/>
    <col min="5133" max="5133" width="5.875" style="101" customWidth="1"/>
    <col min="5134" max="5134" width="3.5" style="101" customWidth="1"/>
    <col min="5135" max="5135" width="5.875" style="101" customWidth="1"/>
    <col min="5136" max="5137" width="5" style="101" customWidth="1"/>
    <col min="5138" max="5376" width="9" style="101"/>
    <col min="5377" max="5378" width="3.625" style="101" customWidth="1"/>
    <col min="5379" max="5379" width="10.625" style="101" customWidth="1"/>
    <col min="5380" max="5380" width="9.25" style="101" customWidth="1"/>
    <col min="5381" max="5381" width="3.5" style="101" customWidth="1"/>
    <col min="5382" max="5382" width="5.875" style="101" customWidth="1"/>
    <col min="5383" max="5383" width="3.5" style="101" customWidth="1"/>
    <col min="5384" max="5384" width="5.875" style="101" customWidth="1"/>
    <col min="5385" max="5386" width="5.625" style="101" customWidth="1"/>
    <col min="5387" max="5387" width="9.25" style="101" customWidth="1"/>
    <col min="5388" max="5388" width="3.5" style="101" customWidth="1"/>
    <col min="5389" max="5389" width="5.875" style="101" customWidth="1"/>
    <col min="5390" max="5390" width="3.5" style="101" customWidth="1"/>
    <col min="5391" max="5391" width="5.875" style="101" customWidth="1"/>
    <col min="5392" max="5393" width="5" style="101" customWidth="1"/>
    <col min="5394" max="5632" width="9" style="101"/>
    <col min="5633" max="5634" width="3.625" style="101" customWidth="1"/>
    <col min="5635" max="5635" width="10.625" style="101" customWidth="1"/>
    <col min="5636" max="5636" width="9.25" style="101" customWidth="1"/>
    <col min="5637" max="5637" width="3.5" style="101" customWidth="1"/>
    <col min="5638" max="5638" width="5.875" style="101" customWidth="1"/>
    <col min="5639" max="5639" width="3.5" style="101" customWidth="1"/>
    <col min="5640" max="5640" width="5.875" style="101" customWidth="1"/>
    <col min="5641" max="5642" width="5.625" style="101" customWidth="1"/>
    <col min="5643" max="5643" width="9.25" style="101" customWidth="1"/>
    <col min="5644" max="5644" width="3.5" style="101" customWidth="1"/>
    <col min="5645" max="5645" width="5.875" style="101" customWidth="1"/>
    <col min="5646" max="5646" width="3.5" style="101" customWidth="1"/>
    <col min="5647" max="5647" width="5.875" style="101" customWidth="1"/>
    <col min="5648" max="5649" width="5" style="101" customWidth="1"/>
    <col min="5650" max="5888" width="9" style="101"/>
    <col min="5889" max="5890" width="3.625" style="101" customWidth="1"/>
    <col min="5891" max="5891" width="10.625" style="101" customWidth="1"/>
    <col min="5892" max="5892" width="9.25" style="101" customWidth="1"/>
    <col min="5893" max="5893" width="3.5" style="101" customWidth="1"/>
    <col min="5894" max="5894" width="5.875" style="101" customWidth="1"/>
    <col min="5895" max="5895" width="3.5" style="101" customWidth="1"/>
    <col min="5896" max="5896" width="5.875" style="101" customWidth="1"/>
    <col min="5897" max="5898" width="5.625" style="101" customWidth="1"/>
    <col min="5899" max="5899" width="9.25" style="101" customWidth="1"/>
    <col min="5900" max="5900" width="3.5" style="101" customWidth="1"/>
    <col min="5901" max="5901" width="5.875" style="101" customWidth="1"/>
    <col min="5902" max="5902" width="3.5" style="101" customWidth="1"/>
    <col min="5903" max="5903" width="5.875" style="101" customWidth="1"/>
    <col min="5904" max="5905" width="5" style="101" customWidth="1"/>
    <col min="5906" max="6144" width="9" style="101"/>
    <col min="6145" max="6146" width="3.625" style="101" customWidth="1"/>
    <col min="6147" max="6147" width="10.625" style="101" customWidth="1"/>
    <col min="6148" max="6148" width="9.25" style="101" customWidth="1"/>
    <col min="6149" max="6149" width="3.5" style="101" customWidth="1"/>
    <col min="6150" max="6150" width="5.875" style="101" customWidth="1"/>
    <col min="6151" max="6151" width="3.5" style="101" customWidth="1"/>
    <col min="6152" max="6152" width="5.875" style="101" customWidth="1"/>
    <col min="6153" max="6154" width="5.625" style="101" customWidth="1"/>
    <col min="6155" max="6155" width="9.25" style="101" customWidth="1"/>
    <col min="6156" max="6156" width="3.5" style="101" customWidth="1"/>
    <col min="6157" max="6157" width="5.875" style="101" customWidth="1"/>
    <col min="6158" max="6158" width="3.5" style="101" customWidth="1"/>
    <col min="6159" max="6159" width="5.875" style="101" customWidth="1"/>
    <col min="6160" max="6161" width="5" style="101" customWidth="1"/>
    <col min="6162" max="6400" width="9" style="101"/>
    <col min="6401" max="6402" width="3.625" style="101" customWidth="1"/>
    <col min="6403" max="6403" width="10.625" style="101" customWidth="1"/>
    <col min="6404" max="6404" width="9.25" style="101" customWidth="1"/>
    <col min="6405" max="6405" width="3.5" style="101" customWidth="1"/>
    <col min="6406" max="6406" width="5.875" style="101" customWidth="1"/>
    <col min="6407" max="6407" width="3.5" style="101" customWidth="1"/>
    <col min="6408" max="6408" width="5.875" style="101" customWidth="1"/>
    <col min="6409" max="6410" width="5.625" style="101" customWidth="1"/>
    <col min="6411" max="6411" width="9.25" style="101" customWidth="1"/>
    <col min="6412" max="6412" width="3.5" style="101" customWidth="1"/>
    <col min="6413" max="6413" width="5.875" style="101" customWidth="1"/>
    <col min="6414" max="6414" width="3.5" style="101" customWidth="1"/>
    <col min="6415" max="6415" width="5.875" style="101" customWidth="1"/>
    <col min="6416" max="6417" width="5" style="101" customWidth="1"/>
    <col min="6418" max="6656" width="9" style="101"/>
    <col min="6657" max="6658" width="3.625" style="101" customWidth="1"/>
    <col min="6659" max="6659" width="10.625" style="101" customWidth="1"/>
    <col min="6660" max="6660" width="9.25" style="101" customWidth="1"/>
    <col min="6661" max="6661" width="3.5" style="101" customWidth="1"/>
    <col min="6662" max="6662" width="5.875" style="101" customWidth="1"/>
    <col min="6663" max="6663" width="3.5" style="101" customWidth="1"/>
    <col min="6664" max="6664" width="5.875" style="101" customWidth="1"/>
    <col min="6665" max="6666" width="5.625" style="101" customWidth="1"/>
    <col min="6667" max="6667" width="9.25" style="101" customWidth="1"/>
    <col min="6668" max="6668" width="3.5" style="101" customWidth="1"/>
    <col min="6669" max="6669" width="5.875" style="101" customWidth="1"/>
    <col min="6670" max="6670" width="3.5" style="101" customWidth="1"/>
    <col min="6671" max="6671" width="5.875" style="101" customWidth="1"/>
    <col min="6672" max="6673" width="5" style="101" customWidth="1"/>
    <col min="6674" max="6912" width="9" style="101"/>
    <col min="6913" max="6914" width="3.625" style="101" customWidth="1"/>
    <col min="6915" max="6915" width="10.625" style="101" customWidth="1"/>
    <col min="6916" max="6916" width="9.25" style="101" customWidth="1"/>
    <col min="6917" max="6917" width="3.5" style="101" customWidth="1"/>
    <col min="6918" max="6918" width="5.875" style="101" customWidth="1"/>
    <col min="6919" max="6919" width="3.5" style="101" customWidth="1"/>
    <col min="6920" max="6920" width="5.875" style="101" customWidth="1"/>
    <col min="6921" max="6922" width="5.625" style="101" customWidth="1"/>
    <col min="6923" max="6923" width="9.25" style="101" customWidth="1"/>
    <col min="6924" max="6924" width="3.5" style="101" customWidth="1"/>
    <col min="6925" max="6925" width="5.875" style="101" customWidth="1"/>
    <col min="6926" max="6926" width="3.5" style="101" customWidth="1"/>
    <col min="6927" max="6927" width="5.875" style="101" customWidth="1"/>
    <col min="6928" max="6929" width="5" style="101" customWidth="1"/>
    <col min="6930" max="7168" width="9" style="101"/>
    <col min="7169" max="7170" width="3.625" style="101" customWidth="1"/>
    <col min="7171" max="7171" width="10.625" style="101" customWidth="1"/>
    <col min="7172" max="7172" width="9.25" style="101" customWidth="1"/>
    <col min="7173" max="7173" width="3.5" style="101" customWidth="1"/>
    <col min="7174" max="7174" width="5.875" style="101" customWidth="1"/>
    <col min="7175" max="7175" width="3.5" style="101" customWidth="1"/>
    <col min="7176" max="7176" width="5.875" style="101" customWidth="1"/>
    <col min="7177" max="7178" width="5.625" style="101" customWidth="1"/>
    <col min="7179" max="7179" width="9.25" style="101" customWidth="1"/>
    <col min="7180" max="7180" width="3.5" style="101" customWidth="1"/>
    <col min="7181" max="7181" width="5.875" style="101" customWidth="1"/>
    <col min="7182" max="7182" width="3.5" style="101" customWidth="1"/>
    <col min="7183" max="7183" width="5.875" style="101" customWidth="1"/>
    <col min="7184" max="7185" width="5" style="101" customWidth="1"/>
    <col min="7186" max="7424" width="9" style="101"/>
    <col min="7425" max="7426" width="3.625" style="101" customWidth="1"/>
    <col min="7427" max="7427" width="10.625" style="101" customWidth="1"/>
    <col min="7428" max="7428" width="9.25" style="101" customWidth="1"/>
    <col min="7429" max="7429" width="3.5" style="101" customWidth="1"/>
    <col min="7430" max="7430" width="5.875" style="101" customWidth="1"/>
    <col min="7431" max="7431" width="3.5" style="101" customWidth="1"/>
    <col min="7432" max="7432" width="5.875" style="101" customWidth="1"/>
    <col min="7433" max="7434" width="5.625" style="101" customWidth="1"/>
    <col min="7435" max="7435" width="9.25" style="101" customWidth="1"/>
    <col min="7436" max="7436" width="3.5" style="101" customWidth="1"/>
    <col min="7437" max="7437" width="5.875" style="101" customWidth="1"/>
    <col min="7438" max="7438" width="3.5" style="101" customWidth="1"/>
    <col min="7439" max="7439" width="5.875" style="101" customWidth="1"/>
    <col min="7440" max="7441" width="5" style="101" customWidth="1"/>
    <col min="7442" max="7680" width="9" style="101"/>
    <col min="7681" max="7682" width="3.625" style="101" customWidth="1"/>
    <col min="7683" max="7683" width="10.625" style="101" customWidth="1"/>
    <col min="7684" max="7684" width="9.25" style="101" customWidth="1"/>
    <col min="7685" max="7685" width="3.5" style="101" customWidth="1"/>
    <col min="7686" max="7686" width="5.875" style="101" customWidth="1"/>
    <col min="7687" max="7687" width="3.5" style="101" customWidth="1"/>
    <col min="7688" max="7688" width="5.875" style="101" customWidth="1"/>
    <col min="7689" max="7690" width="5.625" style="101" customWidth="1"/>
    <col min="7691" max="7691" width="9.25" style="101" customWidth="1"/>
    <col min="7692" max="7692" width="3.5" style="101" customWidth="1"/>
    <col min="7693" max="7693" width="5.875" style="101" customWidth="1"/>
    <col min="7694" max="7694" width="3.5" style="101" customWidth="1"/>
    <col min="7695" max="7695" width="5.875" style="101" customWidth="1"/>
    <col min="7696" max="7697" width="5" style="101" customWidth="1"/>
    <col min="7698" max="7936" width="9" style="101"/>
    <col min="7937" max="7938" width="3.625" style="101" customWidth="1"/>
    <col min="7939" max="7939" width="10.625" style="101" customWidth="1"/>
    <col min="7940" max="7940" width="9.25" style="101" customWidth="1"/>
    <col min="7941" max="7941" width="3.5" style="101" customWidth="1"/>
    <col min="7942" max="7942" width="5.875" style="101" customWidth="1"/>
    <col min="7943" max="7943" width="3.5" style="101" customWidth="1"/>
    <col min="7944" max="7944" width="5.875" style="101" customWidth="1"/>
    <col min="7945" max="7946" width="5.625" style="101" customWidth="1"/>
    <col min="7947" max="7947" width="9.25" style="101" customWidth="1"/>
    <col min="7948" max="7948" width="3.5" style="101" customWidth="1"/>
    <col min="7949" max="7949" width="5.875" style="101" customWidth="1"/>
    <col min="7950" max="7950" width="3.5" style="101" customWidth="1"/>
    <col min="7951" max="7951" width="5.875" style="101" customWidth="1"/>
    <col min="7952" max="7953" width="5" style="101" customWidth="1"/>
    <col min="7954" max="8192" width="9" style="101"/>
    <col min="8193" max="8194" width="3.625" style="101" customWidth="1"/>
    <col min="8195" max="8195" width="10.625" style="101" customWidth="1"/>
    <col min="8196" max="8196" width="9.25" style="101" customWidth="1"/>
    <col min="8197" max="8197" width="3.5" style="101" customWidth="1"/>
    <col min="8198" max="8198" width="5.875" style="101" customWidth="1"/>
    <col min="8199" max="8199" width="3.5" style="101" customWidth="1"/>
    <col min="8200" max="8200" width="5.875" style="101" customWidth="1"/>
    <col min="8201" max="8202" width="5.625" style="101" customWidth="1"/>
    <col min="8203" max="8203" width="9.25" style="101" customWidth="1"/>
    <col min="8204" max="8204" width="3.5" style="101" customWidth="1"/>
    <col min="8205" max="8205" width="5.875" style="101" customWidth="1"/>
    <col min="8206" max="8206" width="3.5" style="101" customWidth="1"/>
    <col min="8207" max="8207" width="5.875" style="101" customWidth="1"/>
    <col min="8208" max="8209" width="5" style="101" customWidth="1"/>
    <col min="8210" max="8448" width="9" style="101"/>
    <col min="8449" max="8450" width="3.625" style="101" customWidth="1"/>
    <col min="8451" max="8451" width="10.625" style="101" customWidth="1"/>
    <col min="8452" max="8452" width="9.25" style="101" customWidth="1"/>
    <col min="8453" max="8453" width="3.5" style="101" customWidth="1"/>
    <col min="8454" max="8454" width="5.875" style="101" customWidth="1"/>
    <col min="8455" max="8455" width="3.5" style="101" customWidth="1"/>
    <col min="8456" max="8456" width="5.875" style="101" customWidth="1"/>
    <col min="8457" max="8458" width="5.625" style="101" customWidth="1"/>
    <col min="8459" max="8459" width="9.25" style="101" customWidth="1"/>
    <col min="8460" max="8460" width="3.5" style="101" customWidth="1"/>
    <col min="8461" max="8461" width="5.875" style="101" customWidth="1"/>
    <col min="8462" max="8462" width="3.5" style="101" customWidth="1"/>
    <col min="8463" max="8463" width="5.875" style="101" customWidth="1"/>
    <col min="8464" max="8465" width="5" style="101" customWidth="1"/>
    <col min="8466" max="8704" width="9" style="101"/>
    <col min="8705" max="8706" width="3.625" style="101" customWidth="1"/>
    <col min="8707" max="8707" width="10.625" style="101" customWidth="1"/>
    <col min="8708" max="8708" width="9.25" style="101" customWidth="1"/>
    <col min="8709" max="8709" width="3.5" style="101" customWidth="1"/>
    <col min="8710" max="8710" width="5.875" style="101" customWidth="1"/>
    <col min="8711" max="8711" width="3.5" style="101" customWidth="1"/>
    <col min="8712" max="8712" width="5.875" style="101" customWidth="1"/>
    <col min="8713" max="8714" width="5.625" style="101" customWidth="1"/>
    <col min="8715" max="8715" width="9.25" style="101" customWidth="1"/>
    <col min="8716" max="8716" width="3.5" style="101" customWidth="1"/>
    <col min="8717" max="8717" width="5.875" style="101" customWidth="1"/>
    <col min="8718" max="8718" width="3.5" style="101" customWidth="1"/>
    <col min="8719" max="8719" width="5.875" style="101" customWidth="1"/>
    <col min="8720" max="8721" width="5" style="101" customWidth="1"/>
    <col min="8722" max="8960" width="9" style="101"/>
    <col min="8961" max="8962" width="3.625" style="101" customWidth="1"/>
    <col min="8963" max="8963" width="10.625" style="101" customWidth="1"/>
    <col min="8964" max="8964" width="9.25" style="101" customWidth="1"/>
    <col min="8965" max="8965" width="3.5" style="101" customWidth="1"/>
    <col min="8966" max="8966" width="5.875" style="101" customWidth="1"/>
    <col min="8967" max="8967" width="3.5" style="101" customWidth="1"/>
    <col min="8968" max="8968" width="5.875" style="101" customWidth="1"/>
    <col min="8969" max="8970" width="5.625" style="101" customWidth="1"/>
    <col min="8971" max="8971" width="9.25" style="101" customWidth="1"/>
    <col min="8972" max="8972" width="3.5" style="101" customWidth="1"/>
    <col min="8973" max="8973" width="5.875" style="101" customWidth="1"/>
    <col min="8974" max="8974" width="3.5" style="101" customWidth="1"/>
    <col min="8975" max="8975" width="5.875" style="101" customWidth="1"/>
    <col min="8976" max="8977" width="5" style="101" customWidth="1"/>
    <col min="8978" max="9216" width="9" style="101"/>
    <col min="9217" max="9218" width="3.625" style="101" customWidth="1"/>
    <col min="9219" max="9219" width="10.625" style="101" customWidth="1"/>
    <col min="9220" max="9220" width="9.25" style="101" customWidth="1"/>
    <col min="9221" max="9221" width="3.5" style="101" customWidth="1"/>
    <col min="9222" max="9222" width="5.875" style="101" customWidth="1"/>
    <col min="9223" max="9223" width="3.5" style="101" customWidth="1"/>
    <col min="9224" max="9224" width="5.875" style="101" customWidth="1"/>
    <col min="9225" max="9226" width="5.625" style="101" customWidth="1"/>
    <col min="9227" max="9227" width="9.25" style="101" customWidth="1"/>
    <col min="9228" max="9228" width="3.5" style="101" customWidth="1"/>
    <col min="9229" max="9229" width="5.875" style="101" customWidth="1"/>
    <col min="9230" max="9230" width="3.5" style="101" customWidth="1"/>
    <col min="9231" max="9231" width="5.875" style="101" customWidth="1"/>
    <col min="9232" max="9233" width="5" style="101" customWidth="1"/>
    <col min="9234" max="9472" width="9" style="101"/>
    <col min="9473" max="9474" width="3.625" style="101" customWidth="1"/>
    <col min="9475" max="9475" width="10.625" style="101" customWidth="1"/>
    <col min="9476" max="9476" width="9.25" style="101" customWidth="1"/>
    <col min="9477" max="9477" width="3.5" style="101" customWidth="1"/>
    <col min="9478" max="9478" width="5.875" style="101" customWidth="1"/>
    <col min="9479" max="9479" width="3.5" style="101" customWidth="1"/>
    <col min="9480" max="9480" width="5.875" style="101" customWidth="1"/>
    <col min="9481" max="9482" width="5.625" style="101" customWidth="1"/>
    <col min="9483" max="9483" width="9.25" style="101" customWidth="1"/>
    <col min="9484" max="9484" width="3.5" style="101" customWidth="1"/>
    <col min="9485" max="9485" width="5.875" style="101" customWidth="1"/>
    <col min="9486" max="9486" width="3.5" style="101" customWidth="1"/>
    <col min="9487" max="9487" width="5.875" style="101" customWidth="1"/>
    <col min="9488" max="9489" width="5" style="101" customWidth="1"/>
    <col min="9490" max="9728" width="9" style="101"/>
    <col min="9729" max="9730" width="3.625" style="101" customWidth="1"/>
    <col min="9731" max="9731" width="10.625" style="101" customWidth="1"/>
    <col min="9732" max="9732" width="9.25" style="101" customWidth="1"/>
    <col min="9733" max="9733" width="3.5" style="101" customWidth="1"/>
    <col min="9734" max="9734" width="5.875" style="101" customWidth="1"/>
    <col min="9735" max="9735" width="3.5" style="101" customWidth="1"/>
    <col min="9736" max="9736" width="5.875" style="101" customWidth="1"/>
    <col min="9737" max="9738" width="5.625" style="101" customWidth="1"/>
    <col min="9739" max="9739" width="9.25" style="101" customWidth="1"/>
    <col min="9740" max="9740" width="3.5" style="101" customWidth="1"/>
    <col min="9741" max="9741" width="5.875" style="101" customWidth="1"/>
    <col min="9742" max="9742" width="3.5" style="101" customWidth="1"/>
    <col min="9743" max="9743" width="5.875" style="101" customWidth="1"/>
    <col min="9744" max="9745" width="5" style="101" customWidth="1"/>
    <col min="9746" max="9984" width="9" style="101"/>
    <col min="9985" max="9986" width="3.625" style="101" customWidth="1"/>
    <col min="9987" max="9987" width="10.625" style="101" customWidth="1"/>
    <col min="9988" max="9988" width="9.25" style="101" customWidth="1"/>
    <col min="9989" max="9989" width="3.5" style="101" customWidth="1"/>
    <col min="9990" max="9990" width="5.875" style="101" customWidth="1"/>
    <col min="9991" max="9991" width="3.5" style="101" customWidth="1"/>
    <col min="9992" max="9992" width="5.875" style="101" customWidth="1"/>
    <col min="9993" max="9994" width="5.625" style="101" customWidth="1"/>
    <col min="9995" max="9995" width="9.25" style="101" customWidth="1"/>
    <col min="9996" max="9996" width="3.5" style="101" customWidth="1"/>
    <col min="9997" max="9997" width="5.875" style="101" customWidth="1"/>
    <col min="9998" max="9998" width="3.5" style="101" customWidth="1"/>
    <col min="9999" max="9999" width="5.875" style="101" customWidth="1"/>
    <col min="10000" max="10001" width="5" style="101" customWidth="1"/>
    <col min="10002" max="10240" width="9" style="101"/>
    <col min="10241" max="10242" width="3.625" style="101" customWidth="1"/>
    <col min="10243" max="10243" width="10.625" style="101" customWidth="1"/>
    <col min="10244" max="10244" width="9.25" style="101" customWidth="1"/>
    <col min="10245" max="10245" width="3.5" style="101" customWidth="1"/>
    <col min="10246" max="10246" width="5.875" style="101" customWidth="1"/>
    <col min="10247" max="10247" width="3.5" style="101" customWidth="1"/>
    <col min="10248" max="10248" width="5.875" style="101" customWidth="1"/>
    <col min="10249" max="10250" width="5.625" style="101" customWidth="1"/>
    <col min="10251" max="10251" width="9.25" style="101" customWidth="1"/>
    <col min="10252" max="10252" width="3.5" style="101" customWidth="1"/>
    <col min="10253" max="10253" width="5.875" style="101" customWidth="1"/>
    <col min="10254" max="10254" width="3.5" style="101" customWidth="1"/>
    <col min="10255" max="10255" width="5.875" style="101" customWidth="1"/>
    <col min="10256" max="10257" width="5" style="101" customWidth="1"/>
    <col min="10258" max="10496" width="9" style="101"/>
    <col min="10497" max="10498" width="3.625" style="101" customWidth="1"/>
    <col min="10499" max="10499" width="10.625" style="101" customWidth="1"/>
    <col min="10500" max="10500" width="9.25" style="101" customWidth="1"/>
    <col min="10501" max="10501" width="3.5" style="101" customWidth="1"/>
    <col min="10502" max="10502" width="5.875" style="101" customWidth="1"/>
    <col min="10503" max="10503" width="3.5" style="101" customWidth="1"/>
    <col min="10504" max="10504" width="5.875" style="101" customWidth="1"/>
    <col min="10505" max="10506" width="5.625" style="101" customWidth="1"/>
    <col min="10507" max="10507" width="9.25" style="101" customWidth="1"/>
    <col min="10508" max="10508" width="3.5" style="101" customWidth="1"/>
    <col min="10509" max="10509" width="5.875" style="101" customWidth="1"/>
    <col min="10510" max="10510" width="3.5" style="101" customWidth="1"/>
    <col min="10511" max="10511" width="5.875" style="101" customWidth="1"/>
    <col min="10512" max="10513" width="5" style="101" customWidth="1"/>
    <col min="10514" max="10752" width="9" style="101"/>
    <col min="10753" max="10754" width="3.625" style="101" customWidth="1"/>
    <col min="10755" max="10755" width="10.625" style="101" customWidth="1"/>
    <col min="10756" max="10756" width="9.25" style="101" customWidth="1"/>
    <col min="10757" max="10757" width="3.5" style="101" customWidth="1"/>
    <col min="10758" max="10758" width="5.875" style="101" customWidth="1"/>
    <col min="10759" max="10759" width="3.5" style="101" customWidth="1"/>
    <col min="10760" max="10760" width="5.875" style="101" customWidth="1"/>
    <col min="10761" max="10762" width="5.625" style="101" customWidth="1"/>
    <col min="10763" max="10763" width="9.25" style="101" customWidth="1"/>
    <col min="10764" max="10764" width="3.5" style="101" customWidth="1"/>
    <col min="10765" max="10765" width="5.875" style="101" customWidth="1"/>
    <col min="10766" max="10766" width="3.5" style="101" customWidth="1"/>
    <col min="10767" max="10767" width="5.875" style="101" customWidth="1"/>
    <col min="10768" max="10769" width="5" style="101" customWidth="1"/>
    <col min="10770" max="11008" width="9" style="101"/>
    <col min="11009" max="11010" width="3.625" style="101" customWidth="1"/>
    <col min="11011" max="11011" width="10.625" style="101" customWidth="1"/>
    <col min="11012" max="11012" width="9.25" style="101" customWidth="1"/>
    <col min="11013" max="11013" width="3.5" style="101" customWidth="1"/>
    <col min="11014" max="11014" width="5.875" style="101" customWidth="1"/>
    <col min="11015" max="11015" width="3.5" style="101" customWidth="1"/>
    <col min="11016" max="11016" width="5.875" style="101" customWidth="1"/>
    <col min="11017" max="11018" width="5.625" style="101" customWidth="1"/>
    <col min="11019" max="11019" width="9.25" style="101" customWidth="1"/>
    <col min="11020" max="11020" width="3.5" style="101" customWidth="1"/>
    <col min="11021" max="11021" width="5.875" style="101" customWidth="1"/>
    <col min="11022" max="11022" width="3.5" style="101" customWidth="1"/>
    <col min="11023" max="11023" width="5.875" style="101" customWidth="1"/>
    <col min="11024" max="11025" width="5" style="101" customWidth="1"/>
    <col min="11026" max="11264" width="9" style="101"/>
    <col min="11265" max="11266" width="3.625" style="101" customWidth="1"/>
    <col min="11267" max="11267" width="10.625" style="101" customWidth="1"/>
    <col min="11268" max="11268" width="9.25" style="101" customWidth="1"/>
    <col min="11269" max="11269" width="3.5" style="101" customWidth="1"/>
    <col min="11270" max="11270" width="5.875" style="101" customWidth="1"/>
    <col min="11271" max="11271" width="3.5" style="101" customWidth="1"/>
    <col min="11272" max="11272" width="5.875" style="101" customWidth="1"/>
    <col min="11273" max="11274" width="5.625" style="101" customWidth="1"/>
    <col min="11275" max="11275" width="9.25" style="101" customWidth="1"/>
    <col min="11276" max="11276" width="3.5" style="101" customWidth="1"/>
    <col min="11277" max="11277" width="5.875" style="101" customWidth="1"/>
    <col min="11278" max="11278" width="3.5" style="101" customWidth="1"/>
    <col min="11279" max="11279" width="5.875" style="101" customWidth="1"/>
    <col min="11280" max="11281" width="5" style="101" customWidth="1"/>
    <col min="11282" max="11520" width="9" style="101"/>
    <col min="11521" max="11522" width="3.625" style="101" customWidth="1"/>
    <col min="11523" max="11523" width="10.625" style="101" customWidth="1"/>
    <col min="11524" max="11524" width="9.25" style="101" customWidth="1"/>
    <col min="11525" max="11525" width="3.5" style="101" customWidth="1"/>
    <col min="11526" max="11526" width="5.875" style="101" customWidth="1"/>
    <col min="11527" max="11527" width="3.5" style="101" customWidth="1"/>
    <col min="11528" max="11528" width="5.875" style="101" customWidth="1"/>
    <col min="11529" max="11530" width="5.625" style="101" customWidth="1"/>
    <col min="11531" max="11531" width="9.25" style="101" customWidth="1"/>
    <col min="11532" max="11532" width="3.5" style="101" customWidth="1"/>
    <col min="11533" max="11533" width="5.875" style="101" customWidth="1"/>
    <col min="11534" max="11534" width="3.5" style="101" customWidth="1"/>
    <col min="11535" max="11535" width="5.875" style="101" customWidth="1"/>
    <col min="11536" max="11537" width="5" style="101" customWidth="1"/>
    <col min="11538" max="11776" width="9" style="101"/>
    <col min="11777" max="11778" width="3.625" style="101" customWidth="1"/>
    <col min="11779" max="11779" width="10.625" style="101" customWidth="1"/>
    <col min="11780" max="11780" width="9.25" style="101" customWidth="1"/>
    <col min="11781" max="11781" width="3.5" style="101" customWidth="1"/>
    <col min="11782" max="11782" width="5.875" style="101" customWidth="1"/>
    <col min="11783" max="11783" width="3.5" style="101" customWidth="1"/>
    <col min="11784" max="11784" width="5.875" style="101" customWidth="1"/>
    <col min="11785" max="11786" width="5.625" style="101" customWidth="1"/>
    <col min="11787" max="11787" width="9.25" style="101" customWidth="1"/>
    <col min="11788" max="11788" width="3.5" style="101" customWidth="1"/>
    <col min="11789" max="11789" width="5.875" style="101" customWidth="1"/>
    <col min="11790" max="11790" width="3.5" style="101" customWidth="1"/>
    <col min="11791" max="11791" width="5.875" style="101" customWidth="1"/>
    <col min="11792" max="11793" width="5" style="101" customWidth="1"/>
    <col min="11794" max="12032" width="9" style="101"/>
    <col min="12033" max="12034" width="3.625" style="101" customWidth="1"/>
    <col min="12035" max="12035" width="10.625" style="101" customWidth="1"/>
    <col min="12036" max="12036" width="9.25" style="101" customWidth="1"/>
    <col min="12037" max="12037" width="3.5" style="101" customWidth="1"/>
    <col min="12038" max="12038" width="5.875" style="101" customWidth="1"/>
    <col min="12039" max="12039" width="3.5" style="101" customWidth="1"/>
    <col min="12040" max="12040" width="5.875" style="101" customWidth="1"/>
    <col min="12041" max="12042" width="5.625" style="101" customWidth="1"/>
    <col min="12043" max="12043" width="9.25" style="101" customWidth="1"/>
    <col min="12044" max="12044" width="3.5" style="101" customWidth="1"/>
    <col min="12045" max="12045" width="5.875" style="101" customWidth="1"/>
    <col min="12046" max="12046" width="3.5" style="101" customWidth="1"/>
    <col min="12047" max="12047" width="5.875" style="101" customWidth="1"/>
    <col min="12048" max="12049" width="5" style="101" customWidth="1"/>
    <col min="12050" max="12288" width="9" style="101"/>
    <col min="12289" max="12290" width="3.625" style="101" customWidth="1"/>
    <col min="12291" max="12291" width="10.625" style="101" customWidth="1"/>
    <col min="12292" max="12292" width="9.25" style="101" customWidth="1"/>
    <col min="12293" max="12293" width="3.5" style="101" customWidth="1"/>
    <col min="12294" max="12294" width="5.875" style="101" customWidth="1"/>
    <col min="12295" max="12295" width="3.5" style="101" customWidth="1"/>
    <col min="12296" max="12296" width="5.875" style="101" customWidth="1"/>
    <col min="12297" max="12298" width="5.625" style="101" customWidth="1"/>
    <col min="12299" max="12299" width="9.25" style="101" customWidth="1"/>
    <col min="12300" max="12300" width="3.5" style="101" customWidth="1"/>
    <col min="12301" max="12301" width="5.875" style="101" customWidth="1"/>
    <col min="12302" max="12302" width="3.5" style="101" customWidth="1"/>
    <col min="12303" max="12303" width="5.875" style="101" customWidth="1"/>
    <col min="12304" max="12305" width="5" style="101" customWidth="1"/>
    <col min="12306" max="12544" width="9" style="101"/>
    <col min="12545" max="12546" width="3.625" style="101" customWidth="1"/>
    <col min="12547" max="12547" width="10.625" style="101" customWidth="1"/>
    <col min="12548" max="12548" width="9.25" style="101" customWidth="1"/>
    <col min="12549" max="12549" width="3.5" style="101" customWidth="1"/>
    <col min="12550" max="12550" width="5.875" style="101" customWidth="1"/>
    <col min="12551" max="12551" width="3.5" style="101" customWidth="1"/>
    <col min="12552" max="12552" width="5.875" style="101" customWidth="1"/>
    <col min="12553" max="12554" width="5.625" style="101" customWidth="1"/>
    <col min="12555" max="12555" width="9.25" style="101" customWidth="1"/>
    <col min="12556" max="12556" width="3.5" style="101" customWidth="1"/>
    <col min="12557" max="12557" width="5.875" style="101" customWidth="1"/>
    <col min="12558" max="12558" width="3.5" style="101" customWidth="1"/>
    <col min="12559" max="12559" width="5.875" style="101" customWidth="1"/>
    <col min="12560" max="12561" width="5" style="101" customWidth="1"/>
    <col min="12562" max="12800" width="9" style="101"/>
    <col min="12801" max="12802" width="3.625" style="101" customWidth="1"/>
    <col min="12803" max="12803" width="10.625" style="101" customWidth="1"/>
    <col min="12804" max="12804" width="9.25" style="101" customWidth="1"/>
    <col min="12805" max="12805" width="3.5" style="101" customWidth="1"/>
    <col min="12806" max="12806" width="5.875" style="101" customWidth="1"/>
    <col min="12807" max="12807" width="3.5" style="101" customWidth="1"/>
    <col min="12808" max="12808" width="5.875" style="101" customWidth="1"/>
    <col min="12809" max="12810" width="5.625" style="101" customWidth="1"/>
    <col min="12811" max="12811" width="9.25" style="101" customWidth="1"/>
    <col min="12812" max="12812" width="3.5" style="101" customWidth="1"/>
    <col min="12813" max="12813" width="5.875" style="101" customWidth="1"/>
    <col min="12814" max="12814" width="3.5" style="101" customWidth="1"/>
    <col min="12815" max="12815" width="5.875" style="101" customWidth="1"/>
    <col min="12816" max="12817" width="5" style="101" customWidth="1"/>
    <col min="12818" max="13056" width="9" style="101"/>
    <col min="13057" max="13058" width="3.625" style="101" customWidth="1"/>
    <col min="13059" max="13059" width="10.625" style="101" customWidth="1"/>
    <col min="13060" max="13060" width="9.25" style="101" customWidth="1"/>
    <col min="13061" max="13061" width="3.5" style="101" customWidth="1"/>
    <col min="13062" max="13062" width="5.875" style="101" customWidth="1"/>
    <col min="13063" max="13063" width="3.5" style="101" customWidth="1"/>
    <col min="13064" max="13064" width="5.875" style="101" customWidth="1"/>
    <col min="13065" max="13066" width="5.625" style="101" customWidth="1"/>
    <col min="13067" max="13067" width="9.25" style="101" customWidth="1"/>
    <col min="13068" max="13068" width="3.5" style="101" customWidth="1"/>
    <col min="13069" max="13069" width="5.875" style="101" customWidth="1"/>
    <col min="13070" max="13070" width="3.5" style="101" customWidth="1"/>
    <col min="13071" max="13071" width="5.875" style="101" customWidth="1"/>
    <col min="13072" max="13073" width="5" style="101" customWidth="1"/>
    <col min="13074" max="13312" width="9" style="101"/>
    <col min="13313" max="13314" width="3.625" style="101" customWidth="1"/>
    <col min="13315" max="13315" width="10.625" style="101" customWidth="1"/>
    <col min="13316" max="13316" width="9.25" style="101" customWidth="1"/>
    <col min="13317" max="13317" width="3.5" style="101" customWidth="1"/>
    <col min="13318" max="13318" width="5.875" style="101" customWidth="1"/>
    <col min="13319" max="13319" width="3.5" style="101" customWidth="1"/>
    <col min="13320" max="13320" width="5.875" style="101" customWidth="1"/>
    <col min="13321" max="13322" width="5.625" style="101" customWidth="1"/>
    <col min="13323" max="13323" width="9.25" style="101" customWidth="1"/>
    <col min="13324" max="13324" width="3.5" style="101" customWidth="1"/>
    <col min="13325" max="13325" width="5.875" style="101" customWidth="1"/>
    <col min="13326" max="13326" width="3.5" style="101" customWidth="1"/>
    <col min="13327" max="13327" width="5.875" style="101" customWidth="1"/>
    <col min="13328" max="13329" width="5" style="101" customWidth="1"/>
    <col min="13330" max="13568" width="9" style="101"/>
    <col min="13569" max="13570" width="3.625" style="101" customWidth="1"/>
    <col min="13571" max="13571" width="10.625" style="101" customWidth="1"/>
    <col min="13572" max="13572" width="9.25" style="101" customWidth="1"/>
    <col min="13573" max="13573" width="3.5" style="101" customWidth="1"/>
    <col min="13574" max="13574" width="5.875" style="101" customWidth="1"/>
    <col min="13575" max="13575" width="3.5" style="101" customWidth="1"/>
    <col min="13576" max="13576" width="5.875" style="101" customWidth="1"/>
    <col min="13577" max="13578" width="5.625" style="101" customWidth="1"/>
    <col min="13579" max="13579" width="9.25" style="101" customWidth="1"/>
    <col min="13580" max="13580" width="3.5" style="101" customWidth="1"/>
    <col min="13581" max="13581" width="5.875" style="101" customWidth="1"/>
    <col min="13582" max="13582" width="3.5" style="101" customWidth="1"/>
    <col min="13583" max="13583" width="5.875" style="101" customWidth="1"/>
    <col min="13584" max="13585" width="5" style="101" customWidth="1"/>
    <col min="13586" max="13824" width="9" style="101"/>
    <col min="13825" max="13826" width="3.625" style="101" customWidth="1"/>
    <col min="13827" max="13827" width="10.625" style="101" customWidth="1"/>
    <col min="13828" max="13828" width="9.25" style="101" customWidth="1"/>
    <col min="13829" max="13829" width="3.5" style="101" customWidth="1"/>
    <col min="13830" max="13830" width="5.875" style="101" customWidth="1"/>
    <col min="13831" max="13831" width="3.5" style="101" customWidth="1"/>
    <col min="13832" max="13832" width="5.875" style="101" customWidth="1"/>
    <col min="13833" max="13834" width="5.625" style="101" customWidth="1"/>
    <col min="13835" max="13835" width="9.25" style="101" customWidth="1"/>
    <col min="13836" max="13836" width="3.5" style="101" customWidth="1"/>
    <col min="13837" max="13837" width="5.875" style="101" customWidth="1"/>
    <col min="13838" max="13838" width="3.5" style="101" customWidth="1"/>
    <col min="13839" max="13839" width="5.875" style="101" customWidth="1"/>
    <col min="13840" max="13841" width="5" style="101" customWidth="1"/>
    <col min="13842" max="14080" width="9" style="101"/>
    <col min="14081" max="14082" width="3.625" style="101" customWidth="1"/>
    <col min="14083" max="14083" width="10.625" style="101" customWidth="1"/>
    <col min="14084" max="14084" width="9.25" style="101" customWidth="1"/>
    <col min="14085" max="14085" width="3.5" style="101" customWidth="1"/>
    <col min="14086" max="14086" width="5.875" style="101" customWidth="1"/>
    <col min="14087" max="14087" width="3.5" style="101" customWidth="1"/>
    <col min="14088" max="14088" width="5.875" style="101" customWidth="1"/>
    <col min="14089" max="14090" width="5.625" style="101" customWidth="1"/>
    <col min="14091" max="14091" width="9.25" style="101" customWidth="1"/>
    <col min="14092" max="14092" width="3.5" style="101" customWidth="1"/>
    <col min="14093" max="14093" width="5.875" style="101" customWidth="1"/>
    <col min="14094" max="14094" width="3.5" style="101" customWidth="1"/>
    <col min="14095" max="14095" width="5.875" style="101" customWidth="1"/>
    <col min="14096" max="14097" width="5" style="101" customWidth="1"/>
    <col min="14098" max="14336" width="9" style="101"/>
    <col min="14337" max="14338" width="3.625" style="101" customWidth="1"/>
    <col min="14339" max="14339" width="10.625" style="101" customWidth="1"/>
    <col min="14340" max="14340" width="9.25" style="101" customWidth="1"/>
    <col min="14341" max="14341" width="3.5" style="101" customWidth="1"/>
    <col min="14342" max="14342" width="5.875" style="101" customWidth="1"/>
    <col min="14343" max="14343" width="3.5" style="101" customWidth="1"/>
    <col min="14344" max="14344" width="5.875" style="101" customWidth="1"/>
    <col min="14345" max="14346" width="5.625" style="101" customWidth="1"/>
    <col min="14347" max="14347" width="9.25" style="101" customWidth="1"/>
    <col min="14348" max="14348" width="3.5" style="101" customWidth="1"/>
    <col min="14349" max="14349" width="5.875" style="101" customWidth="1"/>
    <col min="14350" max="14350" width="3.5" style="101" customWidth="1"/>
    <col min="14351" max="14351" width="5.875" style="101" customWidth="1"/>
    <col min="14352" max="14353" width="5" style="101" customWidth="1"/>
    <col min="14354" max="14592" width="9" style="101"/>
    <col min="14593" max="14594" width="3.625" style="101" customWidth="1"/>
    <col min="14595" max="14595" width="10.625" style="101" customWidth="1"/>
    <col min="14596" max="14596" width="9.25" style="101" customWidth="1"/>
    <col min="14597" max="14597" width="3.5" style="101" customWidth="1"/>
    <col min="14598" max="14598" width="5.875" style="101" customWidth="1"/>
    <col min="14599" max="14599" width="3.5" style="101" customWidth="1"/>
    <col min="14600" max="14600" width="5.875" style="101" customWidth="1"/>
    <col min="14601" max="14602" width="5.625" style="101" customWidth="1"/>
    <col min="14603" max="14603" width="9.25" style="101" customWidth="1"/>
    <col min="14604" max="14604" width="3.5" style="101" customWidth="1"/>
    <col min="14605" max="14605" width="5.875" style="101" customWidth="1"/>
    <col min="14606" max="14606" width="3.5" style="101" customWidth="1"/>
    <col min="14607" max="14607" width="5.875" style="101" customWidth="1"/>
    <col min="14608" max="14609" width="5" style="101" customWidth="1"/>
    <col min="14610" max="14848" width="9" style="101"/>
    <col min="14849" max="14850" width="3.625" style="101" customWidth="1"/>
    <col min="14851" max="14851" width="10.625" style="101" customWidth="1"/>
    <col min="14852" max="14852" width="9.25" style="101" customWidth="1"/>
    <col min="14853" max="14853" width="3.5" style="101" customWidth="1"/>
    <col min="14854" max="14854" width="5.875" style="101" customWidth="1"/>
    <col min="14855" max="14855" width="3.5" style="101" customWidth="1"/>
    <col min="14856" max="14856" width="5.875" style="101" customWidth="1"/>
    <col min="14857" max="14858" width="5.625" style="101" customWidth="1"/>
    <col min="14859" max="14859" width="9.25" style="101" customWidth="1"/>
    <col min="14860" max="14860" width="3.5" style="101" customWidth="1"/>
    <col min="14861" max="14861" width="5.875" style="101" customWidth="1"/>
    <col min="14862" max="14862" width="3.5" style="101" customWidth="1"/>
    <col min="14863" max="14863" width="5.875" style="101" customWidth="1"/>
    <col min="14864" max="14865" width="5" style="101" customWidth="1"/>
    <col min="14866" max="15104" width="9" style="101"/>
    <col min="15105" max="15106" width="3.625" style="101" customWidth="1"/>
    <col min="15107" max="15107" width="10.625" style="101" customWidth="1"/>
    <col min="15108" max="15108" width="9.25" style="101" customWidth="1"/>
    <col min="15109" max="15109" width="3.5" style="101" customWidth="1"/>
    <col min="15110" max="15110" width="5.875" style="101" customWidth="1"/>
    <col min="15111" max="15111" width="3.5" style="101" customWidth="1"/>
    <col min="15112" max="15112" width="5.875" style="101" customWidth="1"/>
    <col min="15113" max="15114" width="5.625" style="101" customWidth="1"/>
    <col min="15115" max="15115" width="9.25" style="101" customWidth="1"/>
    <col min="15116" max="15116" width="3.5" style="101" customWidth="1"/>
    <col min="15117" max="15117" width="5.875" style="101" customWidth="1"/>
    <col min="15118" max="15118" width="3.5" style="101" customWidth="1"/>
    <col min="15119" max="15119" width="5.875" style="101" customWidth="1"/>
    <col min="15120" max="15121" width="5" style="101" customWidth="1"/>
    <col min="15122" max="15360" width="9" style="101"/>
    <col min="15361" max="15362" width="3.625" style="101" customWidth="1"/>
    <col min="15363" max="15363" width="10.625" style="101" customWidth="1"/>
    <col min="15364" max="15364" width="9.25" style="101" customWidth="1"/>
    <col min="15365" max="15365" width="3.5" style="101" customWidth="1"/>
    <col min="15366" max="15366" width="5.875" style="101" customWidth="1"/>
    <col min="15367" max="15367" width="3.5" style="101" customWidth="1"/>
    <col min="15368" max="15368" width="5.875" style="101" customWidth="1"/>
    <col min="15369" max="15370" width="5.625" style="101" customWidth="1"/>
    <col min="15371" max="15371" width="9.25" style="101" customWidth="1"/>
    <col min="15372" max="15372" width="3.5" style="101" customWidth="1"/>
    <col min="15373" max="15373" width="5.875" style="101" customWidth="1"/>
    <col min="15374" max="15374" width="3.5" style="101" customWidth="1"/>
    <col min="15375" max="15375" width="5.875" style="101" customWidth="1"/>
    <col min="15376" max="15377" width="5" style="101" customWidth="1"/>
    <col min="15378" max="15616" width="9" style="101"/>
    <col min="15617" max="15618" width="3.625" style="101" customWidth="1"/>
    <col min="15619" max="15619" width="10.625" style="101" customWidth="1"/>
    <col min="15620" max="15620" width="9.25" style="101" customWidth="1"/>
    <col min="15621" max="15621" width="3.5" style="101" customWidth="1"/>
    <col min="15622" max="15622" width="5.875" style="101" customWidth="1"/>
    <col min="15623" max="15623" width="3.5" style="101" customWidth="1"/>
    <col min="15624" max="15624" width="5.875" style="101" customWidth="1"/>
    <col min="15625" max="15626" width="5.625" style="101" customWidth="1"/>
    <col min="15627" max="15627" width="9.25" style="101" customWidth="1"/>
    <col min="15628" max="15628" width="3.5" style="101" customWidth="1"/>
    <col min="15629" max="15629" width="5.875" style="101" customWidth="1"/>
    <col min="15630" max="15630" width="3.5" style="101" customWidth="1"/>
    <col min="15631" max="15631" width="5.875" style="101" customWidth="1"/>
    <col min="15632" max="15633" width="5" style="101" customWidth="1"/>
    <col min="15634" max="15872" width="9" style="101"/>
    <col min="15873" max="15874" width="3.625" style="101" customWidth="1"/>
    <col min="15875" max="15875" width="10.625" style="101" customWidth="1"/>
    <col min="15876" max="15876" width="9.25" style="101" customWidth="1"/>
    <col min="15877" max="15877" width="3.5" style="101" customWidth="1"/>
    <col min="15878" max="15878" width="5.875" style="101" customWidth="1"/>
    <col min="15879" max="15879" width="3.5" style="101" customWidth="1"/>
    <col min="15880" max="15880" width="5.875" style="101" customWidth="1"/>
    <col min="15881" max="15882" width="5.625" style="101" customWidth="1"/>
    <col min="15883" max="15883" width="9.25" style="101" customWidth="1"/>
    <col min="15884" max="15884" width="3.5" style="101" customWidth="1"/>
    <col min="15885" max="15885" width="5.875" style="101" customWidth="1"/>
    <col min="15886" max="15886" width="3.5" style="101" customWidth="1"/>
    <col min="15887" max="15887" width="5.875" style="101" customWidth="1"/>
    <col min="15888" max="15889" width="5" style="101" customWidth="1"/>
    <col min="15890" max="16128" width="9" style="101"/>
    <col min="16129" max="16130" width="3.625" style="101" customWidth="1"/>
    <col min="16131" max="16131" width="10.625" style="101" customWidth="1"/>
    <col min="16132" max="16132" width="9.25" style="101" customWidth="1"/>
    <col min="16133" max="16133" width="3.5" style="101" customWidth="1"/>
    <col min="16134" max="16134" width="5.875" style="101" customWidth="1"/>
    <col min="16135" max="16135" width="3.5" style="101" customWidth="1"/>
    <col min="16136" max="16136" width="5.875" style="101" customWidth="1"/>
    <col min="16137" max="16138" width="5.625" style="101" customWidth="1"/>
    <col min="16139" max="16139" width="9.25" style="101" customWidth="1"/>
    <col min="16140" max="16140" width="3.5" style="101" customWidth="1"/>
    <col min="16141" max="16141" width="5.875" style="101" customWidth="1"/>
    <col min="16142" max="16142" width="3.5" style="101" customWidth="1"/>
    <col min="16143" max="16143" width="5.875" style="101" customWidth="1"/>
    <col min="16144" max="16145" width="5" style="101" customWidth="1"/>
    <col min="16146" max="16384" width="9" style="101"/>
  </cols>
  <sheetData>
    <row r="1" spans="1:17" ht="24.95" customHeight="1">
      <c r="A1" s="100" t="s">
        <v>37</v>
      </c>
      <c r="B1" s="100"/>
      <c r="C1" s="100"/>
      <c r="D1" s="100"/>
      <c r="E1" s="100"/>
      <c r="F1" s="100"/>
      <c r="G1" s="100"/>
      <c r="H1" s="100"/>
      <c r="I1" s="100"/>
      <c r="J1" s="100"/>
      <c r="K1" s="100"/>
      <c r="L1" s="100"/>
      <c r="M1" s="100"/>
      <c r="N1" s="100"/>
      <c r="O1" s="100"/>
      <c r="P1" s="100"/>
    </row>
    <row r="2" spans="1:17" ht="24.95" customHeight="1">
      <c r="A2" s="497" t="s">
        <v>173</v>
      </c>
      <c r="B2" s="497"/>
      <c r="C2" s="497"/>
      <c r="D2" s="497"/>
      <c r="E2" s="497"/>
      <c r="F2" s="497"/>
      <c r="G2" s="497"/>
      <c r="H2" s="497"/>
      <c r="I2" s="497"/>
      <c r="J2" s="497"/>
      <c r="K2" s="497"/>
      <c r="L2" s="497"/>
      <c r="M2" s="497"/>
      <c r="N2" s="497"/>
      <c r="O2" s="497"/>
      <c r="P2" s="497"/>
      <c r="Q2" s="102"/>
    </row>
    <row r="3" spans="1:17" ht="20.100000000000001" customHeight="1">
      <c r="A3" s="103"/>
      <c r="B3" s="103"/>
      <c r="C3" s="103"/>
      <c r="D3" s="103"/>
      <c r="E3" s="103"/>
      <c r="F3" s="103"/>
      <c r="G3" s="103"/>
      <c r="H3" s="103"/>
      <c r="I3" s="103"/>
      <c r="J3" s="103"/>
      <c r="K3" s="103"/>
      <c r="L3" s="103"/>
      <c r="M3" s="103"/>
      <c r="N3" s="103"/>
      <c r="O3" s="103"/>
      <c r="P3" s="103"/>
      <c r="Q3" s="104"/>
    </row>
    <row r="4" spans="1:17" ht="20.100000000000001" customHeight="1">
      <c r="A4" s="100"/>
      <c r="B4" s="100"/>
      <c r="C4" s="100"/>
      <c r="D4" s="100"/>
      <c r="E4" s="100"/>
      <c r="F4" s="100"/>
      <c r="G4" s="100"/>
      <c r="H4" s="100"/>
      <c r="I4" s="100"/>
      <c r="J4" s="100"/>
      <c r="K4" s="100"/>
      <c r="L4" s="100"/>
      <c r="M4" s="100"/>
      <c r="N4" s="100"/>
      <c r="O4" s="100"/>
      <c r="P4" s="105"/>
    </row>
    <row r="5" spans="1:17" ht="20.100000000000001" customHeight="1">
      <c r="A5" s="100"/>
      <c r="B5" s="100"/>
      <c r="C5" s="100"/>
      <c r="F5" s="100"/>
      <c r="G5" s="100"/>
      <c r="H5" s="100"/>
      <c r="I5" s="100"/>
      <c r="J5" s="100"/>
      <c r="K5" s="105"/>
      <c r="L5" s="106" t="s">
        <v>154</v>
      </c>
      <c r="M5" s="105"/>
      <c r="N5" s="106" t="s">
        <v>155</v>
      </c>
      <c r="O5" s="105"/>
      <c r="P5" s="99" t="s">
        <v>156</v>
      </c>
    </row>
    <row r="6" spans="1:17" ht="20.100000000000001" customHeight="1">
      <c r="A6" s="498" t="s">
        <v>157</v>
      </c>
      <c r="B6" s="498"/>
      <c r="C6" s="498"/>
      <c r="D6" s="498"/>
      <c r="E6" s="498"/>
      <c r="F6" s="498"/>
      <c r="G6" s="106"/>
      <c r="H6" s="100"/>
      <c r="I6" s="100"/>
      <c r="J6" s="100"/>
      <c r="K6" s="100"/>
      <c r="L6" s="100"/>
      <c r="M6" s="100"/>
      <c r="N6" s="100"/>
      <c r="O6" s="100"/>
      <c r="P6" s="100"/>
    </row>
    <row r="7" spans="1:17" ht="20.100000000000001" customHeight="1">
      <c r="A7" s="106"/>
      <c r="B7" s="106"/>
      <c r="C7" s="106"/>
      <c r="D7" s="106"/>
      <c r="E7" s="106"/>
      <c r="F7" s="106"/>
      <c r="G7" s="106"/>
      <c r="H7" s="100"/>
      <c r="I7" s="100"/>
      <c r="J7" s="100"/>
      <c r="K7" s="100"/>
      <c r="L7" s="100"/>
      <c r="M7" s="100"/>
      <c r="N7" s="100"/>
      <c r="O7" s="100"/>
      <c r="P7" s="100"/>
    </row>
    <row r="8" spans="1:17" ht="20.100000000000001" customHeight="1">
      <c r="A8" s="100"/>
      <c r="B8" s="100"/>
      <c r="C8" s="100"/>
      <c r="D8" s="100"/>
      <c r="E8" s="100"/>
      <c r="F8" s="107" t="s">
        <v>68</v>
      </c>
      <c r="G8" s="107"/>
      <c r="H8" s="100"/>
      <c r="I8" s="100"/>
      <c r="J8" s="100"/>
      <c r="K8" s="100"/>
      <c r="L8" s="100"/>
      <c r="M8" s="100"/>
      <c r="N8" s="100"/>
      <c r="O8" s="100"/>
      <c r="P8" s="100"/>
    </row>
    <row r="9" spans="1:17" ht="20.100000000000001" customHeight="1">
      <c r="A9" s="100"/>
      <c r="B9" s="100"/>
      <c r="C9" s="100"/>
      <c r="D9" s="100"/>
      <c r="E9" s="100"/>
      <c r="F9" s="499"/>
      <c r="G9" s="499"/>
      <c r="H9" s="499"/>
      <c r="I9" s="499"/>
      <c r="J9" s="499"/>
      <c r="K9" s="499"/>
      <c r="L9" s="499"/>
      <c r="M9" s="499"/>
      <c r="N9" s="499"/>
      <c r="O9" s="499"/>
      <c r="P9" s="499"/>
    </row>
    <row r="10" spans="1:17" ht="20.100000000000001" customHeight="1">
      <c r="A10" s="100"/>
      <c r="B10" s="100"/>
      <c r="C10" s="100"/>
      <c r="D10" s="100"/>
      <c r="E10" s="100"/>
      <c r="F10" s="500"/>
      <c r="G10" s="500"/>
      <c r="H10" s="500"/>
      <c r="I10" s="500"/>
      <c r="J10" s="500"/>
      <c r="K10" s="500"/>
      <c r="L10" s="500"/>
      <c r="M10" s="500"/>
      <c r="N10" s="500"/>
      <c r="O10" s="500"/>
      <c r="P10" s="500"/>
    </row>
    <row r="11" spans="1:17" ht="20.100000000000001" customHeight="1">
      <c r="A11" s="100"/>
      <c r="B11" s="100"/>
      <c r="C11" s="100"/>
      <c r="D11" s="100"/>
      <c r="E11" s="100"/>
      <c r="F11" s="501" t="s">
        <v>54</v>
      </c>
      <c r="G11" s="501"/>
      <c r="H11" s="501"/>
      <c r="I11" s="502"/>
      <c r="J11" s="502"/>
      <c r="K11" s="502"/>
      <c r="L11" s="502"/>
      <c r="M11" s="502"/>
      <c r="N11" s="502"/>
      <c r="O11" s="502"/>
      <c r="P11" s="106" t="s">
        <v>5</v>
      </c>
    </row>
    <row r="12" spans="1:17" ht="20.100000000000001" customHeight="1">
      <c r="A12" s="100"/>
      <c r="B12" s="100"/>
      <c r="C12" s="100"/>
      <c r="D12" s="100"/>
      <c r="E12" s="100"/>
      <c r="F12" s="503" t="s">
        <v>158</v>
      </c>
      <c r="G12" s="503"/>
      <c r="H12" s="503"/>
      <c r="I12" s="502"/>
      <c r="J12" s="502"/>
      <c r="K12" s="502"/>
      <c r="L12" s="502"/>
      <c r="M12" s="502"/>
      <c r="N12" s="502"/>
      <c r="O12" s="100" t="s">
        <v>174</v>
      </c>
      <c r="P12" s="100"/>
    </row>
    <row r="13" spans="1:17" ht="20.100000000000001" customHeight="1">
      <c r="A13" s="100"/>
      <c r="B13" s="100"/>
      <c r="C13" s="100"/>
      <c r="D13" s="100"/>
      <c r="E13" s="100"/>
      <c r="F13" s="100"/>
      <c r="G13" s="100"/>
      <c r="H13" s="100"/>
      <c r="I13" s="100"/>
      <c r="J13" s="100"/>
      <c r="K13" s="100"/>
      <c r="L13" s="100"/>
      <c r="M13" s="100"/>
      <c r="N13" s="100"/>
      <c r="O13" s="100"/>
      <c r="P13" s="100"/>
    </row>
    <row r="14" spans="1:17" ht="24.95" customHeight="1">
      <c r="A14" s="100" t="s">
        <v>55</v>
      </c>
      <c r="B14" s="100"/>
      <c r="C14" s="100"/>
      <c r="D14" s="100"/>
      <c r="E14" s="100"/>
      <c r="F14" s="100"/>
      <c r="G14" s="100"/>
      <c r="H14" s="100"/>
      <c r="I14" s="100"/>
      <c r="J14" s="100"/>
      <c r="K14" s="100"/>
      <c r="L14" s="100"/>
      <c r="M14" s="100"/>
      <c r="N14" s="100"/>
      <c r="O14" s="100"/>
      <c r="P14" s="100"/>
    </row>
    <row r="15" spans="1:17" ht="6.75" customHeight="1" thickBot="1">
      <c r="A15" s="100"/>
      <c r="B15" s="100"/>
      <c r="C15" s="100"/>
      <c r="D15" s="100"/>
      <c r="E15" s="100"/>
      <c r="F15" s="100"/>
      <c r="G15" s="100"/>
      <c r="H15" s="100"/>
      <c r="I15" s="100"/>
      <c r="J15" s="100"/>
      <c r="K15" s="100"/>
      <c r="L15" s="100"/>
      <c r="M15" s="100"/>
      <c r="N15" s="100"/>
      <c r="O15" s="100"/>
      <c r="P15" s="100"/>
    </row>
    <row r="16" spans="1:17" ht="30" customHeight="1">
      <c r="A16" s="504" t="s">
        <v>52</v>
      </c>
      <c r="B16" s="505"/>
      <c r="C16" s="506"/>
      <c r="D16" s="507"/>
      <c r="E16" s="508"/>
      <c r="F16" s="508"/>
      <c r="G16" s="508"/>
      <c r="H16" s="508"/>
      <c r="I16" s="509" t="s">
        <v>175</v>
      </c>
      <c r="J16" s="509"/>
      <c r="K16" s="108"/>
      <c r="L16" s="109" t="s">
        <v>154</v>
      </c>
      <c r="M16" s="108"/>
      <c r="N16" s="109" t="s">
        <v>155</v>
      </c>
      <c r="O16" s="108"/>
      <c r="P16" s="110" t="s">
        <v>160</v>
      </c>
    </row>
    <row r="17" spans="1:16" ht="36.75" customHeight="1" thickBot="1">
      <c r="A17" s="491" t="s">
        <v>56</v>
      </c>
      <c r="B17" s="492"/>
      <c r="C17" s="493"/>
      <c r="D17" s="494"/>
      <c r="E17" s="495"/>
      <c r="F17" s="495"/>
      <c r="G17" s="495"/>
      <c r="H17" s="495"/>
      <c r="I17" s="495"/>
      <c r="J17" s="495"/>
      <c r="K17" s="495"/>
      <c r="L17" s="495"/>
      <c r="M17" s="495"/>
      <c r="N17" s="495"/>
      <c r="O17" s="495"/>
      <c r="P17" s="496"/>
    </row>
    <row r="18" spans="1:16" ht="37.5" customHeight="1" thickTop="1">
      <c r="A18" s="477" t="s">
        <v>57</v>
      </c>
      <c r="B18" s="478"/>
      <c r="C18" s="479"/>
      <c r="D18" s="483"/>
      <c r="E18" s="484"/>
      <c r="F18" s="484"/>
      <c r="G18" s="484"/>
      <c r="H18" s="484"/>
      <c r="I18" s="484"/>
      <c r="J18" s="484"/>
      <c r="K18" s="484"/>
      <c r="L18" s="484"/>
      <c r="M18" s="484"/>
      <c r="N18" s="484"/>
      <c r="O18" s="484"/>
      <c r="P18" s="485"/>
    </row>
    <row r="19" spans="1:16" ht="22.5" customHeight="1">
      <c r="A19" s="480"/>
      <c r="B19" s="481"/>
      <c r="C19" s="482"/>
      <c r="D19" s="486" t="s">
        <v>161</v>
      </c>
      <c r="E19" s="487"/>
      <c r="F19" s="487"/>
      <c r="G19" s="487"/>
      <c r="H19" s="487"/>
      <c r="I19" s="487"/>
      <c r="J19" s="487"/>
      <c r="K19" s="487"/>
      <c r="L19" s="487"/>
      <c r="M19" s="487"/>
      <c r="N19" s="487"/>
      <c r="O19" s="487"/>
      <c r="P19" s="111" t="s">
        <v>162</v>
      </c>
    </row>
    <row r="20" spans="1:16" ht="30.75" customHeight="1">
      <c r="A20" s="461" t="s">
        <v>58</v>
      </c>
      <c r="B20" s="462"/>
      <c r="C20" s="463"/>
      <c r="D20" s="112"/>
      <c r="E20" s="113" t="s">
        <v>154</v>
      </c>
      <c r="F20" s="114"/>
      <c r="G20" s="113" t="s">
        <v>155</v>
      </c>
      <c r="H20" s="114"/>
      <c r="I20" s="488" t="s">
        <v>163</v>
      </c>
      <c r="J20" s="488"/>
      <c r="K20" s="114"/>
      <c r="L20" s="113" t="s">
        <v>154</v>
      </c>
      <c r="M20" s="114"/>
      <c r="N20" s="113" t="s">
        <v>155</v>
      </c>
      <c r="O20" s="114"/>
      <c r="P20" s="115" t="s">
        <v>156</v>
      </c>
    </row>
    <row r="21" spans="1:16" ht="30" customHeight="1">
      <c r="A21" s="464"/>
      <c r="B21" s="465"/>
      <c r="C21" s="466"/>
      <c r="D21" s="116"/>
      <c r="E21" s="117" t="s">
        <v>176</v>
      </c>
      <c r="F21" s="118"/>
      <c r="G21" s="117" t="s">
        <v>154</v>
      </c>
      <c r="H21" s="118"/>
      <c r="I21" s="489" t="s">
        <v>164</v>
      </c>
      <c r="J21" s="489"/>
      <c r="K21" s="489"/>
      <c r="L21" s="489"/>
      <c r="M21" s="489"/>
      <c r="N21" s="489"/>
      <c r="O21" s="489"/>
      <c r="P21" s="490"/>
    </row>
    <row r="22" spans="1:16" s="120" customFormat="1" ht="30" customHeight="1">
      <c r="A22" s="119"/>
      <c r="B22" s="455" t="s">
        <v>177</v>
      </c>
      <c r="C22" s="456"/>
      <c r="D22" s="457"/>
      <c r="E22" s="458"/>
      <c r="F22" s="458"/>
      <c r="G22" s="458"/>
      <c r="H22" s="458"/>
      <c r="I22" s="459" t="s">
        <v>156</v>
      </c>
      <c r="J22" s="459"/>
      <c r="K22" s="459"/>
      <c r="L22" s="459"/>
      <c r="M22" s="459"/>
      <c r="N22" s="459"/>
      <c r="O22" s="459"/>
      <c r="P22" s="460"/>
    </row>
    <row r="23" spans="1:16" ht="30" customHeight="1">
      <c r="A23" s="461" t="s">
        <v>59</v>
      </c>
      <c r="B23" s="462"/>
      <c r="C23" s="463"/>
      <c r="D23" s="121" t="s">
        <v>166</v>
      </c>
      <c r="E23" s="470"/>
      <c r="F23" s="470"/>
      <c r="G23" s="470"/>
      <c r="H23" s="470"/>
      <c r="I23" s="470"/>
      <c r="J23" s="470"/>
      <c r="K23" s="470"/>
      <c r="L23" s="470"/>
      <c r="M23" s="470"/>
      <c r="N23" s="470"/>
      <c r="O23" s="470"/>
      <c r="P23" s="122" t="s">
        <v>178</v>
      </c>
    </row>
    <row r="24" spans="1:16" ht="30" customHeight="1">
      <c r="A24" s="464"/>
      <c r="B24" s="465"/>
      <c r="C24" s="466"/>
      <c r="D24" s="471"/>
      <c r="E24" s="472"/>
      <c r="F24" s="472"/>
      <c r="G24" s="472"/>
      <c r="H24" s="472"/>
      <c r="I24" s="472"/>
      <c r="J24" s="472"/>
      <c r="K24" s="472"/>
      <c r="L24" s="472"/>
      <c r="M24" s="472"/>
      <c r="N24" s="472"/>
      <c r="O24" s="472"/>
      <c r="P24" s="473"/>
    </row>
    <row r="25" spans="1:16" ht="30" customHeight="1" thickBot="1">
      <c r="A25" s="467"/>
      <c r="B25" s="468"/>
      <c r="C25" s="469"/>
      <c r="D25" s="474"/>
      <c r="E25" s="475"/>
      <c r="F25" s="475"/>
      <c r="G25" s="475"/>
      <c r="H25" s="475"/>
      <c r="I25" s="475"/>
      <c r="J25" s="475"/>
      <c r="K25" s="475"/>
      <c r="L25" s="475"/>
      <c r="M25" s="475"/>
      <c r="N25" s="475"/>
      <c r="O25" s="475"/>
      <c r="P25" s="476"/>
    </row>
    <row r="26" spans="1:16" ht="14.25" customHeight="1">
      <c r="A26" s="100"/>
      <c r="B26" s="100"/>
      <c r="C26" s="100"/>
      <c r="D26" s="100"/>
      <c r="E26" s="100"/>
      <c r="F26" s="100"/>
      <c r="G26" s="100"/>
      <c r="H26" s="100"/>
      <c r="I26" s="100"/>
      <c r="J26" s="100"/>
      <c r="K26" s="100"/>
      <c r="L26" s="100"/>
      <c r="M26" s="100"/>
      <c r="N26" s="100"/>
      <c r="O26" s="100"/>
      <c r="P26" s="100"/>
    </row>
    <row r="27" spans="1:16" ht="6.75" customHeight="1">
      <c r="A27" s="123"/>
      <c r="B27" s="123"/>
      <c r="C27" s="123"/>
      <c r="D27" s="123"/>
      <c r="E27" s="123"/>
      <c r="F27" s="123"/>
      <c r="G27" s="123"/>
      <c r="H27" s="100"/>
      <c r="I27" s="100"/>
      <c r="J27" s="100"/>
      <c r="K27" s="100"/>
      <c r="L27" s="100"/>
      <c r="M27" s="100"/>
      <c r="N27" s="100"/>
      <c r="O27" s="100"/>
      <c r="P27" s="100"/>
    </row>
    <row r="28" spans="1:16" s="126" customFormat="1" ht="15" customHeight="1">
      <c r="A28" s="124" t="s">
        <v>64</v>
      </c>
      <c r="B28" s="125" t="s">
        <v>167</v>
      </c>
      <c r="C28" s="454" t="s">
        <v>62</v>
      </c>
      <c r="D28" s="454"/>
      <c r="E28" s="454"/>
      <c r="F28" s="454"/>
      <c r="G28" s="454"/>
      <c r="H28" s="454"/>
      <c r="I28" s="454"/>
      <c r="J28" s="454"/>
      <c r="K28" s="454"/>
      <c r="L28" s="454"/>
      <c r="M28" s="454"/>
      <c r="N28" s="454"/>
      <c r="O28" s="454"/>
      <c r="P28" s="454"/>
    </row>
    <row r="29" spans="1:16" s="126" customFormat="1" ht="15" customHeight="1">
      <c r="A29" s="127"/>
      <c r="B29" s="125" t="s">
        <v>168</v>
      </c>
      <c r="C29" s="454" t="s">
        <v>169</v>
      </c>
      <c r="D29" s="454"/>
      <c r="E29" s="454"/>
      <c r="F29" s="454"/>
      <c r="G29" s="454"/>
      <c r="H29" s="454"/>
      <c r="I29" s="454"/>
      <c r="J29" s="454"/>
      <c r="K29" s="454"/>
      <c r="L29" s="454"/>
      <c r="M29" s="454"/>
      <c r="N29" s="454"/>
      <c r="O29" s="454"/>
      <c r="P29" s="454"/>
    </row>
    <row r="30" spans="1:16" s="126" customFormat="1" ht="15" customHeight="1">
      <c r="A30" s="127"/>
      <c r="B30" s="128"/>
      <c r="C30" s="454"/>
      <c r="D30" s="454"/>
      <c r="E30" s="454"/>
      <c r="F30" s="454"/>
      <c r="G30" s="454"/>
      <c r="H30" s="454"/>
      <c r="I30" s="454"/>
      <c r="J30" s="454"/>
      <c r="K30" s="454"/>
      <c r="L30" s="454"/>
      <c r="M30" s="454"/>
      <c r="N30" s="454"/>
      <c r="O30" s="454"/>
      <c r="P30" s="454"/>
    </row>
    <row r="31" spans="1:16" s="126" customFormat="1" ht="15" customHeight="1">
      <c r="A31" s="127"/>
      <c r="B31" s="127"/>
      <c r="C31" s="454"/>
      <c r="D31" s="454"/>
      <c r="E31" s="454"/>
      <c r="F31" s="454"/>
      <c r="G31" s="454"/>
      <c r="H31" s="454"/>
      <c r="I31" s="454"/>
      <c r="J31" s="454"/>
      <c r="K31" s="454"/>
      <c r="L31" s="454"/>
      <c r="M31" s="454"/>
      <c r="N31" s="454"/>
      <c r="O31" s="454"/>
      <c r="P31" s="454"/>
    </row>
    <row r="32" spans="1:16" s="126" customFormat="1" ht="15" customHeight="1">
      <c r="A32" s="127"/>
      <c r="B32" s="127"/>
      <c r="C32" s="454"/>
      <c r="D32" s="454"/>
      <c r="E32" s="454"/>
      <c r="F32" s="454"/>
      <c r="G32" s="454"/>
      <c r="H32" s="454"/>
      <c r="I32" s="454"/>
      <c r="J32" s="454"/>
      <c r="K32" s="454"/>
      <c r="L32" s="454"/>
      <c r="M32" s="454"/>
      <c r="N32" s="454"/>
      <c r="O32" s="454"/>
      <c r="P32" s="454"/>
    </row>
    <row r="33" spans="1:16" s="126" customFormat="1" ht="15" customHeight="1">
      <c r="A33" s="127"/>
      <c r="B33" s="125" t="s">
        <v>170</v>
      </c>
      <c r="C33" s="454" t="s">
        <v>172</v>
      </c>
      <c r="D33" s="454"/>
      <c r="E33" s="454"/>
      <c r="F33" s="454"/>
      <c r="G33" s="454"/>
      <c r="H33" s="454"/>
      <c r="I33" s="454"/>
      <c r="J33" s="454"/>
      <c r="K33" s="454"/>
      <c r="L33" s="454"/>
      <c r="M33" s="454"/>
      <c r="N33" s="454"/>
      <c r="O33" s="454"/>
      <c r="P33" s="454"/>
    </row>
    <row r="34" spans="1:16" s="126" customFormat="1" ht="15" customHeight="1">
      <c r="A34" s="127"/>
      <c r="B34" s="125"/>
      <c r="C34" s="454"/>
      <c r="D34" s="454"/>
      <c r="E34" s="454"/>
      <c r="F34" s="454"/>
      <c r="G34" s="454"/>
      <c r="H34" s="454"/>
      <c r="I34" s="454"/>
      <c r="J34" s="454"/>
      <c r="K34" s="454"/>
      <c r="L34" s="454"/>
      <c r="M34" s="454"/>
      <c r="N34" s="454"/>
      <c r="O34" s="454"/>
      <c r="P34" s="454"/>
    </row>
    <row r="35" spans="1:16" s="126" customFormat="1" ht="15" customHeight="1">
      <c r="A35" s="127"/>
      <c r="B35" s="127"/>
      <c r="C35" s="454"/>
      <c r="D35" s="454"/>
      <c r="E35" s="454"/>
      <c r="F35" s="454"/>
      <c r="G35" s="454"/>
      <c r="H35" s="454"/>
      <c r="I35" s="454"/>
      <c r="J35" s="454"/>
      <c r="K35" s="454"/>
      <c r="L35" s="454"/>
      <c r="M35" s="454"/>
      <c r="N35" s="454"/>
      <c r="O35" s="454"/>
      <c r="P35" s="454"/>
    </row>
    <row r="36" spans="1:16" s="126" customFormat="1" ht="15" customHeight="1">
      <c r="A36" s="127"/>
      <c r="B36" s="127"/>
      <c r="C36" s="454" t="s">
        <v>60</v>
      </c>
      <c r="D36" s="454"/>
      <c r="E36" s="454"/>
      <c r="F36" s="454"/>
      <c r="G36" s="454"/>
      <c r="H36" s="454"/>
      <c r="I36" s="454"/>
      <c r="J36" s="454"/>
      <c r="K36" s="454"/>
      <c r="L36" s="454"/>
      <c r="M36" s="454"/>
      <c r="N36" s="454"/>
      <c r="O36" s="454"/>
      <c r="P36" s="454"/>
    </row>
    <row r="37" spans="1:16" s="126" customFormat="1" ht="15" customHeight="1">
      <c r="A37" s="127"/>
      <c r="B37" s="125"/>
      <c r="C37" s="454"/>
      <c r="D37" s="454"/>
      <c r="E37" s="454"/>
      <c r="F37" s="454"/>
      <c r="G37" s="454"/>
      <c r="H37" s="454"/>
      <c r="I37" s="454"/>
      <c r="J37" s="454"/>
      <c r="K37" s="454"/>
      <c r="L37" s="454"/>
      <c r="M37" s="454"/>
      <c r="N37" s="454"/>
      <c r="O37" s="454"/>
      <c r="P37" s="454"/>
    </row>
    <row r="38" spans="1:16" s="126" customFormat="1" ht="15" customHeight="1">
      <c r="A38" s="127"/>
      <c r="B38" s="125" t="s">
        <v>179</v>
      </c>
      <c r="C38" s="454" t="s">
        <v>61</v>
      </c>
      <c r="D38" s="454"/>
      <c r="E38" s="454"/>
      <c r="F38" s="454"/>
      <c r="G38" s="454"/>
      <c r="H38" s="454"/>
      <c r="I38" s="454"/>
      <c r="J38" s="454"/>
      <c r="K38" s="454"/>
      <c r="L38" s="454"/>
      <c r="M38" s="454"/>
      <c r="N38" s="454"/>
      <c r="O38" s="454"/>
      <c r="P38" s="454"/>
    </row>
    <row r="39" spans="1:16" s="126" customFormat="1" ht="15" customHeight="1">
      <c r="A39" s="127"/>
      <c r="B39" s="125"/>
      <c r="C39" s="454"/>
      <c r="D39" s="454"/>
      <c r="E39" s="454"/>
      <c r="F39" s="454"/>
      <c r="G39" s="454"/>
      <c r="H39" s="454"/>
      <c r="I39" s="454"/>
      <c r="J39" s="454"/>
      <c r="K39" s="454"/>
      <c r="L39" s="454"/>
      <c r="M39" s="454"/>
      <c r="N39" s="454"/>
      <c r="O39" s="454"/>
      <c r="P39" s="454"/>
    </row>
    <row r="40" spans="1:16" s="126" customFormat="1" ht="15" customHeight="1">
      <c r="B40" s="129"/>
      <c r="C40" s="130"/>
      <c r="D40" s="130"/>
      <c r="E40" s="130"/>
      <c r="F40" s="130"/>
      <c r="G40" s="130"/>
      <c r="H40" s="130"/>
      <c r="I40" s="130"/>
      <c r="J40" s="130"/>
      <c r="K40" s="130"/>
      <c r="L40" s="130"/>
      <c r="M40" s="130"/>
      <c r="N40" s="130"/>
      <c r="O40" s="130"/>
      <c r="P40" s="130"/>
    </row>
    <row r="41" spans="1:16" s="126" customFormat="1" ht="15" customHeight="1">
      <c r="B41" s="131"/>
    </row>
    <row r="42" spans="1:16" s="126" customFormat="1" ht="15" customHeight="1"/>
    <row r="43" spans="1:16" s="126" customFormat="1" ht="15" customHeight="1"/>
    <row r="44" spans="1:16" s="126" customFormat="1" ht="15" customHeight="1"/>
    <row r="45" spans="1:16" s="126" customFormat="1" ht="15" customHeight="1"/>
    <row r="46" spans="1:16" s="126" customFormat="1" ht="15" customHeight="1"/>
    <row r="47" spans="1:16" s="126" customFormat="1" ht="15" customHeight="1"/>
    <row r="48" spans="1:16" s="126" customFormat="1" ht="15" customHeight="1"/>
    <row r="49" s="126" customFormat="1" ht="15" customHeight="1"/>
    <row r="50" s="126" customFormat="1" ht="15" customHeight="1"/>
    <row r="51" s="126" customFormat="1" ht="15" customHeight="1"/>
    <row r="52" s="126" customFormat="1" ht="15" customHeight="1"/>
    <row r="53" s="126" customFormat="1" ht="15" customHeight="1"/>
  </sheetData>
  <mergeCells count="32">
    <mergeCell ref="A17:C17"/>
    <mergeCell ref="D17:P17"/>
    <mergeCell ref="A2:P2"/>
    <mergeCell ref="A6:F6"/>
    <mergeCell ref="F9:P9"/>
    <mergeCell ref="F10:P10"/>
    <mergeCell ref="F11:H11"/>
    <mergeCell ref="I11:O11"/>
    <mergeCell ref="F12:H12"/>
    <mergeCell ref="I12:N12"/>
    <mergeCell ref="A16:C16"/>
    <mergeCell ref="D16:H16"/>
    <mergeCell ref="I16:J16"/>
    <mergeCell ref="A18:C19"/>
    <mergeCell ref="D18:P18"/>
    <mergeCell ref="D19:F19"/>
    <mergeCell ref="G19:O19"/>
    <mergeCell ref="A20:C21"/>
    <mergeCell ref="I20:J20"/>
    <mergeCell ref="I21:P21"/>
    <mergeCell ref="C38:P39"/>
    <mergeCell ref="B22:C22"/>
    <mergeCell ref="D22:H22"/>
    <mergeCell ref="I22:P22"/>
    <mergeCell ref="A23:C25"/>
    <mergeCell ref="E23:O23"/>
    <mergeCell ref="D24:P25"/>
    <mergeCell ref="C28:P28"/>
    <mergeCell ref="C29:P30"/>
    <mergeCell ref="C31:P32"/>
    <mergeCell ref="C33:P35"/>
    <mergeCell ref="C36:P37"/>
  </mergeCells>
  <phoneticPr fontId="4"/>
  <pageMargins left="0.75" right="0.59055118110236227" top="0.59055118110236227" bottom="0.74" header="0.52" footer="0.62"/>
  <pageSetup paperSize="9" scale="9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0478FE-39A0-4DA8-8F5F-77C581E74B3E}">
  <sheetPr>
    <pageSetUpPr fitToPage="1"/>
  </sheetPr>
  <dimension ref="A1:IV37"/>
  <sheetViews>
    <sheetView view="pageBreakPreview" zoomScale="60" zoomScaleNormal="70" workbookViewId="0">
      <selection activeCell="Y14" sqref="Y14"/>
    </sheetView>
  </sheetViews>
  <sheetFormatPr defaultColWidth="8.25" defaultRowHeight="15"/>
  <cols>
    <col min="1" max="1" width="4.5" style="164" customWidth="1"/>
    <col min="2" max="3" width="4.375" style="164" customWidth="1"/>
    <col min="4" max="4" width="4.5" style="164" customWidth="1"/>
    <col min="5" max="6" width="5.75" style="164" customWidth="1"/>
    <col min="7" max="16" width="10.125" style="164" customWidth="1"/>
    <col min="17" max="16384" width="8.25" style="164"/>
  </cols>
  <sheetData>
    <row r="1" spans="1:256" ht="19.5" customHeight="1">
      <c r="A1" s="186" t="s">
        <v>273</v>
      </c>
      <c r="B1"/>
      <c r="C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row>
    <row r="2" spans="1:256" ht="49.5" customHeight="1">
      <c r="A2" s="524" t="s">
        <v>272</v>
      </c>
      <c r="B2" s="524"/>
      <c r="C2" s="524"/>
      <c r="D2" s="524"/>
      <c r="E2" s="524"/>
      <c r="F2" s="524"/>
      <c r="G2" s="524"/>
      <c r="H2" s="524"/>
      <c r="I2" s="524"/>
      <c r="J2" s="524"/>
      <c r="K2" s="524"/>
      <c r="L2" s="524"/>
      <c r="M2" s="524"/>
      <c r="N2" s="524"/>
      <c r="O2" s="524"/>
      <c r="P2" s="524"/>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ht="15" customHeight="1">
      <c r="A3" s="185"/>
      <c r="B3" s="185"/>
      <c r="C3" s="185"/>
      <c r="D3" s="185"/>
      <c r="E3" s="185"/>
      <c r="F3" s="185"/>
      <c r="G3" s="185"/>
      <c r="H3" s="185"/>
      <c r="I3" s="185"/>
      <c r="J3" s="185"/>
      <c r="K3" s="185"/>
      <c r="L3" s="185"/>
      <c r="M3" s="185"/>
      <c r="N3" s="185"/>
      <c r="O3" s="185"/>
      <c r="P3" s="185"/>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row>
    <row r="4" spans="1:256" ht="22.5" customHeight="1">
      <c r="A4"/>
      <c r="B4"/>
      <c r="C4"/>
      <c r="D4"/>
      <c r="E4"/>
      <c r="F4"/>
      <c r="G4"/>
      <c r="H4"/>
      <c r="I4"/>
      <c r="J4"/>
      <c r="K4"/>
      <c r="L4"/>
      <c r="M4"/>
      <c r="N4"/>
      <c r="O4"/>
      <c r="P4" s="182" t="s">
        <v>271</v>
      </c>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row>
    <row r="5" spans="1:256" ht="22.5" customHeight="1">
      <c r="A5"/>
      <c r="B5"/>
      <c r="C5"/>
      <c r="D5"/>
      <c r="E5" s="184" t="s">
        <v>270</v>
      </c>
      <c r="F5" s="99"/>
      <c r="G5"/>
      <c r="H5"/>
      <c r="I5"/>
      <c r="J5"/>
      <c r="K5"/>
      <c r="L5"/>
      <c r="M5"/>
      <c r="N5"/>
      <c r="O5"/>
      <c r="P5" s="182" t="s">
        <v>269</v>
      </c>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row>
    <row r="6" spans="1:256" ht="22.5" customHeight="1">
      <c r="A6"/>
      <c r="B6"/>
      <c r="C6"/>
      <c r="D6"/>
      <c r="E6"/>
      <c r="F6"/>
      <c r="G6"/>
      <c r="H6"/>
      <c r="I6"/>
      <c r="J6"/>
      <c r="K6"/>
      <c r="L6"/>
      <c r="M6"/>
      <c r="N6"/>
      <c r="O6"/>
      <c r="P6"/>
      <c r="Q6"/>
      <c r="R6"/>
      <c r="S6"/>
      <c r="T6"/>
      <c r="U6"/>
      <c r="V6"/>
      <c r="W6"/>
      <c r="X6"/>
      <c r="Y6"/>
      <c r="Z6"/>
      <c r="AA6"/>
      <c r="AB6"/>
      <c r="AC6"/>
      <c r="AD6"/>
      <c r="AE6"/>
      <c r="AF6"/>
      <c r="AG6"/>
      <c r="AH6"/>
      <c r="AI6"/>
      <c r="AJ6"/>
      <c r="AK6"/>
      <c r="AL6"/>
      <c r="AM6"/>
      <c r="AN6"/>
      <c r="AO6"/>
      <c r="AP6"/>
      <c r="AQ6" s="183"/>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row>
    <row r="7" spans="1:256" ht="22.5" customHeight="1">
      <c r="A7"/>
      <c r="B7"/>
      <c r="C7"/>
      <c r="D7"/>
      <c r="E7"/>
      <c r="F7"/>
      <c r="G7" s="182" t="s">
        <v>268</v>
      </c>
      <c r="H7" s="182"/>
      <c r="I7" s="182"/>
      <c r="J7" s="182"/>
      <c r="K7" s="182"/>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row>
    <row r="8" spans="1:256" ht="22.5" customHeight="1">
      <c r="A8"/>
      <c r="B8"/>
      <c r="C8"/>
      <c r="D8"/>
      <c r="E8"/>
      <c r="F8"/>
      <c r="G8" s="182" t="s">
        <v>267</v>
      </c>
      <c r="H8" s="182"/>
      <c r="I8" s="182"/>
      <c r="J8" s="182"/>
      <c r="K8" s="182"/>
      <c r="L8"/>
      <c r="M8"/>
      <c r="N8"/>
      <c r="O8"/>
      <c r="P8" s="182" t="s">
        <v>266</v>
      </c>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row>
    <row r="9" spans="1:256" ht="22.5" customHeight="1">
      <c r="A9"/>
      <c r="B9"/>
      <c r="C9"/>
      <c r="D9"/>
      <c r="E9"/>
      <c r="F9"/>
      <c r="G9" s="182" t="s">
        <v>265</v>
      </c>
      <c r="H9" s="182"/>
      <c r="I9" s="182"/>
      <c r="J9" s="182"/>
      <c r="K9" s="182"/>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row>
    <row r="11" spans="1:256" ht="22.5" customHeight="1">
      <c r="A11" s="164" t="s">
        <v>264</v>
      </c>
      <c r="B11"/>
      <c r="C11"/>
      <c r="D11"/>
      <c r="E11"/>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ht="6.75" customHeight="1" thickBot="1">
      <c r="A12"/>
      <c r="B12"/>
      <c r="C12"/>
      <c r="D12"/>
      <c r="E12"/>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row>
    <row r="13" spans="1:256" ht="30" customHeight="1">
      <c r="A13" s="525" t="s">
        <v>263</v>
      </c>
      <c r="B13" s="525"/>
      <c r="C13" s="525"/>
      <c r="D13" s="525"/>
      <c r="E13" s="181"/>
      <c r="F13" s="180"/>
      <c r="G13" s="180"/>
      <c r="H13" s="180"/>
      <c r="I13" s="180"/>
      <c r="J13" s="180"/>
      <c r="K13" s="180"/>
      <c r="L13" s="180"/>
      <c r="M13" s="526" t="s">
        <v>262</v>
      </c>
      <c r="N13" s="526"/>
      <c r="O13" s="526"/>
      <c r="P13" s="526"/>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row>
    <row r="14" spans="1:256" ht="30" customHeight="1" thickBot="1">
      <c r="A14" s="527" t="s">
        <v>261</v>
      </c>
      <c r="B14" s="527"/>
      <c r="C14" s="527"/>
      <c r="D14" s="527"/>
      <c r="E14" s="179"/>
      <c r="F14" s="178"/>
      <c r="G14" s="178"/>
      <c r="H14" s="178"/>
      <c r="I14" s="178"/>
      <c r="J14" s="178"/>
      <c r="K14" s="178"/>
      <c r="L14" s="178"/>
      <c r="M14" s="178"/>
      <c r="N14" s="178"/>
      <c r="O14" s="178"/>
      <c r="P14" s="177"/>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row>
    <row r="15" spans="1:256" ht="30" customHeight="1" thickTop="1">
      <c r="A15" s="528" t="s">
        <v>260</v>
      </c>
      <c r="B15" s="528"/>
      <c r="C15" s="528"/>
      <c r="D15" s="528"/>
      <c r="E15" s="176"/>
      <c r="F15" s="175"/>
      <c r="G15" s="175"/>
      <c r="H15" s="175"/>
      <c r="I15" s="175"/>
      <c r="J15" s="175"/>
      <c r="K15" s="175"/>
      <c r="L15" s="175"/>
      <c r="M15" s="175"/>
      <c r="N15" s="175"/>
      <c r="O15" s="175"/>
      <c r="P15" s="174"/>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row>
    <row r="16" spans="1:256" ht="22.5" customHeight="1">
      <c r="A16" s="528"/>
      <c r="B16" s="528"/>
      <c r="C16" s="528"/>
      <c r="D16" s="528"/>
      <c r="E16" s="529" t="s">
        <v>259</v>
      </c>
      <c r="F16" s="529"/>
      <c r="G16" s="529"/>
      <c r="H16" s="529"/>
      <c r="I16" s="529"/>
      <c r="J16" s="529"/>
      <c r="K16" s="529"/>
      <c r="L16" s="529"/>
      <c r="M16" s="529"/>
      <c r="N16" s="529"/>
      <c r="O16" s="529"/>
      <c r="P16" s="529"/>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row>
    <row r="17" spans="1:256" ht="45" customHeight="1">
      <c r="A17" s="530" t="s">
        <v>258</v>
      </c>
      <c r="B17" s="530"/>
      <c r="C17" s="530"/>
      <c r="D17" s="530"/>
      <c r="E17" s="173" t="s">
        <v>222</v>
      </c>
      <c r="F17" s="172"/>
      <c r="G17" s="523" t="s">
        <v>257</v>
      </c>
      <c r="H17" s="523"/>
      <c r="I17" s="523"/>
      <c r="J17" s="523"/>
      <c r="K17" s="523"/>
      <c r="L17" s="523"/>
      <c r="M17" s="523"/>
      <c r="N17" s="523"/>
      <c r="O17" s="523"/>
      <c r="P17" s="523"/>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row>
    <row r="18" spans="1:256" ht="45" customHeight="1">
      <c r="A18" s="530"/>
      <c r="B18" s="530"/>
      <c r="C18" s="530"/>
      <c r="D18" s="530"/>
      <c r="E18" s="173" t="s">
        <v>251</v>
      </c>
      <c r="F18" s="172"/>
      <c r="G18" s="523" t="s">
        <v>256</v>
      </c>
      <c r="H18" s="523"/>
      <c r="I18" s="523"/>
      <c r="J18" s="523"/>
      <c r="K18" s="523"/>
      <c r="L18" s="523"/>
      <c r="M18" s="523"/>
      <c r="N18" s="523"/>
      <c r="O18" s="523"/>
      <c r="P18" s="523"/>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row>
    <row r="19" spans="1:256" ht="45" customHeight="1">
      <c r="A19" s="530"/>
      <c r="B19" s="530"/>
      <c r="C19" s="530"/>
      <c r="D19" s="530"/>
      <c r="E19" s="173" t="s">
        <v>223</v>
      </c>
      <c r="F19" s="172"/>
      <c r="G19" s="523" t="s">
        <v>255</v>
      </c>
      <c r="H19" s="523"/>
      <c r="I19" s="523"/>
      <c r="J19" s="523"/>
      <c r="K19" s="523"/>
      <c r="L19" s="523"/>
      <c r="M19" s="523"/>
      <c r="N19" s="523"/>
      <c r="O19" s="523"/>
      <c r="P19" s="523"/>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row>
    <row r="20" spans="1:256" ht="45" customHeight="1">
      <c r="A20" s="530"/>
      <c r="B20" s="530"/>
      <c r="C20" s="530"/>
      <c r="D20" s="530"/>
      <c r="E20" s="173" t="s">
        <v>248</v>
      </c>
      <c r="F20" s="172"/>
      <c r="G20" s="523" t="s">
        <v>254</v>
      </c>
      <c r="H20" s="523"/>
      <c r="I20" s="523"/>
      <c r="J20" s="523"/>
      <c r="K20" s="523"/>
      <c r="L20" s="523"/>
      <c r="M20" s="523"/>
      <c r="N20" s="523"/>
      <c r="O20" s="523"/>
      <c r="P20" s="523"/>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row>
    <row r="21" spans="1:256" ht="45" customHeight="1">
      <c r="A21" s="522" t="s">
        <v>253</v>
      </c>
      <c r="B21" s="522"/>
      <c r="C21" s="522"/>
      <c r="D21" s="522"/>
      <c r="E21" s="173" t="s">
        <v>222</v>
      </c>
      <c r="F21" s="172"/>
      <c r="G21" s="523" t="s">
        <v>252</v>
      </c>
      <c r="H21" s="523"/>
      <c r="I21" s="523"/>
      <c r="J21" s="523"/>
      <c r="K21" s="523"/>
      <c r="L21" s="523"/>
      <c r="M21" s="523"/>
      <c r="N21" s="523"/>
      <c r="O21" s="523"/>
      <c r="P21" s="523"/>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row>
    <row r="22" spans="1:256" ht="45" customHeight="1">
      <c r="A22" s="522"/>
      <c r="B22" s="522"/>
      <c r="C22" s="522"/>
      <c r="D22" s="522"/>
      <c r="E22" s="173" t="s">
        <v>251</v>
      </c>
      <c r="F22" s="172"/>
      <c r="G22" s="523" t="s">
        <v>250</v>
      </c>
      <c r="H22" s="523"/>
      <c r="I22" s="523"/>
      <c r="J22" s="523"/>
      <c r="K22" s="523"/>
      <c r="L22" s="523"/>
      <c r="M22" s="523"/>
      <c r="N22" s="523"/>
      <c r="O22" s="523"/>
      <c r="P22" s="523"/>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row>
    <row r="23" spans="1:256" ht="45" customHeight="1">
      <c r="A23" s="522"/>
      <c r="B23" s="522"/>
      <c r="C23" s="522"/>
      <c r="D23" s="522"/>
      <c r="E23" s="173" t="s">
        <v>223</v>
      </c>
      <c r="F23" s="172"/>
      <c r="G23" s="523" t="s">
        <v>249</v>
      </c>
      <c r="H23" s="523"/>
      <c r="I23" s="523"/>
      <c r="J23" s="523"/>
      <c r="K23" s="523"/>
      <c r="L23" s="523"/>
      <c r="M23" s="523"/>
      <c r="N23" s="523"/>
      <c r="O23" s="523"/>
      <c r="P23" s="5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row>
    <row r="24" spans="1:256" ht="45" customHeight="1">
      <c r="A24" s="522"/>
      <c r="B24" s="522"/>
      <c r="C24" s="522"/>
      <c r="D24" s="522"/>
      <c r="E24" s="173" t="s">
        <v>248</v>
      </c>
      <c r="F24" s="172"/>
      <c r="G24" s="523" t="s">
        <v>247</v>
      </c>
      <c r="H24" s="523"/>
      <c r="I24" s="523"/>
      <c r="J24" s="523"/>
      <c r="K24" s="523"/>
      <c r="L24" s="523"/>
      <c r="M24" s="523"/>
      <c r="N24" s="523"/>
      <c r="O24" s="523"/>
      <c r="P24" s="523"/>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row>
    <row r="25" spans="1:256" ht="45" customHeight="1">
      <c r="A25" s="522"/>
      <c r="B25" s="522"/>
      <c r="C25" s="522"/>
      <c r="D25" s="522"/>
      <c r="E25" s="173" t="s">
        <v>246</v>
      </c>
      <c r="F25" s="172"/>
      <c r="G25" s="523" t="s">
        <v>245</v>
      </c>
      <c r="H25" s="523"/>
      <c r="I25" s="523"/>
      <c r="J25" s="523"/>
      <c r="K25" s="523"/>
      <c r="L25" s="523"/>
      <c r="M25" s="523"/>
      <c r="N25" s="523"/>
      <c r="O25" s="523"/>
      <c r="P25" s="523"/>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row>
    <row r="26" spans="1:256" ht="30" customHeight="1">
      <c r="A26" s="516" t="s">
        <v>244</v>
      </c>
      <c r="B26" s="516"/>
      <c r="C26" s="516"/>
      <c r="D26" s="516"/>
      <c r="E26" s="517" t="s">
        <v>243</v>
      </c>
      <c r="F26" s="517"/>
      <c r="G26" s="517"/>
      <c r="H26" s="517"/>
      <c r="I26" s="517"/>
      <c r="J26" s="517"/>
      <c r="K26" s="517"/>
      <c r="L26" s="517"/>
      <c r="M26" s="517"/>
      <c r="N26" s="517"/>
      <c r="O26" s="517"/>
      <c r="P26" s="517"/>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row>
    <row r="27" spans="1:256" ht="30" customHeight="1">
      <c r="A27" s="518" t="s">
        <v>242</v>
      </c>
      <c r="B27" s="518"/>
      <c r="C27" s="518"/>
      <c r="D27" s="518"/>
      <c r="E27" s="519" t="s">
        <v>241</v>
      </c>
      <c r="F27" s="519"/>
      <c r="G27" s="519"/>
      <c r="H27" s="519"/>
      <c r="I27" s="519"/>
      <c r="J27" s="519"/>
      <c r="K27" s="519"/>
      <c r="L27" s="519"/>
      <c r="M27" s="519"/>
      <c r="N27" s="519"/>
      <c r="O27" s="519"/>
      <c r="P27" s="519"/>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row>
    <row r="28" spans="1:256" ht="30" customHeight="1" thickBot="1">
      <c r="A28" s="520" t="s">
        <v>240</v>
      </c>
      <c r="B28" s="520"/>
      <c r="C28" s="520"/>
      <c r="D28" s="520"/>
      <c r="E28" s="520"/>
      <c r="F28" s="520"/>
      <c r="G28" s="520"/>
      <c r="H28" s="520"/>
      <c r="I28" s="520"/>
      <c r="J28" s="520"/>
      <c r="K28" s="520"/>
      <c r="L28" s="520"/>
      <c r="M28" s="521"/>
      <c r="N28" s="521"/>
      <c r="O28" s="521"/>
      <c r="P28" s="171" t="s">
        <v>239</v>
      </c>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row>
    <row r="29" spans="1:256" ht="14.25" customHeight="1">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row>
    <row r="30" spans="1:256" ht="114.75" customHeight="1">
      <c r="A30" s="170" t="s">
        <v>238</v>
      </c>
      <c r="B30" s="166" t="s">
        <v>167</v>
      </c>
      <c r="C30" s="166"/>
      <c r="D30" s="510" t="s">
        <v>237</v>
      </c>
      <c r="E30" s="510"/>
      <c r="F30" s="510"/>
      <c r="G30" s="510"/>
      <c r="H30" s="510"/>
      <c r="I30" s="510"/>
      <c r="J30" s="510"/>
      <c r="K30" s="510"/>
      <c r="L30" s="510"/>
      <c r="M30" s="510"/>
      <c r="N30" s="510"/>
      <c r="O30" s="510"/>
      <c r="P30" s="51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row>
    <row r="31" spans="1:256" s="169" customFormat="1" ht="15" customHeight="1">
      <c r="A31" s="167"/>
      <c r="B31" s="166" t="s">
        <v>168</v>
      </c>
      <c r="C31" s="166"/>
      <c r="D31" s="510" t="s">
        <v>236</v>
      </c>
      <c r="E31" s="510"/>
      <c r="F31" s="510"/>
      <c r="G31" s="510"/>
      <c r="H31" s="510"/>
      <c r="I31" s="510"/>
      <c r="J31" s="510"/>
      <c r="K31" s="510"/>
      <c r="L31" s="510"/>
      <c r="M31" s="510"/>
      <c r="N31" s="510"/>
      <c r="O31" s="510"/>
      <c r="P31" s="510"/>
    </row>
    <row r="32" spans="1:256" ht="39" customHeight="1">
      <c r="A32" s="167"/>
      <c r="B32" s="166" t="s">
        <v>170</v>
      </c>
      <c r="C32" s="166"/>
      <c r="D32" s="511" t="s">
        <v>235</v>
      </c>
      <c r="E32" s="511"/>
      <c r="F32" s="511"/>
      <c r="G32" s="511"/>
      <c r="H32" s="511"/>
      <c r="I32" s="511"/>
      <c r="J32" s="511"/>
      <c r="K32" s="511"/>
      <c r="L32" s="511"/>
      <c r="M32" s="511"/>
      <c r="N32" s="511"/>
      <c r="O32" s="511"/>
      <c r="P32" s="511"/>
    </row>
    <row r="33" spans="1:16" ht="15" customHeight="1">
      <c r="A33" s="167"/>
      <c r="B33" s="166" t="s">
        <v>234</v>
      </c>
      <c r="C33" s="166"/>
      <c r="D33" s="168" t="s">
        <v>233</v>
      </c>
      <c r="E33" s="168"/>
      <c r="F33" s="168"/>
      <c r="G33" s="168"/>
      <c r="H33" s="168"/>
      <c r="I33" s="168"/>
      <c r="J33" s="168"/>
      <c r="K33" s="168"/>
      <c r="L33" s="168"/>
      <c r="M33" s="168"/>
      <c r="N33" s="512" t="s">
        <v>232</v>
      </c>
      <c r="O33" s="512"/>
      <c r="P33" s="512"/>
    </row>
    <row r="34" spans="1:16" ht="40.5" customHeight="1">
      <c r="A34" s="167"/>
      <c r="B34" s="166" t="s">
        <v>231</v>
      </c>
      <c r="C34" s="166"/>
      <c r="D34" s="513" t="s">
        <v>230</v>
      </c>
      <c r="E34" s="513"/>
      <c r="F34" s="513"/>
      <c r="G34" s="513"/>
      <c r="H34" s="513"/>
      <c r="I34" s="513"/>
      <c r="J34" s="513"/>
      <c r="K34" s="513"/>
      <c r="L34" s="513"/>
      <c r="M34" s="513"/>
      <c r="N34" s="514"/>
      <c r="O34" s="514"/>
      <c r="P34" s="514"/>
    </row>
    <row r="35" spans="1:16" ht="63" customHeight="1">
      <c r="A35" s="167"/>
      <c r="B35" s="166" t="s">
        <v>229</v>
      </c>
      <c r="C35" s="166"/>
      <c r="D35" s="513" t="s">
        <v>228</v>
      </c>
      <c r="E35" s="513"/>
      <c r="F35" s="513"/>
      <c r="G35" s="513"/>
      <c r="H35" s="513"/>
      <c r="I35" s="513"/>
      <c r="J35" s="513"/>
      <c r="K35" s="513"/>
      <c r="L35" s="513"/>
      <c r="M35" s="513"/>
      <c r="N35" s="514"/>
      <c r="O35" s="514"/>
      <c r="P35" s="514"/>
    </row>
    <row r="36" spans="1:16" ht="30" customHeight="1">
      <c r="B36" s="166" t="s">
        <v>227</v>
      </c>
      <c r="C36" s="166"/>
      <c r="D36" s="515" t="s">
        <v>226</v>
      </c>
      <c r="E36" s="515"/>
      <c r="F36" s="515"/>
      <c r="G36" s="515"/>
      <c r="H36" s="515"/>
      <c r="I36" s="515"/>
      <c r="J36" s="515"/>
      <c r="K36" s="515"/>
      <c r="L36" s="515"/>
      <c r="M36" s="515"/>
      <c r="N36" s="514"/>
      <c r="O36" s="514"/>
      <c r="P36" s="514"/>
    </row>
    <row r="37" spans="1:16" ht="15" customHeight="1">
      <c r="B37" s="166" t="s">
        <v>225</v>
      </c>
      <c r="C37" s="166"/>
      <c r="D37" s="165" t="s">
        <v>224</v>
      </c>
      <c r="N37" s="514"/>
      <c r="O37" s="514"/>
      <c r="P37" s="514"/>
    </row>
  </sheetData>
  <sheetProtection selectLockedCells="1" selectUnlockedCells="1"/>
  <mergeCells count="31">
    <mergeCell ref="A17:D20"/>
    <mergeCell ref="G17:P17"/>
    <mergeCell ref="G18:P18"/>
    <mergeCell ref="G19:P19"/>
    <mergeCell ref="G20:P20"/>
    <mergeCell ref="A2:P2"/>
    <mergeCell ref="A13:D13"/>
    <mergeCell ref="M13:P13"/>
    <mergeCell ref="A14:D14"/>
    <mergeCell ref="A15:D16"/>
    <mergeCell ref="E16:P16"/>
    <mergeCell ref="A21:D25"/>
    <mergeCell ref="G21:P21"/>
    <mergeCell ref="G22:P22"/>
    <mergeCell ref="G23:P23"/>
    <mergeCell ref="G24:P24"/>
    <mergeCell ref="G25:P25"/>
    <mergeCell ref="A26:D26"/>
    <mergeCell ref="E26:P26"/>
    <mergeCell ref="A27:D27"/>
    <mergeCell ref="E27:P27"/>
    <mergeCell ref="A28:L28"/>
    <mergeCell ref="M28:O28"/>
    <mergeCell ref="D30:P30"/>
    <mergeCell ref="D31:P31"/>
    <mergeCell ref="D32:P32"/>
    <mergeCell ref="N33:P33"/>
    <mergeCell ref="D34:M34"/>
    <mergeCell ref="N34:P37"/>
    <mergeCell ref="D35:M35"/>
    <mergeCell ref="D36:M36"/>
  </mergeCells>
  <phoneticPr fontId="4"/>
  <dataValidations count="1">
    <dataValidation type="list" allowBlank="1" showErrorMessage="1" sqref="F17:F25 JB17:JB25 SX17:SX25 ACT17:ACT25 AMP17:AMP25 AWL17:AWL25 BGH17:BGH25 BQD17:BQD25 BZZ17:BZZ25 CJV17:CJV25 CTR17:CTR25 DDN17:DDN25 DNJ17:DNJ25 DXF17:DXF25 EHB17:EHB25 EQX17:EQX25 FAT17:FAT25 FKP17:FKP25 FUL17:FUL25 GEH17:GEH25 GOD17:GOD25 GXZ17:GXZ25 HHV17:HHV25 HRR17:HRR25 IBN17:IBN25 ILJ17:ILJ25 IVF17:IVF25 JFB17:JFB25 JOX17:JOX25 JYT17:JYT25 KIP17:KIP25 KSL17:KSL25 LCH17:LCH25 LMD17:LMD25 LVZ17:LVZ25 MFV17:MFV25 MPR17:MPR25 MZN17:MZN25 NJJ17:NJJ25 NTF17:NTF25 ODB17:ODB25 OMX17:OMX25 OWT17:OWT25 PGP17:PGP25 PQL17:PQL25 QAH17:QAH25 QKD17:QKD25 QTZ17:QTZ25 RDV17:RDV25 RNR17:RNR25 RXN17:RXN25 SHJ17:SHJ25 SRF17:SRF25 TBB17:TBB25 TKX17:TKX25 TUT17:TUT25 UEP17:UEP25 UOL17:UOL25 UYH17:UYH25 VID17:VID25 VRZ17:VRZ25 WBV17:WBV25 WLR17:WLR25 WVN17:WVN25 F65553:F65561 JB65553:JB65561 SX65553:SX65561 ACT65553:ACT65561 AMP65553:AMP65561 AWL65553:AWL65561 BGH65553:BGH65561 BQD65553:BQD65561 BZZ65553:BZZ65561 CJV65553:CJV65561 CTR65553:CTR65561 DDN65553:DDN65561 DNJ65553:DNJ65561 DXF65553:DXF65561 EHB65553:EHB65561 EQX65553:EQX65561 FAT65553:FAT65561 FKP65553:FKP65561 FUL65553:FUL65561 GEH65553:GEH65561 GOD65553:GOD65561 GXZ65553:GXZ65561 HHV65553:HHV65561 HRR65553:HRR65561 IBN65553:IBN65561 ILJ65553:ILJ65561 IVF65553:IVF65561 JFB65553:JFB65561 JOX65553:JOX65561 JYT65553:JYT65561 KIP65553:KIP65561 KSL65553:KSL65561 LCH65553:LCH65561 LMD65553:LMD65561 LVZ65553:LVZ65561 MFV65553:MFV65561 MPR65553:MPR65561 MZN65553:MZN65561 NJJ65553:NJJ65561 NTF65553:NTF65561 ODB65553:ODB65561 OMX65553:OMX65561 OWT65553:OWT65561 PGP65553:PGP65561 PQL65553:PQL65561 QAH65553:QAH65561 QKD65553:QKD65561 QTZ65553:QTZ65561 RDV65553:RDV65561 RNR65553:RNR65561 RXN65553:RXN65561 SHJ65553:SHJ65561 SRF65553:SRF65561 TBB65553:TBB65561 TKX65553:TKX65561 TUT65553:TUT65561 UEP65553:UEP65561 UOL65553:UOL65561 UYH65553:UYH65561 VID65553:VID65561 VRZ65553:VRZ65561 WBV65553:WBV65561 WLR65553:WLR65561 WVN65553:WVN65561 F131089:F131097 JB131089:JB131097 SX131089:SX131097 ACT131089:ACT131097 AMP131089:AMP131097 AWL131089:AWL131097 BGH131089:BGH131097 BQD131089:BQD131097 BZZ131089:BZZ131097 CJV131089:CJV131097 CTR131089:CTR131097 DDN131089:DDN131097 DNJ131089:DNJ131097 DXF131089:DXF131097 EHB131089:EHB131097 EQX131089:EQX131097 FAT131089:FAT131097 FKP131089:FKP131097 FUL131089:FUL131097 GEH131089:GEH131097 GOD131089:GOD131097 GXZ131089:GXZ131097 HHV131089:HHV131097 HRR131089:HRR131097 IBN131089:IBN131097 ILJ131089:ILJ131097 IVF131089:IVF131097 JFB131089:JFB131097 JOX131089:JOX131097 JYT131089:JYT131097 KIP131089:KIP131097 KSL131089:KSL131097 LCH131089:LCH131097 LMD131089:LMD131097 LVZ131089:LVZ131097 MFV131089:MFV131097 MPR131089:MPR131097 MZN131089:MZN131097 NJJ131089:NJJ131097 NTF131089:NTF131097 ODB131089:ODB131097 OMX131089:OMX131097 OWT131089:OWT131097 PGP131089:PGP131097 PQL131089:PQL131097 QAH131089:QAH131097 QKD131089:QKD131097 QTZ131089:QTZ131097 RDV131089:RDV131097 RNR131089:RNR131097 RXN131089:RXN131097 SHJ131089:SHJ131097 SRF131089:SRF131097 TBB131089:TBB131097 TKX131089:TKX131097 TUT131089:TUT131097 UEP131089:UEP131097 UOL131089:UOL131097 UYH131089:UYH131097 VID131089:VID131097 VRZ131089:VRZ131097 WBV131089:WBV131097 WLR131089:WLR131097 WVN131089:WVN131097 F196625:F196633 JB196625:JB196633 SX196625:SX196633 ACT196625:ACT196633 AMP196625:AMP196633 AWL196625:AWL196633 BGH196625:BGH196633 BQD196625:BQD196633 BZZ196625:BZZ196633 CJV196625:CJV196633 CTR196625:CTR196633 DDN196625:DDN196633 DNJ196625:DNJ196633 DXF196625:DXF196633 EHB196625:EHB196633 EQX196625:EQX196633 FAT196625:FAT196633 FKP196625:FKP196633 FUL196625:FUL196633 GEH196625:GEH196633 GOD196625:GOD196633 GXZ196625:GXZ196633 HHV196625:HHV196633 HRR196625:HRR196633 IBN196625:IBN196633 ILJ196625:ILJ196633 IVF196625:IVF196633 JFB196625:JFB196633 JOX196625:JOX196633 JYT196625:JYT196633 KIP196625:KIP196633 KSL196625:KSL196633 LCH196625:LCH196633 LMD196625:LMD196633 LVZ196625:LVZ196633 MFV196625:MFV196633 MPR196625:MPR196633 MZN196625:MZN196633 NJJ196625:NJJ196633 NTF196625:NTF196633 ODB196625:ODB196633 OMX196625:OMX196633 OWT196625:OWT196633 PGP196625:PGP196633 PQL196625:PQL196633 QAH196625:QAH196633 QKD196625:QKD196633 QTZ196625:QTZ196633 RDV196625:RDV196633 RNR196625:RNR196633 RXN196625:RXN196633 SHJ196625:SHJ196633 SRF196625:SRF196633 TBB196625:TBB196633 TKX196625:TKX196633 TUT196625:TUT196633 UEP196625:UEP196633 UOL196625:UOL196633 UYH196625:UYH196633 VID196625:VID196633 VRZ196625:VRZ196633 WBV196625:WBV196633 WLR196625:WLR196633 WVN196625:WVN196633 F262161:F262169 JB262161:JB262169 SX262161:SX262169 ACT262161:ACT262169 AMP262161:AMP262169 AWL262161:AWL262169 BGH262161:BGH262169 BQD262161:BQD262169 BZZ262161:BZZ262169 CJV262161:CJV262169 CTR262161:CTR262169 DDN262161:DDN262169 DNJ262161:DNJ262169 DXF262161:DXF262169 EHB262161:EHB262169 EQX262161:EQX262169 FAT262161:FAT262169 FKP262161:FKP262169 FUL262161:FUL262169 GEH262161:GEH262169 GOD262161:GOD262169 GXZ262161:GXZ262169 HHV262161:HHV262169 HRR262161:HRR262169 IBN262161:IBN262169 ILJ262161:ILJ262169 IVF262161:IVF262169 JFB262161:JFB262169 JOX262161:JOX262169 JYT262161:JYT262169 KIP262161:KIP262169 KSL262161:KSL262169 LCH262161:LCH262169 LMD262161:LMD262169 LVZ262161:LVZ262169 MFV262161:MFV262169 MPR262161:MPR262169 MZN262161:MZN262169 NJJ262161:NJJ262169 NTF262161:NTF262169 ODB262161:ODB262169 OMX262161:OMX262169 OWT262161:OWT262169 PGP262161:PGP262169 PQL262161:PQL262169 QAH262161:QAH262169 QKD262161:QKD262169 QTZ262161:QTZ262169 RDV262161:RDV262169 RNR262161:RNR262169 RXN262161:RXN262169 SHJ262161:SHJ262169 SRF262161:SRF262169 TBB262161:TBB262169 TKX262161:TKX262169 TUT262161:TUT262169 UEP262161:UEP262169 UOL262161:UOL262169 UYH262161:UYH262169 VID262161:VID262169 VRZ262161:VRZ262169 WBV262161:WBV262169 WLR262161:WLR262169 WVN262161:WVN262169 F327697:F327705 JB327697:JB327705 SX327697:SX327705 ACT327697:ACT327705 AMP327697:AMP327705 AWL327697:AWL327705 BGH327697:BGH327705 BQD327697:BQD327705 BZZ327697:BZZ327705 CJV327697:CJV327705 CTR327697:CTR327705 DDN327697:DDN327705 DNJ327697:DNJ327705 DXF327697:DXF327705 EHB327697:EHB327705 EQX327697:EQX327705 FAT327697:FAT327705 FKP327697:FKP327705 FUL327697:FUL327705 GEH327697:GEH327705 GOD327697:GOD327705 GXZ327697:GXZ327705 HHV327697:HHV327705 HRR327697:HRR327705 IBN327697:IBN327705 ILJ327697:ILJ327705 IVF327697:IVF327705 JFB327697:JFB327705 JOX327697:JOX327705 JYT327697:JYT327705 KIP327697:KIP327705 KSL327697:KSL327705 LCH327697:LCH327705 LMD327697:LMD327705 LVZ327697:LVZ327705 MFV327697:MFV327705 MPR327697:MPR327705 MZN327697:MZN327705 NJJ327697:NJJ327705 NTF327697:NTF327705 ODB327697:ODB327705 OMX327697:OMX327705 OWT327697:OWT327705 PGP327697:PGP327705 PQL327697:PQL327705 QAH327697:QAH327705 QKD327697:QKD327705 QTZ327697:QTZ327705 RDV327697:RDV327705 RNR327697:RNR327705 RXN327697:RXN327705 SHJ327697:SHJ327705 SRF327697:SRF327705 TBB327697:TBB327705 TKX327697:TKX327705 TUT327697:TUT327705 UEP327697:UEP327705 UOL327697:UOL327705 UYH327697:UYH327705 VID327697:VID327705 VRZ327697:VRZ327705 WBV327697:WBV327705 WLR327697:WLR327705 WVN327697:WVN327705 F393233:F393241 JB393233:JB393241 SX393233:SX393241 ACT393233:ACT393241 AMP393233:AMP393241 AWL393233:AWL393241 BGH393233:BGH393241 BQD393233:BQD393241 BZZ393233:BZZ393241 CJV393233:CJV393241 CTR393233:CTR393241 DDN393233:DDN393241 DNJ393233:DNJ393241 DXF393233:DXF393241 EHB393233:EHB393241 EQX393233:EQX393241 FAT393233:FAT393241 FKP393233:FKP393241 FUL393233:FUL393241 GEH393233:GEH393241 GOD393233:GOD393241 GXZ393233:GXZ393241 HHV393233:HHV393241 HRR393233:HRR393241 IBN393233:IBN393241 ILJ393233:ILJ393241 IVF393233:IVF393241 JFB393233:JFB393241 JOX393233:JOX393241 JYT393233:JYT393241 KIP393233:KIP393241 KSL393233:KSL393241 LCH393233:LCH393241 LMD393233:LMD393241 LVZ393233:LVZ393241 MFV393233:MFV393241 MPR393233:MPR393241 MZN393233:MZN393241 NJJ393233:NJJ393241 NTF393233:NTF393241 ODB393233:ODB393241 OMX393233:OMX393241 OWT393233:OWT393241 PGP393233:PGP393241 PQL393233:PQL393241 QAH393233:QAH393241 QKD393233:QKD393241 QTZ393233:QTZ393241 RDV393233:RDV393241 RNR393233:RNR393241 RXN393233:RXN393241 SHJ393233:SHJ393241 SRF393233:SRF393241 TBB393233:TBB393241 TKX393233:TKX393241 TUT393233:TUT393241 UEP393233:UEP393241 UOL393233:UOL393241 UYH393233:UYH393241 VID393233:VID393241 VRZ393233:VRZ393241 WBV393233:WBV393241 WLR393233:WLR393241 WVN393233:WVN393241 F458769:F458777 JB458769:JB458777 SX458769:SX458777 ACT458769:ACT458777 AMP458769:AMP458777 AWL458769:AWL458777 BGH458769:BGH458777 BQD458769:BQD458777 BZZ458769:BZZ458777 CJV458769:CJV458777 CTR458769:CTR458777 DDN458769:DDN458777 DNJ458769:DNJ458777 DXF458769:DXF458777 EHB458769:EHB458777 EQX458769:EQX458777 FAT458769:FAT458777 FKP458769:FKP458777 FUL458769:FUL458777 GEH458769:GEH458777 GOD458769:GOD458777 GXZ458769:GXZ458777 HHV458769:HHV458777 HRR458769:HRR458777 IBN458769:IBN458777 ILJ458769:ILJ458777 IVF458769:IVF458777 JFB458769:JFB458777 JOX458769:JOX458777 JYT458769:JYT458777 KIP458769:KIP458777 KSL458769:KSL458777 LCH458769:LCH458777 LMD458769:LMD458777 LVZ458769:LVZ458777 MFV458769:MFV458777 MPR458769:MPR458777 MZN458769:MZN458777 NJJ458769:NJJ458777 NTF458769:NTF458777 ODB458769:ODB458777 OMX458769:OMX458777 OWT458769:OWT458777 PGP458769:PGP458777 PQL458769:PQL458777 QAH458769:QAH458777 QKD458769:QKD458777 QTZ458769:QTZ458777 RDV458769:RDV458777 RNR458769:RNR458777 RXN458769:RXN458777 SHJ458769:SHJ458777 SRF458769:SRF458777 TBB458769:TBB458777 TKX458769:TKX458777 TUT458769:TUT458777 UEP458769:UEP458777 UOL458769:UOL458777 UYH458769:UYH458777 VID458769:VID458777 VRZ458769:VRZ458777 WBV458769:WBV458777 WLR458769:WLR458777 WVN458769:WVN458777 F524305:F524313 JB524305:JB524313 SX524305:SX524313 ACT524305:ACT524313 AMP524305:AMP524313 AWL524305:AWL524313 BGH524305:BGH524313 BQD524305:BQD524313 BZZ524305:BZZ524313 CJV524305:CJV524313 CTR524305:CTR524313 DDN524305:DDN524313 DNJ524305:DNJ524313 DXF524305:DXF524313 EHB524305:EHB524313 EQX524305:EQX524313 FAT524305:FAT524313 FKP524305:FKP524313 FUL524305:FUL524313 GEH524305:GEH524313 GOD524305:GOD524313 GXZ524305:GXZ524313 HHV524305:HHV524313 HRR524305:HRR524313 IBN524305:IBN524313 ILJ524305:ILJ524313 IVF524305:IVF524313 JFB524305:JFB524313 JOX524305:JOX524313 JYT524305:JYT524313 KIP524305:KIP524313 KSL524305:KSL524313 LCH524305:LCH524313 LMD524305:LMD524313 LVZ524305:LVZ524313 MFV524305:MFV524313 MPR524305:MPR524313 MZN524305:MZN524313 NJJ524305:NJJ524313 NTF524305:NTF524313 ODB524305:ODB524313 OMX524305:OMX524313 OWT524305:OWT524313 PGP524305:PGP524313 PQL524305:PQL524313 QAH524305:QAH524313 QKD524305:QKD524313 QTZ524305:QTZ524313 RDV524305:RDV524313 RNR524305:RNR524313 RXN524305:RXN524313 SHJ524305:SHJ524313 SRF524305:SRF524313 TBB524305:TBB524313 TKX524305:TKX524313 TUT524305:TUT524313 UEP524305:UEP524313 UOL524305:UOL524313 UYH524305:UYH524313 VID524305:VID524313 VRZ524305:VRZ524313 WBV524305:WBV524313 WLR524305:WLR524313 WVN524305:WVN524313 F589841:F589849 JB589841:JB589849 SX589841:SX589849 ACT589841:ACT589849 AMP589841:AMP589849 AWL589841:AWL589849 BGH589841:BGH589849 BQD589841:BQD589849 BZZ589841:BZZ589849 CJV589841:CJV589849 CTR589841:CTR589849 DDN589841:DDN589849 DNJ589841:DNJ589849 DXF589841:DXF589849 EHB589841:EHB589849 EQX589841:EQX589849 FAT589841:FAT589849 FKP589841:FKP589849 FUL589841:FUL589849 GEH589841:GEH589849 GOD589841:GOD589849 GXZ589841:GXZ589849 HHV589841:HHV589849 HRR589841:HRR589849 IBN589841:IBN589849 ILJ589841:ILJ589849 IVF589841:IVF589849 JFB589841:JFB589849 JOX589841:JOX589849 JYT589841:JYT589849 KIP589841:KIP589849 KSL589841:KSL589849 LCH589841:LCH589849 LMD589841:LMD589849 LVZ589841:LVZ589849 MFV589841:MFV589849 MPR589841:MPR589849 MZN589841:MZN589849 NJJ589841:NJJ589849 NTF589841:NTF589849 ODB589841:ODB589849 OMX589841:OMX589849 OWT589841:OWT589849 PGP589841:PGP589849 PQL589841:PQL589849 QAH589841:QAH589849 QKD589841:QKD589849 QTZ589841:QTZ589849 RDV589841:RDV589849 RNR589841:RNR589849 RXN589841:RXN589849 SHJ589841:SHJ589849 SRF589841:SRF589849 TBB589841:TBB589849 TKX589841:TKX589849 TUT589841:TUT589849 UEP589841:UEP589849 UOL589841:UOL589849 UYH589841:UYH589849 VID589841:VID589849 VRZ589841:VRZ589849 WBV589841:WBV589849 WLR589841:WLR589849 WVN589841:WVN589849 F655377:F655385 JB655377:JB655385 SX655377:SX655385 ACT655377:ACT655385 AMP655377:AMP655385 AWL655377:AWL655385 BGH655377:BGH655385 BQD655377:BQD655385 BZZ655377:BZZ655385 CJV655377:CJV655385 CTR655377:CTR655385 DDN655377:DDN655385 DNJ655377:DNJ655385 DXF655377:DXF655385 EHB655377:EHB655385 EQX655377:EQX655385 FAT655377:FAT655385 FKP655377:FKP655385 FUL655377:FUL655385 GEH655377:GEH655385 GOD655377:GOD655385 GXZ655377:GXZ655385 HHV655377:HHV655385 HRR655377:HRR655385 IBN655377:IBN655385 ILJ655377:ILJ655385 IVF655377:IVF655385 JFB655377:JFB655385 JOX655377:JOX655385 JYT655377:JYT655385 KIP655377:KIP655385 KSL655377:KSL655385 LCH655377:LCH655385 LMD655377:LMD655385 LVZ655377:LVZ655385 MFV655377:MFV655385 MPR655377:MPR655385 MZN655377:MZN655385 NJJ655377:NJJ655385 NTF655377:NTF655385 ODB655377:ODB655385 OMX655377:OMX655385 OWT655377:OWT655385 PGP655377:PGP655385 PQL655377:PQL655385 QAH655377:QAH655385 QKD655377:QKD655385 QTZ655377:QTZ655385 RDV655377:RDV655385 RNR655377:RNR655385 RXN655377:RXN655385 SHJ655377:SHJ655385 SRF655377:SRF655385 TBB655377:TBB655385 TKX655377:TKX655385 TUT655377:TUT655385 UEP655377:UEP655385 UOL655377:UOL655385 UYH655377:UYH655385 VID655377:VID655385 VRZ655377:VRZ655385 WBV655377:WBV655385 WLR655377:WLR655385 WVN655377:WVN655385 F720913:F720921 JB720913:JB720921 SX720913:SX720921 ACT720913:ACT720921 AMP720913:AMP720921 AWL720913:AWL720921 BGH720913:BGH720921 BQD720913:BQD720921 BZZ720913:BZZ720921 CJV720913:CJV720921 CTR720913:CTR720921 DDN720913:DDN720921 DNJ720913:DNJ720921 DXF720913:DXF720921 EHB720913:EHB720921 EQX720913:EQX720921 FAT720913:FAT720921 FKP720913:FKP720921 FUL720913:FUL720921 GEH720913:GEH720921 GOD720913:GOD720921 GXZ720913:GXZ720921 HHV720913:HHV720921 HRR720913:HRR720921 IBN720913:IBN720921 ILJ720913:ILJ720921 IVF720913:IVF720921 JFB720913:JFB720921 JOX720913:JOX720921 JYT720913:JYT720921 KIP720913:KIP720921 KSL720913:KSL720921 LCH720913:LCH720921 LMD720913:LMD720921 LVZ720913:LVZ720921 MFV720913:MFV720921 MPR720913:MPR720921 MZN720913:MZN720921 NJJ720913:NJJ720921 NTF720913:NTF720921 ODB720913:ODB720921 OMX720913:OMX720921 OWT720913:OWT720921 PGP720913:PGP720921 PQL720913:PQL720921 QAH720913:QAH720921 QKD720913:QKD720921 QTZ720913:QTZ720921 RDV720913:RDV720921 RNR720913:RNR720921 RXN720913:RXN720921 SHJ720913:SHJ720921 SRF720913:SRF720921 TBB720913:TBB720921 TKX720913:TKX720921 TUT720913:TUT720921 UEP720913:UEP720921 UOL720913:UOL720921 UYH720913:UYH720921 VID720913:VID720921 VRZ720913:VRZ720921 WBV720913:WBV720921 WLR720913:WLR720921 WVN720913:WVN720921 F786449:F786457 JB786449:JB786457 SX786449:SX786457 ACT786449:ACT786457 AMP786449:AMP786457 AWL786449:AWL786457 BGH786449:BGH786457 BQD786449:BQD786457 BZZ786449:BZZ786457 CJV786449:CJV786457 CTR786449:CTR786457 DDN786449:DDN786457 DNJ786449:DNJ786457 DXF786449:DXF786457 EHB786449:EHB786457 EQX786449:EQX786457 FAT786449:FAT786457 FKP786449:FKP786457 FUL786449:FUL786457 GEH786449:GEH786457 GOD786449:GOD786457 GXZ786449:GXZ786457 HHV786449:HHV786457 HRR786449:HRR786457 IBN786449:IBN786457 ILJ786449:ILJ786457 IVF786449:IVF786457 JFB786449:JFB786457 JOX786449:JOX786457 JYT786449:JYT786457 KIP786449:KIP786457 KSL786449:KSL786457 LCH786449:LCH786457 LMD786449:LMD786457 LVZ786449:LVZ786457 MFV786449:MFV786457 MPR786449:MPR786457 MZN786449:MZN786457 NJJ786449:NJJ786457 NTF786449:NTF786457 ODB786449:ODB786457 OMX786449:OMX786457 OWT786449:OWT786457 PGP786449:PGP786457 PQL786449:PQL786457 QAH786449:QAH786457 QKD786449:QKD786457 QTZ786449:QTZ786457 RDV786449:RDV786457 RNR786449:RNR786457 RXN786449:RXN786457 SHJ786449:SHJ786457 SRF786449:SRF786457 TBB786449:TBB786457 TKX786449:TKX786457 TUT786449:TUT786457 UEP786449:UEP786457 UOL786449:UOL786457 UYH786449:UYH786457 VID786449:VID786457 VRZ786449:VRZ786457 WBV786449:WBV786457 WLR786449:WLR786457 WVN786449:WVN786457 F851985:F851993 JB851985:JB851993 SX851985:SX851993 ACT851985:ACT851993 AMP851985:AMP851993 AWL851985:AWL851993 BGH851985:BGH851993 BQD851985:BQD851993 BZZ851985:BZZ851993 CJV851985:CJV851993 CTR851985:CTR851993 DDN851985:DDN851993 DNJ851985:DNJ851993 DXF851985:DXF851993 EHB851985:EHB851993 EQX851985:EQX851993 FAT851985:FAT851993 FKP851985:FKP851993 FUL851985:FUL851993 GEH851985:GEH851993 GOD851985:GOD851993 GXZ851985:GXZ851993 HHV851985:HHV851993 HRR851985:HRR851993 IBN851985:IBN851993 ILJ851985:ILJ851993 IVF851985:IVF851993 JFB851985:JFB851993 JOX851985:JOX851993 JYT851985:JYT851993 KIP851985:KIP851993 KSL851985:KSL851993 LCH851985:LCH851993 LMD851985:LMD851993 LVZ851985:LVZ851993 MFV851985:MFV851993 MPR851985:MPR851993 MZN851985:MZN851993 NJJ851985:NJJ851993 NTF851985:NTF851993 ODB851985:ODB851993 OMX851985:OMX851993 OWT851985:OWT851993 PGP851985:PGP851993 PQL851985:PQL851993 QAH851985:QAH851993 QKD851985:QKD851993 QTZ851985:QTZ851993 RDV851985:RDV851993 RNR851985:RNR851993 RXN851985:RXN851993 SHJ851985:SHJ851993 SRF851985:SRF851993 TBB851985:TBB851993 TKX851985:TKX851993 TUT851985:TUT851993 UEP851985:UEP851993 UOL851985:UOL851993 UYH851985:UYH851993 VID851985:VID851993 VRZ851985:VRZ851993 WBV851985:WBV851993 WLR851985:WLR851993 WVN851985:WVN851993 F917521:F917529 JB917521:JB917529 SX917521:SX917529 ACT917521:ACT917529 AMP917521:AMP917529 AWL917521:AWL917529 BGH917521:BGH917529 BQD917521:BQD917529 BZZ917521:BZZ917529 CJV917521:CJV917529 CTR917521:CTR917529 DDN917521:DDN917529 DNJ917521:DNJ917529 DXF917521:DXF917529 EHB917521:EHB917529 EQX917521:EQX917529 FAT917521:FAT917529 FKP917521:FKP917529 FUL917521:FUL917529 GEH917521:GEH917529 GOD917521:GOD917529 GXZ917521:GXZ917529 HHV917521:HHV917529 HRR917521:HRR917529 IBN917521:IBN917529 ILJ917521:ILJ917529 IVF917521:IVF917529 JFB917521:JFB917529 JOX917521:JOX917529 JYT917521:JYT917529 KIP917521:KIP917529 KSL917521:KSL917529 LCH917521:LCH917529 LMD917521:LMD917529 LVZ917521:LVZ917529 MFV917521:MFV917529 MPR917521:MPR917529 MZN917521:MZN917529 NJJ917521:NJJ917529 NTF917521:NTF917529 ODB917521:ODB917529 OMX917521:OMX917529 OWT917521:OWT917529 PGP917521:PGP917529 PQL917521:PQL917529 QAH917521:QAH917529 QKD917521:QKD917529 QTZ917521:QTZ917529 RDV917521:RDV917529 RNR917521:RNR917529 RXN917521:RXN917529 SHJ917521:SHJ917529 SRF917521:SRF917529 TBB917521:TBB917529 TKX917521:TKX917529 TUT917521:TUT917529 UEP917521:UEP917529 UOL917521:UOL917529 UYH917521:UYH917529 VID917521:VID917529 VRZ917521:VRZ917529 WBV917521:WBV917529 WLR917521:WLR917529 WVN917521:WVN917529 F983057:F983065 JB983057:JB983065 SX983057:SX983065 ACT983057:ACT983065 AMP983057:AMP983065 AWL983057:AWL983065 BGH983057:BGH983065 BQD983057:BQD983065 BZZ983057:BZZ983065 CJV983057:CJV983065 CTR983057:CTR983065 DDN983057:DDN983065 DNJ983057:DNJ983065 DXF983057:DXF983065 EHB983057:EHB983065 EQX983057:EQX983065 FAT983057:FAT983065 FKP983057:FKP983065 FUL983057:FUL983065 GEH983057:GEH983065 GOD983057:GOD983065 GXZ983057:GXZ983065 HHV983057:HHV983065 HRR983057:HRR983065 IBN983057:IBN983065 ILJ983057:ILJ983065 IVF983057:IVF983065 JFB983057:JFB983065 JOX983057:JOX983065 JYT983057:JYT983065 KIP983057:KIP983065 KSL983057:KSL983065 LCH983057:LCH983065 LMD983057:LMD983065 LVZ983057:LVZ983065 MFV983057:MFV983065 MPR983057:MPR983065 MZN983057:MZN983065 NJJ983057:NJJ983065 NTF983057:NTF983065 ODB983057:ODB983065 OMX983057:OMX983065 OWT983057:OWT983065 PGP983057:PGP983065 PQL983057:PQL983065 QAH983057:QAH983065 QKD983057:QKD983065 QTZ983057:QTZ983065 RDV983057:RDV983065 RNR983057:RNR983065 RXN983057:RXN983065 SHJ983057:SHJ983065 SRF983057:SRF983065 TBB983057:TBB983065 TKX983057:TKX983065 TUT983057:TUT983065 UEP983057:UEP983065 UOL983057:UOL983065 UYH983057:UYH983065 VID983057:VID983065 VRZ983057:VRZ983065 WBV983057:WBV983065 WLR983057:WLR983065 WVN983057:WVN983065" xr:uid="{776CEFC2-DA8E-4518-937A-537D6D4DCAC5}">
      <formula1>"○,　"</formula1>
      <formula2>0</formula2>
    </dataValidation>
  </dataValidations>
  <pageMargins left="0.59027777777777779" right="0.59027777777777779" top="0.59027777777777779" bottom="0.59027777777777779" header="0.51180555555555551" footer="0.51180555555555551"/>
  <pageSetup paperSize="9" scale="66" firstPageNumber="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56"/>
  <sheetViews>
    <sheetView view="pageBreakPreview" zoomScaleNormal="100" zoomScaleSheetLayoutView="100" workbookViewId="0">
      <selection activeCell="I9" sqref="I9"/>
    </sheetView>
  </sheetViews>
  <sheetFormatPr defaultColWidth="9" defaultRowHeight="13.5"/>
  <cols>
    <col min="1" max="8" width="9" style="15"/>
    <col min="9" max="9" width="12.5" style="15" customWidth="1"/>
    <col min="10" max="16384" width="9" style="15"/>
  </cols>
  <sheetData>
    <row r="1" spans="1:9" ht="17.25">
      <c r="A1" s="16" t="s">
        <v>38</v>
      </c>
    </row>
    <row r="2" spans="1:9" ht="17.25">
      <c r="A2" s="16"/>
    </row>
    <row r="3" spans="1:9" ht="14.25">
      <c r="A3" s="531" t="s">
        <v>0</v>
      </c>
      <c r="B3" s="531"/>
      <c r="C3" s="531"/>
      <c r="D3" s="531"/>
      <c r="E3" s="531"/>
      <c r="F3" s="531"/>
      <c r="G3" s="531"/>
      <c r="H3" s="531"/>
      <c r="I3" s="531"/>
    </row>
    <row r="4" spans="1:9" ht="15" thickBot="1">
      <c r="B4" s="47"/>
      <c r="C4" s="47"/>
      <c r="D4" s="47"/>
      <c r="E4" s="47"/>
      <c r="F4" s="47"/>
      <c r="G4" s="47"/>
      <c r="H4" s="47"/>
    </row>
    <row r="5" spans="1:9" ht="14.25">
      <c r="A5" s="535" t="s">
        <v>31</v>
      </c>
      <c r="B5" s="536"/>
      <c r="C5" s="536"/>
      <c r="D5" s="539"/>
      <c r="E5" s="539"/>
      <c r="F5" s="539"/>
      <c r="G5" s="539"/>
      <c r="H5" s="539"/>
      <c r="I5" s="540"/>
    </row>
    <row r="6" spans="1:9" ht="15" thickBot="1">
      <c r="A6" s="537" t="s">
        <v>32</v>
      </c>
      <c r="B6" s="538"/>
      <c r="C6" s="538"/>
      <c r="D6" s="541"/>
      <c r="E6" s="541"/>
      <c r="F6" s="541"/>
      <c r="G6" s="541"/>
      <c r="H6" s="541"/>
      <c r="I6" s="542"/>
    </row>
    <row r="7" spans="1:9" ht="14.25" thickBot="1"/>
    <row r="8" spans="1:9">
      <c r="A8" s="532" t="s">
        <v>33</v>
      </c>
      <c r="B8" s="533"/>
      <c r="C8" s="533"/>
      <c r="D8" s="533"/>
      <c r="E8" s="533"/>
      <c r="F8" s="533"/>
      <c r="G8" s="533"/>
      <c r="H8" s="533"/>
      <c r="I8" s="534"/>
    </row>
    <row r="9" spans="1:9">
      <c r="A9" s="48" t="s">
        <v>1</v>
      </c>
      <c r="I9" s="49"/>
    </row>
    <row r="10" spans="1:9">
      <c r="A10" s="21"/>
      <c r="I10" s="49"/>
    </row>
    <row r="11" spans="1:9">
      <c r="A11" s="21"/>
      <c r="I11" s="49"/>
    </row>
    <row r="12" spans="1:9">
      <c r="A12" s="21"/>
      <c r="I12" s="49"/>
    </row>
    <row r="13" spans="1:9">
      <c r="A13" s="21"/>
      <c r="I13" s="49"/>
    </row>
    <row r="14" spans="1:9">
      <c r="A14" s="21"/>
      <c r="I14" s="49"/>
    </row>
    <row r="15" spans="1:9">
      <c r="A15" s="21"/>
      <c r="I15" s="49"/>
    </row>
    <row r="16" spans="1:9">
      <c r="A16" s="21"/>
      <c r="I16" s="49"/>
    </row>
    <row r="17" spans="1:9">
      <c r="A17" s="21"/>
      <c r="I17" s="49"/>
    </row>
    <row r="18" spans="1:9">
      <c r="A18" s="48" t="s">
        <v>34</v>
      </c>
      <c r="I18" s="49"/>
    </row>
    <row r="19" spans="1:9">
      <c r="A19" s="21"/>
      <c r="I19" s="49"/>
    </row>
    <row r="20" spans="1:9">
      <c r="A20" s="21"/>
      <c r="I20" s="49"/>
    </row>
    <row r="21" spans="1:9">
      <c r="A21" s="21"/>
      <c r="I21" s="49"/>
    </row>
    <row r="22" spans="1:9">
      <c r="A22" s="21"/>
      <c r="I22" s="49"/>
    </row>
    <row r="23" spans="1:9">
      <c r="A23" s="21"/>
      <c r="I23" s="49"/>
    </row>
    <row r="24" spans="1:9">
      <c r="A24" s="21"/>
      <c r="I24" s="49"/>
    </row>
    <row r="25" spans="1:9">
      <c r="A25" s="21"/>
      <c r="I25" s="49"/>
    </row>
    <row r="26" spans="1:9">
      <c r="A26" s="21"/>
      <c r="I26" s="49"/>
    </row>
    <row r="27" spans="1:9">
      <c r="A27" s="21"/>
      <c r="I27" s="49"/>
    </row>
    <row r="28" spans="1:9">
      <c r="A28" s="21"/>
      <c r="I28" s="49"/>
    </row>
    <row r="29" spans="1:9">
      <c r="A29" s="21"/>
      <c r="I29" s="49"/>
    </row>
    <row r="30" spans="1:9">
      <c r="A30" s="21"/>
      <c r="I30" s="49"/>
    </row>
    <row r="31" spans="1:9">
      <c r="A31" s="48" t="s">
        <v>35</v>
      </c>
      <c r="I31" s="49"/>
    </row>
    <row r="32" spans="1:9">
      <c r="A32" s="21"/>
      <c r="I32" s="49"/>
    </row>
    <row r="33" spans="1:9">
      <c r="A33" s="21"/>
      <c r="I33" s="49"/>
    </row>
    <row r="34" spans="1:9">
      <c r="A34" s="21"/>
      <c r="I34" s="49"/>
    </row>
    <row r="35" spans="1:9">
      <c r="A35" s="21"/>
      <c r="I35" s="49"/>
    </row>
    <row r="36" spans="1:9">
      <c r="A36" s="21"/>
      <c r="I36" s="49"/>
    </row>
    <row r="37" spans="1:9">
      <c r="A37" s="21"/>
      <c r="I37" s="49"/>
    </row>
    <row r="38" spans="1:9">
      <c r="A38" s="21"/>
      <c r="I38" s="49"/>
    </row>
    <row r="39" spans="1:9">
      <c r="A39" s="21"/>
      <c r="I39" s="49"/>
    </row>
    <row r="40" spans="1:9">
      <c r="A40" s="21"/>
      <c r="I40" s="49"/>
    </row>
    <row r="41" spans="1:9">
      <c r="A41" s="21"/>
      <c r="I41" s="49"/>
    </row>
    <row r="42" spans="1:9">
      <c r="A42" s="48" t="s">
        <v>36</v>
      </c>
      <c r="I42" s="49"/>
    </row>
    <row r="43" spans="1:9">
      <c r="A43" s="21"/>
      <c r="I43" s="49"/>
    </row>
    <row r="44" spans="1:9">
      <c r="A44" s="21"/>
      <c r="I44" s="49"/>
    </row>
    <row r="45" spans="1:9">
      <c r="A45" s="21"/>
      <c r="I45" s="49"/>
    </row>
    <row r="46" spans="1:9">
      <c r="A46" s="21"/>
      <c r="I46" s="49"/>
    </row>
    <row r="47" spans="1:9">
      <c r="A47" s="21"/>
      <c r="I47" s="49"/>
    </row>
    <row r="48" spans="1:9">
      <c r="A48" s="21"/>
      <c r="I48" s="49"/>
    </row>
    <row r="49" spans="1:9">
      <c r="A49" s="21"/>
      <c r="I49" s="49"/>
    </row>
    <row r="50" spans="1:9">
      <c r="A50" s="21"/>
      <c r="I50" s="49"/>
    </row>
    <row r="51" spans="1:9">
      <c r="A51" s="21"/>
      <c r="I51" s="49"/>
    </row>
    <row r="52" spans="1:9">
      <c r="A52" s="21"/>
      <c r="I52" s="49"/>
    </row>
    <row r="53" spans="1:9">
      <c r="A53" s="21"/>
      <c r="I53" s="49"/>
    </row>
    <row r="54" spans="1:9" ht="14.25" thickBot="1">
      <c r="A54" s="24"/>
      <c r="B54" s="27"/>
      <c r="C54" s="27"/>
      <c r="D54" s="27"/>
      <c r="E54" s="27"/>
      <c r="F54" s="27"/>
      <c r="G54" s="27"/>
      <c r="H54" s="27"/>
      <c r="I54" s="50"/>
    </row>
    <row r="55" spans="1:9">
      <c r="A55" s="51" t="s">
        <v>70</v>
      </c>
    </row>
    <row r="56" spans="1:9">
      <c r="A56" s="51" t="s">
        <v>71</v>
      </c>
    </row>
  </sheetData>
  <mergeCells count="6">
    <mergeCell ref="A3:I3"/>
    <mergeCell ref="A8:I8"/>
    <mergeCell ref="A5:C5"/>
    <mergeCell ref="A6:C6"/>
    <mergeCell ref="D5:I5"/>
    <mergeCell ref="D6:I6"/>
  </mergeCells>
  <phoneticPr fontId="4"/>
  <pageMargins left="0.92" right="0.75" top="0.85" bottom="0.77" header="0.51200000000000001" footer="0.51200000000000001"/>
  <pageSetup paperSize="9" scale="91"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45</vt:i4>
      </vt:variant>
      <vt:variant>
        <vt:lpstr>名前付き一覧</vt:lpstr>
      </vt:variant>
      <vt:variant>
        <vt:i4>41</vt:i4>
      </vt:variant>
    </vt:vector>
  </HeadingPairs>
  <TitlesOfParts>
    <vt:vector size="86" baseType="lpstr">
      <vt:lpstr>(別紙)他の指定事業等</vt:lpstr>
      <vt:lpstr>特例による指定を不要とする旨の申出書</vt:lpstr>
      <vt:lpstr>(参考様式１)平面図</vt:lpstr>
      <vt:lpstr>(参考様式２)設備、備品</vt:lpstr>
      <vt:lpstr>(参考様式３)経歴書</vt:lpstr>
      <vt:lpstr>(参考様式４)実務経験証明書</vt:lpstr>
      <vt:lpstr>(参考様式５)実務経験見込証明書</vt:lpstr>
      <vt:lpstr>(参考様式５の２)実務経験見込証明書 (特例)</vt:lpstr>
      <vt:lpstr>(参考様式６)苦情解決措置</vt:lpstr>
      <vt:lpstr>(参考様式７)対象特定理由</vt:lpstr>
      <vt:lpstr>(参考様式８)誓約書</vt:lpstr>
      <vt:lpstr>別紙①</vt:lpstr>
      <vt:lpstr>別紙②</vt:lpstr>
      <vt:lpstr>別紙③</vt:lpstr>
      <vt:lpstr>別紙④ </vt:lpstr>
      <vt:lpstr>別紙⑥</vt:lpstr>
      <vt:lpstr>(参考様式９)勤務形態一覧表（汎用）</vt:lpstr>
      <vt:lpstr>(参考様式９)勤務形態一覧表（居宅介護）</vt:lpstr>
      <vt:lpstr>(参考様式９)勤務形態一覧表（重度訪問介護）</vt:lpstr>
      <vt:lpstr>(参考様式９)勤務形態一覧表（同行援護）</vt:lpstr>
      <vt:lpstr>(参考様式９)勤務形態一覧表（行動援護）</vt:lpstr>
      <vt:lpstr>(参考様式９)勤務形態一覧表（療養介護）</vt:lpstr>
      <vt:lpstr>(参考様式９)勤務形態一覧表（生活介護）</vt:lpstr>
      <vt:lpstr>(参考様式９)勤務形態一覧表（短期入所・併設型）</vt:lpstr>
      <vt:lpstr>(参考様式９)勤務形態一覧表（短期入所・空床利用型）</vt:lpstr>
      <vt:lpstr>(参考様式９)勤務形態一覧表（短期入所・単独型）</vt:lpstr>
      <vt:lpstr>(参考様式９)勤務形態一覧表（重度障害者等包括支援）</vt:lpstr>
      <vt:lpstr>(参考様式９)勤務形態一覧表（機能訓練）</vt:lpstr>
      <vt:lpstr>(参考様式９)勤務形態一覧表（生活訓練）</vt:lpstr>
      <vt:lpstr>(参考様式９)勤務形態一覧表（就労選択支援）</vt:lpstr>
      <vt:lpstr>(参考様式９)勤務形態一覧表（就労移行支援）</vt:lpstr>
      <vt:lpstr>(参考様式９)勤務形態一覧表（認定指定就労移行支援）</vt:lpstr>
      <vt:lpstr>(参考様式９)勤務形態一覧表（就労継続支援A型・B型）</vt:lpstr>
      <vt:lpstr>(参考様式９)勤務形態一覧表（就労定着支援）</vt:lpstr>
      <vt:lpstr>(参考様式９)勤務形態一覧表（自立生活援助）</vt:lpstr>
      <vt:lpstr>(参考様式９)勤務形態一覧表（GH・介護サービス包括型）</vt:lpstr>
      <vt:lpstr>(参考様式９)勤務形態一覧表（GH・外部サービス利用型）</vt:lpstr>
      <vt:lpstr>(参考様式９)勤務形態一覧表（GH・日中サービス支援型</vt:lpstr>
      <vt:lpstr>(参考様式９)勤務形態一覧表（障害者支援施設）</vt:lpstr>
      <vt:lpstr>(参考様式９)勤務形態一覧表（一般相談支援）</vt:lpstr>
      <vt:lpstr>(参考様式９)勤務形態一覧（特定相談支援・障害児相談支援）</vt:lpstr>
      <vt:lpstr>(参考様式10‐1)現事業所等（就労定着支援）</vt:lpstr>
      <vt:lpstr>(参考様式10‐2)現事業所等（自立生活援助）</vt:lpstr>
      <vt:lpstr>(参考様式11)協議会等への報告（日中型GH）</vt:lpstr>
      <vt:lpstr>(別紙様式)社会保険及び労働保険への加入状況に係る確認票</vt:lpstr>
      <vt:lpstr>'(参考様式10‐2)現事業所等（自立生活援助）'!___xlnm.Print_Area</vt:lpstr>
      <vt:lpstr>'(参考様式10‐1)現事業所等（就労定着支援）'!__xlnm.Print_Area</vt:lpstr>
      <vt:lpstr>'(参考様式５の２)実務経験見込証明書 (特例)'!n</vt:lpstr>
      <vt:lpstr>'(参考様式10‐1)現事業所等（就労定着支援）'!Print_Area</vt:lpstr>
      <vt:lpstr>'(参考様式10‐2)現事業所等（自立生活援助）'!Print_Area</vt:lpstr>
      <vt:lpstr>'(参考様式２)設備、備品'!Print_Area</vt:lpstr>
      <vt:lpstr>'(参考様式３)経歴書'!Print_Area</vt:lpstr>
      <vt:lpstr>'(参考様式５の２)実務経験見込証明書 (特例)'!Print_Area</vt:lpstr>
      <vt:lpstr>'(参考様式６)苦情解決措置'!Print_Area</vt:lpstr>
      <vt:lpstr>'(参考様式７)対象特定理由'!Print_Area</vt:lpstr>
      <vt:lpstr>'(参考様式８)誓約書'!Print_Area</vt:lpstr>
      <vt:lpstr>'(参考様式９)勤務形態一覧（特定相談支援・障害児相談支援）'!Print_Area</vt:lpstr>
      <vt:lpstr>'(参考様式９)勤務形態一覧表（GH・介護サービス包括型）'!Print_Area</vt:lpstr>
      <vt:lpstr>'(参考様式９)勤務形態一覧表（GH・外部サービス利用型）'!Print_Area</vt:lpstr>
      <vt:lpstr>'(参考様式９)勤務形態一覧表（GH・日中サービス支援型'!Print_Area</vt:lpstr>
      <vt:lpstr>'(参考様式９)勤務形態一覧表（一般相談支援）'!Print_Area</vt:lpstr>
      <vt:lpstr>'(参考様式９)勤務形態一覧表（機能訓練）'!Print_Area</vt:lpstr>
      <vt:lpstr>'(参考様式９)勤務形態一覧表（居宅介護）'!Print_Area</vt:lpstr>
      <vt:lpstr>'(参考様式９)勤務形態一覧表（行動援護）'!Print_Area</vt:lpstr>
      <vt:lpstr>'(参考様式９)勤務形態一覧表（自立生活援助）'!Print_Area</vt:lpstr>
      <vt:lpstr>'(参考様式９)勤務形態一覧表（就労移行支援）'!Print_Area</vt:lpstr>
      <vt:lpstr>'(参考様式９)勤務形態一覧表（就労継続支援A型・B型）'!Print_Area</vt:lpstr>
      <vt:lpstr>'(参考様式９)勤務形態一覧表（就労選択支援）'!Print_Area</vt:lpstr>
      <vt:lpstr>'(参考様式９)勤務形態一覧表（就労定着支援）'!Print_Area</vt:lpstr>
      <vt:lpstr>'(参考様式９)勤務形態一覧表（重度障害者等包括支援）'!Print_Area</vt:lpstr>
      <vt:lpstr>'(参考様式９)勤務形態一覧表（重度訪問介護）'!Print_Area</vt:lpstr>
      <vt:lpstr>'(参考様式９)勤務形態一覧表（障害者支援施設）'!Print_Area</vt:lpstr>
      <vt:lpstr>'(参考様式９)勤務形態一覧表（生活介護）'!Print_Area</vt:lpstr>
      <vt:lpstr>'(参考様式９)勤務形態一覧表（生活訓練）'!Print_Area</vt:lpstr>
      <vt:lpstr>'(参考様式９)勤務形態一覧表（短期入所・空床利用型）'!Print_Area</vt:lpstr>
      <vt:lpstr>'(参考様式９)勤務形態一覧表（短期入所・単独型）'!Print_Area</vt:lpstr>
      <vt:lpstr>'(参考様式９)勤務形態一覧表（短期入所・併設型）'!Print_Area</vt:lpstr>
      <vt:lpstr>'(参考様式９)勤務形態一覧表（同行援護）'!Print_Area</vt:lpstr>
      <vt:lpstr>'(参考様式９)勤務形態一覧表（認定指定就労移行支援）'!Print_Area</vt:lpstr>
      <vt:lpstr>'(参考様式９)勤務形態一覧表（汎用）'!Print_Area</vt:lpstr>
      <vt:lpstr>'(参考様式９)勤務形態一覧表（療養介護）'!Print_Area</vt:lpstr>
      <vt:lpstr>別紙①!Print_Area</vt:lpstr>
      <vt:lpstr>別紙②!Print_Area</vt:lpstr>
      <vt:lpstr>別紙③!Print_Area</vt:lpstr>
      <vt:lpstr>'別紙④ '!Print_Area</vt:lpstr>
      <vt:lpstr>別紙⑥!Print_Area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2018-09-28T05:37:30Z</dcterms:created>
  <dcterms:modified xsi:type="dcterms:W3CDTF">2026-05-31T05:41:07Z</dcterms:modified>
</cp:coreProperties>
</file>