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R2決算（R3実施）\02 その他照会・通知\公営企業に係る経営分析表（令和２年度決算）の分析等について（照\05 HP掲載用\"/>
    </mc:Choice>
  </mc:AlternateContent>
  <xr:revisionPtr revIDLastSave="0" documentId="13_ncr:1_{D98C9D18-1C46-4208-B977-47F4ED624438}" xr6:coauthVersionLast="36" xr6:coauthVersionMax="47" xr10:uidLastSave="{00000000-0000-0000-0000-000000000000}"/>
  <workbookProtection workbookAlgorithmName="SHA-512" workbookHashValue="njOQ3EVv83R41OJOBZpXTqoXFPI+dbjHzMCxN4wvXqK0HhFTed2kZW6nid4F82+giInbOxB1IxO5pG6Asw2Ylg==" workbookSaltValue="Nn31zY0m/rXJq4+T66bDlA==" workbookSpinCount="100000" lockStructure="1"/>
  <bookViews>
    <workbookView xWindow="-120" yWindow="-120" windowWidth="20730" windowHeight="111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MA31" i="4" s="1"/>
  <c r="DN7" i="5"/>
  <c r="LH31" i="4" s="1"/>
  <c r="DM7" i="5"/>
  <c r="KO31" i="4" s="1"/>
  <c r="DL7" i="5"/>
  <c r="DK7" i="5"/>
  <c r="DI7" i="5"/>
  <c r="DH7" i="5"/>
  <c r="DG7" i="5"/>
  <c r="DF7" i="5"/>
  <c r="DE7" i="5"/>
  <c r="KA78" i="4" s="1"/>
  <c r="DD7" i="5"/>
  <c r="DC7" i="5"/>
  <c r="DB7" i="5"/>
  <c r="DA7" i="5"/>
  <c r="CZ7" i="5"/>
  <c r="CN7" i="5"/>
  <c r="CM7" i="5"/>
  <c r="BZ7" i="5"/>
  <c r="MA53" i="4" s="1"/>
  <c r="BY7" i="5"/>
  <c r="LH53" i="4" s="1"/>
  <c r="BX7" i="5"/>
  <c r="BW7" i="5"/>
  <c r="BV7" i="5"/>
  <c r="BU7" i="5"/>
  <c r="BT7" i="5"/>
  <c r="BS7" i="5"/>
  <c r="KO52" i="4" s="1"/>
  <c r="BR7" i="5"/>
  <c r="JV52" i="4" s="1"/>
  <c r="BQ7" i="5"/>
  <c r="JC52" i="4" s="1"/>
  <c r="BO7" i="5"/>
  <c r="BN7" i="5"/>
  <c r="BM7" i="5"/>
  <c r="BL7" i="5"/>
  <c r="BK7" i="5"/>
  <c r="BJ7" i="5"/>
  <c r="HJ52" i="4" s="1"/>
  <c r="BI7" i="5"/>
  <c r="GQ52" i="4" s="1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AS7" i="5"/>
  <c r="AR7" i="5"/>
  <c r="GQ32" i="4" s="1"/>
  <c r="AQ7" i="5"/>
  <c r="FX32" i="4" s="1"/>
  <c r="AP7" i="5"/>
  <c r="FE32" i="4" s="1"/>
  <c r="AO7" i="5"/>
  <c r="AN7" i="5"/>
  <c r="AM7" i="5"/>
  <c r="AL7" i="5"/>
  <c r="AK7" i="5"/>
  <c r="AJ7" i="5"/>
  <c r="AH7" i="5"/>
  <c r="CS32" i="4" s="1"/>
  <c r="AG7" i="5"/>
  <c r="BZ32" i="4" s="1"/>
  <c r="AF7" i="5"/>
  <c r="AE7" i="5"/>
  <c r="AD7" i="5"/>
  <c r="AC7" i="5"/>
  <c r="AB7" i="5"/>
  <c r="AA7" i="5"/>
  <c r="BG31" i="4" s="1"/>
  <c r="Z7" i="5"/>
  <c r="AN31" i="4" s="1"/>
  <c r="Y7" i="5"/>
  <c r="U31" i="4" s="1"/>
  <c r="X7" i="5"/>
  <c r="W7" i="5"/>
  <c r="V7" i="5"/>
  <c r="U7" i="5"/>
  <c r="T7" i="5"/>
  <c r="S7" i="5"/>
  <c r="HX8" i="4" s="1"/>
  <c r="R7" i="5"/>
  <c r="Q7" i="5"/>
  <c r="CF10" i="4" s="1"/>
  <c r="P7" i="5"/>
  <c r="O7" i="5"/>
  <c r="N7" i="5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MI78" i="4"/>
  <c r="LT7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FE52" i="4"/>
  <c r="EL52" i="4"/>
  <c r="BZ52" i="4"/>
  <c r="BG52" i="4"/>
  <c r="AN52" i="4"/>
  <c r="U52" i="4"/>
  <c r="MA32" i="4"/>
  <c r="LH32" i="4"/>
  <c r="KO32" i="4"/>
  <c r="JV32" i="4"/>
  <c r="JC32" i="4"/>
  <c r="HJ32" i="4"/>
  <c r="EL32" i="4"/>
  <c r="BG32" i="4"/>
  <c r="AN32" i="4"/>
  <c r="U32" i="4"/>
  <c r="JV31" i="4"/>
  <c r="JC31" i="4"/>
  <c r="HJ31" i="4"/>
  <c r="GQ31" i="4"/>
  <c r="FX31" i="4"/>
  <c r="FE31" i="4"/>
  <c r="EL31" i="4"/>
  <c r="CS31" i="4"/>
  <c r="BZ31" i="4"/>
  <c r="LJ10" i="4"/>
  <c r="JQ10" i="4"/>
  <c r="HX10" i="4"/>
  <c r="DU10" i="4"/>
  <c r="B10" i="4"/>
  <c r="LJ8" i="4"/>
  <c r="JQ8" i="4"/>
  <c r="FJ8" i="4"/>
  <c r="DU8" i="4"/>
  <c r="CF8" i="4"/>
  <c r="AQ8" i="4"/>
  <c r="MI76" i="4" l="1"/>
  <c r="HJ51" i="4"/>
  <c r="MA30" i="4"/>
  <c r="IT76" i="4"/>
  <c r="CS51" i="4"/>
  <c r="HJ30" i="4"/>
  <c r="CS30" i="4"/>
  <c r="MA51" i="4"/>
  <c r="BZ76" i="4"/>
  <c r="C11" i="5"/>
  <c r="D11" i="5"/>
  <c r="E11" i="5"/>
  <c r="B11" i="5"/>
  <c r="BK76" i="4" l="1"/>
  <c r="LH51" i="4"/>
  <c r="LT76" i="4"/>
  <c r="GQ51" i="4"/>
  <c r="LH30" i="4"/>
  <c r="BZ51" i="4"/>
  <c r="BZ30" i="4"/>
  <c r="IE76" i="4"/>
  <c r="GQ30" i="4"/>
  <c r="BG30" i="4"/>
  <c r="LE76" i="4"/>
  <c r="KO30" i="4"/>
  <c r="HP76" i="4"/>
  <c r="BG51" i="4"/>
  <c r="FX30" i="4"/>
  <c r="AV76" i="4"/>
  <c r="KO51" i="4"/>
  <c r="FX51" i="4"/>
  <c r="KP76" i="4"/>
  <c r="HA76" i="4"/>
  <c r="AN51" i="4"/>
  <c r="FE30" i="4"/>
  <c r="AG76" i="4"/>
  <c r="AN30" i="4"/>
  <c r="JV30" i="4"/>
  <c r="JV51" i="4"/>
  <c r="FE51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<sst xmlns="http://schemas.openxmlformats.org/spreadsheetml/2006/main" count="280" uniqueCount="136">
  <si>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</si>
  <si>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</si>
  <si>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</si>
  <si>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</si>
  <si>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</si>
  <si>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</si>
  <si>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</si>
  <si>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</si>
  <si>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</si>
  <si>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</si>
  <si>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</si>
  <si>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</si>
  <si>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</si>
  <si>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</si>
  <si>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</si>
  <si>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</si>
  <si>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</si>
  <si>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</si>
  <si>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</si>
  <si>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</si>
  <si>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</si>
  <si>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</si>
  <si>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</si>
  <si>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</si>
  <si>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</si>
  <si>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</si>
  <si>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</si>
  <si>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</si>
  <si>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</si>
  <si>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</si>
  <si>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</si>
  <si>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</si>
  <si>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</si>
  <si>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</si>
  <si>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</si>
  <si>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</si>
  <si>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</si>
  <si>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</si>
  <si>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</si>
  <si>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</si>
  <si>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</si>
  <si>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</si>
  <si>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</si>
  <si>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</si>
  <si>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</si>
  <si>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</si>
  <si>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</si>
  <si>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</si>
  <si>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</si>
  <si>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</si>
  <si>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</si>
  <si>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</si>
  <si>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</si>
  <si>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</si>
  <si>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</si>
  <si>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</si>
  <si>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</si>
  <si>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</si>
  <si>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</si>
  <si>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</si>
  <si>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</si>
  <si>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</si>
  <si>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</si>
  <si>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</si>
  <si>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</si>
  <si>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</si>
  <si>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</si>
  <si>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</si>
  <si>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</si>
  <si>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</si>
  <si>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</si>
  <si>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</si>
  <si>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</si>
  <si>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</si>
  <si>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</si>
  <si>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</si>
  <si>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</si>
  <si>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</si>
  <si>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</si>
  <si>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</si>
  <si>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</si>
  <si>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</si>
  <si>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</si>
  <si>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</si>
  <si>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</si>
  <si>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</si>
  <si>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</si>
  <si>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</si>
  <si>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</si>
  <si>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</si>
  <si>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</si>
  <si>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</si>
  <si>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</si>
  <si>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</si>
  <si>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</si>
  <si>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</si>
  <si>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</si>
  <si>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</si>
  <si>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</si>
  <si>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</si>
  <si>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</si>
  <si>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</si>
  <si>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</si>
  <si>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</si>
  <si>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</si>
  <si>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</si>
  <si>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</si>
  <si>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当該値(N-1)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</si>
  <si>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</si>
  <si>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</si>
  <si>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</si>
  <si>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</si>
  <si>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</si>
  <si>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</si>
  <si>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</si>
  <si>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松山市</t>
  </si>
  <si>
    <t>高架下駐車場（保免）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</si>
  <si>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</si>
  <si>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</si>
  <si>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</si>
  <si>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</si>
  <si>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</si>
  <si>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</si>
  <si>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</si>
  <si>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</si>
  <si>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</si>
  <si>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</si>
  <si>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</si>
  <si>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</si>
  <si>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</si>
  <si>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</si>
  <si>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</si>
  <si>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平成27年度から、指定管理者による利用料金制の
導入により、収支が改善した。（平成29年度以降は、指定管理者の決算を合わせたため、収益等の
状況が下がったように見えている
　平成29年度に実施された国道高架の耐震補強工事に伴い、収入が落ち込んだが、平成30年1月から利用再開し、収入も回復している。
　今後も、指定管理者と協力し、収益性を向上する
ための検討をしていく。</t>
    <phoneticPr fontId="5"/>
  </si>
  <si>
    <t>　他会計からの繰入は必要ない状況であり、収支も
安定している。国道高架下を利用した平面駐車場で
あり、今後大幅な設備投資は見込んでいないが、継
続的に維持管理を行っていく。</t>
    <phoneticPr fontId="5"/>
  </si>
  <si>
    <t>　当駐車場は定期のみの駐車場であり、稼働率は算
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</si>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</sst>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1616.9</c:v>
                </c:pt>
                <c:pt idx="1">
                  <c:v>58.2</c:v>
                </c:pt>
                <c:pt idx="2">
                  <c:v>167.1</c:v>
                </c:pt>
                <c:pt idx="3">
                  <c:v>175.6</c:v>
                </c:pt>
                <c:pt idx="4">
                  <c:v>159.5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7-4F1E-B814-E0AA8A32C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D7-4F1E-B814-E0AA8A32C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3-43C0-AE03-CE0B552BC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B3-43C0-AE03-CE0B552BC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7A9-4F14-BD2F-420A28D8E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A9-4F14-BD2F-420A28D8E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FB7-40FA-8408-A5CD6280A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B7-40FA-8408-A5CD6280A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C-4603-A560-EEDA0EEE4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C-4603-A560-EEDA0EEE4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C-49EB-9C31-465504DF8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7C-49EB-9C31-465504DF8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F-4060-ADF4-2A4604947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0F-4060-ADF4-2A4604947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93.8</c:v>
                </c:pt>
                <c:pt idx="1">
                  <c:v>-72</c:v>
                </c:pt>
                <c:pt idx="2">
                  <c:v>40.1</c:v>
                </c:pt>
                <c:pt idx="3">
                  <c:v>43</c:v>
                </c:pt>
                <c:pt idx="4">
                  <c:v>37.299999999999997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5-4FF8-8CEB-EA1F24D9D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05-4FF8-8CEB-EA1F24D9D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1790</c:v>
                </c:pt>
                <c:pt idx="1">
                  <c:v>-516</c:v>
                </c:pt>
                <c:pt idx="2">
                  <c:v>1303</c:v>
                </c:pt>
                <c:pt idx="3">
                  <c:v>1715</c:v>
                </c:pt>
                <c:pt idx="4">
                  <c:v>1663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5-479C-9319-EDC1382BA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5-479C-9319-EDC1382BA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>
      <selection activeCell="B6" sqref="B6:GX6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愛媛県松山市　高架下駐車場（保免）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1108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123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35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45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1616.9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58.2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167.1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175.6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159.5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413.9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263.7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509.7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1492.8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3199.2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0.5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0.8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5.9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172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170.6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171.8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169.4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128.5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データ!AU7</f>
        <v>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データ!AV7</f>
        <v>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93.8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-72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40.1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43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37.299999999999997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1790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-516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1303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1715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1663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93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37.4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28.9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35.700000000000003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-52.1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9208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8524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6653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6991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1045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33.200000000000003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21.3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18.2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764.6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FEyabhHX6MgXXq1Tb+xxtb8eaZVFX2kYoMx6l3gxfcdG3kx6yvoJWSg/Z2DSSLK1tewFbUc0xedSdPddc2pWkQ==" saltValue="ISY7dCUu6a9Kfb/C4XoDs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91</v>
      </c>
      <c r="AM5" s="59" t="s">
        <v>92</v>
      </c>
      <c r="AN5" s="59" t="s">
        <v>101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102</v>
      </c>
      <c r="AX5" s="59" t="s">
        <v>103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104</v>
      </c>
      <c r="BG5" s="59" t="s">
        <v>90</v>
      </c>
      <c r="BH5" s="59" t="s">
        <v>105</v>
      </c>
      <c r="BI5" s="59" t="s">
        <v>92</v>
      </c>
      <c r="BJ5" s="59" t="s">
        <v>106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105</v>
      </c>
      <c r="BT5" s="59" t="s">
        <v>107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104</v>
      </c>
      <c r="CC5" s="59" t="s">
        <v>90</v>
      </c>
      <c r="CD5" s="59" t="s">
        <v>105</v>
      </c>
      <c r="CE5" s="59" t="s">
        <v>92</v>
      </c>
      <c r="CF5" s="59" t="s">
        <v>106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105</v>
      </c>
      <c r="CR5" s="59" t="s">
        <v>107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104</v>
      </c>
      <c r="DA5" s="59" t="s">
        <v>108</v>
      </c>
      <c r="DB5" s="59" t="s">
        <v>105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104</v>
      </c>
      <c r="DL5" s="59" t="s">
        <v>90</v>
      </c>
      <c r="DM5" s="59" t="s">
        <v>105</v>
      </c>
      <c r="DN5" s="59" t="s">
        <v>107</v>
      </c>
      <c r="DO5" s="59" t="s">
        <v>109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110</v>
      </c>
      <c r="B6" s="60">
        <f>B8</f>
        <v>2020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8</v>
      </c>
      <c r="H6" s="60" t="str">
        <f>SUBSTITUTE(H8,"　","")</f>
        <v>愛媛県松山市</v>
      </c>
      <c r="I6" s="60" t="str">
        <f t="shared" si="1"/>
        <v>高架下駐車場（保免）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35</v>
      </c>
      <c r="S6" s="62" t="str">
        <f t="shared" si="1"/>
        <v>無</v>
      </c>
      <c r="T6" s="62" t="str">
        <f t="shared" si="1"/>
        <v>無</v>
      </c>
      <c r="U6" s="63">
        <f t="shared" si="1"/>
        <v>1108</v>
      </c>
      <c r="V6" s="63">
        <f t="shared" si="1"/>
        <v>45</v>
      </c>
      <c r="W6" s="63">
        <f t="shared" si="1"/>
        <v>0</v>
      </c>
      <c r="X6" s="62" t="str">
        <f t="shared" si="1"/>
        <v>利用料金制</v>
      </c>
      <c r="Y6" s="64">
        <f>IF(Y8="-",NA(),Y8)</f>
        <v>1616.9</v>
      </c>
      <c r="Z6" s="64">
        <f t="shared" ref="Z6:AH6" si="2">IF(Z8="-",NA(),Z8)</f>
        <v>58.2</v>
      </c>
      <c r="AA6" s="64">
        <f t="shared" si="2"/>
        <v>167.1</v>
      </c>
      <c r="AB6" s="64">
        <f t="shared" si="2"/>
        <v>175.6</v>
      </c>
      <c r="AC6" s="64">
        <f t="shared" si="2"/>
        <v>159.5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 t="e">
        <f>IF(AU8="-",NA(),AU8)</f>
        <v>#N/A</v>
      </c>
      <c r="AV6" s="65" t="e">
        <f t="shared" ref="AV6:BD6" si="4">IF(AV8="-",NA(),AV8)</f>
        <v>#N/A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93.8</v>
      </c>
      <c r="BG6" s="64">
        <f t="shared" ref="BG6:BO6" si="5">IF(BG8="-",NA(),BG8)</f>
        <v>-72</v>
      </c>
      <c r="BH6" s="64">
        <f t="shared" si="5"/>
        <v>40.1</v>
      </c>
      <c r="BI6" s="64">
        <f t="shared" si="5"/>
        <v>43</v>
      </c>
      <c r="BJ6" s="64">
        <f t="shared" si="5"/>
        <v>37.299999999999997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1790</v>
      </c>
      <c r="BR6" s="65">
        <f t="shared" ref="BR6:BZ6" si="6">IF(BR8="-",NA(),BR8)</f>
        <v>-516</v>
      </c>
      <c r="BS6" s="65">
        <f t="shared" si="6"/>
        <v>1303</v>
      </c>
      <c r="BT6" s="65">
        <f t="shared" si="6"/>
        <v>1715</v>
      </c>
      <c r="BU6" s="65">
        <f t="shared" si="6"/>
        <v>1663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112</v>
      </c>
      <c r="B7" s="60">
        <f t="shared" ref="B7:X7" si="10">B8</f>
        <v>2020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8</v>
      </c>
      <c r="H7" s="60" t="str">
        <f t="shared" si="10"/>
        <v>愛媛県　松山市</v>
      </c>
      <c r="I7" s="60" t="str">
        <f t="shared" si="10"/>
        <v>高架下駐車場（保免）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35</v>
      </c>
      <c r="S7" s="62" t="str">
        <f t="shared" si="10"/>
        <v>無</v>
      </c>
      <c r="T7" s="62" t="str">
        <f t="shared" si="10"/>
        <v>無</v>
      </c>
      <c r="U7" s="63">
        <f t="shared" si="10"/>
        <v>1108</v>
      </c>
      <c r="V7" s="63">
        <f t="shared" si="10"/>
        <v>45</v>
      </c>
      <c r="W7" s="63">
        <f t="shared" si="10"/>
        <v>0</v>
      </c>
      <c r="X7" s="62" t="str">
        <f t="shared" si="10"/>
        <v>利用料金制</v>
      </c>
      <c r="Y7" s="64">
        <f>Y8</f>
        <v>1616.9</v>
      </c>
      <c r="Z7" s="64">
        <f t="shared" ref="Z7:AH7" si="11">Z8</f>
        <v>58.2</v>
      </c>
      <c r="AA7" s="64">
        <f t="shared" si="11"/>
        <v>167.1</v>
      </c>
      <c r="AB7" s="64">
        <f t="shared" si="11"/>
        <v>175.6</v>
      </c>
      <c r="AC7" s="64">
        <f t="shared" si="11"/>
        <v>159.5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 t="str">
        <f>AU8</f>
        <v>-</v>
      </c>
      <c r="AV7" s="65" t="str">
        <f t="shared" ref="AV7:BD7" si="13">AV8</f>
        <v>-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93.8</v>
      </c>
      <c r="BG7" s="64">
        <f t="shared" ref="BG7:BO7" si="14">BG8</f>
        <v>-72</v>
      </c>
      <c r="BH7" s="64">
        <f t="shared" si="14"/>
        <v>40.1</v>
      </c>
      <c r="BI7" s="64">
        <f t="shared" si="14"/>
        <v>43</v>
      </c>
      <c r="BJ7" s="64">
        <f t="shared" si="14"/>
        <v>37.299999999999997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1790</v>
      </c>
      <c r="BR7" s="65">
        <f t="shared" ref="BR7:BZ7" si="15">BR8</f>
        <v>-516</v>
      </c>
      <c r="BS7" s="65">
        <f t="shared" si="15"/>
        <v>1303</v>
      </c>
      <c r="BT7" s="65">
        <f t="shared" si="15"/>
        <v>1715</v>
      </c>
      <c r="BU7" s="65">
        <f t="shared" si="15"/>
        <v>1663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111</v>
      </c>
      <c r="CL7" s="61"/>
      <c r="CM7" s="63">
        <f>CM8</f>
        <v>0</v>
      </c>
      <c r="CN7" s="63">
        <f>CN8</f>
        <v>0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382019</v>
      </c>
      <c r="D8" s="67">
        <v>47</v>
      </c>
      <c r="E8" s="67">
        <v>14</v>
      </c>
      <c r="F8" s="67">
        <v>0</v>
      </c>
      <c r="G8" s="67">
        <v>8</v>
      </c>
      <c r="H8" s="67" t="s">
        <v>115</v>
      </c>
      <c r="I8" s="67" t="s">
        <v>116</v>
      </c>
      <c r="J8" s="67" t="s">
        <v>117</v>
      </c>
      <c r="K8" s="67" t="s">
        <v>118</v>
      </c>
      <c r="L8" s="67" t="s">
        <v>119</v>
      </c>
      <c r="M8" s="67" t="s">
        <v>120</v>
      </c>
      <c r="N8" s="67" t="s">
        <v>121</v>
      </c>
      <c r="O8" s="68" t="s">
        <v>122</v>
      </c>
      <c r="P8" s="69" t="s">
        <v>123</v>
      </c>
      <c r="Q8" s="69" t="s">
        <v>124</v>
      </c>
      <c r="R8" s="70">
        <v>35</v>
      </c>
      <c r="S8" s="69" t="s">
        <v>125</v>
      </c>
      <c r="T8" s="69" t="s">
        <v>125</v>
      </c>
      <c r="U8" s="70">
        <v>1108</v>
      </c>
      <c r="V8" s="70">
        <v>45</v>
      </c>
      <c r="W8" s="70">
        <v>0</v>
      </c>
      <c r="X8" s="69" t="s">
        <v>126</v>
      </c>
      <c r="Y8" s="71">
        <v>1616.9</v>
      </c>
      <c r="Z8" s="71">
        <v>58.2</v>
      </c>
      <c r="AA8" s="71">
        <v>167.1</v>
      </c>
      <c r="AB8" s="71">
        <v>175.6</v>
      </c>
      <c r="AC8" s="71">
        <v>159.5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 t="s">
        <v>119</v>
      </c>
      <c r="AV8" s="72" t="s">
        <v>119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93.8</v>
      </c>
      <c r="BG8" s="71">
        <v>-72</v>
      </c>
      <c r="BH8" s="71">
        <v>40.1</v>
      </c>
      <c r="BI8" s="71">
        <v>43</v>
      </c>
      <c r="BJ8" s="71">
        <v>37.299999999999997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1790</v>
      </c>
      <c r="BR8" s="72">
        <v>-516</v>
      </c>
      <c r="BS8" s="72">
        <v>1303</v>
      </c>
      <c r="BT8" s="73">
        <v>1715</v>
      </c>
      <c r="BU8" s="73">
        <v>1663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119</v>
      </c>
      <c r="CC8" s="71" t="s">
        <v>119</v>
      </c>
      <c r="CD8" s="71" t="s">
        <v>119</v>
      </c>
      <c r="CE8" s="71" t="s">
        <v>119</v>
      </c>
      <c r="CF8" s="71" t="s">
        <v>119</v>
      </c>
      <c r="CG8" s="71" t="s">
        <v>119</v>
      </c>
      <c r="CH8" s="71" t="s">
        <v>119</v>
      </c>
      <c r="CI8" s="71" t="s">
        <v>119</v>
      </c>
      <c r="CJ8" s="71" t="s">
        <v>119</v>
      </c>
      <c r="CK8" s="71" t="s">
        <v>119</v>
      </c>
      <c r="CL8" s="68" t="s">
        <v>119</v>
      </c>
      <c r="CM8" s="70">
        <v>0</v>
      </c>
      <c r="CN8" s="70">
        <v>0</v>
      </c>
      <c r="CO8" s="71" t="s">
        <v>119</v>
      </c>
      <c r="CP8" s="71" t="s">
        <v>119</v>
      </c>
      <c r="CQ8" s="71" t="s">
        <v>119</v>
      </c>
      <c r="CR8" s="71" t="s">
        <v>119</v>
      </c>
      <c r="CS8" s="71" t="s">
        <v>119</v>
      </c>
      <c r="CT8" s="71" t="s">
        <v>119</v>
      </c>
      <c r="CU8" s="71" t="s">
        <v>119</v>
      </c>
      <c r="CV8" s="71" t="s">
        <v>119</v>
      </c>
      <c r="CW8" s="71" t="s">
        <v>119</v>
      </c>
      <c r="CX8" s="71" t="s">
        <v>119</v>
      </c>
      <c r="CY8" s="68" t="s">
        <v>119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2022-02-02T04:09:45Z</cp:lastPrinted>
  <dcterms:created xsi:type="dcterms:W3CDTF">2021-12-17T06:07:59Z</dcterms:created>
  <dcterms:modified xsi:type="dcterms:W3CDTF">2022-02-16T02:22:19Z</dcterms:modified>
  <cp:category/>
</cp:coreProperties>
</file>