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R4決算（R5実施）\99_県の調査\R6.2.13〆_公営企業に係る経営比較分析表（令和４年度決算）\07_HP掲載用\"/>
    </mc:Choice>
  </mc:AlternateContent>
  <xr:revisionPtr revIDLastSave="0" documentId="13_ncr:1_{96B9F22E-5108-432D-8CAE-18F1BDFA6EE2}" xr6:coauthVersionLast="47" xr6:coauthVersionMax="47" xr10:uidLastSave="{00000000-0000-0000-0000-000000000000}"/>
  <workbookProtection workbookAlgorithmName="SHA-512" workbookHashValue="AKVM420ixFVRgL68JW6+u58bn4oNsLjNWSjQn04Bn78M6o0YgNo8n5XNkb8JMVASX9X77qP71uAtNAhPPXkbRg==" workbookSaltValue="MRGn/iMjvWj64JRikWDkOw==" workbookSpinCount="100000" lockStructure="1"/>
  <bookViews>
    <workbookView xWindow="28680" yWindow="-2460" windowWidth="19440" windowHeight="1500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GQ30" i="4"/>
  <c r="LT76" i="4"/>
  <c r="GQ51" i="4"/>
  <c r="LH30" i="4"/>
  <c r="BZ51" i="4"/>
  <c r="IE76" i="4"/>
  <c r="BZ30" i="4"/>
  <c r="HP76" i="4"/>
  <c r="BG30" i="4"/>
  <c r="AV76" i="4"/>
  <c r="KO51" i="4"/>
  <c r="LE76" i="4"/>
  <c r="KO30" i="4"/>
  <c r="BG51" i="4"/>
  <c r="FX30" i="4"/>
  <c r="FX51" i="4"/>
  <c r="KP76" i="4"/>
  <c r="HA76" i="4"/>
  <c r="AN51" i="4"/>
  <c r="FE30" i="4"/>
  <c r="AN30" i="4"/>
  <c r="JV51" i="4"/>
  <c r="AG76" i="4"/>
  <c r="FE51" i="4"/>
  <c r="JV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<sst xmlns="http://schemas.openxmlformats.org/spreadsheetml/2006/main" count="278" uniqueCount="132">
  <si>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</si>
  <si>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</si>
  <si>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</si>
  <si>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</si>
  <si>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</si>
  <si>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</si>
  <si>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</si>
  <si>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</si>
  <si>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</si>
  <si>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</si>
  <si>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</si>
  <si>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</si>
  <si>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</si>
  <si>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</si>
  <si>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</si>
  <si>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</si>
  <si>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</si>
  <si>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</si>
  <si>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</si>
  <si>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</si>
  <si>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</si>
  <si>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</si>
  <si>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</si>
  <si>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</si>
  <si>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</si>
  <si>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</si>
  <si>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</si>
  <si>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</si>
  <si>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</si>
  <si>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</si>
  <si>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</si>
  <si>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</si>
  <si>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</si>
  <si>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</si>
  <si>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</si>
  <si>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</si>
  <si>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</si>
  <si>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</si>
  <si>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</si>
  <si>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</si>
  <si>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</si>
  <si>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</si>
  <si>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</si>
  <si>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</si>
  <si>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</si>
  <si>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</si>
  <si>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</si>
  <si>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</si>
  <si>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</si>
  <si>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</si>
  <si>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</si>
  <si>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</si>
  <si>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</si>
  <si>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</si>
  <si>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</si>
  <si>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</si>
  <si>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</si>
  <si>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</si>
  <si>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</si>
  <si>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</si>
  <si>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</si>
  <si>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</si>
  <si>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</si>
  <si>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</si>
  <si>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</si>
  <si>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</si>
  <si>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</si>
  <si>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</si>
  <si>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</si>
  <si>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</si>
  <si>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</si>
  <si>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</si>
  <si>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</si>
  <si>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</si>
  <si>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</si>
  <si>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</si>
  <si>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</si>
  <si>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</si>
  <si>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</si>
  <si>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</si>
  <si>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</si>
  <si>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</si>
  <si>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</si>
  <si>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</si>
  <si>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</si>
  <si>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</si>
  <si>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</si>
  <si>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</si>
  <si>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</si>
  <si>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</si>
  <si>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</si>
  <si>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</si>
  <si>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</si>
  <si>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</si>
  <si>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</si>
  <si>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</si>
  <si>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</si>
  <si>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</si>
  <si>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</si>
  <si>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</si>
  <si>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</si>
  <si>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</si>
  <si>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</si>
  <si>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</si>
  <si>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</si>
  <si>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</si>
  <si>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</si>
  <si>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</si>
  <si>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</si>
  <si>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</si>
  <si>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</si>
  <si>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市役所前地下駐車場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</si>
  <si>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</si>
  <si>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</si>
  <si>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</si>
  <si>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</si>
  <si>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</si>
  <si>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</si>
  <si>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 附置義務駐車施設</t>
  </si>
  <si>
    <t>地下式</t>
  </si>
  <si>
    <t>公共施設</t>
  </si>
  <si>
    <t>有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</si>
  <si>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</si>
  <si>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</si>
  <si>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</si>
  <si>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</si>
  <si>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</si>
  <si>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</si>
  <si>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駐車場建設時の地方債償還金を資本的収入（一般会計繰入金）で賄っていたが、平成30年度で地方債の償還が完了し、令和元年度は収支が改善している。
　令和4年度は、前年度と比較して料金収入は増加したが、コロナ禍以前と比較すると料金収入は減少している。今後も、指定管理者と協力し、収益性を向上するための検討をしていく。</t>
    <rPh sb="80" eb="83">
      <t>ゼンネンド</t>
    </rPh>
    <rPh sb="84" eb="86">
      <t>ヒカク</t>
    </rPh>
    <rPh sb="88" eb="92">
      <t>リョウキンシュウニュウ</t>
    </rPh>
    <rPh sb="93" eb="95">
      <t>ゾウカ</t>
    </rPh>
    <rPh sb="102" eb="105">
      <t>カイゼン</t>
    </rPh>
    <rPh sb="106" eb="108">
      <t>ヒカク</t>
    </rPh>
    <rPh sb="111" eb="115">
      <t>リョウキンシュウニュウ</t>
    </rPh>
    <rPh sb="116" eb="118">
      <t>ゲンショウ</t>
    </rPh>
    <phoneticPr fontId="5"/>
  </si>
  <si>
    <t>　平成30年度は、隣接駐車場の閉鎖に伴い、利用者増に転じたが、その後利用者が分散したことで、令和元年度は若干減少となった。令和3年6月からは、指定管理者からの提案を受け営業時間の24時間化を行うなど、利用率向上に向けて取り組んだ。今後も、指定管理者と協力し、稼働率を向上するための検討をしていく。
　</t>
    <rPh sb="129" eb="132">
      <t>カドウリツ</t>
    </rPh>
    <phoneticPr fontId="5"/>
  </si>
  <si>
    <t>　令和4年度大規模修繕工事実施のため、地方債の借入を行った。今後も施設を継続的に利用できるよう、投資をしていく予定である。</t>
    <rPh sb="13" eb="15">
      <t>ジッシ</t>
    </rPh>
    <rPh sb="19" eb="22">
      <t>チホウサイ</t>
    </rPh>
    <rPh sb="23" eb="25">
      <t>カリイレ</t>
    </rPh>
    <rPh sb="26" eb="27">
      <t>オコナ</t>
    </rPh>
    <rPh sb="30" eb="32">
      <t>コンゴ</t>
    </rPh>
    <rPh sb="33" eb="35">
      <t>シセツ</t>
    </rPh>
    <phoneticPr fontId="5"/>
  </si>
  <si>
    <t>　当駐車場は、市役所に隣接しており、来庁者用駐車場としても利用されている。今後も国交省および指定管理者と協力し、今後も継続して施設を管理運営していく必要がある。</t>
    <rPh sb="37" eb="39">
      <t>コンゴ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</si>
</sst>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41.8</c:v>
                </c:pt>
                <c:pt idx="1">
                  <c:v>126.4</c:v>
                </c:pt>
                <c:pt idx="2">
                  <c:v>105.8</c:v>
                </c:pt>
                <c:pt idx="3">
                  <c:v>93.4</c:v>
                </c:pt>
                <c:pt idx="4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8-4A0E-8F5C-62074DEB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150.30000000000001</c:v>
                </c:pt>
                <c:pt idx="1">
                  <c:v>136.1</c:v>
                </c:pt>
                <c:pt idx="2">
                  <c:v>127.8</c:v>
                </c:pt>
                <c:pt idx="3">
                  <c:v>146.5</c:v>
                </c:pt>
                <c:pt idx="4">
                  <c:v>142.69999999999999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C8-4A0E-8F5C-62074DEB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B-4045-BBF8-893F16726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108.2</c:v>
                </c:pt>
                <c:pt idx="1">
                  <c:v>117.1</c:v>
                </c:pt>
                <c:pt idx="2">
                  <c:v>145.19999999999999</c:v>
                </c:pt>
                <c:pt idx="3">
                  <c:v>219.9</c:v>
                </c:pt>
                <c:pt idx="4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1B-4045-BBF8-893F16726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D10-4B8B-93EF-3020DFE83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10-4B8B-93EF-3020DFE83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F48-42FF-8067-A21E4095F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8-42FF-8067-A21E4095F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A-48F0-B556-1C7DFA250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4.0999999999999996</c:v>
                </c:pt>
                <c:pt idx="2">
                  <c:v>6.6</c:v>
                </c:pt>
                <c:pt idx="3">
                  <c:v>5.5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4A-48F0-B556-1C7DFA250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267-BEF3-FA447DD52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67</c:v>
                </c:pt>
                <c:pt idx="3">
                  <c:v>56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5C-4267-BEF3-FA447DD52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313.3</c:v>
                </c:pt>
                <c:pt idx="1">
                  <c:v>304.39999999999998</c:v>
                </c:pt>
                <c:pt idx="2">
                  <c:v>302.2</c:v>
                </c:pt>
                <c:pt idx="3">
                  <c:v>283.3</c:v>
                </c:pt>
                <c:pt idx="4">
                  <c:v>288.89999999999998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4-437A-AB81-F60B97304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161.5</c:v>
                </c:pt>
                <c:pt idx="1">
                  <c:v>156.5</c:v>
                </c:pt>
                <c:pt idx="2">
                  <c:v>131</c:v>
                </c:pt>
                <c:pt idx="3">
                  <c:v>136.80000000000001</c:v>
                </c:pt>
                <c:pt idx="4">
                  <c:v>145.1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C4-437A-AB81-F60B97304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29.4</c:v>
                </c:pt>
                <c:pt idx="1">
                  <c:v>20.9</c:v>
                </c:pt>
                <c:pt idx="2">
                  <c:v>23.4</c:v>
                </c:pt>
                <c:pt idx="3">
                  <c:v>20.6</c:v>
                </c:pt>
                <c:pt idx="4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7-4471-95F1-A8E11B6A1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-0.1</c:v>
                </c:pt>
                <c:pt idx="1">
                  <c:v>-9.8000000000000007</c:v>
                </c:pt>
                <c:pt idx="2">
                  <c:v>-25.9</c:v>
                </c:pt>
                <c:pt idx="3">
                  <c:v>-24.6</c:v>
                </c:pt>
                <c:pt idx="4">
                  <c:v>-29.2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7-4471-95F1-A8E11B6A1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12527</c:v>
                </c:pt>
                <c:pt idx="1">
                  <c:v>8832</c:v>
                </c:pt>
                <c:pt idx="2">
                  <c:v>2207</c:v>
                </c:pt>
                <c:pt idx="3">
                  <c:v>-2752</c:v>
                </c:pt>
                <c:pt idx="4">
                  <c:v>2950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B-465F-9F1D-71BD7EED4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16973</c:v>
                </c:pt>
                <c:pt idx="1">
                  <c:v>5206</c:v>
                </c:pt>
                <c:pt idx="2">
                  <c:v>2220</c:v>
                </c:pt>
                <c:pt idx="3">
                  <c:v>3097</c:v>
                </c:pt>
                <c:pt idx="4">
                  <c:v>6051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5B-465F-9F1D-71BD7EED4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愛媛県松山市　市役所前地下駐車場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有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16349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118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地下式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24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90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260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128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41.8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126.4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105.8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93.4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104.5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0.9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313.3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304.39999999999998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302.2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283.3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288.89999999999998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150.30000000000001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136.1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127.8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146.5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142.69999999999999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4.0999999999999996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6.6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5.5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4.0999999999999996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161.5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156.5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131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136.80000000000001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145.1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130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129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10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29.4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20.9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23.4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20.6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4.3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12527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8832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2207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-2752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2950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45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67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56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65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-0.1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-9.8000000000000007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-25.9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-24.6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-29.2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16973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5206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2220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3097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6051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131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50000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34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108.2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117.1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145.19999999999999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219.9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107.1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WrSREYFGZ34pLhzf+XEJNIrk9GMym+keQ73Avf8Np+pmMOhP9cpdB7AdttQu5I68m1lzA8ul0Fkb+Vuix5/5yg==" saltValue="8BFU1ypwpQhkw8kxs4X01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89</v>
      </c>
      <c r="AL5" s="47" t="s">
        <v>90</v>
      </c>
      <c r="AM5" s="47" t="s">
        <v>91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99</v>
      </c>
      <c r="AV5" s="47" t="s">
        <v>100</v>
      </c>
      <c r="AW5" s="47" t="s">
        <v>90</v>
      </c>
      <c r="AX5" s="47" t="s">
        <v>91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100</v>
      </c>
      <c r="BH5" s="47" t="s">
        <v>101</v>
      </c>
      <c r="BI5" s="47" t="s">
        <v>91</v>
      </c>
      <c r="BJ5" s="47" t="s">
        <v>102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89</v>
      </c>
      <c r="BS5" s="47" t="s">
        <v>90</v>
      </c>
      <c r="BT5" s="47" t="s">
        <v>91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89</v>
      </c>
      <c r="CD5" s="47" t="s">
        <v>90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89</v>
      </c>
      <c r="CQ5" s="47" t="s">
        <v>90</v>
      </c>
      <c r="CR5" s="47" t="s">
        <v>91</v>
      </c>
      <c r="CS5" s="47" t="s">
        <v>103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89</v>
      </c>
      <c r="DB5" s="47" t="s">
        <v>90</v>
      </c>
      <c r="DC5" s="47" t="s">
        <v>104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89</v>
      </c>
      <c r="DM5" s="47" t="s">
        <v>101</v>
      </c>
      <c r="DN5" s="47" t="s">
        <v>104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105</v>
      </c>
      <c r="B6" s="48">
        <f>B8</f>
        <v>2022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4</v>
      </c>
      <c r="H6" s="48" t="str">
        <f>SUBSTITUTE(H8,"　","")</f>
        <v>愛媛県松山市</v>
      </c>
      <c r="I6" s="48" t="str">
        <f t="shared" si="1"/>
        <v>市役所前地下駐車場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 附置義務駐車施設</v>
      </c>
      <c r="Q6" s="50" t="str">
        <f t="shared" si="1"/>
        <v>地下式</v>
      </c>
      <c r="R6" s="51">
        <f t="shared" si="1"/>
        <v>24</v>
      </c>
      <c r="S6" s="50" t="str">
        <f t="shared" si="1"/>
        <v>公共施設</v>
      </c>
      <c r="T6" s="50" t="str">
        <f t="shared" si="1"/>
        <v>有</v>
      </c>
      <c r="U6" s="51">
        <f t="shared" si="1"/>
        <v>16349</v>
      </c>
      <c r="V6" s="51">
        <f t="shared" si="1"/>
        <v>90</v>
      </c>
      <c r="W6" s="51">
        <f t="shared" si="1"/>
        <v>260</v>
      </c>
      <c r="X6" s="50" t="str">
        <f t="shared" si="1"/>
        <v>利用料金制</v>
      </c>
      <c r="Y6" s="52">
        <f>IF(Y8="-",NA(),Y8)</f>
        <v>41.8</v>
      </c>
      <c r="Z6" s="52">
        <f t="shared" ref="Z6:AH6" si="2">IF(Z8="-",NA(),Z8)</f>
        <v>126.4</v>
      </c>
      <c r="AA6" s="52">
        <f t="shared" si="2"/>
        <v>105.8</v>
      </c>
      <c r="AB6" s="52">
        <f t="shared" si="2"/>
        <v>93.4</v>
      </c>
      <c r="AC6" s="52">
        <f t="shared" si="2"/>
        <v>104.5</v>
      </c>
      <c r="AD6" s="52">
        <f t="shared" si="2"/>
        <v>150.30000000000001</v>
      </c>
      <c r="AE6" s="52">
        <f t="shared" si="2"/>
        <v>136.1</v>
      </c>
      <c r="AF6" s="52">
        <f t="shared" si="2"/>
        <v>127.8</v>
      </c>
      <c r="AG6" s="52">
        <f t="shared" si="2"/>
        <v>146.5</v>
      </c>
      <c r="AH6" s="52">
        <f t="shared" si="2"/>
        <v>142.69999999999999</v>
      </c>
      <c r="AI6" s="49" t="str">
        <f>IF(AI8="-","",IF(AI8="-","【-】","【"&amp;SUBSTITUTE(TEXT(AI8,"#,##0.0"),"-","△")&amp;"】"))</f>
        <v>【676.8】</v>
      </c>
      <c r="AJ6" s="52">
        <f>IF(AJ8="-",NA(),AJ8)</f>
        <v>0.9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4.0999999999999996</v>
      </c>
      <c r="AQ6" s="52">
        <f t="shared" si="3"/>
        <v>6.6</v>
      </c>
      <c r="AR6" s="52">
        <f t="shared" si="3"/>
        <v>5.5</v>
      </c>
      <c r="AS6" s="52">
        <f t="shared" si="3"/>
        <v>4.0999999999999996</v>
      </c>
      <c r="AT6" s="49" t="str">
        <f>IF(AT8="-","",IF(AT8="-","【-】","【"&amp;SUBSTITUTE(TEXT(AT8,"#,##0.0"),"-","△")&amp;"】"))</f>
        <v>【3.6】</v>
      </c>
      <c r="AU6" s="53">
        <f>IF(AU8="-",NA(),AU8)</f>
        <v>10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45</v>
      </c>
      <c r="BA6" s="53">
        <f t="shared" si="4"/>
        <v>45</v>
      </c>
      <c r="BB6" s="53">
        <f t="shared" si="4"/>
        <v>67</v>
      </c>
      <c r="BC6" s="53">
        <f t="shared" si="4"/>
        <v>56</v>
      </c>
      <c r="BD6" s="53">
        <f t="shared" si="4"/>
        <v>65</v>
      </c>
      <c r="BE6" s="51" t="str">
        <f>IF(BE8="-","",IF(BE8="-","【-】","【"&amp;SUBSTITUTE(TEXT(BE8,"#,##0"),"-","△")&amp;"】"))</f>
        <v>【33】</v>
      </c>
      <c r="BF6" s="52">
        <f>IF(BF8="-",NA(),BF8)</f>
        <v>29.4</v>
      </c>
      <c r="BG6" s="52">
        <f t="shared" ref="BG6:BO6" si="5">IF(BG8="-",NA(),BG8)</f>
        <v>20.9</v>
      </c>
      <c r="BH6" s="52">
        <f t="shared" si="5"/>
        <v>23.4</v>
      </c>
      <c r="BI6" s="52">
        <f t="shared" si="5"/>
        <v>20.6</v>
      </c>
      <c r="BJ6" s="52">
        <f t="shared" si="5"/>
        <v>4.3</v>
      </c>
      <c r="BK6" s="52">
        <f t="shared" si="5"/>
        <v>-0.1</v>
      </c>
      <c r="BL6" s="52">
        <f t="shared" si="5"/>
        <v>-9.8000000000000007</v>
      </c>
      <c r="BM6" s="52">
        <f t="shared" si="5"/>
        <v>-25.9</v>
      </c>
      <c r="BN6" s="52">
        <f t="shared" si="5"/>
        <v>-24.6</v>
      </c>
      <c r="BO6" s="52">
        <f t="shared" si="5"/>
        <v>-29.2</v>
      </c>
      <c r="BP6" s="49" t="str">
        <f>IF(BP8="-","",IF(BP8="-","【-】","【"&amp;SUBSTITUTE(TEXT(BP8,"#,##0.0"),"-","△")&amp;"】"))</f>
        <v>【12.8】</v>
      </c>
      <c r="BQ6" s="53">
        <f>IF(BQ8="-",NA(),BQ8)</f>
        <v>12527</v>
      </c>
      <c r="BR6" s="53">
        <f t="shared" ref="BR6:BZ6" si="6">IF(BR8="-",NA(),BR8)</f>
        <v>8832</v>
      </c>
      <c r="BS6" s="53">
        <f t="shared" si="6"/>
        <v>2207</v>
      </c>
      <c r="BT6" s="53">
        <f t="shared" si="6"/>
        <v>-2752</v>
      </c>
      <c r="BU6" s="53">
        <f t="shared" si="6"/>
        <v>2950</v>
      </c>
      <c r="BV6" s="53">
        <f t="shared" si="6"/>
        <v>16973</v>
      </c>
      <c r="BW6" s="53">
        <f t="shared" si="6"/>
        <v>5206</v>
      </c>
      <c r="BX6" s="53">
        <f t="shared" si="6"/>
        <v>2220</v>
      </c>
      <c r="BY6" s="53">
        <f t="shared" si="6"/>
        <v>3097</v>
      </c>
      <c r="BZ6" s="53">
        <f t="shared" si="6"/>
        <v>6051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106</v>
      </c>
      <c r="CM6" s="51">
        <f t="shared" ref="CM6:CN6" si="7">CM8</f>
        <v>0</v>
      </c>
      <c r="CN6" s="51">
        <f t="shared" si="7"/>
        <v>50000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106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34</v>
      </c>
      <c r="DE6" s="52">
        <f t="shared" si="8"/>
        <v>108.2</v>
      </c>
      <c r="DF6" s="52">
        <f t="shared" si="8"/>
        <v>117.1</v>
      </c>
      <c r="DG6" s="52">
        <f t="shared" si="8"/>
        <v>145.19999999999999</v>
      </c>
      <c r="DH6" s="52">
        <f t="shared" si="8"/>
        <v>219.9</v>
      </c>
      <c r="DI6" s="52">
        <f t="shared" si="8"/>
        <v>107.1</v>
      </c>
      <c r="DJ6" s="49" t="str">
        <f>IF(DJ8="-","",IF(DJ8="-","【-】","【"&amp;SUBSTITUTE(TEXT(DJ8,"#,##0.0"),"-","△")&amp;"】"))</f>
        <v>【72.2】</v>
      </c>
      <c r="DK6" s="52">
        <f>IF(DK8="-",NA(),DK8)</f>
        <v>313.3</v>
      </c>
      <c r="DL6" s="52">
        <f t="shared" ref="DL6:DT6" si="9">IF(DL8="-",NA(),DL8)</f>
        <v>304.39999999999998</v>
      </c>
      <c r="DM6" s="52">
        <f t="shared" si="9"/>
        <v>302.2</v>
      </c>
      <c r="DN6" s="52">
        <f t="shared" si="9"/>
        <v>283.3</v>
      </c>
      <c r="DO6" s="52">
        <f t="shared" si="9"/>
        <v>288.89999999999998</v>
      </c>
      <c r="DP6" s="52">
        <f t="shared" si="9"/>
        <v>161.5</v>
      </c>
      <c r="DQ6" s="52">
        <f t="shared" si="9"/>
        <v>156.5</v>
      </c>
      <c r="DR6" s="52">
        <f t="shared" si="9"/>
        <v>131</v>
      </c>
      <c r="DS6" s="52">
        <f t="shared" si="9"/>
        <v>136.80000000000001</v>
      </c>
      <c r="DT6" s="52">
        <f t="shared" si="9"/>
        <v>145.1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107</v>
      </c>
      <c r="B7" s="48">
        <f t="shared" ref="B7:X7" si="10">B8</f>
        <v>2022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4</v>
      </c>
      <c r="H7" s="48" t="str">
        <f t="shared" si="10"/>
        <v>愛媛県　松山市</v>
      </c>
      <c r="I7" s="48" t="str">
        <f t="shared" si="10"/>
        <v>市役所前地下駐車場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 附置義務駐車施設</v>
      </c>
      <c r="Q7" s="50" t="str">
        <f t="shared" si="10"/>
        <v>地下式</v>
      </c>
      <c r="R7" s="51">
        <f t="shared" si="10"/>
        <v>24</v>
      </c>
      <c r="S7" s="50" t="str">
        <f t="shared" si="10"/>
        <v>公共施設</v>
      </c>
      <c r="T7" s="50" t="str">
        <f t="shared" si="10"/>
        <v>有</v>
      </c>
      <c r="U7" s="51">
        <f t="shared" si="10"/>
        <v>16349</v>
      </c>
      <c r="V7" s="51">
        <f t="shared" si="10"/>
        <v>90</v>
      </c>
      <c r="W7" s="51">
        <f t="shared" si="10"/>
        <v>260</v>
      </c>
      <c r="X7" s="50" t="str">
        <f t="shared" si="10"/>
        <v>利用料金制</v>
      </c>
      <c r="Y7" s="52">
        <f>Y8</f>
        <v>41.8</v>
      </c>
      <c r="Z7" s="52">
        <f t="shared" ref="Z7:AH7" si="11">Z8</f>
        <v>126.4</v>
      </c>
      <c r="AA7" s="52">
        <f t="shared" si="11"/>
        <v>105.8</v>
      </c>
      <c r="AB7" s="52">
        <f t="shared" si="11"/>
        <v>93.4</v>
      </c>
      <c r="AC7" s="52">
        <f t="shared" si="11"/>
        <v>104.5</v>
      </c>
      <c r="AD7" s="52">
        <f t="shared" si="11"/>
        <v>150.30000000000001</v>
      </c>
      <c r="AE7" s="52">
        <f t="shared" si="11"/>
        <v>136.1</v>
      </c>
      <c r="AF7" s="52">
        <f t="shared" si="11"/>
        <v>127.8</v>
      </c>
      <c r="AG7" s="52">
        <f t="shared" si="11"/>
        <v>146.5</v>
      </c>
      <c r="AH7" s="52">
        <f t="shared" si="11"/>
        <v>142.69999999999999</v>
      </c>
      <c r="AI7" s="49"/>
      <c r="AJ7" s="52">
        <f>AJ8</f>
        <v>0.9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4.0999999999999996</v>
      </c>
      <c r="AQ7" s="52">
        <f t="shared" si="12"/>
        <v>6.6</v>
      </c>
      <c r="AR7" s="52">
        <f t="shared" si="12"/>
        <v>5.5</v>
      </c>
      <c r="AS7" s="52">
        <f t="shared" si="12"/>
        <v>4.0999999999999996</v>
      </c>
      <c r="AT7" s="49"/>
      <c r="AU7" s="53">
        <f>AU8</f>
        <v>10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45</v>
      </c>
      <c r="BA7" s="53">
        <f t="shared" si="13"/>
        <v>45</v>
      </c>
      <c r="BB7" s="53">
        <f t="shared" si="13"/>
        <v>67</v>
      </c>
      <c r="BC7" s="53">
        <f t="shared" si="13"/>
        <v>56</v>
      </c>
      <c r="BD7" s="53">
        <f t="shared" si="13"/>
        <v>65</v>
      </c>
      <c r="BE7" s="51"/>
      <c r="BF7" s="52">
        <f>BF8</f>
        <v>29.4</v>
      </c>
      <c r="BG7" s="52">
        <f t="shared" ref="BG7:BO7" si="14">BG8</f>
        <v>20.9</v>
      </c>
      <c r="BH7" s="52">
        <f t="shared" si="14"/>
        <v>23.4</v>
      </c>
      <c r="BI7" s="52">
        <f t="shared" si="14"/>
        <v>20.6</v>
      </c>
      <c r="BJ7" s="52">
        <f t="shared" si="14"/>
        <v>4.3</v>
      </c>
      <c r="BK7" s="52">
        <f t="shared" si="14"/>
        <v>-0.1</v>
      </c>
      <c r="BL7" s="52">
        <f t="shared" si="14"/>
        <v>-9.8000000000000007</v>
      </c>
      <c r="BM7" s="52">
        <f t="shared" si="14"/>
        <v>-25.9</v>
      </c>
      <c r="BN7" s="52">
        <f t="shared" si="14"/>
        <v>-24.6</v>
      </c>
      <c r="BO7" s="52">
        <f t="shared" si="14"/>
        <v>-29.2</v>
      </c>
      <c r="BP7" s="49"/>
      <c r="BQ7" s="53">
        <f>BQ8</f>
        <v>12527</v>
      </c>
      <c r="BR7" s="53">
        <f t="shared" ref="BR7:BZ7" si="15">BR8</f>
        <v>8832</v>
      </c>
      <c r="BS7" s="53">
        <f t="shared" si="15"/>
        <v>2207</v>
      </c>
      <c r="BT7" s="53">
        <f t="shared" si="15"/>
        <v>-2752</v>
      </c>
      <c r="BU7" s="53">
        <f t="shared" si="15"/>
        <v>2950</v>
      </c>
      <c r="BV7" s="53">
        <f t="shared" si="15"/>
        <v>16973</v>
      </c>
      <c r="BW7" s="53">
        <f t="shared" si="15"/>
        <v>5206</v>
      </c>
      <c r="BX7" s="53">
        <f t="shared" si="15"/>
        <v>2220</v>
      </c>
      <c r="BY7" s="53">
        <f t="shared" si="15"/>
        <v>3097</v>
      </c>
      <c r="BZ7" s="53">
        <f t="shared" si="15"/>
        <v>6051</v>
      </c>
      <c r="CA7" s="51"/>
      <c r="CB7" s="52" t="s">
        <v>108</v>
      </c>
      <c r="CC7" s="52" t="s">
        <v>108</v>
      </c>
      <c r="CD7" s="52" t="s">
        <v>108</v>
      </c>
      <c r="CE7" s="52" t="s">
        <v>108</v>
      </c>
      <c r="CF7" s="52" t="s">
        <v>108</v>
      </c>
      <c r="CG7" s="52" t="s">
        <v>108</v>
      </c>
      <c r="CH7" s="52" t="s">
        <v>108</v>
      </c>
      <c r="CI7" s="52" t="s">
        <v>108</v>
      </c>
      <c r="CJ7" s="52" t="s">
        <v>108</v>
      </c>
      <c r="CK7" s="52" t="s">
        <v>109</v>
      </c>
      <c r="CL7" s="49"/>
      <c r="CM7" s="51">
        <f>CM8</f>
        <v>0</v>
      </c>
      <c r="CN7" s="51">
        <f>CN8</f>
        <v>50000</v>
      </c>
      <c r="CO7" s="52" t="s">
        <v>108</v>
      </c>
      <c r="CP7" s="52" t="s">
        <v>108</v>
      </c>
      <c r="CQ7" s="52" t="s">
        <v>108</v>
      </c>
      <c r="CR7" s="52" t="s">
        <v>108</v>
      </c>
      <c r="CS7" s="52" t="s">
        <v>108</v>
      </c>
      <c r="CT7" s="52" t="s">
        <v>108</v>
      </c>
      <c r="CU7" s="52" t="s">
        <v>108</v>
      </c>
      <c r="CV7" s="52" t="s">
        <v>108</v>
      </c>
      <c r="CW7" s="52" t="s">
        <v>108</v>
      </c>
      <c r="CX7" s="52" t="s">
        <v>106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34</v>
      </c>
      <c r="DE7" s="52">
        <f t="shared" si="16"/>
        <v>108.2</v>
      </c>
      <c r="DF7" s="52">
        <f t="shared" si="16"/>
        <v>117.1</v>
      </c>
      <c r="DG7" s="52">
        <f t="shared" si="16"/>
        <v>145.19999999999999</v>
      </c>
      <c r="DH7" s="52">
        <f t="shared" si="16"/>
        <v>219.9</v>
      </c>
      <c r="DI7" s="52">
        <f t="shared" si="16"/>
        <v>107.1</v>
      </c>
      <c r="DJ7" s="49"/>
      <c r="DK7" s="52">
        <f>DK8</f>
        <v>313.3</v>
      </c>
      <c r="DL7" s="52">
        <f t="shared" ref="DL7:DT7" si="17">DL8</f>
        <v>304.39999999999998</v>
      </c>
      <c r="DM7" s="52">
        <f t="shared" si="17"/>
        <v>302.2</v>
      </c>
      <c r="DN7" s="52">
        <f t="shared" si="17"/>
        <v>283.3</v>
      </c>
      <c r="DO7" s="52">
        <f t="shared" si="17"/>
        <v>288.89999999999998</v>
      </c>
      <c r="DP7" s="52">
        <f t="shared" si="17"/>
        <v>161.5</v>
      </c>
      <c r="DQ7" s="52">
        <f t="shared" si="17"/>
        <v>156.5</v>
      </c>
      <c r="DR7" s="52">
        <f t="shared" si="17"/>
        <v>131</v>
      </c>
      <c r="DS7" s="52">
        <f t="shared" si="17"/>
        <v>136.80000000000001</v>
      </c>
      <c r="DT7" s="52">
        <f t="shared" si="17"/>
        <v>145.1</v>
      </c>
      <c r="DU7" s="49"/>
    </row>
    <row r="8" spans="1:125" s="54" customFormat="1" x14ac:dyDescent="0.2">
      <c r="A8" s="37"/>
      <c r="B8" s="55">
        <v>2022</v>
      </c>
      <c r="C8" s="55">
        <v>382019</v>
      </c>
      <c r="D8" s="55">
        <v>47</v>
      </c>
      <c r="E8" s="55">
        <v>14</v>
      </c>
      <c r="F8" s="55">
        <v>0</v>
      </c>
      <c r="G8" s="55">
        <v>4</v>
      </c>
      <c r="H8" s="55" t="s">
        <v>110</v>
      </c>
      <c r="I8" s="55" t="s">
        <v>111</v>
      </c>
      <c r="J8" s="55" t="s">
        <v>112</v>
      </c>
      <c r="K8" s="55" t="s">
        <v>113</v>
      </c>
      <c r="L8" s="55" t="s">
        <v>114</v>
      </c>
      <c r="M8" s="55" t="s">
        <v>115</v>
      </c>
      <c r="N8" s="55" t="s">
        <v>116</v>
      </c>
      <c r="O8" s="56" t="s">
        <v>117</v>
      </c>
      <c r="P8" s="57" t="s">
        <v>118</v>
      </c>
      <c r="Q8" s="57" t="s">
        <v>119</v>
      </c>
      <c r="R8" s="58">
        <v>24</v>
      </c>
      <c r="S8" s="57" t="s">
        <v>120</v>
      </c>
      <c r="T8" s="57" t="s">
        <v>121</v>
      </c>
      <c r="U8" s="58">
        <v>16349</v>
      </c>
      <c r="V8" s="58">
        <v>90</v>
      </c>
      <c r="W8" s="58">
        <v>260</v>
      </c>
      <c r="X8" s="57" t="s">
        <v>122</v>
      </c>
      <c r="Y8" s="59">
        <v>41.8</v>
      </c>
      <c r="Z8" s="59">
        <v>126.4</v>
      </c>
      <c r="AA8" s="59">
        <v>105.8</v>
      </c>
      <c r="AB8" s="59">
        <v>93.4</v>
      </c>
      <c r="AC8" s="59">
        <v>104.5</v>
      </c>
      <c r="AD8" s="59">
        <v>150.30000000000001</v>
      </c>
      <c r="AE8" s="59">
        <v>136.1</v>
      </c>
      <c r="AF8" s="59">
        <v>127.8</v>
      </c>
      <c r="AG8" s="59">
        <v>146.5</v>
      </c>
      <c r="AH8" s="59">
        <v>142.69999999999999</v>
      </c>
      <c r="AI8" s="56">
        <v>676.8</v>
      </c>
      <c r="AJ8" s="59">
        <v>0.9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4.0999999999999996</v>
      </c>
      <c r="AQ8" s="59">
        <v>6.6</v>
      </c>
      <c r="AR8" s="59">
        <v>5.5</v>
      </c>
      <c r="AS8" s="59">
        <v>4.0999999999999996</v>
      </c>
      <c r="AT8" s="56">
        <v>3.6</v>
      </c>
      <c r="AU8" s="60">
        <v>10</v>
      </c>
      <c r="AV8" s="60">
        <v>0</v>
      </c>
      <c r="AW8" s="60">
        <v>0</v>
      </c>
      <c r="AX8" s="60">
        <v>0</v>
      </c>
      <c r="AY8" s="60">
        <v>0</v>
      </c>
      <c r="AZ8" s="60">
        <v>45</v>
      </c>
      <c r="BA8" s="60">
        <v>45</v>
      </c>
      <c r="BB8" s="60">
        <v>67</v>
      </c>
      <c r="BC8" s="60">
        <v>56</v>
      </c>
      <c r="BD8" s="60">
        <v>65</v>
      </c>
      <c r="BE8" s="60">
        <v>33</v>
      </c>
      <c r="BF8" s="59">
        <v>29.4</v>
      </c>
      <c r="BG8" s="59">
        <v>20.9</v>
      </c>
      <c r="BH8" s="59">
        <v>23.4</v>
      </c>
      <c r="BI8" s="59">
        <v>20.6</v>
      </c>
      <c r="BJ8" s="59">
        <v>4.3</v>
      </c>
      <c r="BK8" s="59">
        <v>-0.1</v>
      </c>
      <c r="BL8" s="59">
        <v>-9.8000000000000007</v>
      </c>
      <c r="BM8" s="59">
        <v>-25.9</v>
      </c>
      <c r="BN8" s="59">
        <v>-24.6</v>
      </c>
      <c r="BO8" s="59">
        <v>-29.2</v>
      </c>
      <c r="BP8" s="56">
        <v>12.8</v>
      </c>
      <c r="BQ8" s="60">
        <v>12527</v>
      </c>
      <c r="BR8" s="60">
        <v>8832</v>
      </c>
      <c r="BS8" s="60">
        <v>2207</v>
      </c>
      <c r="BT8" s="61">
        <v>-2752</v>
      </c>
      <c r="BU8" s="61">
        <v>2950</v>
      </c>
      <c r="BV8" s="60">
        <v>16973</v>
      </c>
      <c r="BW8" s="60">
        <v>5206</v>
      </c>
      <c r="BX8" s="60">
        <v>2220</v>
      </c>
      <c r="BY8" s="60">
        <v>3097</v>
      </c>
      <c r="BZ8" s="60">
        <v>6051</v>
      </c>
      <c r="CA8" s="58">
        <v>10556</v>
      </c>
      <c r="CB8" s="59" t="s">
        <v>114</v>
      </c>
      <c r="CC8" s="59" t="s">
        <v>114</v>
      </c>
      <c r="CD8" s="59" t="s">
        <v>114</v>
      </c>
      <c r="CE8" s="59" t="s">
        <v>114</v>
      </c>
      <c r="CF8" s="59" t="s">
        <v>114</v>
      </c>
      <c r="CG8" s="59" t="s">
        <v>114</v>
      </c>
      <c r="CH8" s="59" t="s">
        <v>114</v>
      </c>
      <c r="CI8" s="59" t="s">
        <v>114</v>
      </c>
      <c r="CJ8" s="59" t="s">
        <v>114</v>
      </c>
      <c r="CK8" s="59" t="s">
        <v>114</v>
      </c>
      <c r="CL8" s="56" t="s">
        <v>114</v>
      </c>
      <c r="CM8" s="58">
        <v>0</v>
      </c>
      <c r="CN8" s="58">
        <v>50000</v>
      </c>
      <c r="CO8" s="59" t="s">
        <v>114</v>
      </c>
      <c r="CP8" s="59" t="s">
        <v>114</v>
      </c>
      <c r="CQ8" s="59" t="s">
        <v>114</v>
      </c>
      <c r="CR8" s="59" t="s">
        <v>114</v>
      </c>
      <c r="CS8" s="59" t="s">
        <v>114</v>
      </c>
      <c r="CT8" s="59" t="s">
        <v>114</v>
      </c>
      <c r="CU8" s="59" t="s">
        <v>114</v>
      </c>
      <c r="CV8" s="59" t="s">
        <v>114</v>
      </c>
      <c r="CW8" s="59" t="s">
        <v>114</v>
      </c>
      <c r="CX8" s="59" t="s">
        <v>114</v>
      </c>
      <c r="CY8" s="56" t="s">
        <v>114</v>
      </c>
      <c r="CZ8" s="59">
        <v>0</v>
      </c>
      <c r="DA8" s="59">
        <v>0</v>
      </c>
      <c r="DB8" s="59">
        <v>0</v>
      </c>
      <c r="DC8" s="59">
        <v>0</v>
      </c>
      <c r="DD8" s="59">
        <v>34</v>
      </c>
      <c r="DE8" s="59">
        <v>108.2</v>
      </c>
      <c r="DF8" s="59">
        <v>117.1</v>
      </c>
      <c r="DG8" s="59">
        <v>145.19999999999999</v>
      </c>
      <c r="DH8" s="59">
        <v>219.9</v>
      </c>
      <c r="DI8" s="59">
        <v>107.1</v>
      </c>
      <c r="DJ8" s="56">
        <v>72.2</v>
      </c>
      <c r="DK8" s="59">
        <v>313.3</v>
      </c>
      <c r="DL8" s="59">
        <v>304.39999999999998</v>
      </c>
      <c r="DM8" s="59">
        <v>302.2</v>
      </c>
      <c r="DN8" s="59">
        <v>283.3</v>
      </c>
      <c r="DO8" s="59">
        <v>288.89999999999998</v>
      </c>
      <c r="DP8" s="59">
        <v>161.5</v>
      </c>
      <c r="DQ8" s="59">
        <v>156.5</v>
      </c>
      <c r="DR8" s="59">
        <v>131</v>
      </c>
      <c r="DS8" s="59">
        <v>136.80000000000001</v>
      </c>
      <c r="DT8" s="59">
        <v>145.1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123</v>
      </c>
      <c r="C10" s="64" t="s">
        <v>124</v>
      </c>
      <c r="D10" s="64" t="s">
        <v>125</v>
      </c>
      <c r="E10" s="64" t="s">
        <v>126</v>
      </c>
      <c r="F10" s="64" t="s">
        <v>127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2024-01-30T06:07:33Z</cp:lastPrinted>
  <dcterms:created xsi:type="dcterms:W3CDTF">2024-01-11T00:15:10Z</dcterms:created>
  <dcterms:modified xsi:type="dcterms:W3CDTF">2024-03-05T23:48:55Z</dcterms:modified>
  <cp:category/>
</cp:coreProperties>
</file>