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8" windowHeight="7572" tabRatio="762" activeTab="0"/>
  </bookViews>
  <sheets>
    <sheet name="R4当初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<sst xmlns="http://schemas.openxmlformats.org/spreadsheetml/2006/main" count="50" uniqueCount="49">
  <si>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(単位:千円)</t>
  </si>
  <si>
    <t>構成比</t>
  </si>
  <si>
    <t>％</t>
  </si>
  <si>
    <t>人件費</t>
  </si>
  <si>
    <t>物件費</t>
  </si>
  <si>
    <t>維持補修費</t>
  </si>
  <si>
    <t>扶助費</t>
  </si>
  <si>
    <t>補助金</t>
  </si>
  <si>
    <t>負担金</t>
  </si>
  <si>
    <t>その他</t>
  </si>
  <si>
    <t>災害復旧事業費</t>
  </si>
  <si>
    <t>公債費</t>
  </si>
  <si>
    <t>貸付金</t>
  </si>
  <si>
    <t>繰出金</t>
  </si>
  <si>
    <t>補助費等</t>
  </si>
  <si>
    <t>注） 構成比は、合計しても１００％にならない場合がある。</t>
  </si>
  <si>
    <t>普通建設事業</t>
  </si>
  <si>
    <t>補助事業</t>
  </si>
  <si>
    <t>単独事業</t>
  </si>
  <si>
    <t>県単独事業</t>
  </si>
  <si>
    <t>市単独事業</t>
  </si>
  <si>
    <t>国直轄事業負担金</t>
  </si>
  <si>
    <t>県営事業負担金</t>
  </si>
  <si>
    <t>受託事業</t>
  </si>
  <si>
    <t>失業対策事業費</t>
  </si>
  <si>
    <t>積立金</t>
  </si>
  <si>
    <t>投資及び出資金</t>
  </si>
  <si>
    <t>前年度繰上充用金</t>
  </si>
  <si>
    <t>予備費</t>
  </si>
  <si>
    <t>合　　計</t>
  </si>
  <si>
    <t>うち報酬</t>
  </si>
  <si>
    <t>うち給料</t>
  </si>
  <si>
    <t>差  引</t>
  </si>
  <si>
    <t>伸 率</t>
  </si>
  <si>
    <t>当初予算</t>
  </si>
  <si>
    <t>Ａ</t>
  </si>
  <si>
    <t>Ｂ</t>
  </si>
  <si>
    <t>備   考</t>
  </si>
  <si>
    <t>令和3年度</t>
  </si>
  <si>
    <t>3年度</t>
  </si>
  <si>
    <t>令和４年度性質別及び経費別分類比較表（一般会計）</t>
  </si>
  <si>
    <t>令和4年度</t>
  </si>
  <si>
    <t>4年度</t>
  </si>
  <si>
    <t>皆減</t>
  </si>
  <si>
    <t>Ａ - Ｂ</t>
  </si>
  <si>
    <t>Ｃ</t>
  </si>
  <si>
    <t xml:space="preserve">  Ｃ/Ｂ ％</t>
  </si>
  <si>
    <t>区　  分</t>
  </si>
  <si>
    <t>当初予算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</si>
</sst>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△ &quot;#,##0"/>
    <numFmt numFmtId="178" formatCode="#,##0.00;&quot;△ &quot;#,##0.00"/>
    <numFmt numFmtId="179" formatCode="#,##0.00;[Red]#,##0.00"/>
    <numFmt numFmtId="180" formatCode="#,##0.0;[Red]#,##0.0"/>
    <numFmt numFmtId="181" formatCode="#,##0.0;&quot;△ &quot;#,##0.0"/>
    <numFmt numFmtId="182" formatCode="0;&quot;△ &quot;0"/>
    <numFmt numFmtId="183" formatCode="0_);[Red]\(0\)"/>
    <numFmt numFmtId="184" formatCode="#,##0.000;&quot;△ &quot;#,##0.000"/>
    <numFmt numFmtId="185" formatCode="#,##0_ "/>
    <numFmt numFmtId="186" formatCode="0.0_);[Red]\(0.0\)"/>
    <numFmt numFmtId="187" formatCode="#,##0_);[Red]\(#,##0\)"/>
    <numFmt numFmtId="188" formatCode="#,##0.0_);[Red]\(#,##0.0\)"/>
    <numFmt numFmtId="189" formatCode="0.0;&quot;△ &quot;0.0"/>
    <numFmt numFmtId="190" formatCode="#,##0.00_);[Red]\(#,##0.00\)"/>
    <numFmt numFmtId="191" formatCode="0.00_);[Red]\(0.00\)"/>
    <numFmt numFmtId="192" formatCode="0.00;&quot;△ &quot;0.00"/>
  </numFmts>
  <fonts count="4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1" fillId="0" borderId="0" xfId="0" applyFont="1" applyAlignment="1">
      <alignment horizontal="centerContinuous"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Continuous" vertical="center"/>
    </xf>
    <xf numFmtId="0" fontId="41" fillId="0" borderId="14" xfId="0" applyFont="1" applyBorder="1" applyAlignment="1">
      <alignment horizontal="centerContinuous" vertical="center"/>
    </xf>
    <xf numFmtId="0" fontId="41" fillId="0" borderId="15" xfId="0" applyFont="1" applyBorder="1" applyAlignment="1">
      <alignment horizontal="justify" vertical="center"/>
    </xf>
    <xf numFmtId="0" fontId="42" fillId="0" borderId="0" xfId="0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6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41" fillId="0" borderId="17" xfId="0" applyFont="1" applyBorder="1" applyAlignment="1">
      <alignment horizontal="right"/>
    </xf>
    <xf numFmtId="0" fontId="41" fillId="0" borderId="0" xfId="0" applyFont="1" applyAlignment="1">
      <alignment vertical="center"/>
    </xf>
    <xf numFmtId="0" fontId="41" fillId="0" borderId="17" xfId="0" applyFont="1" applyBorder="1" applyAlignment="1">
      <alignment horizontal="distributed" vertical="center"/>
    </xf>
    <xf numFmtId="0" fontId="41" fillId="0" borderId="17" xfId="0" applyFont="1" applyBorder="1" applyAlignment="1">
      <alignment horizontal="distributed" vertical="center" textRotation="255"/>
    </xf>
    <xf numFmtId="0" fontId="41" fillId="0" borderId="19" xfId="0" applyFont="1" applyBorder="1" applyAlignment="1">
      <alignment horizontal="distributed" vertical="center" textRotation="255"/>
    </xf>
    <xf numFmtId="38" fontId="41" fillId="0" borderId="19" xfId="48" applyFont="1" applyFill="1" applyBorder="1" applyAlignment="1" applyProtection="1">
      <alignment vertical="center"/>
      <protection/>
    </xf>
    <xf numFmtId="0" fontId="43" fillId="0" borderId="0" xfId="0" applyFont="1" applyAlignment="1">
      <alignment horizontal="centerContinuous" vertical="center"/>
    </xf>
    <xf numFmtId="0" fontId="41" fillId="0" borderId="0" xfId="0" applyFont="1" applyAlignment="1">
      <alignment horizontal="right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1" fillId="0" borderId="16" xfId="0" applyFont="1" applyBorder="1" applyAlignment="1">
      <alignment horizontal="distributed" vertical="center"/>
    </xf>
    <xf numFmtId="0" fontId="41" fillId="0" borderId="0" xfId="0" applyFont="1" applyAlignment="1">
      <alignment horizontal="distributed" vertical="center"/>
    </xf>
    <xf numFmtId="177" fontId="41" fillId="0" borderId="28" xfId="60" applyNumberFormat="1" applyFont="1" applyBorder="1" applyAlignment="1">
      <alignment horizontal="right" vertical="center"/>
      <protection/>
    </xf>
    <xf numFmtId="177" fontId="41" fillId="0" borderId="14" xfId="0" applyNumberFormat="1" applyFont="1" applyBorder="1" applyAlignment="1">
      <alignment vertical="center"/>
    </xf>
    <xf numFmtId="192" fontId="41" fillId="0" borderId="29" xfId="0" applyNumberFormat="1" applyFont="1" applyBorder="1" applyAlignment="1">
      <alignment vertical="center"/>
    </xf>
    <xf numFmtId="178" fontId="41" fillId="0" borderId="29" xfId="0" applyNumberFormat="1" applyFont="1" applyBorder="1" applyAlignment="1">
      <alignment vertical="center"/>
    </xf>
    <xf numFmtId="177" fontId="41" fillId="0" borderId="29" xfId="0" applyNumberFormat="1" applyFont="1" applyBorder="1" applyAlignment="1">
      <alignment vertical="center"/>
    </xf>
    <xf numFmtId="178" fontId="41" fillId="0" borderId="0" xfId="0" applyNumberFormat="1" applyFont="1" applyAlignment="1">
      <alignment vertical="center"/>
    </xf>
    <xf numFmtId="0" fontId="41" fillId="0" borderId="16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0" fontId="41" fillId="0" borderId="30" xfId="0" applyFont="1" applyBorder="1" applyAlignment="1">
      <alignment horizontal="distributed" vertical="center"/>
    </xf>
    <xf numFmtId="177" fontId="41" fillId="0" borderId="28" xfId="60" applyNumberFormat="1" applyFont="1" applyBorder="1" applyAlignment="1">
      <alignment vertical="center"/>
      <protection/>
    </xf>
    <xf numFmtId="0" fontId="41" fillId="0" borderId="31" xfId="0" applyFont="1" applyBorder="1" applyAlignment="1">
      <alignment horizontal="distributed" vertical="center"/>
    </xf>
    <xf numFmtId="38" fontId="41" fillId="0" borderId="0" xfId="48" applyFont="1" applyBorder="1" applyAlignment="1" applyProtection="1">
      <alignment vertical="center"/>
      <protection/>
    </xf>
    <xf numFmtId="38" fontId="41" fillId="0" borderId="0" xfId="48" applyFont="1" applyAlignment="1">
      <alignment vertical="center"/>
    </xf>
    <xf numFmtId="0" fontId="41" fillId="0" borderId="11" xfId="0" applyFont="1" applyBorder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38" fontId="41" fillId="0" borderId="0" xfId="0" applyNumberFormat="1" applyFont="1" applyAlignment="1">
      <alignment vertical="center"/>
    </xf>
    <xf numFmtId="0" fontId="41" fillId="0" borderId="19" xfId="0" applyFont="1" applyBorder="1" applyAlignment="1">
      <alignment horizontal="distributed" vertical="center"/>
    </xf>
    <xf numFmtId="192" fontId="41" fillId="0" borderId="29" xfId="0" applyNumberFormat="1" applyFont="1" applyBorder="1" applyAlignment="1">
      <alignment horizontal="right" vertical="center"/>
    </xf>
    <xf numFmtId="37" fontId="41" fillId="0" borderId="0" xfId="0" applyNumberFormat="1" applyFont="1" applyAlignment="1">
      <alignment vertical="center"/>
    </xf>
    <xf numFmtId="178" fontId="41" fillId="0" borderId="0" xfId="0" applyNumberFormat="1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◎Ｈ21当初・人件費調整後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4"/>
  <sheetViews>
    <sheetView tabSelected="1" view="pageBreakPreview" zoomScale="80" zoomScaleNormal="75" zoomScaleSheetLayoutView="80" zoomScalePageLayoutView="0" workbookViewId="0" topLeftCell="A1">
      <selection activeCell="K14" sqref="K14"/>
    </sheetView>
  </sheetViews>
  <sheetFormatPr defaultColWidth="10.59765625" defaultRowHeight="15"/>
  <cols>
    <col min="1" max="1" width="3.59765625" style="2" customWidth="1"/>
    <col min="2" max="2" width="12.59765625" style="2" customWidth="1"/>
    <col min="3" max="5" width="14.09765625" style="2" customWidth="1"/>
    <col min="6" max="6" width="16.09765625" style="2" bestFit="1" customWidth="1"/>
    <col min="7" max="17" width="10.59765625" style="2" customWidth="1"/>
    <col min="18" max="18" width="9" style="2" customWidth="1"/>
    <col min="19" max="16384" width="10.59765625" style="2" customWidth="1"/>
  </cols>
  <sheetData>
    <row r="1" spans="1:9" ht="19.5" customHeight="1">
      <c r="A1" s="21" t="s">
        <v>40</v>
      </c>
      <c r="B1" s="1"/>
      <c r="C1" s="1"/>
      <c r="D1" s="1"/>
      <c r="E1" s="1"/>
      <c r="F1" s="1"/>
      <c r="G1" s="1"/>
      <c r="H1" s="1"/>
      <c r="I1" s="1"/>
    </row>
    <row r="2" spans="9:10" ht="20.25" customHeight="1">
      <c r="I2" s="16"/>
      <c r="J2" s="22" t="s">
        <v>0</v>
      </c>
    </row>
    <row r="3" spans="1:11" ht="21.75" customHeight="1">
      <c r="A3" s="23" t="s">
        <v>47</v>
      </c>
      <c r="B3" s="24"/>
      <c r="C3" s="25"/>
      <c r="D3" s="3" t="s">
        <v>41</v>
      </c>
      <c r="E3" s="4" t="s">
        <v>38</v>
      </c>
      <c r="F3" s="4" t="s">
        <v>32</v>
      </c>
      <c r="G3" s="5" t="s">
        <v>33</v>
      </c>
      <c r="H3" s="6" t="s">
        <v>1</v>
      </c>
      <c r="I3" s="7"/>
      <c r="J3" s="8"/>
      <c r="K3" s="9"/>
    </row>
    <row r="4" spans="1:10" ht="14.25">
      <c r="A4" s="26"/>
      <c r="B4" s="27"/>
      <c r="C4" s="28"/>
      <c r="D4" s="29" t="s">
        <v>48</v>
      </c>
      <c r="E4" s="10" t="s">
        <v>34</v>
      </c>
      <c r="F4" s="11" t="s">
        <v>44</v>
      </c>
      <c r="G4" s="11"/>
      <c r="H4" s="29" t="s">
        <v>42</v>
      </c>
      <c r="I4" s="11" t="s">
        <v>39</v>
      </c>
      <c r="J4" s="12" t="s">
        <v>37</v>
      </c>
    </row>
    <row r="5" spans="1:10" ht="14.25">
      <c r="A5" s="30"/>
      <c r="B5" s="31"/>
      <c r="C5" s="32"/>
      <c r="D5" s="22" t="s">
        <v>35</v>
      </c>
      <c r="E5" s="13" t="s">
        <v>36</v>
      </c>
      <c r="F5" s="14" t="s">
        <v>45</v>
      </c>
      <c r="G5" s="14" t="s">
        <v>46</v>
      </c>
      <c r="H5" s="33" t="s">
        <v>2</v>
      </c>
      <c r="I5" s="15" t="s">
        <v>2</v>
      </c>
      <c r="J5" s="12"/>
    </row>
    <row r="6" spans="1:11" s="16" customFormat="1" ht="42.75" customHeight="1">
      <c r="A6" s="34" t="s">
        <v>3</v>
      </c>
      <c r="B6" s="35"/>
      <c r="C6" s="35"/>
      <c r="D6" s="36">
        <v>28697010</v>
      </c>
      <c r="E6" s="36">
        <v>28608527</v>
      </c>
      <c r="F6" s="37">
        <f aca="true" t="shared" si="0" ref="F6:F33">SUM(D6-E6)</f>
        <v>88483</v>
      </c>
      <c r="G6" s="38">
        <f aca="true" t="shared" si="1" ref="G6:G30">SUM(F6/E6*100)</f>
        <v>0.3092889053672704</v>
      </c>
      <c r="H6" s="39">
        <f aca="true" t="shared" si="2" ref="H6:H33">D6/+$D$33*100</f>
        <v>14.406129518072289</v>
      </c>
      <c r="I6" s="39">
        <f aca="true" t="shared" si="3" ref="I6:I33">E6/+$E$33*100</f>
        <v>14.693645095017976</v>
      </c>
      <c r="J6" s="40"/>
      <c r="K6" s="41"/>
    </row>
    <row r="7" spans="1:11" s="16" customFormat="1" ht="42.75" customHeight="1">
      <c r="A7" s="42"/>
      <c r="B7" s="43" t="s">
        <v>30</v>
      </c>
      <c r="C7" s="44"/>
      <c r="D7" s="45">
        <v>1474231</v>
      </c>
      <c r="E7" s="45">
        <v>1410670</v>
      </c>
      <c r="F7" s="37">
        <f t="shared" si="0"/>
        <v>63561</v>
      </c>
      <c r="G7" s="38">
        <f t="shared" si="1"/>
        <v>4.505731319160399</v>
      </c>
      <c r="H7" s="39">
        <f t="shared" si="2"/>
        <v>0.7400758032128514</v>
      </c>
      <c r="I7" s="39">
        <f t="shared" si="3"/>
        <v>0.7245351823317925</v>
      </c>
      <c r="J7" s="40"/>
      <c r="K7" s="41"/>
    </row>
    <row r="8" spans="1:11" s="16" customFormat="1" ht="42.75" customHeight="1">
      <c r="A8" s="46"/>
      <c r="B8" s="43" t="s">
        <v>31</v>
      </c>
      <c r="C8" s="44"/>
      <c r="D8" s="45">
        <v>13219467</v>
      </c>
      <c r="E8" s="45">
        <v>13223756</v>
      </c>
      <c r="F8" s="37">
        <f t="shared" si="0"/>
        <v>-4289</v>
      </c>
      <c r="G8" s="38">
        <f t="shared" si="1"/>
        <v>-0.03243405277592842</v>
      </c>
      <c r="H8" s="39">
        <f t="shared" si="2"/>
        <v>6.636278614457831</v>
      </c>
      <c r="I8" s="39">
        <f t="shared" si="3"/>
        <v>6.791862352336929</v>
      </c>
      <c r="J8" s="40"/>
      <c r="K8" s="41"/>
    </row>
    <row r="9" spans="1:11" s="16" customFormat="1" ht="42.75" customHeight="1">
      <c r="A9" s="43" t="s">
        <v>4</v>
      </c>
      <c r="B9" s="44"/>
      <c r="C9" s="44"/>
      <c r="D9" s="45">
        <v>31995572</v>
      </c>
      <c r="E9" s="45">
        <v>28479341</v>
      </c>
      <c r="F9" s="37">
        <f t="shared" si="0"/>
        <v>3516231</v>
      </c>
      <c r="G9" s="38">
        <f t="shared" si="1"/>
        <v>12.346602402071031</v>
      </c>
      <c r="H9" s="39">
        <f t="shared" si="2"/>
        <v>16.062034136546185</v>
      </c>
      <c r="I9" s="39">
        <f t="shared" si="3"/>
        <v>14.627293785310735</v>
      </c>
      <c r="J9" s="40"/>
      <c r="K9" s="41"/>
    </row>
    <row r="10" spans="1:15" s="16" customFormat="1" ht="42.75" customHeight="1">
      <c r="A10" s="43" t="s">
        <v>5</v>
      </c>
      <c r="B10" s="44"/>
      <c r="C10" s="44"/>
      <c r="D10" s="45">
        <v>919756</v>
      </c>
      <c r="E10" s="45">
        <v>978049</v>
      </c>
      <c r="F10" s="37">
        <f t="shared" si="0"/>
        <v>-58293</v>
      </c>
      <c r="G10" s="38">
        <f t="shared" si="1"/>
        <v>-5.960130831890836</v>
      </c>
      <c r="H10" s="39">
        <f t="shared" si="2"/>
        <v>0.4617248995983936</v>
      </c>
      <c r="I10" s="39">
        <f t="shared" si="3"/>
        <v>0.5023364149974319</v>
      </c>
      <c r="J10" s="40"/>
      <c r="K10" s="41"/>
      <c r="N10" s="47"/>
      <c r="O10" s="48"/>
    </row>
    <row r="11" spans="1:15" s="16" customFormat="1" ht="42.75" customHeight="1">
      <c r="A11" s="43" t="s">
        <v>6</v>
      </c>
      <c r="B11" s="44"/>
      <c r="C11" s="44"/>
      <c r="D11" s="45">
        <v>68259250</v>
      </c>
      <c r="E11" s="45">
        <v>68522604</v>
      </c>
      <c r="F11" s="37">
        <f t="shared" si="0"/>
        <v>-263354</v>
      </c>
      <c r="G11" s="38">
        <f t="shared" si="1"/>
        <v>-0.38433157035304727</v>
      </c>
      <c r="H11" s="39">
        <f t="shared" si="2"/>
        <v>34.266691767068274</v>
      </c>
      <c r="I11" s="39">
        <f t="shared" si="3"/>
        <v>35.19394144838213</v>
      </c>
      <c r="J11" s="40"/>
      <c r="K11" s="41"/>
      <c r="N11" s="48"/>
      <c r="O11" s="48"/>
    </row>
    <row r="12" spans="1:15" s="16" customFormat="1" ht="42.75" customHeight="1">
      <c r="A12" s="49" t="s">
        <v>14</v>
      </c>
      <c r="B12" s="50"/>
      <c r="C12" s="50"/>
      <c r="D12" s="45">
        <f>SUM(D13:D15)</f>
        <v>19270517</v>
      </c>
      <c r="E12" s="45">
        <f>SUM(E13:E15)</f>
        <v>19051357</v>
      </c>
      <c r="F12" s="37">
        <f t="shared" si="0"/>
        <v>219160</v>
      </c>
      <c r="G12" s="38">
        <f t="shared" si="1"/>
        <v>1.1503642496437392</v>
      </c>
      <c r="H12" s="39">
        <f t="shared" si="2"/>
        <v>9.673954317269077</v>
      </c>
      <c r="I12" s="39">
        <f t="shared" si="3"/>
        <v>9.784980482794042</v>
      </c>
      <c r="J12" s="40"/>
      <c r="K12" s="41"/>
      <c r="N12" s="48"/>
      <c r="O12" s="48"/>
    </row>
    <row r="13" spans="1:15" s="16" customFormat="1" ht="42.75" customHeight="1">
      <c r="A13" s="17"/>
      <c r="B13" s="43" t="s">
        <v>7</v>
      </c>
      <c r="C13" s="44"/>
      <c r="D13" s="45">
        <v>4746115</v>
      </c>
      <c r="E13" s="45">
        <v>4602688</v>
      </c>
      <c r="F13" s="37">
        <f t="shared" si="0"/>
        <v>143427</v>
      </c>
      <c r="G13" s="38">
        <f t="shared" si="1"/>
        <v>3.1161573411015477</v>
      </c>
      <c r="H13" s="39">
        <f t="shared" si="2"/>
        <v>2.3825878514056225</v>
      </c>
      <c r="I13" s="39">
        <f t="shared" si="3"/>
        <v>2.363989727786338</v>
      </c>
      <c r="J13" s="40"/>
      <c r="K13" s="41"/>
      <c r="N13" s="48"/>
      <c r="O13" s="48"/>
    </row>
    <row r="14" spans="1:15" s="16" customFormat="1" ht="42.75" customHeight="1">
      <c r="A14" s="17"/>
      <c r="B14" s="43" t="s">
        <v>8</v>
      </c>
      <c r="C14" s="44"/>
      <c r="D14" s="45">
        <v>12439149</v>
      </c>
      <c r="E14" s="45">
        <v>12281580</v>
      </c>
      <c r="F14" s="37">
        <f t="shared" si="0"/>
        <v>157569</v>
      </c>
      <c r="G14" s="38">
        <f t="shared" si="1"/>
        <v>1.2829701064521015</v>
      </c>
      <c r="H14" s="39">
        <f t="shared" si="2"/>
        <v>6.244552710843373</v>
      </c>
      <c r="I14" s="39">
        <f t="shared" si="3"/>
        <v>6.307950693374423</v>
      </c>
      <c r="J14" s="40"/>
      <c r="K14" s="41"/>
      <c r="N14" s="48"/>
      <c r="O14" s="48"/>
    </row>
    <row r="15" spans="1:15" s="16" customFormat="1" ht="42.75" customHeight="1">
      <c r="A15" s="17"/>
      <c r="B15" s="43" t="s">
        <v>9</v>
      </c>
      <c r="C15" s="44"/>
      <c r="D15" s="45">
        <v>2085253</v>
      </c>
      <c r="E15" s="45">
        <v>2167089</v>
      </c>
      <c r="F15" s="37">
        <f t="shared" si="0"/>
        <v>-81836</v>
      </c>
      <c r="G15" s="38">
        <f t="shared" si="1"/>
        <v>-3.7763100638690887</v>
      </c>
      <c r="H15" s="39">
        <f t="shared" si="2"/>
        <v>1.0468137550200804</v>
      </c>
      <c r="I15" s="39">
        <f t="shared" si="3"/>
        <v>1.113040061633282</v>
      </c>
      <c r="J15" s="40"/>
      <c r="K15" s="41"/>
      <c r="N15" s="48"/>
      <c r="O15" s="48"/>
    </row>
    <row r="16" spans="1:15" s="16" customFormat="1" ht="42.75" customHeight="1">
      <c r="A16" s="49" t="s">
        <v>16</v>
      </c>
      <c r="B16" s="50"/>
      <c r="C16" s="50"/>
      <c r="D16" s="45">
        <f>D17+D18+D23</f>
        <v>9705335</v>
      </c>
      <c r="E16" s="45">
        <f>E17+E18+E23</f>
        <v>8872701</v>
      </c>
      <c r="F16" s="37">
        <f t="shared" si="0"/>
        <v>832634</v>
      </c>
      <c r="G16" s="38">
        <f t="shared" si="1"/>
        <v>9.384222459429209</v>
      </c>
      <c r="H16" s="39">
        <f t="shared" si="2"/>
        <v>4.872156124497992</v>
      </c>
      <c r="I16" s="39">
        <f t="shared" si="3"/>
        <v>4.557114021571649</v>
      </c>
      <c r="J16" s="40"/>
      <c r="K16" s="41"/>
      <c r="N16" s="48"/>
      <c r="O16" s="48"/>
    </row>
    <row r="17" spans="1:15" s="16" customFormat="1" ht="42.75" customHeight="1">
      <c r="A17" s="18"/>
      <c r="B17" s="43" t="s">
        <v>17</v>
      </c>
      <c r="C17" s="44"/>
      <c r="D17" s="45">
        <v>5052687</v>
      </c>
      <c r="E17" s="45">
        <v>4097199</v>
      </c>
      <c r="F17" s="37">
        <f t="shared" si="0"/>
        <v>955488</v>
      </c>
      <c r="G17" s="38">
        <f t="shared" si="1"/>
        <v>23.32051726069444</v>
      </c>
      <c r="H17" s="39">
        <f t="shared" si="2"/>
        <v>2.5364894578313253</v>
      </c>
      <c r="I17" s="39">
        <f t="shared" si="3"/>
        <v>2.1043651771956857</v>
      </c>
      <c r="J17" s="40"/>
      <c r="K17" s="41"/>
      <c r="N17" s="48"/>
      <c r="O17" s="48"/>
    </row>
    <row r="18" spans="1:15" s="16" customFormat="1" ht="42.75" customHeight="1">
      <c r="A18" s="18"/>
      <c r="B18" s="49" t="s">
        <v>18</v>
      </c>
      <c r="C18" s="50"/>
      <c r="D18" s="45">
        <f>SUM(D19:D20)</f>
        <v>4652648</v>
      </c>
      <c r="E18" s="45">
        <f>SUM(E19:E20)</f>
        <v>4757202</v>
      </c>
      <c r="F18" s="37">
        <f t="shared" si="0"/>
        <v>-104554</v>
      </c>
      <c r="G18" s="38">
        <f t="shared" si="1"/>
        <v>-2.197804507775789</v>
      </c>
      <c r="H18" s="39">
        <f t="shared" si="2"/>
        <v>2.335666666666667</v>
      </c>
      <c r="I18" s="39">
        <f t="shared" si="3"/>
        <v>2.4433497688751924</v>
      </c>
      <c r="J18" s="40"/>
      <c r="K18" s="41"/>
      <c r="O18" s="48"/>
    </row>
    <row r="19" spans="1:15" s="16" customFormat="1" ht="42.75" customHeight="1">
      <c r="A19" s="18"/>
      <c r="B19" s="17"/>
      <c r="C19" s="51" t="s">
        <v>19</v>
      </c>
      <c r="D19" s="45">
        <v>422042</v>
      </c>
      <c r="E19" s="45">
        <v>328302</v>
      </c>
      <c r="F19" s="37">
        <f t="shared" si="0"/>
        <v>93740</v>
      </c>
      <c r="G19" s="38">
        <f t="shared" si="1"/>
        <v>28.552978659892414</v>
      </c>
      <c r="H19" s="39">
        <f t="shared" si="2"/>
        <v>0.21186847389558233</v>
      </c>
      <c r="I19" s="39">
        <f t="shared" si="3"/>
        <v>0.16861941448382126</v>
      </c>
      <c r="J19" s="40"/>
      <c r="K19" s="41"/>
      <c r="M19" s="48"/>
      <c r="N19" s="52"/>
      <c r="O19" s="48"/>
    </row>
    <row r="20" spans="1:14" s="16" customFormat="1" ht="42.75" customHeight="1">
      <c r="A20" s="18"/>
      <c r="B20" s="53"/>
      <c r="C20" s="51" t="s">
        <v>20</v>
      </c>
      <c r="D20" s="45">
        <v>4230606</v>
      </c>
      <c r="E20" s="45">
        <v>4428900</v>
      </c>
      <c r="F20" s="37">
        <f t="shared" si="0"/>
        <v>-198294</v>
      </c>
      <c r="G20" s="38">
        <f t="shared" si="1"/>
        <v>-4.47727426674795</v>
      </c>
      <c r="H20" s="39">
        <f t="shared" si="2"/>
        <v>2.1237981927710843</v>
      </c>
      <c r="I20" s="39">
        <f t="shared" si="3"/>
        <v>2.2747303543913713</v>
      </c>
      <c r="J20" s="40"/>
      <c r="K20" s="41"/>
      <c r="M20" s="48"/>
      <c r="N20" s="48"/>
    </row>
    <row r="21" spans="1:14" s="16" customFormat="1" ht="42.75" customHeight="1" hidden="1">
      <c r="A21" s="18"/>
      <c r="B21" s="43" t="s">
        <v>21</v>
      </c>
      <c r="C21" s="44"/>
      <c r="D21" s="45"/>
      <c r="E21" s="45"/>
      <c r="F21" s="37">
        <f t="shared" si="0"/>
        <v>0</v>
      </c>
      <c r="G21" s="38" t="e">
        <f t="shared" si="1"/>
        <v>#DIV/0!</v>
      </c>
      <c r="H21" s="39">
        <f t="shared" si="2"/>
        <v>0</v>
      </c>
      <c r="I21" s="39">
        <f t="shared" si="3"/>
        <v>0</v>
      </c>
      <c r="J21" s="40"/>
      <c r="K21" s="41"/>
      <c r="M21" s="48"/>
      <c r="N21" s="48"/>
    </row>
    <row r="22" spans="1:14" s="16" customFormat="1" ht="42.75" customHeight="1" hidden="1">
      <c r="A22" s="18"/>
      <c r="B22" s="43" t="s">
        <v>22</v>
      </c>
      <c r="C22" s="44"/>
      <c r="D22" s="45"/>
      <c r="E22" s="45"/>
      <c r="F22" s="37">
        <f t="shared" si="0"/>
        <v>0</v>
      </c>
      <c r="G22" s="38" t="e">
        <f t="shared" si="1"/>
        <v>#DIV/0!</v>
      </c>
      <c r="H22" s="39">
        <f t="shared" si="2"/>
        <v>0</v>
      </c>
      <c r="I22" s="39">
        <f t="shared" si="3"/>
        <v>0</v>
      </c>
      <c r="J22" s="40"/>
      <c r="K22" s="41"/>
      <c r="M22" s="48"/>
      <c r="N22" s="48"/>
    </row>
    <row r="23" spans="1:14" s="16" customFormat="1" ht="42.75" customHeight="1">
      <c r="A23" s="19"/>
      <c r="B23" s="43" t="s">
        <v>23</v>
      </c>
      <c r="C23" s="44"/>
      <c r="D23" s="45">
        <v>0</v>
      </c>
      <c r="E23" s="45">
        <v>18300</v>
      </c>
      <c r="F23" s="37">
        <f t="shared" si="0"/>
        <v>-18300</v>
      </c>
      <c r="G23" s="54" t="s">
        <v>43</v>
      </c>
      <c r="H23" s="39">
        <f t="shared" si="2"/>
        <v>0</v>
      </c>
      <c r="I23" s="39">
        <f t="shared" si="3"/>
        <v>0.009399075500770416</v>
      </c>
      <c r="J23" s="40"/>
      <c r="K23" s="41"/>
      <c r="M23" s="48"/>
      <c r="N23" s="48"/>
    </row>
    <row r="24" spans="1:13" s="16" customFormat="1" ht="42.75" customHeight="1">
      <c r="A24" s="43" t="s">
        <v>10</v>
      </c>
      <c r="B24" s="44"/>
      <c r="C24" s="44"/>
      <c r="D24" s="45">
        <v>337635</v>
      </c>
      <c r="E24" s="45">
        <v>174206</v>
      </c>
      <c r="F24" s="37">
        <f t="shared" si="0"/>
        <v>163429</v>
      </c>
      <c r="G24" s="38">
        <f t="shared" si="1"/>
        <v>93.81364591345877</v>
      </c>
      <c r="H24" s="39">
        <f t="shared" si="2"/>
        <v>0.16949548192771086</v>
      </c>
      <c r="I24" s="39">
        <f t="shared" si="3"/>
        <v>0.08947406266050334</v>
      </c>
      <c r="J24" s="40"/>
      <c r="K24" s="41"/>
      <c r="M24" s="55"/>
    </row>
    <row r="25" spans="1:13" s="16" customFormat="1" ht="42.75" customHeight="1" hidden="1">
      <c r="A25" s="43" t="s">
        <v>24</v>
      </c>
      <c r="B25" s="44"/>
      <c r="C25" s="44"/>
      <c r="D25" s="45"/>
      <c r="E25" s="45"/>
      <c r="F25" s="37">
        <f t="shared" si="0"/>
        <v>0</v>
      </c>
      <c r="G25" s="38" t="e">
        <f t="shared" si="1"/>
        <v>#DIV/0!</v>
      </c>
      <c r="H25" s="39">
        <f t="shared" si="2"/>
        <v>0</v>
      </c>
      <c r="I25" s="39">
        <f t="shared" si="3"/>
        <v>0</v>
      </c>
      <c r="J25" s="40"/>
      <c r="K25" s="56"/>
      <c r="M25" s="55"/>
    </row>
    <row r="26" spans="1:11" s="16" customFormat="1" ht="42.75" customHeight="1">
      <c r="A26" s="43" t="s">
        <v>11</v>
      </c>
      <c r="B26" s="44"/>
      <c r="C26" s="44"/>
      <c r="D26" s="45">
        <v>16865700</v>
      </c>
      <c r="E26" s="45">
        <v>16857200</v>
      </c>
      <c r="F26" s="37">
        <f t="shared" si="0"/>
        <v>8500</v>
      </c>
      <c r="G26" s="38">
        <f t="shared" si="1"/>
        <v>0.050423557886244454</v>
      </c>
      <c r="H26" s="39">
        <f t="shared" si="2"/>
        <v>8.466716867469879</v>
      </c>
      <c r="I26" s="39">
        <f t="shared" si="3"/>
        <v>8.65803800719055</v>
      </c>
      <c r="J26" s="40"/>
      <c r="K26" s="41"/>
    </row>
    <row r="27" spans="1:11" s="16" customFormat="1" ht="42.75" customHeight="1">
      <c r="A27" s="43" t="s">
        <v>25</v>
      </c>
      <c r="B27" s="44"/>
      <c r="C27" s="44"/>
      <c r="D27" s="45">
        <v>95590</v>
      </c>
      <c r="E27" s="45">
        <v>73870</v>
      </c>
      <c r="F27" s="37">
        <f t="shared" si="0"/>
        <v>21720</v>
      </c>
      <c r="G27" s="38">
        <f t="shared" si="1"/>
        <v>29.403005279545148</v>
      </c>
      <c r="H27" s="39">
        <f t="shared" si="2"/>
        <v>0.04798694779116466</v>
      </c>
      <c r="I27" s="39">
        <f t="shared" si="3"/>
        <v>0.03794042116076014</v>
      </c>
      <c r="J27" s="40"/>
      <c r="K27" s="41"/>
    </row>
    <row r="28" spans="1:11" s="16" customFormat="1" ht="42.75" customHeight="1">
      <c r="A28" s="43" t="s">
        <v>26</v>
      </c>
      <c r="B28" s="44"/>
      <c r="C28" s="44"/>
      <c r="D28" s="45">
        <v>2349770</v>
      </c>
      <c r="E28" s="45">
        <v>2411320</v>
      </c>
      <c r="F28" s="37">
        <f t="shared" si="0"/>
        <v>-61550</v>
      </c>
      <c r="G28" s="38">
        <f t="shared" si="1"/>
        <v>-2.552543834911998</v>
      </c>
      <c r="H28" s="39">
        <f t="shared" si="2"/>
        <v>1.1796034136546185</v>
      </c>
      <c r="I28" s="39">
        <f t="shared" si="3"/>
        <v>1.2384797123780176</v>
      </c>
      <c r="J28" s="40"/>
      <c r="K28" s="41"/>
    </row>
    <row r="29" spans="1:11" s="16" customFormat="1" ht="42.75" customHeight="1">
      <c r="A29" s="43" t="s">
        <v>12</v>
      </c>
      <c r="B29" s="44"/>
      <c r="C29" s="44"/>
      <c r="D29" s="45">
        <v>4401000</v>
      </c>
      <c r="E29" s="45">
        <v>4421610</v>
      </c>
      <c r="F29" s="37">
        <f t="shared" si="0"/>
        <v>-20610</v>
      </c>
      <c r="G29" s="38">
        <f t="shared" si="1"/>
        <v>-0.46611980703861267</v>
      </c>
      <c r="H29" s="39">
        <f t="shared" si="2"/>
        <v>2.2093373493975905</v>
      </c>
      <c r="I29" s="39">
        <f t="shared" si="3"/>
        <v>2.270986132511556</v>
      </c>
      <c r="J29" s="40"/>
      <c r="K29" s="41"/>
    </row>
    <row r="30" spans="1:11" s="16" customFormat="1" ht="42.75" customHeight="1">
      <c r="A30" s="43" t="s">
        <v>13</v>
      </c>
      <c r="B30" s="44"/>
      <c r="C30" s="44"/>
      <c r="D30" s="45">
        <v>16202865</v>
      </c>
      <c r="E30" s="45">
        <v>16149215</v>
      </c>
      <c r="F30" s="37">
        <f t="shared" si="0"/>
        <v>53650</v>
      </c>
      <c r="G30" s="38">
        <f t="shared" si="1"/>
        <v>0.33221429029212873</v>
      </c>
      <c r="H30" s="39">
        <f t="shared" si="2"/>
        <v>8.133968373493977</v>
      </c>
      <c r="I30" s="39">
        <f t="shared" si="3"/>
        <v>8.294409347714431</v>
      </c>
      <c r="J30" s="40"/>
      <c r="K30" s="41"/>
    </row>
    <row r="31" spans="1:11" s="16" customFormat="1" ht="42.75" customHeight="1" hidden="1">
      <c r="A31" s="43" t="s">
        <v>27</v>
      </c>
      <c r="B31" s="44"/>
      <c r="C31" s="44"/>
      <c r="D31" s="45"/>
      <c r="E31" s="45"/>
      <c r="F31" s="37">
        <f t="shared" si="0"/>
        <v>0</v>
      </c>
      <c r="G31" s="38"/>
      <c r="H31" s="39">
        <f t="shared" si="2"/>
        <v>0</v>
      </c>
      <c r="I31" s="39">
        <f t="shared" si="3"/>
        <v>0</v>
      </c>
      <c r="J31" s="40"/>
      <c r="K31" s="41"/>
    </row>
    <row r="32" spans="1:11" s="16" customFormat="1" ht="42.75" customHeight="1">
      <c r="A32" s="43" t="s">
        <v>28</v>
      </c>
      <c r="B32" s="44"/>
      <c r="C32" s="44"/>
      <c r="D32" s="45">
        <v>100000</v>
      </c>
      <c r="E32" s="45">
        <v>100000</v>
      </c>
      <c r="F32" s="37">
        <f t="shared" si="0"/>
        <v>0</v>
      </c>
      <c r="G32" s="38">
        <f>SUM(F32/E32*100)</f>
        <v>0</v>
      </c>
      <c r="H32" s="39">
        <f t="shared" si="2"/>
        <v>0.0502008032128514</v>
      </c>
      <c r="I32" s="39">
        <f t="shared" si="3"/>
        <v>0.05136106831022085</v>
      </c>
      <c r="J32" s="40"/>
      <c r="K32" s="41"/>
    </row>
    <row r="33" spans="1:13" s="16" customFormat="1" ht="42.75" customHeight="1">
      <c r="A33" s="57" t="s">
        <v>29</v>
      </c>
      <c r="B33" s="58"/>
      <c r="C33" s="59"/>
      <c r="D33" s="20">
        <f>SUM(D6,D9,D10,D11,D12,D16,D24,D25,D26,D27,D28,D29,D30,D31,D32)</f>
        <v>199200000</v>
      </c>
      <c r="E33" s="20">
        <f>SUM(E6,E9,E10,E11,E12,E16,E24,E25,E26,E27,E28,E29,E30,E31,E32)</f>
        <v>194700000</v>
      </c>
      <c r="F33" s="40">
        <f t="shared" si="0"/>
        <v>4500000</v>
      </c>
      <c r="G33" s="38">
        <f>SUM(F33/E33*100)</f>
        <v>2.311248073959938</v>
      </c>
      <c r="H33" s="39">
        <f t="shared" si="2"/>
        <v>100</v>
      </c>
      <c r="I33" s="39">
        <f t="shared" si="3"/>
        <v>100</v>
      </c>
      <c r="J33" s="40"/>
      <c r="K33" s="41"/>
      <c r="M33" s="55"/>
    </row>
    <row r="34" ht="24.75" customHeight="1">
      <c r="A34" s="9" t="s">
        <v>15</v>
      </c>
    </row>
  </sheetData>
  <sheetProtection/>
  <mergeCells count="27">
    <mergeCell ref="A31:C31"/>
    <mergeCell ref="A32:C32"/>
    <mergeCell ref="A33:C33"/>
    <mergeCell ref="A25:C25"/>
    <mergeCell ref="A26:C26"/>
    <mergeCell ref="A27:C27"/>
    <mergeCell ref="A28:C28"/>
    <mergeCell ref="A29:C29"/>
    <mergeCell ref="A30:C30"/>
    <mergeCell ref="B17:C17"/>
    <mergeCell ref="B18:C18"/>
    <mergeCell ref="B21:C21"/>
    <mergeCell ref="B22:C22"/>
    <mergeCell ref="B23:C23"/>
    <mergeCell ref="A24:C24"/>
    <mergeCell ref="A11:C11"/>
    <mergeCell ref="A12:C12"/>
    <mergeCell ref="B13:C13"/>
    <mergeCell ref="B14:C14"/>
    <mergeCell ref="B15:C15"/>
    <mergeCell ref="A16:C16"/>
    <mergeCell ref="A3:C5"/>
    <mergeCell ref="A6:C6"/>
    <mergeCell ref="B7:C7"/>
    <mergeCell ref="B8:C8"/>
    <mergeCell ref="A9:C9"/>
    <mergeCell ref="A10:C10"/>
  </mergeCells>
  <printOptions horizontalCentered="1" verticalCentered="1"/>
  <pageMargins left="0.5905511811023623" right="0.35433070866141736" top="0.5905511811023623" bottom="0.6692913385826772" header="0.5118110236220472" footer="0.35433070866141736"/>
  <pageSetup firstPageNumber="10" useFirstPageNumber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2021-01-22T00:38:55Z</cp:lastPrinted>
  <dcterms:created xsi:type="dcterms:W3CDTF">1998-01-20T01:33:28Z</dcterms:created>
  <dcterms:modified xsi:type="dcterms:W3CDTF">2023-03-07T04:50:14Z</dcterms:modified>
  <cp:category/>
  <cp:version/>
  <cp:contentType/>
  <cp:contentStatus/>
</cp:coreProperties>
</file>