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5_R3.9補正【未】\"/>
    </mc:Choice>
  </mc:AlternateContent>
  <xr:revisionPtr revIDLastSave="0" documentId="13_ncr:1_{8282A13F-942E-4846-BE01-440154811EE4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9補" sheetId="44" r:id="rId1"/>
  </sheets>
  <definedNames>
    <definedName name="_xlnm.Print_Area" localSheetId="0">'R3.9補'!$A$1:$L$84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44" l="1"/>
  <c r="H37" i="44" s="1"/>
  <c r="F43" i="44"/>
  <c r="F37" i="44" s="1"/>
  <c r="D43" i="44"/>
  <c r="D37" i="44" s="1"/>
  <c r="H25" i="44"/>
  <c r="I25" i="44" s="1"/>
  <c r="F25" i="44"/>
  <c r="D25" i="44"/>
  <c r="H82" i="44" l="1"/>
  <c r="F82" i="44"/>
  <c r="D82" i="44"/>
  <c r="E76" i="44" s="1"/>
  <c r="I79" i="44"/>
  <c r="K79" i="44" s="1"/>
  <c r="L79" i="44" s="1"/>
  <c r="I76" i="44"/>
  <c r="I73" i="44"/>
  <c r="K73" i="44" s="1"/>
  <c r="L73" i="44" s="1"/>
  <c r="I70" i="44"/>
  <c r="K70" i="44" s="1"/>
  <c r="L70" i="44" s="1"/>
  <c r="I67" i="44"/>
  <c r="K67" i="44" s="1"/>
  <c r="L67" i="44" s="1"/>
  <c r="I64" i="44"/>
  <c r="I61" i="44"/>
  <c r="K61" i="44" s="1"/>
  <c r="L61" i="44" s="1"/>
  <c r="I58" i="44"/>
  <c r="K58" i="44" s="1"/>
  <c r="I55" i="44"/>
  <c r="K55" i="44" s="1"/>
  <c r="L55" i="44" s="1"/>
  <c r="I52" i="44"/>
  <c r="K52" i="44" s="1"/>
  <c r="L52" i="44" s="1"/>
  <c r="I49" i="44"/>
  <c r="K49" i="44" s="1"/>
  <c r="L49" i="44" s="1"/>
  <c r="I46" i="44"/>
  <c r="K46" i="44" s="1"/>
  <c r="L46" i="44" s="1"/>
  <c r="I43" i="44"/>
  <c r="K43" i="44" s="1"/>
  <c r="L43" i="44" s="1"/>
  <c r="I40" i="44"/>
  <c r="K40" i="44" s="1"/>
  <c r="L40" i="44" s="1"/>
  <c r="I37" i="44"/>
  <c r="K37" i="44" s="1"/>
  <c r="L37" i="44" s="1"/>
  <c r="I34" i="44"/>
  <c r="K34" i="44" s="1"/>
  <c r="L34" i="44" s="1"/>
  <c r="I31" i="44"/>
  <c r="K31" i="44" s="1"/>
  <c r="L31" i="44" s="1"/>
  <c r="I28" i="44"/>
  <c r="K28" i="44" s="1"/>
  <c r="L28" i="44" s="1"/>
  <c r="K25" i="44"/>
  <c r="L25" i="44" s="1"/>
  <c r="I22" i="44"/>
  <c r="K22" i="44" s="1"/>
  <c r="L22" i="44" s="1"/>
  <c r="I19" i="44"/>
  <c r="K19" i="44" s="1"/>
  <c r="L19" i="44" s="1"/>
  <c r="I16" i="44"/>
  <c r="K16" i="44" s="1"/>
  <c r="L16" i="44" s="1"/>
  <c r="I13" i="44"/>
  <c r="I10" i="44"/>
  <c r="K10" i="44" s="1"/>
  <c r="L10" i="44" s="1"/>
  <c r="I7" i="44"/>
  <c r="K7" i="44" s="1"/>
  <c r="L7" i="44" s="1"/>
  <c r="E31" i="44" l="1"/>
  <c r="E40" i="44"/>
  <c r="E7" i="44"/>
  <c r="E16" i="44"/>
  <c r="E52" i="44"/>
  <c r="E19" i="44"/>
  <c r="E67" i="44"/>
  <c r="E28" i="44"/>
  <c r="E43" i="44"/>
  <c r="E55" i="44"/>
  <c r="E79" i="44"/>
  <c r="I82" i="44"/>
  <c r="J7" i="44" s="1"/>
  <c r="E10" i="44"/>
  <c r="K13" i="44"/>
  <c r="L13" i="44" s="1"/>
  <c r="E22" i="44"/>
  <c r="E34" i="44"/>
  <c r="E46" i="44"/>
  <c r="E58" i="44"/>
  <c r="E61" i="44"/>
  <c r="K64" i="44"/>
  <c r="L64" i="44" s="1"/>
  <c r="E73" i="44"/>
  <c r="K76" i="44"/>
  <c r="L76" i="44" s="1"/>
  <c r="E82" i="44"/>
  <c r="E70" i="44"/>
  <c r="E13" i="44"/>
  <c r="E25" i="44"/>
  <c r="E37" i="44"/>
  <c r="E49" i="44"/>
  <c r="E64" i="44"/>
  <c r="J31" i="44" l="1"/>
  <c r="J82" i="44"/>
  <c r="J49" i="44"/>
  <c r="J46" i="44"/>
  <c r="K82" i="44"/>
  <c r="L82" i="44" s="1"/>
  <c r="J58" i="44"/>
  <c r="J73" i="44"/>
  <c r="J79" i="44"/>
  <c r="J25" i="44"/>
  <c r="J55" i="44"/>
  <c r="J76" i="44"/>
  <c r="J67" i="44"/>
  <c r="J52" i="44"/>
  <c r="J28" i="44"/>
  <c r="J34" i="44"/>
  <c r="J19" i="44"/>
  <c r="J70" i="44"/>
  <c r="J61" i="44"/>
  <c r="J13" i="44"/>
  <c r="J40" i="44"/>
  <c r="J16" i="44"/>
  <c r="J37" i="44"/>
  <c r="J10" i="44"/>
  <c r="J43" i="44"/>
  <c r="J22" i="44"/>
  <c r="J64" i="44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<sst xmlns="http://schemas.openxmlformats.org/spreadsheetml/2006/main" count="46" uniqueCount="44">
  <si>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</si>
  <si>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</si>
  <si>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</si>
  <si>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</si>
  <si>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</si>
  <si>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</si>
  <si>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</si>
  <si>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</si>
  <si>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</si>
  <si>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</si>
  <si>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</si>
  <si>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</si>
  <si>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</si>
  <si>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</si>
  <si>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</si>
  <si>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</si>
  <si>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</si>
  <si>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</si>
  <si>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</si>
  <si>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</si>
  <si>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</si>
  <si>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</si>
  <si>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</si>
  <si>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</si>
  <si>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</si>
  <si>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</si>
  <si>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</si>
  <si>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</si>
  <si>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</si>
  <si>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</si>
  <si>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</si>
  <si>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</si>
  <si>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</si>
  <si>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</si>
  <si>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</si>
  <si>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</si>
  <si>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</si>
  <si>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</si>
  <si>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</si>
  <si>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</si>
  <si>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</si>
  <si>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</si>
  <si>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</si>
  <si>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皆増</t>
    <rPh sb="0" eb="1">
      <t>ミナ</t>
    </rPh>
    <rPh sb="1" eb="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</si>
</sst>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0718-018E-43D8-8347-82F31C3747D5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11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2" customFormat="1" ht="20.25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113" t="s">
        <v>41</v>
      </c>
      <c r="E3" s="114"/>
      <c r="F3" s="113" t="s">
        <v>42</v>
      </c>
      <c r="G3" s="115"/>
      <c r="H3" s="115"/>
      <c r="I3" s="115"/>
      <c r="J3" s="114"/>
      <c r="K3" s="113" t="s">
        <v>8</v>
      </c>
      <c r="L3" s="114"/>
    </row>
    <row r="4" spans="1:12" s="2" customFormat="1" ht="15.75" customHeight="1" x14ac:dyDescent="0.15">
      <c r="A4" s="116" t="s">
        <v>14</v>
      </c>
      <c r="B4" s="117"/>
      <c r="C4" s="118"/>
      <c r="D4" s="45" t="s">
        <v>3</v>
      </c>
      <c r="E4" s="17" t="s">
        <v>4</v>
      </c>
      <c r="F4" s="113" t="s">
        <v>5</v>
      </c>
      <c r="G4" s="119" t="s">
        <v>10</v>
      </c>
      <c r="H4" s="120"/>
      <c r="I4" s="115" t="s">
        <v>0</v>
      </c>
      <c r="J4" s="17" t="s">
        <v>4</v>
      </c>
      <c r="K4" s="116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116"/>
      <c r="G5" s="121"/>
      <c r="H5" s="122"/>
      <c r="I5" s="117"/>
      <c r="J5" s="19" t="s">
        <v>9</v>
      </c>
      <c r="K5" s="116"/>
      <c r="L5" s="20" t="s">
        <v>2</v>
      </c>
    </row>
    <row r="6" spans="1:12" s="2" customFormat="1" ht="12.75" customHeight="1" x14ac:dyDescent="0.15">
      <c r="A6" s="77" t="s">
        <v>15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28865897</v>
      </c>
      <c r="E7" s="23">
        <f>ROUND(D7/D$82*100,2)</f>
        <v>11.41</v>
      </c>
      <c r="F7" s="15">
        <v>28637422</v>
      </c>
      <c r="G7" s="28"/>
      <c r="H7" s="34">
        <v>135801</v>
      </c>
      <c r="I7" s="48">
        <f>SUM(F7:H7)</f>
        <v>28773223</v>
      </c>
      <c r="J7" s="23">
        <f>ROUND(I7/I$82*100,2)</f>
        <v>13.24</v>
      </c>
      <c r="K7" s="15">
        <f>I7-D7</f>
        <v>-92674</v>
      </c>
      <c r="L7" s="49">
        <f>ROUND(K7/D7*100,2)</f>
        <v>-0.32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5"/>
      <c r="B9" s="102" t="s">
        <v>16</v>
      </c>
      <c r="C9" s="103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5"/>
      <c r="B10" s="104"/>
      <c r="C10" s="82"/>
      <c r="D10" s="15">
        <v>1438821</v>
      </c>
      <c r="E10" s="23">
        <f>ROUND(D10/D$82*100,2)</f>
        <v>0.56999999999999995</v>
      </c>
      <c r="F10" s="15">
        <v>1414300</v>
      </c>
      <c r="G10" s="28"/>
      <c r="H10" s="34">
        <v>0</v>
      </c>
      <c r="I10" s="48">
        <f t="shared" ref="I10" si="0">SUM(F10:H10)</f>
        <v>1414300</v>
      </c>
      <c r="J10" s="23">
        <f>ROUND(I10/I$82*100,2)</f>
        <v>0.65</v>
      </c>
      <c r="K10" s="15">
        <f t="shared" ref="K10" si="1">I10-D10</f>
        <v>-24521</v>
      </c>
      <c r="L10" s="49">
        <f t="shared" ref="L10" si="2">ROUND(K10/D10*100,2)</f>
        <v>-1.7</v>
      </c>
    </row>
    <row r="11" spans="1:12" s="2" customFormat="1" ht="12.75" customHeight="1" x14ac:dyDescent="0.15">
      <c r="A11" s="95"/>
      <c r="B11" s="105"/>
      <c r="C11" s="106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5"/>
      <c r="B12" s="104" t="s">
        <v>17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5"/>
      <c r="B13" s="104"/>
      <c r="C13" s="82"/>
      <c r="D13" s="15">
        <v>13014792</v>
      </c>
      <c r="E13" s="23">
        <f>ROUND(D13/D$82*100,2)</f>
        <v>5.14</v>
      </c>
      <c r="F13" s="15">
        <v>13223756</v>
      </c>
      <c r="G13" s="28"/>
      <c r="H13" s="34">
        <v>10035</v>
      </c>
      <c r="I13" s="48">
        <f t="shared" ref="I13" si="3">SUM(F13:H13)</f>
        <v>13233791</v>
      </c>
      <c r="J13" s="23">
        <f>ROUND(I13/I$82*100,2)</f>
        <v>6.09</v>
      </c>
      <c r="K13" s="15">
        <f t="shared" ref="K13" si="4">I13-D13</f>
        <v>218999</v>
      </c>
      <c r="L13" s="49">
        <f t="shared" ref="L13" si="5">ROUND(K13/D13*100,2)</f>
        <v>1.68</v>
      </c>
    </row>
    <row r="14" spans="1:12" s="2" customFormat="1" ht="12.75" customHeight="1" x14ac:dyDescent="0.15">
      <c r="A14" s="107"/>
      <c r="B14" s="123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18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v>26032223</v>
      </c>
      <c r="E16" s="23">
        <f>ROUND(D16/D$82*100,2)</f>
        <v>10.29</v>
      </c>
      <c r="F16" s="15">
        <v>29281948</v>
      </c>
      <c r="G16" s="28"/>
      <c r="H16" s="34">
        <v>2697090</v>
      </c>
      <c r="I16" s="48">
        <f t="shared" ref="I16" si="6">SUM(F16:H16)</f>
        <v>31979038</v>
      </c>
      <c r="J16" s="23">
        <f>ROUND(I16/I$82*100,2)</f>
        <v>14.72</v>
      </c>
      <c r="K16" s="15">
        <f t="shared" ref="K16" si="7">I16-D16</f>
        <v>5946815</v>
      </c>
      <c r="L16" s="49">
        <f t="shared" ref="L16" si="8">ROUND(K16/D16*100,2)</f>
        <v>22.84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19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1292838</v>
      </c>
      <c r="E19" s="23">
        <f>ROUND(D19/D$82*100,2)</f>
        <v>0.51</v>
      </c>
      <c r="F19" s="15">
        <v>978049</v>
      </c>
      <c r="G19" s="28"/>
      <c r="H19" s="34">
        <v>325400</v>
      </c>
      <c r="I19" s="48">
        <f t="shared" ref="I19" si="9">SUM(F19:H19)</f>
        <v>1303449</v>
      </c>
      <c r="J19" s="23">
        <f>ROUND(I19/I$82*100,2)</f>
        <v>0.6</v>
      </c>
      <c r="K19" s="15">
        <f t="shared" ref="K19" si="10">I19-D19</f>
        <v>10611</v>
      </c>
      <c r="L19" s="49">
        <f t="shared" ref="L19" si="11">ROUND(K19/D19*100,2)</f>
        <v>0.82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20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67539609</v>
      </c>
      <c r="E22" s="23">
        <f>ROUND(D22/D$82*100,2)</f>
        <v>26.69</v>
      </c>
      <c r="F22" s="15">
        <v>68522604</v>
      </c>
      <c r="G22" s="28"/>
      <c r="H22" s="34">
        <v>81913</v>
      </c>
      <c r="I22" s="48">
        <f t="shared" ref="I22" si="12">SUM(F22:H22)</f>
        <v>68604517</v>
      </c>
      <c r="J22" s="23">
        <f>ROUND(I22/I$82*100,2)</f>
        <v>31.58</v>
      </c>
      <c r="K22" s="15">
        <f t="shared" ref="K22" si="13">I22-D22</f>
        <v>1064908</v>
      </c>
      <c r="L22" s="49">
        <f t="shared" ref="L22" si="14">ROUND(K22/D22*100,2)</f>
        <v>1.58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21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f>SUM(D28,D31,D34)</f>
        <v>74214658</v>
      </c>
      <c r="E25" s="23">
        <f>ROUND(D25/D$82*100,2)</f>
        <v>29.33</v>
      </c>
      <c r="F25" s="15">
        <f>SUM(F28,F31,F34)</f>
        <v>35648293</v>
      </c>
      <c r="G25" s="28"/>
      <c r="H25" s="34">
        <f>SUM(H28,H31,H34)</f>
        <v>322947</v>
      </c>
      <c r="I25" s="48">
        <f>SUM(F25:H25)</f>
        <v>35971240</v>
      </c>
      <c r="J25" s="23">
        <f>ROUND(I25/I$82*100,2)</f>
        <v>16.559999999999999</v>
      </c>
      <c r="K25" s="15">
        <f t="shared" ref="K25" si="15">I25-D25</f>
        <v>-38243418</v>
      </c>
      <c r="L25" s="49">
        <f t="shared" ref="L25" si="16">ROUND(K25/D25*100,2)</f>
        <v>-51.53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5"/>
      <c r="B27" s="102" t="s">
        <v>23</v>
      </c>
      <c r="C27" s="103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5"/>
      <c r="B28" s="104"/>
      <c r="C28" s="82"/>
      <c r="D28" s="15">
        <v>58639093</v>
      </c>
      <c r="E28" s="23">
        <f>ROUND(D28/D$82*100,2)</f>
        <v>23.17</v>
      </c>
      <c r="F28" s="15">
        <v>17507920</v>
      </c>
      <c r="G28" s="28"/>
      <c r="H28" s="34">
        <v>135215</v>
      </c>
      <c r="I28" s="48">
        <f t="shared" ref="I28" si="17">SUM(F28:H28)</f>
        <v>17643135</v>
      </c>
      <c r="J28" s="23">
        <f>ROUND(I28/I$82*100,2)</f>
        <v>8.1199999999999992</v>
      </c>
      <c r="K28" s="15">
        <f t="shared" ref="K28" si="18">I28-D28</f>
        <v>-40995958</v>
      </c>
      <c r="L28" s="49">
        <f t="shared" ref="L28" si="19">ROUND(K28/D28*100,2)</f>
        <v>-69.91</v>
      </c>
    </row>
    <row r="29" spans="1:12" s="2" customFormat="1" ht="12.75" customHeight="1" x14ac:dyDescent="0.15">
      <c r="A29" s="95"/>
      <c r="B29" s="105"/>
      <c r="C29" s="106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5"/>
      <c r="B30" s="102" t="s">
        <v>24</v>
      </c>
      <c r="C30" s="103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5"/>
      <c r="B31" s="104"/>
      <c r="C31" s="82"/>
      <c r="D31" s="15">
        <v>12620076</v>
      </c>
      <c r="E31" s="23">
        <f>ROUND(D31/D$82*100,2)</f>
        <v>4.99</v>
      </c>
      <c r="F31" s="15">
        <v>12576580</v>
      </c>
      <c r="G31" s="28"/>
      <c r="H31" s="34">
        <v>45592</v>
      </c>
      <c r="I31" s="48">
        <f t="shared" ref="I31" si="20">SUM(F31:H31)</f>
        <v>12622172</v>
      </c>
      <c r="J31" s="23">
        <f>ROUND(I31/I$82*100,2)</f>
        <v>5.81</v>
      </c>
      <c r="K31" s="15">
        <f t="shared" ref="K31" si="21">I31-D31</f>
        <v>2096</v>
      </c>
      <c r="L31" s="49">
        <f t="shared" ref="L31" si="22">ROUND(K31/D31*100,2)</f>
        <v>0.02</v>
      </c>
    </row>
    <row r="32" spans="1:12" s="2" customFormat="1" ht="12.75" customHeight="1" x14ac:dyDescent="0.15">
      <c r="A32" s="95"/>
      <c r="B32" s="105"/>
      <c r="C32" s="106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5"/>
      <c r="B33" s="81" t="s">
        <v>25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5"/>
      <c r="B34" s="81"/>
      <c r="C34" s="82"/>
      <c r="D34" s="15">
        <v>2955489</v>
      </c>
      <c r="E34" s="23">
        <f>ROUND(D34/D$82*100,2)</f>
        <v>1.17</v>
      </c>
      <c r="F34" s="15">
        <v>5563793</v>
      </c>
      <c r="G34" s="28"/>
      <c r="H34" s="34">
        <v>142140</v>
      </c>
      <c r="I34" s="48">
        <f t="shared" ref="I34" si="23">SUM(F34:H34)</f>
        <v>5705933</v>
      </c>
      <c r="J34" s="23">
        <f>ROUND(I34/I$82*100,2)</f>
        <v>2.63</v>
      </c>
      <c r="K34" s="15">
        <f t="shared" ref="K34" si="24">I34-D34</f>
        <v>2750444</v>
      </c>
      <c r="L34" s="49">
        <f t="shared" ref="L34" si="25">ROUND(K34/D34*100,2)</f>
        <v>93.06</v>
      </c>
    </row>
    <row r="35" spans="1:12" s="2" customFormat="1" ht="12.75" customHeight="1" x14ac:dyDescent="0.15">
      <c r="A35" s="107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26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f>SUM(D40,D43,D52,D55,D58)</f>
        <v>12001661</v>
      </c>
      <c r="E37" s="23">
        <f>ROUND(D37/D$82*100,2)</f>
        <v>4.74</v>
      </c>
      <c r="F37" s="15">
        <f>SUM(F40,F43,F52,F55,F58)</f>
        <v>9218839</v>
      </c>
      <c r="G37" s="28"/>
      <c r="H37" s="34">
        <f>SUM(H40,H43,H52,H55,H58)</f>
        <v>636821</v>
      </c>
      <c r="I37" s="48">
        <f t="shared" ref="I37" si="26">SUM(F37:H37)</f>
        <v>9855660</v>
      </c>
      <c r="J37" s="23">
        <f>ROUND(I37/I$82*100,2)</f>
        <v>4.54</v>
      </c>
      <c r="K37" s="15">
        <f t="shared" ref="K37" si="27">I37-D37</f>
        <v>-2146001</v>
      </c>
      <c r="L37" s="49">
        <f t="shared" ref="L37" si="28">ROUND(K37/D37*100,2)</f>
        <v>-17.88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5"/>
      <c r="B39" s="102" t="s">
        <v>22</v>
      </c>
      <c r="C39" s="103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5"/>
      <c r="B40" s="104"/>
      <c r="C40" s="82"/>
      <c r="D40" s="15">
        <v>5161438</v>
      </c>
      <c r="E40" s="23">
        <f>ROUND(D40/D$82*100,2)</f>
        <v>2.04</v>
      </c>
      <c r="F40" s="15">
        <v>4158200</v>
      </c>
      <c r="G40" s="28"/>
      <c r="H40" s="34">
        <v>5011</v>
      </c>
      <c r="I40" s="48">
        <f t="shared" ref="I40" si="29">SUM(F40:H40)</f>
        <v>4163211</v>
      </c>
      <c r="J40" s="23">
        <f>ROUND(I40/I$82*100,2)</f>
        <v>1.92</v>
      </c>
      <c r="K40" s="15">
        <f t="shared" ref="K40" si="30">I40-D40</f>
        <v>-998227</v>
      </c>
      <c r="L40" s="49">
        <f t="shared" ref="L40" si="31">ROUND(K40/D40*100,2)</f>
        <v>-19.34</v>
      </c>
    </row>
    <row r="41" spans="1:12" s="2" customFormat="1" ht="12.75" customHeight="1" x14ac:dyDescent="0.15">
      <c r="A41" s="95"/>
      <c r="B41" s="105"/>
      <c r="C41" s="106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5"/>
      <c r="B42" s="102" t="s">
        <v>27</v>
      </c>
      <c r="C42" s="103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5"/>
      <c r="B43" s="104"/>
      <c r="C43" s="82"/>
      <c r="D43" s="15">
        <f>SUM(D46,D49)</f>
        <v>6644378</v>
      </c>
      <c r="E43" s="23">
        <f>ROUND(D43/D$82*100,2)</f>
        <v>2.63</v>
      </c>
      <c r="F43" s="15">
        <f>SUM(F46,F49)</f>
        <v>4857202</v>
      </c>
      <c r="G43" s="28"/>
      <c r="H43" s="34">
        <f>SUM(H46,H49)</f>
        <v>512715</v>
      </c>
      <c r="I43" s="48">
        <f t="shared" ref="I43" si="32">SUM(F43:H43)</f>
        <v>5369917</v>
      </c>
      <c r="J43" s="23">
        <f>ROUND(I43/I$82*100,2)</f>
        <v>2.4700000000000002</v>
      </c>
      <c r="K43" s="15">
        <f t="shared" ref="K43" si="33">I43-D43</f>
        <v>-1274461</v>
      </c>
      <c r="L43" s="49">
        <f t="shared" ref="L43" si="34">ROUND(K43/D43*100,2)</f>
        <v>-19.18</v>
      </c>
    </row>
    <row r="44" spans="1:12" s="2" customFormat="1" ht="12.75" customHeight="1" x14ac:dyDescent="0.15">
      <c r="A44" s="95"/>
      <c r="B44" s="104"/>
      <c r="C44" s="106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5"/>
      <c r="B45" s="104"/>
      <c r="C45" s="108" t="s">
        <v>28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5"/>
      <c r="B46" s="104"/>
      <c r="C46" s="109"/>
      <c r="D46" s="15">
        <v>448801</v>
      </c>
      <c r="E46" s="23">
        <f>ROUND(D46/D$82*100,2)</f>
        <v>0.18</v>
      </c>
      <c r="F46" s="15">
        <v>428302</v>
      </c>
      <c r="G46" s="28"/>
      <c r="H46" s="34">
        <v>0</v>
      </c>
      <c r="I46" s="48">
        <f t="shared" ref="I46" si="35">SUM(F46:H46)</f>
        <v>428302</v>
      </c>
      <c r="J46" s="23">
        <f>ROUND(I46/I$82*100,2)</f>
        <v>0.2</v>
      </c>
      <c r="K46" s="15">
        <f t="shared" ref="K46" si="36">I46-D46</f>
        <v>-20499</v>
      </c>
      <c r="L46" s="49">
        <f t="shared" ref="L46" si="37">ROUND(K46/D46*100,2)</f>
        <v>-4.57</v>
      </c>
    </row>
    <row r="47" spans="1:12" s="2" customFormat="1" ht="12.75" customHeight="1" x14ac:dyDescent="0.15">
      <c r="A47" s="95"/>
      <c r="B47" s="104"/>
      <c r="C47" s="110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5"/>
      <c r="B48" s="104"/>
      <c r="C48" s="108" t="s">
        <v>29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5"/>
      <c r="B49" s="104"/>
      <c r="C49" s="109"/>
      <c r="D49" s="15">
        <v>6195577</v>
      </c>
      <c r="E49" s="23">
        <f>ROUND(D49/D$82*100,2)</f>
        <v>2.4500000000000002</v>
      </c>
      <c r="F49" s="15">
        <v>4428900</v>
      </c>
      <c r="G49" s="28"/>
      <c r="H49" s="34">
        <v>512715</v>
      </c>
      <c r="I49" s="48">
        <f t="shared" ref="I49" si="38">SUM(F49:H49)</f>
        <v>4941615</v>
      </c>
      <c r="J49" s="23">
        <f>ROUND(I49/I$82*100,2)</f>
        <v>2.27</v>
      </c>
      <c r="K49" s="15">
        <f t="shared" ref="K49" si="39">I49-D49</f>
        <v>-1253962</v>
      </c>
      <c r="L49" s="49">
        <f t="shared" ref="L49" si="40">ROUND(K49/D49*100,2)</f>
        <v>-20.239999999999998</v>
      </c>
    </row>
    <row r="50" spans="1:12" s="2" customFormat="1" ht="12.75" customHeight="1" x14ac:dyDescent="0.15">
      <c r="A50" s="95"/>
      <c r="B50" s="105"/>
      <c r="C50" s="110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customHeight="1" x14ac:dyDescent="0.15">
      <c r="A51" s="95"/>
      <c r="B51" s="96" t="s">
        <v>30</v>
      </c>
      <c r="C51" s="97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customHeight="1" x14ac:dyDescent="0.15">
      <c r="A52" s="95"/>
      <c r="B52" s="98"/>
      <c r="C52" s="99"/>
      <c r="D52" s="15">
        <v>62545</v>
      </c>
      <c r="E52" s="23">
        <f t="shared" ref="E52" si="41">ROUND(D52/D$82*100,2)</f>
        <v>0.02</v>
      </c>
      <c r="F52" s="15">
        <v>185137</v>
      </c>
      <c r="G52" s="28"/>
      <c r="H52" s="34">
        <v>0</v>
      </c>
      <c r="I52" s="48">
        <f t="shared" ref="I52" si="42">SUM(F52:H52)</f>
        <v>185137</v>
      </c>
      <c r="J52" s="23">
        <f t="shared" ref="J52" si="43">ROUND(I52/I$82*100,2)</f>
        <v>0.09</v>
      </c>
      <c r="K52" s="15">
        <f t="shared" ref="K52" si="44">I52-D52</f>
        <v>122592</v>
      </c>
      <c r="L52" s="49">
        <f t="shared" ref="L52" si="45">ROUND(K52/D52*100,2)</f>
        <v>196.01</v>
      </c>
    </row>
    <row r="53" spans="1:12" s="2" customFormat="1" ht="12.75" customHeight="1" x14ac:dyDescent="0.15">
      <c r="A53" s="95"/>
      <c r="B53" s="100"/>
      <c r="C53" s="101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customHeight="1" x14ac:dyDescent="0.15">
      <c r="A54" s="95"/>
      <c r="B54" s="102" t="s">
        <v>31</v>
      </c>
      <c r="C54" s="103"/>
      <c r="D54" s="25"/>
      <c r="E54" s="51"/>
      <c r="F54" s="39"/>
      <c r="G54" s="29"/>
      <c r="H54" s="35"/>
      <c r="I54" s="52"/>
      <c r="J54" s="51"/>
      <c r="K54" s="53"/>
      <c r="L54" s="51"/>
    </row>
    <row r="55" spans="1:12" s="2" customFormat="1" ht="12.75" customHeight="1" x14ac:dyDescent="0.15">
      <c r="A55" s="95"/>
      <c r="B55" s="104"/>
      <c r="C55" s="82"/>
      <c r="D55" s="15">
        <v>133300</v>
      </c>
      <c r="E55" s="23">
        <f t="shared" ref="E55" si="46">ROUND(D55/D$82*100,2)</f>
        <v>0.05</v>
      </c>
      <c r="F55" s="40">
        <v>0</v>
      </c>
      <c r="G55" s="28"/>
      <c r="H55" s="34">
        <v>119095</v>
      </c>
      <c r="I55" s="48">
        <f t="shared" ref="I55" si="47">SUM(F55:H55)</f>
        <v>119095</v>
      </c>
      <c r="J55" s="23">
        <f t="shared" ref="J55" si="48">ROUND(I55/I$82*100,2)</f>
        <v>0.05</v>
      </c>
      <c r="K55" s="15">
        <f t="shared" ref="K55" si="49">I55-D55</f>
        <v>-14205</v>
      </c>
      <c r="L55" s="49">
        <f t="shared" ref="L55" si="50">ROUND(K55/D55*100,2)</f>
        <v>-10.66</v>
      </c>
    </row>
    <row r="56" spans="1:12" s="2" customFormat="1" ht="12.75" customHeight="1" x14ac:dyDescent="0.15">
      <c r="A56" s="95"/>
      <c r="B56" s="105"/>
      <c r="C56" s="106"/>
      <c r="D56" s="26"/>
      <c r="E56" s="54"/>
      <c r="F56" s="41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5"/>
      <c r="B57" s="81" t="s">
        <v>32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5"/>
      <c r="B58" s="81"/>
      <c r="C58" s="82"/>
      <c r="D58" s="15">
        <v>0</v>
      </c>
      <c r="E58" s="23">
        <f t="shared" ref="E58" si="51">ROUND(D58/D$82*100,2)</f>
        <v>0</v>
      </c>
      <c r="F58" s="15">
        <v>18300</v>
      </c>
      <c r="G58" s="28"/>
      <c r="H58" s="34">
        <v>0</v>
      </c>
      <c r="I58" s="48">
        <f t="shared" ref="I58" si="52">SUM(F58:H58)</f>
        <v>18300</v>
      </c>
      <c r="J58" s="23">
        <f t="shared" ref="J58" si="53">ROUND(I58/I$82*100,2)</f>
        <v>0.01</v>
      </c>
      <c r="K58" s="15">
        <f t="shared" ref="K58" si="54">I58-D58</f>
        <v>18300</v>
      </c>
      <c r="L58" s="49" t="s">
        <v>43</v>
      </c>
    </row>
    <row r="59" spans="1:12" s="2" customFormat="1" ht="12.75" customHeight="1" x14ac:dyDescent="0.15">
      <c r="A59" s="107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33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v>2064382</v>
      </c>
      <c r="E61" s="23">
        <f t="shared" ref="E61" si="55">ROUND(D61/D$82*100,2)</f>
        <v>0.82</v>
      </c>
      <c r="F61" s="15">
        <v>174206</v>
      </c>
      <c r="G61" s="28"/>
      <c r="H61" s="34">
        <v>494229</v>
      </c>
      <c r="I61" s="48">
        <f t="shared" ref="I61" si="56">SUM(F61:H61)</f>
        <v>668435</v>
      </c>
      <c r="J61" s="23">
        <f t="shared" ref="J61" si="57">ROUND(I61/I$82*100,2)</f>
        <v>0.31</v>
      </c>
      <c r="K61" s="15">
        <f t="shared" ref="K61" si="58">I61-D61</f>
        <v>-1395947</v>
      </c>
      <c r="L61" s="49">
        <f t="shared" ref="L61" si="59">ROUND(K61/D61*100,2)</f>
        <v>-67.62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34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16344900</v>
      </c>
      <c r="E64" s="23">
        <f t="shared" ref="E64" si="60">ROUND(D64/D$82*100,2)</f>
        <v>6.46</v>
      </c>
      <c r="F64" s="15">
        <v>16857200</v>
      </c>
      <c r="G64" s="28"/>
      <c r="H64" s="34">
        <v>0</v>
      </c>
      <c r="I64" s="48">
        <f t="shared" ref="I64" si="61">SUM(F64:H64)</f>
        <v>16857200</v>
      </c>
      <c r="J64" s="23">
        <f t="shared" ref="J64" si="62">ROUND(I64/I$82*100,2)</f>
        <v>7.76</v>
      </c>
      <c r="K64" s="15">
        <f t="shared" ref="K64" si="63">I64-D64</f>
        <v>512300</v>
      </c>
      <c r="L64" s="49">
        <f t="shared" ref="L64" si="64">ROUND(K64/D64*100,2)</f>
        <v>3.13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35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953552</v>
      </c>
      <c r="E67" s="23">
        <f t="shared" ref="E67" si="65">ROUND(D67/D$82*100,2)</f>
        <v>0.38</v>
      </c>
      <c r="F67" s="15">
        <v>73870</v>
      </c>
      <c r="G67" s="28"/>
      <c r="H67" s="34">
        <v>0</v>
      </c>
      <c r="I67" s="48">
        <f t="shared" ref="I67" si="66">SUM(F67:H67)</f>
        <v>73870</v>
      </c>
      <c r="J67" s="23">
        <f t="shared" ref="J67" si="67">ROUND(I67/I$82*100,2)</f>
        <v>0.03</v>
      </c>
      <c r="K67" s="15">
        <f t="shared" ref="K67" si="68">I67-D67</f>
        <v>-879682</v>
      </c>
      <c r="L67" s="49">
        <f t="shared" ref="L67" si="69">ROUND(K67/D67*100,2)</f>
        <v>-92.25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36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2629719</v>
      </c>
      <c r="E70" s="23">
        <f>ROUND(D70/D$82*100,2)</f>
        <v>1.04</v>
      </c>
      <c r="F70" s="15">
        <v>2411320</v>
      </c>
      <c r="G70" s="28"/>
      <c r="H70" s="34">
        <v>0</v>
      </c>
      <c r="I70" s="48">
        <f t="shared" ref="I70" si="70">SUM(F70:H70)</f>
        <v>2411320</v>
      </c>
      <c r="J70" s="23">
        <f t="shared" ref="J70" si="71">ROUND(I70/I$82*100,2)</f>
        <v>1.1100000000000001</v>
      </c>
      <c r="K70" s="15">
        <f t="shared" ref="K70" si="72">I70-D70</f>
        <v>-218399</v>
      </c>
      <c r="L70" s="49">
        <f t="shared" ref="L70" si="73">ROUND(K70/D70*100,2)</f>
        <v>-8.31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37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5122320</v>
      </c>
      <c r="E73" s="23">
        <f t="shared" ref="E73" si="74">ROUND(D73/D$82*100,2)</f>
        <v>2.02</v>
      </c>
      <c r="F73" s="15">
        <v>4521610</v>
      </c>
      <c r="G73" s="28"/>
      <c r="H73" s="34">
        <v>0</v>
      </c>
      <c r="I73" s="48">
        <f t="shared" ref="I73" si="75">SUM(F73:H73)</f>
        <v>4521610</v>
      </c>
      <c r="J73" s="23">
        <f t="shared" ref="J73" si="76">ROUND(I73/I$82*100,2)</f>
        <v>2.08</v>
      </c>
      <c r="K73" s="15">
        <f t="shared" ref="K73" si="77">I73-D73</f>
        <v>-600710</v>
      </c>
      <c r="L73" s="49">
        <f t="shared" ref="L73" si="78">ROUND(K73/D73*100,2)</f>
        <v>-11.73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38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15903511</v>
      </c>
      <c r="E76" s="23">
        <f t="shared" ref="E76" si="79">ROUND(D76/D$82*100,2)</f>
        <v>6.28</v>
      </c>
      <c r="F76" s="15">
        <v>16149215</v>
      </c>
      <c r="G76" s="28"/>
      <c r="H76" s="34">
        <v>0</v>
      </c>
      <c r="I76" s="48">
        <f t="shared" ref="I76" si="80">SUM(F76:H76)</f>
        <v>16149215</v>
      </c>
      <c r="J76" s="23">
        <f t="shared" ref="J76" si="81">ROUND(I76/I$82*100,2)</f>
        <v>7.43</v>
      </c>
      <c r="K76" s="15">
        <f t="shared" ref="K76" si="82">I76-D76</f>
        <v>245704</v>
      </c>
      <c r="L76" s="49">
        <f t="shared" ref="L76" si="83">ROUND(K76/D76*100,2)</f>
        <v>1.54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39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4">ROUND(D79/D$82*100,2)</f>
        <v>0.04</v>
      </c>
      <c r="F79" s="15">
        <v>100000</v>
      </c>
      <c r="G79" s="28"/>
      <c r="H79" s="34">
        <v>0</v>
      </c>
      <c r="I79" s="48">
        <f t="shared" ref="I79" si="85">SUM(F79:H79)</f>
        <v>100000</v>
      </c>
      <c r="J79" s="23">
        <f t="shared" ref="J79" si="86">ROUND(I79/I$82*100,2)</f>
        <v>0.05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86" t="s">
        <v>13</v>
      </c>
      <c r="B81" s="87"/>
      <c r="C81" s="88"/>
      <c r="D81" s="42"/>
      <c r="E81" s="62"/>
      <c r="F81" s="42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89"/>
      <c r="B82" s="90"/>
      <c r="C82" s="91"/>
      <c r="D82" s="40">
        <f>D7+D16+D19+D22+D25+D37+D61+D64+D67+D70+D73+D76+D79</f>
        <v>253065270</v>
      </c>
      <c r="E82" s="67">
        <f t="shared" ref="E82" si="89">ROUND(D82/D$82*100,2)</f>
        <v>100</v>
      </c>
      <c r="F82" s="40">
        <f>SUM(F7,F16,F19,F22,F25,F37,F61,F64,F67,F70,F73,F76,F79)</f>
        <v>212574576</v>
      </c>
      <c r="G82" s="68"/>
      <c r="H82" s="69">
        <f>SUM(H7,H16,H19,H22,H25,H37,H61,H64,H67,H70,H73,H76,H79)</f>
        <v>4694201</v>
      </c>
      <c r="I82" s="70">
        <f t="shared" ref="I82" si="90">SUM(F82:H82)</f>
        <v>217268777</v>
      </c>
      <c r="J82" s="67">
        <f t="shared" ref="J82" si="91">ROUND(I82/I$82*100,2)</f>
        <v>100</v>
      </c>
      <c r="K82" s="40">
        <f t="shared" ref="K82" si="92">I82-D82</f>
        <v>-35796493</v>
      </c>
      <c r="L82" s="71">
        <f t="shared" ref="L82" si="93">ROUND(K82/D82*100,2)</f>
        <v>-14.15</v>
      </c>
    </row>
    <row r="83" spans="1:12" s="8" customFormat="1" ht="12" customHeight="1" thickBot="1" x14ac:dyDescent="0.2">
      <c r="A83" s="92"/>
      <c r="B83" s="93"/>
      <c r="C83" s="94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R3.9補</vt:lpstr>
      <vt:lpstr>R3.9補!Print_Area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2021-08-19T02:34:16Z</cp:lastPrinted>
  <dcterms:created xsi:type="dcterms:W3CDTF">2011-05-09T06:00:04Z</dcterms:created>
  <dcterms:modified xsi:type="dcterms:W3CDTF">2022-02-24T00:20:41Z</dcterms:modified>
</cp:coreProperties>
</file>