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134006\Desktop\デスクトップ\◆R3電力入札\R3.HP用データ\"/>
    </mc:Choice>
  </mc:AlternateContent>
  <xr:revisionPtr revIDLastSave="0" documentId="13_ncr:1_{302EB791-BADF-4A77-BC2B-E2772FF93670}" xr6:coauthVersionLast="36" xr6:coauthVersionMax="36" xr10:uidLastSave="{00000000-0000-0000-0000-000000000000}"/>
  <bookViews>
    <workbookView xWindow="600" yWindow="120" windowWidth="19395" windowHeight="7965" xr2:uid="{00000000-000D-0000-FFFF-FFFF00000000}"/>
  </bookViews>
  <sheets>
    <sheet name="入札内訳書" sheetId="3" r:id="rId1"/>
  </sheets>
  <definedNames>
    <definedName name="_xlnm.Print_Titles" localSheetId="0">入札内訳書!$5:$7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7" i="3" l="1"/>
  <c r="J48" i="3"/>
  <c r="J49" i="3"/>
  <c r="J50" i="3"/>
  <c r="J51" i="3"/>
  <c r="J52" i="3"/>
  <c r="J53" i="3"/>
  <c r="J54" i="3"/>
  <c r="J55" i="3"/>
  <c r="J56" i="3"/>
  <c r="J40" i="3"/>
  <c r="J41" i="3"/>
  <c r="J42" i="3"/>
  <c r="J43" i="3"/>
  <c r="J44" i="3"/>
  <c r="J45" i="3"/>
  <c r="J46" i="3"/>
  <c r="J47" i="3"/>
  <c r="J28" i="3"/>
  <c r="J29" i="3"/>
  <c r="J30" i="3"/>
  <c r="J31" i="3"/>
  <c r="J32" i="3"/>
  <c r="J33" i="3"/>
  <c r="J34" i="3"/>
  <c r="J35" i="3"/>
  <c r="J36" i="3"/>
  <c r="J37" i="3"/>
  <c r="J38" i="3"/>
  <c r="J39" i="3"/>
  <c r="J19" i="3"/>
  <c r="J20" i="3"/>
  <c r="J21" i="3"/>
  <c r="J22" i="3"/>
  <c r="J23" i="3"/>
  <c r="J24" i="3"/>
  <c r="J25" i="3"/>
  <c r="J26" i="3"/>
  <c r="J27" i="3"/>
  <c r="J10" i="3"/>
  <c r="J11" i="3"/>
  <c r="J12" i="3"/>
  <c r="J13" i="3"/>
  <c r="J14" i="3"/>
  <c r="J15" i="3"/>
  <c r="J16" i="3"/>
  <c r="J17" i="3"/>
  <c r="J18" i="3"/>
  <c r="J9" i="3"/>
  <c r="J8" i="3"/>
  <c r="F54" i="3"/>
  <c r="F58" i="3" s="1"/>
  <c r="F52" i="3"/>
  <c r="F48" i="3"/>
  <c r="F44" i="3"/>
  <c r="F40" i="3"/>
  <c r="F36" i="3"/>
  <c r="F32" i="3"/>
  <c r="F28" i="3"/>
  <c r="F24" i="3"/>
  <c r="F26" i="3"/>
  <c r="F18" i="3"/>
  <c r="F20" i="3"/>
  <c r="F22" i="3"/>
  <c r="F16" i="3"/>
  <c r="F14" i="3"/>
  <c r="F12" i="3"/>
  <c r="F10" i="3"/>
  <c r="F8" i="3"/>
  <c r="J58" i="3" l="1"/>
  <c r="K58" i="3" s="1"/>
  <c r="F61" i="3" s="1"/>
  <c r="K61" i="3" s="1"/>
  <c r="K8" i="3"/>
  <c r="K52" i="3" l="1"/>
  <c r="K48" i="3"/>
  <c r="K44" i="3"/>
  <c r="C58" i="3"/>
  <c r="K54" i="3" l="1"/>
  <c r="K40" i="3"/>
  <c r="K36" i="3"/>
  <c r="K32" i="3"/>
  <c r="K28" i="3"/>
  <c r="K26" i="3"/>
  <c r="K24" i="3"/>
  <c r="H58" i="3"/>
  <c r="K22" i="3" l="1"/>
  <c r="K20" i="3"/>
  <c r="K18" i="3"/>
  <c r="K16" i="3"/>
  <c r="K14" i="3"/>
  <c r="K12" i="3"/>
  <c r="K10" i="3"/>
</calcChain>
</file>

<file path=xl/sharedStrings.xml><?xml version="1.0" encoding="utf-8"?>
<sst xmlns="http://schemas.openxmlformats.org/spreadsheetml/2006/main" count="105" uniqueCount="59">
  <si>
    <t>施設名称</t>
    <rPh sb="0" eb="2">
      <t>シセツ</t>
    </rPh>
    <rPh sb="2" eb="4">
      <t>メイショウ</t>
    </rPh>
    <phoneticPr fontId="1"/>
  </si>
  <si>
    <t>基本料金</t>
    <rPh sb="0" eb="2">
      <t>キホン</t>
    </rPh>
    <rPh sb="2" eb="4">
      <t>リョウキン</t>
    </rPh>
    <phoneticPr fontId="1"/>
  </si>
  <si>
    <t>力率
（％）</t>
    <rPh sb="0" eb="2">
      <t>リキリツ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</si>
  <si>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</si>
  <si>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</si>
  <si>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</si>
  <si>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</si>
  <si>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</si>
  <si>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f</t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</si>
  <si>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</si>
  <si>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</si>
  <si>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総　計</t>
    <rPh sb="0" eb="1">
      <t>ソウ</t>
    </rPh>
    <rPh sb="2" eb="3">
      <t>ケイ</t>
    </rPh>
    <phoneticPr fontId="1"/>
  </si>
  <si>
    <t>（税抜）</t>
    <phoneticPr fontId="1"/>
  </si>
  <si>
    <t>和泉雨水排水ポンプ場</t>
    <phoneticPr fontId="1"/>
  </si>
  <si>
    <t>三津浜雨水排水ポンプ場</t>
    <phoneticPr fontId="1"/>
  </si>
  <si>
    <t>朝生田雨水排水ポンプ場</t>
    <phoneticPr fontId="1"/>
  </si>
  <si>
    <t>大可賀雨水排水ポンプ場</t>
    <phoneticPr fontId="1"/>
  </si>
  <si>
    <t>西石井雨水排水ポンプ場</t>
    <rPh sb="0" eb="1">
      <t>ニシ</t>
    </rPh>
    <rPh sb="1" eb="3">
      <t>イシイ</t>
    </rPh>
    <phoneticPr fontId="1"/>
  </si>
  <si>
    <t>中須賀第２雨水排水ポンプ場</t>
    <phoneticPr fontId="1"/>
  </si>
  <si>
    <t>労住協団地ポンプ場</t>
    <phoneticPr fontId="1"/>
  </si>
  <si>
    <t>勝岡雨水排水ポンプ場</t>
    <phoneticPr fontId="1"/>
  </si>
  <si>
    <t>和気第１雨水排水ポンプ場</t>
    <phoneticPr fontId="1"/>
  </si>
  <si>
    <t>【入札内訳書】</t>
    <rPh sb="1" eb="3">
      <t>ニュウサツ</t>
    </rPh>
    <rPh sb="3" eb="6">
      <t>ウチワケショ</t>
    </rPh>
    <phoneticPr fontId="1"/>
  </si>
  <si>
    <t>会社名：</t>
    <rPh sb="0" eb="2">
      <t>カイシャ</t>
    </rPh>
    <rPh sb="2" eb="3">
      <t>メイ</t>
    </rPh>
    <phoneticPr fontId="1"/>
  </si>
  <si>
    <t>※小数点以下切上げ</t>
    <rPh sb="1" eb="4">
      <t>ショウスウテン</t>
    </rPh>
    <rPh sb="4" eb="6">
      <t>イカ</t>
    </rPh>
    <rPh sb="6" eb="7">
      <t>キ</t>
    </rPh>
    <rPh sb="7" eb="8">
      <t>ア</t>
    </rPh>
    <phoneticPr fontId="1"/>
  </si>
  <si>
    <t>※入札書記入額は、計算後、小数点以下を切上げる。</t>
    <phoneticPr fontId="1"/>
  </si>
  <si>
    <t>※①を小数点以下切捨て</t>
    <rPh sb="9" eb="10">
      <t>ス</t>
    </rPh>
    <phoneticPr fontId="1"/>
  </si>
  <si>
    <t>（留意事項）</t>
    <phoneticPr fontId="1"/>
  </si>
  <si>
    <t>※基本料金単価（ｂ欄）及び電力量料金単価（f欄）は、小数点以下第２位まで記入すること。</t>
    <phoneticPr fontId="1"/>
  </si>
  <si>
    <t>※契約期間における予定平均力率は１００％とする。</t>
    <phoneticPr fontId="1"/>
  </si>
  <si>
    <t>※基本料金（ｄ欄）・電力量料金（h欄）・合計（i欄）は、計算後、小数点以下第３位切捨てとする。</t>
    <phoneticPr fontId="1"/>
  </si>
  <si>
    <t>※入札書と内訳書には、入札書に押印する印鑑により「割り印」すること。</t>
    <phoneticPr fontId="1"/>
  </si>
  <si>
    <t>ピーク</t>
    <phoneticPr fontId="1"/>
  </si>
  <si>
    <t>夜間</t>
    <rPh sb="0" eb="2">
      <t>ヤカン</t>
    </rPh>
    <phoneticPr fontId="1"/>
  </si>
  <si>
    <t>垣生中継ポンプ場</t>
  </si>
  <si>
    <t>浅海中継ポンプ場</t>
  </si>
  <si>
    <t>清水中継ポンプ場</t>
  </si>
  <si>
    <t>保免中継ポンプ場</t>
    <rPh sb="0" eb="2">
      <t>ホウメン</t>
    </rPh>
    <phoneticPr fontId="1"/>
  </si>
  <si>
    <t>合流ポンプ場</t>
    <rPh sb="0" eb="2">
      <t>ゴウリュウ</t>
    </rPh>
    <rPh sb="5" eb="6">
      <t>ジョウ</t>
    </rPh>
    <phoneticPr fontId="1"/>
  </si>
  <si>
    <t>②×100/110=</t>
    <phoneticPr fontId="1"/>
  </si>
  <si>
    <t>件名：中須賀第２雨水排水ポンプ場外１７施設で使用する電気の調達</t>
    <rPh sb="3" eb="6">
      <t>ナカスカ</t>
    </rPh>
    <rPh sb="6" eb="7">
      <t>ダイ</t>
    </rPh>
    <rPh sb="8" eb="10">
      <t>ウスイ</t>
    </rPh>
    <rPh sb="10" eb="12">
      <t>ハイスイ</t>
    </rPh>
    <rPh sb="15" eb="16">
      <t>ジョウ</t>
    </rPh>
    <rPh sb="16" eb="17">
      <t>ホカ</t>
    </rPh>
    <rPh sb="26" eb="28">
      <t>デンキ</t>
    </rPh>
    <rPh sb="29" eb="31">
      <t>チョウタツ</t>
    </rPh>
    <phoneticPr fontId="1"/>
  </si>
  <si>
    <t>№</t>
    <phoneticPr fontId="1"/>
  </si>
  <si>
    <t>d=a×b×((185－c)/100)×12</t>
    <phoneticPr fontId="1"/>
  </si>
  <si>
    <t>h=e×f</t>
    <phoneticPr fontId="1"/>
  </si>
  <si>
    <t>i=d+h</t>
    <phoneticPr fontId="1"/>
  </si>
  <si>
    <t>堀江第１雨水排水ポンプ場</t>
    <rPh sb="0" eb="2">
      <t>ホリエ</t>
    </rPh>
    <rPh sb="2" eb="3">
      <t>ダイ</t>
    </rPh>
    <rPh sb="4" eb="8">
      <t>ウスイハイスイ</t>
    </rPh>
    <rPh sb="11" eb="12">
      <t>ジョウ</t>
    </rPh>
    <phoneticPr fontId="1"/>
  </si>
  <si>
    <t>消化ガス発電（中央浄化センター）</t>
    <rPh sb="0" eb="2">
      <t>ショウカ</t>
    </rPh>
    <rPh sb="4" eb="6">
      <t>ハツデン</t>
    </rPh>
    <rPh sb="7" eb="9">
      <t>チュウオウ</t>
    </rPh>
    <rPh sb="9" eb="11">
      <t>ジョウカ</t>
    </rPh>
    <phoneticPr fontId="1"/>
  </si>
  <si>
    <t>…①</t>
    <phoneticPr fontId="1"/>
  </si>
  <si>
    <t>…③</t>
    <phoneticPr fontId="1"/>
  </si>
  <si>
    <t>…②（税込）⇒</t>
    <phoneticPr fontId="1"/>
  </si>
  <si>
    <t>北部浄化センター</t>
    <rPh sb="0" eb="2">
      <t>ホクブ</t>
    </rPh>
    <rPh sb="2" eb="4">
      <t>ジョウカ</t>
    </rPh>
    <phoneticPr fontId="1"/>
  </si>
  <si>
    <t>北条浄化センター</t>
    <rPh sb="0" eb="2">
      <t>ホウジョウ</t>
    </rPh>
    <rPh sb="2" eb="4">
      <t>ジョウカ</t>
    </rPh>
    <phoneticPr fontId="1"/>
  </si>
  <si>
    <r>
      <t xml:space="preserve">単価
（円/kW)
</t>
    </r>
    <r>
      <rPr>
        <sz val="7"/>
        <color theme="1"/>
        <rFont val="Yu Gothic Medium"/>
        <family val="3"/>
        <charset val="128"/>
      </rPr>
      <t>※小数点以下第２位迄記入</t>
    </r>
    <rPh sb="0" eb="2">
      <t>タンカ</t>
    </rPh>
    <rPh sb="4" eb="5">
      <t>エン</t>
    </rPh>
    <rPh sb="11" eb="14">
      <t>ショウスウテン</t>
    </rPh>
    <rPh sb="14" eb="16">
      <t>イカ</t>
    </rPh>
    <rPh sb="16" eb="17">
      <t>ダイ</t>
    </rPh>
    <rPh sb="18" eb="19">
      <t>イ</t>
    </rPh>
    <rPh sb="19" eb="20">
      <t>マデ</t>
    </rPh>
    <rPh sb="20" eb="22">
      <t>キニュウ</t>
    </rPh>
    <phoneticPr fontId="1"/>
  </si>
  <si>
    <r>
      <t xml:space="preserve">基本料金
（円）
</t>
    </r>
    <r>
      <rPr>
        <sz val="7"/>
        <color theme="1"/>
        <rFont val="Yu Gothic Medium"/>
        <family val="3"/>
        <charset val="128"/>
      </rPr>
      <t>※小数点以下第３位切捨て</t>
    </r>
    <rPh sb="0" eb="2">
      <t>キホン</t>
    </rPh>
    <rPh sb="2" eb="4">
      <t>リョウキン</t>
    </rPh>
    <rPh sb="6" eb="7">
      <t>エン</t>
    </rPh>
    <rPh sb="10" eb="13">
      <t>ショウスウテン</t>
    </rPh>
    <rPh sb="13" eb="15">
      <t>イカ</t>
    </rPh>
    <rPh sb="15" eb="16">
      <t>ダイ</t>
    </rPh>
    <rPh sb="17" eb="18">
      <t>イ</t>
    </rPh>
    <rPh sb="18" eb="19">
      <t>キ</t>
    </rPh>
    <rPh sb="19" eb="20">
      <t>ス</t>
    </rPh>
    <phoneticPr fontId="1"/>
  </si>
  <si>
    <r>
      <t xml:space="preserve">単価
（円/kWｈ)
</t>
    </r>
    <r>
      <rPr>
        <sz val="7"/>
        <color theme="1"/>
        <rFont val="Yu Gothic Medium"/>
        <family val="3"/>
        <charset val="128"/>
      </rPr>
      <t>※小数点以下第２位迄記入</t>
    </r>
    <rPh sb="0" eb="2">
      <t>タンカ</t>
    </rPh>
    <rPh sb="4" eb="5">
      <t>エン</t>
    </rPh>
    <rPh sb="12" eb="15">
      <t>ショウスウテン</t>
    </rPh>
    <rPh sb="15" eb="17">
      <t>イカ</t>
    </rPh>
    <rPh sb="17" eb="18">
      <t>ダイ</t>
    </rPh>
    <rPh sb="19" eb="20">
      <t>イ</t>
    </rPh>
    <rPh sb="20" eb="21">
      <t>マデ</t>
    </rPh>
    <rPh sb="21" eb="23">
      <t>キニュウ</t>
    </rPh>
    <phoneticPr fontId="1"/>
  </si>
  <si>
    <r>
      <t xml:space="preserve">電力量料金
（円）
</t>
    </r>
    <r>
      <rPr>
        <sz val="7"/>
        <color theme="1"/>
        <rFont val="Yu Gothic Medium"/>
        <family val="3"/>
        <charset val="128"/>
      </rPr>
      <t>※小数点以下第３位切捨て</t>
    </r>
    <rPh sb="7" eb="8">
      <t>エン</t>
    </rPh>
    <rPh sb="14" eb="16">
      <t>イカ</t>
    </rPh>
    <phoneticPr fontId="1"/>
  </si>
  <si>
    <r>
      <t xml:space="preserve">合　計
（円）
</t>
    </r>
    <r>
      <rPr>
        <sz val="7"/>
        <color theme="1"/>
        <rFont val="Yu Gothic Medium"/>
        <family val="3"/>
        <charset val="128"/>
      </rPr>
      <t>※小数点以下第３位切捨て</t>
    </r>
    <rPh sb="0" eb="1">
      <t>ゴウ</t>
    </rPh>
    <rPh sb="2" eb="3">
      <t>ケイ</t>
    </rPh>
    <rPh sb="5" eb="6">
      <t>エン</t>
    </rPh>
    <rPh sb="12" eb="14">
      <t>イカ</t>
    </rPh>
    <phoneticPr fontId="1"/>
  </si>
  <si>
    <t>予定電力量
（ｋWh)</t>
    <rPh sb="0" eb="2">
      <t>ヨテイ</t>
    </rPh>
    <rPh sb="2" eb="4">
      <t>デンリョク</t>
    </rPh>
    <rPh sb="4" eb="5">
      <t>リョウ</t>
    </rPh>
    <phoneticPr fontId="1"/>
  </si>
  <si>
    <t>予定契約電力
(kW)</t>
    <rPh sb="0" eb="2">
      <t>ヨテイ</t>
    </rPh>
    <rPh sb="2" eb="4">
      <t>ケイヤク</t>
    </rPh>
    <rPh sb="4" eb="6">
      <t>デンリョク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</si>
</sst>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Yu Gothic Medium"/>
      <family val="2"/>
      <charset val="128"/>
    </font>
    <font>
      <sz val="9"/>
      <color theme="1"/>
      <name val="Yu Gothic Medium"/>
      <family val="3"/>
      <charset val="128"/>
    </font>
    <font>
      <sz val="10"/>
      <color theme="1"/>
      <name val="Yu Gothic Medium"/>
      <family val="3"/>
      <charset val="128"/>
    </font>
    <font>
      <sz val="10"/>
      <color rgb="FFFF0000"/>
      <name val="Yu Gothic Medium"/>
      <family val="3"/>
      <charset val="128"/>
    </font>
    <font>
      <b/>
      <sz val="10"/>
      <color theme="1"/>
      <name val="Yu Gothic Medium"/>
      <family val="3"/>
      <charset val="128"/>
    </font>
    <font>
      <sz val="7"/>
      <color theme="1"/>
      <name val="Yu Gothic Medium"/>
      <family val="3"/>
      <charset val="128"/>
    </font>
    <font>
      <sz val="11"/>
      <color theme="1"/>
      <name val="Yu Gothic Medium"/>
      <family val="2"/>
      <charset val="128"/>
    </font>
    <font>
      <sz val="12"/>
      <color theme="1"/>
      <name val="Yu Gothic Medium"/>
      <family val="2"/>
      <charset val="128"/>
    </font>
    <font>
      <sz val="12"/>
      <color theme="1"/>
      <name val="Yu Gothic Medium"/>
      <family val="3"/>
      <charset val="128"/>
    </font>
    <font>
      <sz val="14"/>
      <color theme="1"/>
      <name val="Yu Gothic Mediu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3" fontId="5" fillId="0" borderId="11" xfId="0" applyNumberFormat="1" applyFont="1" applyFill="1" applyBorder="1" applyAlignment="1">
      <alignment horizontal="right" vertical="center" shrinkToFit="1"/>
    </xf>
    <xf numFmtId="4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4" fontId="5" fillId="0" borderId="16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right" vertical="center" shrinkToFit="1"/>
    </xf>
    <xf numFmtId="4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vertical="center" shrinkToFit="1"/>
    </xf>
    <xf numFmtId="0" fontId="5" fillId="0" borderId="8" xfId="0" applyFont="1" applyBorder="1" applyAlignment="1">
      <alignment horizontal="right" vertical="center" shrinkToFit="1"/>
    </xf>
    <xf numFmtId="3" fontId="5" fillId="0" borderId="1" xfId="0" applyNumberFormat="1" applyFont="1" applyBorder="1" applyAlignment="1">
      <alignment vertical="center" shrinkToFit="1"/>
    </xf>
    <xf numFmtId="3" fontId="5" fillId="0" borderId="1" xfId="0" applyNumberFormat="1" applyFont="1" applyBorder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shrinkToFit="1"/>
    </xf>
    <xf numFmtId="3" fontId="5" fillId="0" borderId="6" xfId="0" applyNumberFormat="1" applyFont="1" applyFill="1" applyBorder="1" applyAlignment="1">
      <alignment horizontal="right" vertical="center" shrinkToFit="1"/>
    </xf>
    <xf numFmtId="3" fontId="5" fillId="0" borderId="9" xfId="0" applyNumberFormat="1" applyFont="1" applyFill="1" applyBorder="1" applyAlignment="1">
      <alignment horizontal="righ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4" fontId="6" fillId="0" borderId="20" xfId="0" applyNumberFormat="1" applyFont="1" applyFill="1" applyBorder="1" applyAlignment="1" applyProtection="1">
      <alignment vertical="center" shrinkToFit="1"/>
      <protection locked="0"/>
    </xf>
    <xf numFmtId="4" fontId="6" fillId="0" borderId="21" xfId="0" applyNumberFormat="1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 shrinkToFit="1"/>
    </xf>
    <xf numFmtId="3" fontId="5" fillId="0" borderId="5" xfId="0" applyNumberFormat="1" applyFont="1" applyFill="1" applyBorder="1" applyAlignment="1">
      <alignment horizontal="right" vertical="center" shrinkToFit="1"/>
    </xf>
    <xf numFmtId="3" fontId="5" fillId="0" borderId="7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4" fontId="7" fillId="0" borderId="12" xfId="0" applyNumberFormat="1" applyFont="1" applyBorder="1" applyAlignment="1">
      <alignment horizontal="right" vertical="center" shrinkToFit="1"/>
    </xf>
    <xf numFmtId="4" fontId="7" fillId="0" borderId="3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3" fontId="7" fillId="0" borderId="9" xfId="0" applyNumberFormat="1" applyFont="1" applyBorder="1" applyAlignment="1">
      <alignment horizontal="right" vertical="center" shrinkToFit="1"/>
    </xf>
    <xf numFmtId="3" fontId="7" fillId="0" borderId="6" xfId="0" applyNumberFormat="1" applyFont="1" applyBorder="1" applyAlignment="1">
      <alignment horizontal="right" vertical="center" shrinkToFit="1"/>
    </xf>
    <xf numFmtId="3" fontId="7" fillId="0" borderId="26" xfId="0" applyNumberFormat="1" applyFont="1" applyBorder="1" applyAlignment="1">
      <alignment horizontal="center" vertical="center" shrinkToFit="1"/>
    </xf>
    <xf numFmtId="3" fontId="7" fillId="0" borderId="27" xfId="0" applyNumberFormat="1" applyFont="1" applyBorder="1" applyAlignment="1">
      <alignment horizontal="center" vertical="center" shrinkToFit="1"/>
    </xf>
    <xf numFmtId="3" fontId="7" fillId="0" borderId="28" xfId="0" applyNumberFormat="1" applyFont="1" applyBorder="1" applyAlignment="1">
      <alignment horizontal="right" vertical="center" shrinkToFit="1"/>
    </xf>
    <xf numFmtId="3" fontId="7" fillId="0" borderId="29" xfId="0" applyNumberFormat="1" applyFont="1" applyBorder="1" applyAlignment="1">
      <alignment horizontal="right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3" fontId="7" fillId="0" borderId="26" xfId="0" applyNumberFormat="1" applyFont="1" applyBorder="1" applyAlignment="1">
      <alignment horizontal="right" vertical="center" shrinkToFit="1"/>
    </xf>
    <xf numFmtId="3" fontId="7" fillId="0" borderId="27" xfId="0" applyNumberFormat="1" applyFont="1" applyBorder="1" applyAlignment="1">
      <alignment horizontal="right" vertical="center" shrinkToFit="1"/>
    </xf>
    <xf numFmtId="4" fontId="7" fillId="0" borderId="8" xfId="0" applyNumberFormat="1" applyFont="1" applyBorder="1" applyAlignment="1">
      <alignment horizontal="right" vertical="center" shrinkToFit="1"/>
    </xf>
    <xf numFmtId="4" fontId="7" fillId="0" borderId="7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4" fontId="5" fillId="0" borderId="12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 shrinkToFit="1"/>
    </xf>
    <xf numFmtId="4" fontId="5" fillId="0" borderId="2" xfId="0" applyNumberFormat="1" applyFont="1" applyFill="1" applyBorder="1" applyAlignment="1">
      <alignment horizontal="right" vertical="center" shrinkToFit="1"/>
    </xf>
    <xf numFmtId="4" fontId="5" fillId="0" borderId="12" xfId="0" applyNumberFormat="1" applyFont="1" applyFill="1" applyBorder="1" applyAlignment="1">
      <alignment horizontal="right" vertical="center" shrinkToFit="1"/>
    </xf>
    <xf numFmtId="4" fontId="5" fillId="0" borderId="3" xfId="0" applyNumberFormat="1" applyFont="1" applyFill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 shrinkToFit="1"/>
    </xf>
    <xf numFmtId="4" fontId="6" fillId="0" borderId="22" xfId="0" applyNumberFormat="1" applyFont="1" applyFill="1" applyBorder="1" applyAlignment="1" applyProtection="1">
      <alignment vertical="center" shrinkToFit="1"/>
      <protection locked="0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wrapText="1" shrinkToFit="1"/>
    </xf>
    <xf numFmtId="4" fontId="5" fillId="0" borderId="1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3" fontId="5" fillId="0" borderId="17" xfId="0" applyNumberFormat="1" applyFont="1" applyFill="1" applyBorder="1" applyAlignment="1">
      <alignment horizontal="right" vertical="center" shrinkToFit="1"/>
    </xf>
    <xf numFmtId="4" fontId="5" fillId="0" borderId="14" xfId="0" applyNumberFormat="1" applyFont="1" applyFill="1" applyBorder="1" applyAlignment="1">
      <alignment horizontal="right" vertical="center" shrinkToFit="1"/>
    </xf>
    <xf numFmtId="3" fontId="5" fillId="0" borderId="15" xfId="0" applyNumberFormat="1" applyFont="1" applyFill="1" applyBorder="1" applyAlignment="1">
      <alignment horizontal="right" vertical="center" shrinkToFit="1"/>
    </xf>
    <xf numFmtId="4" fontId="6" fillId="0" borderId="23" xfId="0" applyNumberFormat="1" applyFont="1" applyFill="1" applyBorder="1" applyAlignment="1" applyProtection="1">
      <alignment vertical="center" shrinkToFit="1"/>
      <protection locked="0"/>
    </xf>
    <xf numFmtId="4" fontId="5" fillId="0" borderId="32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5"/>
  <sheetViews>
    <sheetView tabSelected="1" view="pageBreakPreview" zoomScaleNormal="100" zoomScaleSheetLayoutView="100" workbookViewId="0">
      <selection activeCell="L6" sqref="L6"/>
    </sheetView>
  </sheetViews>
  <sheetFormatPr defaultRowHeight="13.5" x14ac:dyDescent="0.15"/>
  <cols>
    <col min="1" max="1" width="4.125" style="1" customWidth="1"/>
    <col min="2" max="2" width="31.625" style="1" customWidth="1"/>
    <col min="3" max="3" width="6.875" style="1" customWidth="1"/>
    <col min="4" max="4" width="10.625" style="1" customWidth="1"/>
    <col min="5" max="5" width="6" style="1" bestFit="1" customWidth="1"/>
    <col min="6" max="6" width="13.875" style="1" bestFit="1" customWidth="1"/>
    <col min="7" max="7" width="8.75" style="1" customWidth="1"/>
    <col min="8" max="8" width="10.625" style="1" customWidth="1"/>
    <col min="9" max="9" width="11.875" style="1" customWidth="1"/>
    <col min="10" max="10" width="15" style="1" bestFit="1" customWidth="1"/>
    <col min="11" max="11" width="15" style="1" customWidth="1"/>
    <col min="12" max="12" width="5.875" style="1" customWidth="1"/>
    <col min="13" max="16384" width="9" style="1"/>
  </cols>
  <sheetData>
    <row r="1" spans="1:12" s="26" customFormat="1" ht="18.75" customHeight="1" x14ac:dyDescent="0.15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26" customFormat="1" ht="3.75" customHeight="1" x14ac:dyDescent="0.15">
      <c r="A2" s="28"/>
      <c r="B2" s="29"/>
      <c r="C2" s="29"/>
      <c r="D2" s="29"/>
      <c r="E2" s="29"/>
      <c r="F2" s="29"/>
      <c r="G2" s="29"/>
      <c r="H2" s="29"/>
      <c r="I2" s="27"/>
      <c r="J2" s="29"/>
      <c r="K2" s="29"/>
      <c r="L2" s="29"/>
    </row>
    <row r="3" spans="1:12" s="26" customFormat="1" ht="18.75" customHeight="1" x14ac:dyDescent="0.15">
      <c r="A3" s="28"/>
      <c r="B3" s="38" t="s">
        <v>40</v>
      </c>
      <c r="C3" s="38"/>
      <c r="D3" s="38"/>
      <c r="E3" s="38"/>
      <c r="F3" s="38"/>
      <c r="G3" s="38"/>
      <c r="H3" s="38"/>
      <c r="I3" s="39" t="s">
        <v>23</v>
      </c>
      <c r="J3" s="39"/>
      <c r="K3" s="39"/>
      <c r="L3" s="40"/>
    </row>
    <row r="4" spans="1:12" s="26" customFormat="1" ht="3.75" customHeight="1" x14ac:dyDescent="0.1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15.75" customHeight="1" thickBot="1" x14ac:dyDescent="0.2">
      <c r="A5" s="41" t="s">
        <v>41</v>
      </c>
      <c r="B5" s="41" t="s">
        <v>0</v>
      </c>
      <c r="C5" s="41" t="s">
        <v>1</v>
      </c>
      <c r="D5" s="42"/>
      <c r="E5" s="41"/>
      <c r="F5" s="41"/>
      <c r="G5" s="41" t="s">
        <v>3</v>
      </c>
      <c r="H5" s="41"/>
      <c r="I5" s="42"/>
      <c r="J5" s="41"/>
      <c r="K5" s="43" t="s">
        <v>56</v>
      </c>
      <c r="L5" s="3"/>
    </row>
    <row r="6" spans="1:12" ht="60" customHeight="1" x14ac:dyDescent="0.15">
      <c r="A6" s="41"/>
      <c r="B6" s="41"/>
      <c r="C6" s="4" t="s">
        <v>58</v>
      </c>
      <c r="D6" s="5" t="s">
        <v>52</v>
      </c>
      <c r="E6" s="6" t="s">
        <v>2</v>
      </c>
      <c r="F6" s="7" t="s">
        <v>53</v>
      </c>
      <c r="G6" s="45" t="s">
        <v>57</v>
      </c>
      <c r="H6" s="46"/>
      <c r="I6" s="5" t="s">
        <v>54</v>
      </c>
      <c r="J6" s="6" t="s">
        <v>55</v>
      </c>
      <c r="K6" s="44"/>
      <c r="L6" s="3"/>
    </row>
    <row r="7" spans="1:12" ht="33.75" customHeight="1" x14ac:dyDescent="0.15">
      <c r="A7" s="41"/>
      <c r="B7" s="41"/>
      <c r="C7" s="8" t="s">
        <v>4</v>
      </c>
      <c r="D7" s="9" t="s">
        <v>5</v>
      </c>
      <c r="E7" s="10" t="s">
        <v>6</v>
      </c>
      <c r="F7" s="7" t="s">
        <v>42</v>
      </c>
      <c r="G7" s="41" t="s">
        <v>7</v>
      </c>
      <c r="H7" s="47"/>
      <c r="I7" s="9" t="s">
        <v>8</v>
      </c>
      <c r="J7" s="10" t="s">
        <v>43</v>
      </c>
      <c r="K7" s="11" t="s">
        <v>44</v>
      </c>
      <c r="L7" s="3"/>
    </row>
    <row r="8" spans="1:12" ht="18.75" customHeight="1" x14ac:dyDescent="0.15">
      <c r="A8" s="50">
        <v>1</v>
      </c>
      <c r="B8" s="52" t="s">
        <v>18</v>
      </c>
      <c r="C8" s="32">
        <v>461</v>
      </c>
      <c r="D8" s="48"/>
      <c r="E8" s="53">
        <v>100</v>
      </c>
      <c r="F8" s="35" t="str">
        <f>IF(D8="","",ROUNDDOWN(C8*D8*((185-E8)/100)*12,2))</f>
        <v/>
      </c>
      <c r="G8" s="12" t="s">
        <v>9</v>
      </c>
      <c r="H8" s="13">
        <v>81800</v>
      </c>
      <c r="I8" s="14"/>
      <c r="J8" s="15" t="str">
        <f>IF(I8="","",ROUNDDOWN(H8*I8,2))</f>
        <v/>
      </c>
      <c r="K8" s="36" t="str">
        <f>IF(D8+I8+I9=0,"",ROUNDDOWN(F8+J8+J9,2))</f>
        <v/>
      </c>
      <c r="L8" s="3"/>
    </row>
    <row r="9" spans="1:12" ht="18.75" customHeight="1" x14ac:dyDescent="0.15">
      <c r="A9" s="51"/>
      <c r="B9" s="52"/>
      <c r="C9" s="33"/>
      <c r="D9" s="49"/>
      <c r="E9" s="54"/>
      <c r="F9" s="35"/>
      <c r="G9" s="12" t="s">
        <v>10</v>
      </c>
      <c r="H9" s="13">
        <v>159900</v>
      </c>
      <c r="I9" s="14"/>
      <c r="J9" s="15" t="str">
        <f>IF(I9="","",ROUNDDOWN(H9*I9,2))</f>
        <v/>
      </c>
      <c r="K9" s="37"/>
      <c r="L9" s="3"/>
    </row>
    <row r="10" spans="1:12" ht="18.75" customHeight="1" x14ac:dyDescent="0.15">
      <c r="A10" s="50">
        <v>2</v>
      </c>
      <c r="B10" s="55" t="s">
        <v>13</v>
      </c>
      <c r="C10" s="32">
        <v>359</v>
      </c>
      <c r="D10" s="48"/>
      <c r="E10" s="53">
        <v>100</v>
      </c>
      <c r="F10" s="35" t="str">
        <f>IF(D10="","",ROUNDDOWN(C10*D10*((185-E10)/100)*12,2))</f>
        <v/>
      </c>
      <c r="G10" s="12" t="s">
        <v>9</v>
      </c>
      <c r="H10" s="13">
        <v>26900</v>
      </c>
      <c r="I10" s="14"/>
      <c r="J10" s="15" t="str">
        <f t="shared" ref="J10:J57" si="0">IF(I10="","",ROUNDDOWN(H10*I10,2))</f>
        <v/>
      </c>
      <c r="K10" s="36" t="str">
        <f t="shared" ref="K8:K10" si="1">IF(D10+I10+I11=0,"",ROUNDDOWN(F10+J10+J11,2))</f>
        <v/>
      </c>
      <c r="L10" s="3"/>
    </row>
    <row r="11" spans="1:12" ht="18.75" customHeight="1" x14ac:dyDescent="0.15">
      <c r="A11" s="51"/>
      <c r="B11" s="56"/>
      <c r="C11" s="33"/>
      <c r="D11" s="49"/>
      <c r="E11" s="54"/>
      <c r="F11" s="35"/>
      <c r="G11" s="12" t="s">
        <v>10</v>
      </c>
      <c r="H11" s="13">
        <v>53100</v>
      </c>
      <c r="I11" s="14"/>
      <c r="J11" s="15" t="str">
        <f t="shared" si="0"/>
        <v/>
      </c>
      <c r="K11" s="37"/>
      <c r="L11" s="3"/>
    </row>
    <row r="12" spans="1:12" ht="18.75" customHeight="1" x14ac:dyDescent="0.15">
      <c r="A12" s="50">
        <v>3</v>
      </c>
      <c r="B12" s="55" t="s">
        <v>19</v>
      </c>
      <c r="C12" s="32">
        <v>44</v>
      </c>
      <c r="D12" s="48"/>
      <c r="E12" s="53">
        <v>100</v>
      </c>
      <c r="F12" s="35" t="str">
        <f>IF(D12="","",ROUNDDOWN(C12*D12*((185-E12)/100)*12,2))</f>
        <v/>
      </c>
      <c r="G12" s="12" t="s">
        <v>9</v>
      </c>
      <c r="H12" s="13">
        <v>3100</v>
      </c>
      <c r="I12" s="14"/>
      <c r="J12" s="15" t="str">
        <f t="shared" si="0"/>
        <v/>
      </c>
      <c r="K12" s="36" t="str">
        <f t="shared" ref="K12" si="2">IF(D12+I12+I13=0,"",ROUNDDOWN(F12+J12+J13,2))</f>
        <v/>
      </c>
      <c r="L12" s="3"/>
    </row>
    <row r="13" spans="1:12" ht="18.75" customHeight="1" x14ac:dyDescent="0.15">
      <c r="A13" s="51"/>
      <c r="B13" s="56"/>
      <c r="C13" s="33"/>
      <c r="D13" s="49"/>
      <c r="E13" s="54"/>
      <c r="F13" s="35"/>
      <c r="G13" s="12" t="s">
        <v>10</v>
      </c>
      <c r="H13" s="13">
        <v>5500</v>
      </c>
      <c r="I13" s="14"/>
      <c r="J13" s="15" t="str">
        <f t="shared" si="0"/>
        <v/>
      </c>
      <c r="K13" s="37"/>
      <c r="L13" s="3"/>
    </row>
    <row r="14" spans="1:12" ht="18.75" customHeight="1" x14ac:dyDescent="0.15">
      <c r="A14" s="50">
        <v>4</v>
      </c>
      <c r="B14" s="55" t="s">
        <v>14</v>
      </c>
      <c r="C14" s="32">
        <v>88</v>
      </c>
      <c r="D14" s="48"/>
      <c r="E14" s="53">
        <v>100</v>
      </c>
      <c r="F14" s="35" t="str">
        <f>IF(D14="","",ROUNDDOWN(C14*D14*((185-E14)/100)*12,2))</f>
        <v/>
      </c>
      <c r="G14" s="12" t="s">
        <v>9</v>
      </c>
      <c r="H14" s="13">
        <v>10000</v>
      </c>
      <c r="I14" s="14"/>
      <c r="J14" s="15" t="str">
        <f t="shared" si="0"/>
        <v/>
      </c>
      <c r="K14" s="36" t="str">
        <f t="shared" ref="K14" si="3">IF(D14+I14+I15=0,"",ROUNDDOWN(F14+J14+J15,2))</f>
        <v/>
      </c>
      <c r="L14" s="3"/>
    </row>
    <row r="15" spans="1:12" ht="18.75" customHeight="1" x14ac:dyDescent="0.15">
      <c r="A15" s="51"/>
      <c r="B15" s="56"/>
      <c r="C15" s="33"/>
      <c r="D15" s="49"/>
      <c r="E15" s="54"/>
      <c r="F15" s="35"/>
      <c r="G15" s="12" t="s">
        <v>10</v>
      </c>
      <c r="H15" s="13">
        <v>27400</v>
      </c>
      <c r="I15" s="14"/>
      <c r="J15" s="15" t="str">
        <f t="shared" si="0"/>
        <v/>
      </c>
      <c r="K15" s="37"/>
      <c r="L15" s="3"/>
    </row>
    <row r="16" spans="1:12" ht="18.75" customHeight="1" x14ac:dyDescent="0.15">
      <c r="A16" s="50">
        <v>5</v>
      </c>
      <c r="B16" s="55" t="s">
        <v>15</v>
      </c>
      <c r="C16" s="32">
        <v>94</v>
      </c>
      <c r="D16" s="48"/>
      <c r="E16" s="53">
        <v>100</v>
      </c>
      <c r="F16" s="35" t="str">
        <f>IF(D16="","",ROUNDDOWN(C16*D16*((185-E16)/100)*12,2))</f>
        <v/>
      </c>
      <c r="G16" s="12" t="s">
        <v>9</v>
      </c>
      <c r="H16" s="13">
        <v>11100</v>
      </c>
      <c r="I16" s="14"/>
      <c r="J16" s="15" t="str">
        <f t="shared" si="0"/>
        <v/>
      </c>
      <c r="K16" s="36" t="str">
        <f t="shared" ref="K16" si="4">IF(D16+I16+I17=0,"",ROUNDDOWN(F16+J16+J17,2))</f>
        <v/>
      </c>
      <c r="L16" s="3"/>
    </row>
    <row r="17" spans="1:12" ht="18.75" customHeight="1" x14ac:dyDescent="0.15">
      <c r="A17" s="51"/>
      <c r="B17" s="56"/>
      <c r="C17" s="33"/>
      <c r="D17" s="49"/>
      <c r="E17" s="54"/>
      <c r="F17" s="35"/>
      <c r="G17" s="12" t="s">
        <v>10</v>
      </c>
      <c r="H17" s="13">
        <v>21600</v>
      </c>
      <c r="I17" s="14"/>
      <c r="J17" s="15" t="str">
        <f t="shared" si="0"/>
        <v/>
      </c>
      <c r="K17" s="37"/>
      <c r="L17" s="3"/>
    </row>
    <row r="18" spans="1:12" ht="18.75" customHeight="1" x14ac:dyDescent="0.15">
      <c r="A18" s="50">
        <v>6</v>
      </c>
      <c r="B18" s="55" t="s">
        <v>20</v>
      </c>
      <c r="C18" s="32">
        <v>96</v>
      </c>
      <c r="D18" s="48"/>
      <c r="E18" s="53">
        <v>100</v>
      </c>
      <c r="F18" s="35" t="str">
        <f t="shared" ref="F18" si="5">IF(D18="","",ROUNDDOWN(C18*D18*((185-E18)/100)*12,2))</f>
        <v/>
      </c>
      <c r="G18" s="12" t="s">
        <v>9</v>
      </c>
      <c r="H18" s="13">
        <v>12000</v>
      </c>
      <c r="I18" s="14"/>
      <c r="J18" s="15" t="str">
        <f t="shared" si="0"/>
        <v/>
      </c>
      <c r="K18" s="36" t="str">
        <f t="shared" ref="K18:K26" si="6">IF(D18+I18+I19=0,"",ROUNDDOWN(F18+J18+J19,2))</f>
        <v/>
      </c>
      <c r="L18" s="3"/>
    </row>
    <row r="19" spans="1:12" ht="18.75" customHeight="1" x14ac:dyDescent="0.15">
      <c r="A19" s="51"/>
      <c r="B19" s="56"/>
      <c r="C19" s="33"/>
      <c r="D19" s="49"/>
      <c r="E19" s="54"/>
      <c r="F19" s="35"/>
      <c r="G19" s="12" t="s">
        <v>10</v>
      </c>
      <c r="H19" s="13">
        <v>26000</v>
      </c>
      <c r="I19" s="14"/>
      <c r="J19" s="15" t="str">
        <f>IF(I19="","",ROUNDDOWN(H19*I19,2))</f>
        <v/>
      </c>
      <c r="K19" s="37"/>
      <c r="L19" s="3"/>
    </row>
    <row r="20" spans="1:12" ht="18.75" customHeight="1" x14ac:dyDescent="0.15">
      <c r="A20" s="50">
        <v>7</v>
      </c>
      <c r="B20" s="52" t="s">
        <v>21</v>
      </c>
      <c r="C20" s="32">
        <v>102</v>
      </c>
      <c r="D20" s="48"/>
      <c r="E20" s="53">
        <v>100</v>
      </c>
      <c r="F20" s="35" t="str">
        <f t="shared" ref="F20" si="7">IF(D20="","",ROUNDDOWN(C20*D20*((185-E20)/100)*12,2))</f>
        <v/>
      </c>
      <c r="G20" s="12" t="s">
        <v>9</v>
      </c>
      <c r="H20" s="13">
        <v>29700</v>
      </c>
      <c r="I20" s="14"/>
      <c r="J20" s="15" t="str">
        <f t="shared" si="0"/>
        <v/>
      </c>
      <c r="K20" s="36" t="str">
        <f t="shared" si="6"/>
        <v/>
      </c>
      <c r="L20" s="3"/>
    </row>
    <row r="21" spans="1:12" ht="18.75" customHeight="1" x14ac:dyDescent="0.15">
      <c r="A21" s="51"/>
      <c r="B21" s="52"/>
      <c r="C21" s="33"/>
      <c r="D21" s="49"/>
      <c r="E21" s="54"/>
      <c r="F21" s="35"/>
      <c r="G21" s="12" t="s">
        <v>10</v>
      </c>
      <c r="H21" s="13">
        <v>31800</v>
      </c>
      <c r="I21" s="14"/>
      <c r="J21" s="15" t="str">
        <f t="shared" si="0"/>
        <v/>
      </c>
      <c r="K21" s="37"/>
      <c r="L21" s="3"/>
    </row>
    <row r="22" spans="1:12" ht="18.75" customHeight="1" x14ac:dyDescent="0.15">
      <c r="A22" s="50">
        <v>8</v>
      </c>
      <c r="B22" s="52" t="s">
        <v>16</v>
      </c>
      <c r="C22" s="32">
        <v>17</v>
      </c>
      <c r="D22" s="48"/>
      <c r="E22" s="53">
        <v>100</v>
      </c>
      <c r="F22" s="35" t="str">
        <f t="shared" ref="F22:F26" si="8">IF(D22="","",ROUNDDOWN(C22*D22*((185-E22)/100)*12,2))</f>
        <v/>
      </c>
      <c r="G22" s="12" t="s">
        <v>9</v>
      </c>
      <c r="H22" s="13">
        <v>6000</v>
      </c>
      <c r="I22" s="14"/>
      <c r="J22" s="15" t="str">
        <f t="shared" si="0"/>
        <v/>
      </c>
      <c r="K22" s="36" t="str">
        <f t="shared" si="6"/>
        <v/>
      </c>
      <c r="L22" s="3"/>
    </row>
    <row r="23" spans="1:12" ht="18.75" customHeight="1" x14ac:dyDescent="0.15">
      <c r="A23" s="51"/>
      <c r="B23" s="52"/>
      <c r="C23" s="33"/>
      <c r="D23" s="49"/>
      <c r="E23" s="54"/>
      <c r="F23" s="35"/>
      <c r="G23" s="12" t="s">
        <v>10</v>
      </c>
      <c r="H23" s="13">
        <v>11700</v>
      </c>
      <c r="I23" s="14"/>
      <c r="J23" s="15" t="str">
        <f t="shared" si="0"/>
        <v/>
      </c>
      <c r="K23" s="37"/>
      <c r="L23" s="3"/>
    </row>
    <row r="24" spans="1:12" ht="18.75" customHeight="1" x14ac:dyDescent="0.15">
      <c r="A24" s="50">
        <v>9</v>
      </c>
      <c r="B24" s="52" t="s">
        <v>17</v>
      </c>
      <c r="C24" s="32">
        <v>52</v>
      </c>
      <c r="D24" s="48"/>
      <c r="E24" s="53">
        <v>100</v>
      </c>
      <c r="F24" s="35" t="str">
        <f t="shared" si="8"/>
        <v/>
      </c>
      <c r="G24" s="12" t="s">
        <v>9</v>
      </c>
      <c r="H24" s="13">
        <v>4300</v>
      </c>
      <c r="I24" s="14"/>
      <c r="J24" s="15" t="str">
        <f t="shared" si="0"/>
        <v/>
      </c>
      <c r="K24" s="36" t="str">
        <f t="shared" si="6"/>
        <v/>
      </c>
      <c r="L24" s="3"/>
    </row>
    <row r="25" spans="1:12" ht="18.75" customHeight="1" x14ac:dyDescent="0.15">
      <c r="A25" s="51"/>
      <c r="B25" s="52"/>
      <c r="C25" s="33"/>
      <c r="D25" s="49"/>
      <c r="E25" s="54"/>
      <c r="F25" s="35"/>
      <c r="G25" s="12" t="s">
        <v>10</v>
      </c>
      <c r="H25" s="13">
        <v>11200</v>
      </c>
      <c r="I25" s="14"/>
      <c r="J25" s="15" t="str">
        <f t="shared" si="0"/>
        <v/>
      </c>
      <c r="K25" s="37"/>
      <c r="L25" s="3"/>
    </row>
    <row r="26" spans="1:12" ht="18.75" customHeight="1" x14ac:dyDescent="0.15">
      <c r="A26" s="50">
        <v>10</v>
      </c>
      <c r="B26" s="52" t="s">
        <v>45</v>
      </c>
      <c r="C26" s="32">
        <v>86</v>
      </c>
      <c r="D26" s="48"/>
      <c r="E26" s="53">
        <v>100</v>
      </c>
      <c r="F26" s="35" t="str">
        <f t="shared" si="8"/>
        <v/>
      </c>
      <c r="G26" s="12" t="s">
        <v>9</v>
      </c>
      <c r="H26" s="13">
        <v>22600</v>
      </c>
      <c r="I26" s="14"/>
      <c r="J26" s="15" t="str">
        <f t="shared" si="0"/>
        <v/>
      </c>
      <c r="K26" s="36" t="str">
        <f t="shared" si="6"/>
        <v/>
      </c>
      <c r="L26" s="3"/>
    </row>
    <row r="27" spans="1:12" ht="18.75" customHeight="1" x14ac:dyDescent="0.15">
      <c r="A27" s="51"/>
      <c r="B27" s="52"/>
      <c r="C27" s="33"/>
      <c r="D27" s="49"/>
      <c r="E27" s="54"/>
      <c r="F27" s="35"/>
      <c r="G27" s="12" t="s">
        <v>10</v>
      </c>
      <c r="H27" s="13">
        <v>40000</v>
      </c>
      <c r="I27" s="14"/>
      <c r="J27" s="15" t="str">
        <f t="shared" si="0"/>
        <v/>
      </c>
      <c r="K27" s="37"/>
      <c r="L27" s="3"/>
    </row>
    <row r="28" spans="1:12" ht="18.75" customHeight="1" x14ac:dyDescent="0.15">
      <c r="A28" s="50">
        <v>11</v>
      </c>
      <c r="B28" s="55" t="s">
        <v>34</v>
      </c>
      <c r="C28" s="32">
        <v>60</v>
      </c>
      <c r="D28" s="48"/>
      <c r="E28" s="53">
        <v>100</v>
      </c>
      <c r="F28" s="85" t="str">
        <f>IF(D28="","",ROUNDDOWN(C28*D28*((185-E28)/100)*12,2))</f>
        <v/>
      </c>
      <c r="G28" s="12" t="s">
        <v>32</v>
      </c>
      <c r="H28" s="13">
        <v>2000</v>
      </c>
      <c r="I28" s="14"/>
      <c r="J28" s="15" t="str">
        <f t="shared" si="0"/>
        <v/>
      </c>
      <c r="K28" s="36" t="str">
        <f>IF(D28+I28+I29+I30+I31=0,"",ROUNDDOWN(F28+J28+J29+J30+J31,2))</f>
        <v/>
      </c>
      <c r="L28" s="3"/>
    </row>
    <row r="29" spans="1:12" ht="18.75" customHeight="1" x14ac:dyDescent="0.15">
      <c r="A29" s="88"/>
      <c r="B29" s="89"/>
      <c r="C29" s="34"/>
      <c r="D29" s="90"/>
      <c r="E29" s="84"/>
      <c r="F29" s="86"/>
      <c r="G29" s="12" t="s">
        <v>9</v>
      </c>
      <c r="H29" s="13">
        <v>10800</v>
      </c>
      <c r="I29" s="14"/>
      <c r="J29" s="15" t="str">
        <f t="shared" si="0"/>
        <v/>
      </c>
      <c r="K29" s="83"/>
      <c r="L29" s="3"/>
    </row>
    <row r="30" spans="1:12" ht="18.75" customHeight="1" x14ac:dyDescent="0.15">
      <c r="A30" s="88"/>
      <c r="B30" s="89"/>
      <c r="C30" s="34"/>
      <c r="D30" s="90"/>
      <c r="E30" s="84"/>
      <c r="F30" s="86"/>
      <c r="G30" s="12" t="s">
        <v>10</v>
      </c>
      <c r="H30" s="13">
        <v>36700</v>
      </c>
      <c r="I30" s="14"/>
      <c r="J30" s="15" t="str">
        <f t="shared" si="0"/>
        <v/>
      </c>
      <c r="K30" s="83"/>
      <c r="L30" s="3"/>
    </row>
    <row r="31" spans="1:12" ht="18.75" customHeight="1" x14ac:dyDescent="0.15">
      <c r="A31" s="51"/>
      <c r="B31" s="56"/>
      <c r="C31" s="33"/>
      <c r="D31" s="49"/>
      <c r="E31" s="54"/>
      <c r="F31" s="87"/>
      <c r="G31" s="12" t="s">
        <v>33</v>
      </c>
      <c r="H31" s="13">
        <v>41900</v>
      </c>
      <c r="I31" s="14"/>
      <c r="J31" s="15" t="str">
        <f t="shared" si="0"/>
        <v/>
      </c>
      <c r="K31" s="37"/>
      <c r="L31" s="3"/>
    </row>
    <row r="32" spans="1:12" ht="18.75" customHeight="1" x14ac:dyDescent="0.15">
      <c r="A32" s="50">
        <v>12</v>
      </c>
      <c r="B32" s="55" t="s">
        <v>35</v>
      </c>
      <c r="C32" s="32">
        <v>71</v>
      </c>
      <c r="D32" s="48"/>
      <c r="E32" s="53">
        <v>100</v>
      </c>
      <c r="F32" s="85" t="str">
        <f>IF(D32="","",ROUNDDOWN(C32*D32*((185-E32)/100)*12,2))</f>
        <v/>
      </c>
      <c r="G32" s="12" t="s">
        <v>32</v>
      </c>
      <c r="H32" s="13">
        <v>2200</v>
      </c>
      <c r="I32" s="14"/>
      <c r="J32" s="15" t="str">
        <f t="shared" si="0"/>
        <v/>
      </c>
      <c r="K32" s="36" t="str">
        <f>IF(D32+I32+I33+I34+I35=0,"",ROUNDDOWN(F32+J32+J33+J34+J35,2))</f>
        <v/>
      </c>
      <c r="L32" s="3"/>
    </row>
    <row r="33" spans="1:12" ht="18.75" customHeight="1" x14ac:dyDescent="0.15">
      <c r="A33" s="88"/>
      <c r="B33" s="89"/>
      <c r="C33" s="34"/>
      <c r="D33" s="90"/>
      <c r="E33" s="84"/>
      <c r="F33" s="86"/>
      <c r="G33" s="12" t="s">
        <v>9</v>
      </c>
      <c r="H33" s="13">
        <v>9500</v>
      </c>
      <c r="I33" s="14"/>
      <c r="J33" s="15" t="str">
        <f t="shared" si="0"/>
        <v/>
      </c>
      <c r="K33" s="83"/>
      <c r="L33" s="3"/>
    </row>
    <row r="34" spans="1:12" ht="18.75" customHeight="1" x14ac:dyDescent="0.15">
      <c r="A34" s="88"/>
      <c r="B34" s="89"/>
      <c r="C34" s="34"/>
      <c r="D34" s="90"/>
      <c r="E34" s="84"/>
      <c r="F34" s="86"/>
      <c r="G34" s="12" t="s">
        <v>10</v>
      </c>
      <c r="H34" s="13">
        <v>29600</v>
      </c>
      <c r="I34" s="14"/>
      <c r="J34" s="15" t="str">
        <f t="shared" si="0"/>
        <v/>
      </c>
      <c r="K34" s="83"/>
      <c r="L34" s="3"/>
    </row>
    <row r="35" spans="1:12" ht="18.75" customHeight="1" x14ac:dyDescent="0.15">
      <c r="A35" s="51"/>
      <c r="B35" s="56"/>
      <c r="C35" s="33"/>
      <c r="D35" s="49"/>
      <c r="E35" s="54"/>
      <c r="F35" s="87"/>
      <c r="G35" s="12" t="s">
        <v>33</v>
      </c>
      <c r="H35" s="13">
        <v>37800</v>
      </c>
      <c r="I35" s="14"/>
      <c r="J35" s="15" t="str">
        <f t="shared" si="0"/>
        <v/>
      </c>
      <c r="K35" s="37"/>
      <c r="L35" s="3"/>
    </row>
    <row r="36" spans="1:12" ht="18.75" customHeight="1" x14ac:dyDescent="0.15">
      <c r="A36" s="50">
        <v>13</v>
      </c>
      <c r="B36" s="55" t="s">
        <v>36</v>
      </c>
      <c r="C36" s="32">
        <v>167</v>
      </c>
      <c r="D36" s="48"/>
      <c r="E36" s="53">
        <v>100</v>
      </c>
      <c r="F36" s="85" t="str">
        <f>IF(D36="","",ROUNDDOWN(C36*D36*((185-E36)/100)*12,2))</f>
        <v/>
      </c>
      <c r="G36" s="12" t="s">
        <v>32</v>
      </c>
      <c r="H36" s="13">
        <v>8200</v>
      </c>
      <c r="I36" s="14"/>
      <c r="J36" s="15" t="str">
        <f t="shared" si="0"/>
        <v/>
      </c>
      <c r="K36" s="36" t="str">
        <f>IF(D36+I36+I37+I38+I39=0,"",ROUNDDOWN(F36+J36+J37+J38+J39,2))</f>
        <v/>
      </c>
      <c r="L36" s="3"/>
    </row>
    <row r="37" spans="1:12" ht="18.75" customHeight="1" x14ac:dyDescent="0.15">
      <c r="A37" s="88"/>
      <c r="B37" s="89"/>
      <c r="C37" s="34"/>
      <c r="D37" s="90"/>
      <c r="E37" s="84"/>
      <c r="F37" s="86"/>
      <c r="G37" s="12" t="s">
        <v>9</v>
      </c>
      <c r="H37" s="13">
        <v>36100</v>
      </c>
      <c r="I37" s="14"/>
      <c r="J37" s="15" t="str">
        <f t="shared" si="0"/>
        <v/>
      </c>
      <c r="K37" s="83"/>
      <c r="L37" s="3"/>
    </row>
    <row r="38" spans="1:12" ht="18.75" customHeight="1" x14ac:dyDescent="0.15">
      <c r="A38" s="88"/>
      <c r="B38" s="89"/>
      <c r="C38" s="34"/>
      <c r="D38" s="90"/>
      <c r="E38" s="84"/>
      <c r="F38" s="86"/>
      <c r="G38" s="12" t="s">
        <v>10</v>
      </c>
      <c r="H38" s="13">
        <v>99100</v>
      </c>
      <c r="I38" s="14"/>
      <c r="J38" s="15" t="str">
        <f t="shared" si="0"/>
        <v/>
      </c>
      <c r="K38" s="83"/>
      <c r="L38" s="3"/>
    </row>
    <row r="39" spans="1:12" ht="18.75" customHeight="1" x14ac:dyDescent="0.15">
      <c r="A39" s="51"/>
      <c r="B39" s="56"/>
      <c r="C39" s="33"/>
      <c r="D39" s="49"/>
      <c r="E39" s="54"/>
      <c r="F39" s="87"/>
      <c r="G39" s="12" t="s">
        <v>33</v>
      </c>
      <c r="H39" s="13">
        <v>123500</v>
      </c>
      <c r="I39" s="14"/>
      <c r="J39" s="15" t="str">
        <f t="shared" si="0"/>
        <v/>
      </c>
      <c r="K39" s="37"/>
      <c r="L39" s="3"/>
    </row>
    <row r="40" spans="1:12" ht="18.75" customHeight="1" x14ac:dyDescent="0.15">
      <c r="A40" s="50">
        <v>14</v>
      </c>
      <c r="B40" s="55" t="s">
        <v>37</v>
      </c>
      <c r="C40" s="32">
        <v>179</v>
      </c>
      <c r="D40" s="48"/>
      <c r="E40" s="53">
        <v>100</v>
      </c>
      <c r="F40" s="85" t="str">
        <f>IF(D40="","",ROUNDDOWN(C40*D40*((185-E40)/100)*12,2))</f>
        <v/>
      </c>
      <c r="G40" s="12" t="s">
        <v>32</v>
      </c>
      <c r="H40" s="13">
        <v>11900</v>
      </c>
      <c r="I40" s="14"/>
      <c r="J40" s="15" t="str">
        <f t="shared" si="0"/>
        <v/>
      </c>
      <c r="K40" s="36" t="str">
        <f>IF(D40+I40+I41+I42+I43=0,"",ROUNDDOWN(F40+J40+J41+J42+J43,2))</f>
        <v/>
      </c>
      <c r="L40" s="3"/>
    </row>
    <row r="41" spans="1:12" ht="18.75" customHeight="1" x14ac:dyDescent="0.15">
      <c r="A41" s="88"/>
      <c r="B41" s="89"/>
      <c r="C41" s="34"/>
      <c r="D41" s="90"/>
      <c r="E41" s="84"/>
      <c r="F41" s="86"/>
      <c r="G41" s="12" t="s">
        <v>9</v>
      </c>
      <c r="H41" s="13">
        <v>53800</v>
      </c>
      <c r="I41" s="14"/>
      <c r="J41" s="15" t="str">
        <f t="shared" si="0"/>
        <v/>
      </c>
      <c r="K41" s="83"/>
      <c r="L41" s="3"/>
    </row>
    <row r="42" spans="1:12" ht="18.75" customHeight="1" x14ac:dyDescent="0.15">
      <c r="A42" s="88"/>
      <c r="B42" s="89"/>
      <c r="C42" s="34"/>
      <c r="D42" s="90"/>
      <c r="E42" s="84"/>
      <c r="F42" s="86"/>
      <c r="G42" s="12" t="s">
        <v>10</v>
      </c>
      <c r="H42" s="13">
        <v>175600</v>
      </c>
      <c r="I42" s="14"/>
      <c r="J42" s="15" t="str">
        <f t="shared" si="0"/>
        <v/>
      </c>
      <c r="K42" s="83"/>
      <c r="L42" s="3"/>
    </row>
    <row r="43" spans="1:12" ht="18.75" customHeight="1" x14ac:dyDescent="0.15">
      <c r="A43" s="51"/>
      <c r="B43" s="56"/>
      <c r="C43" s="33"/>
      <c r="D43" s="49"/>
      <c r="E43" s="54"/>
      <c r="F43" s="87"/>
      <c r="G43" s="12" t="s">
        <v>33</v>
      </c>
      <c r="H43" s="13">
        <v>243600</v>
      </c>
      <c r="I43" s="14"/>
      <c r="J43" s="15" t="str">
        <f t="shared" si="0"/>
        <v/>
      </c>
      <c r="K43" s="37"/>
      <c r="L43" s="3"/>
    </row>
    <row r="44" spans="1:12" ht="18.75" customHeight="1" x14ac:dyDescent="0.15">
      <c r="A44" s="50">
        <v>15</v>
      </c>
      <c r="B44" s="55" t="s">
        <v>50</v>
      </c>
      <c r="C44" s="32">
        <v>268</v>
      </c>
      <c r="D44" s="48"/>
      <c r="E44" s="53">
        <v>100</v>
      </c>
      <c r="F44" s="85" t="str">
        <f>IF(D44="","",ROUNDDOWN(C44*D44*((185-E44)/100)*12,2))</f>
        <v/>
      </c>
      <c r="G44" s="12" t="s">
        <v>32</v>
      </c>
      <c r="H44" s="13">
        <v>43800</v>
      </c>
      <c r="I44" s="14"/>
      <c r="J44" s="15" t="str">
        <f t="shared" si="0"/>
        <v/>
      </c>
      <c r="K44" s="36" t="str">
        <f>IF(D44+I44+I45+I46+I47=0,"",ROUNDDOWN(F44+J44+J45+J46+J47,2))</f>
        <v/>
      </c>
      <c r="L44" s="3"/>
    </row>
    <row r="45" spans="1:12" ht="18.75" customHeight="1" x14ac:dyDescent="0.15">
      <c r="A45" s="88"/>
      <c r="B45" s="89"/>
      <c r="C45" s="34"/>
      <c r="D45" s="90"/>
      <c r="E45" s="84"/>
      <c r="F45" s="86"/>
      <c r="G45" s="12" t="s">
        <v>9</v>
      </c>
      <c r="H45" s="13">
        <v>155800</v>
      </c>
      <c r="I45" s="14"/>
      <c r="J45" s="15" t="str">
        <f t="shared" si="0"/>
        <v/>
      </c>
      <c r="K45" s="83"/>
      <c r="L45" s="3"/>
    </row>
    <row r="46" spans="1:12" ht="18.75" customHeight="1" x14ac:dyDescent="0.15">
      <c r="A46" s="88"/>
      <c r="B46" s="89"/>
      <c r="C46" s="34"/>
      <c r="D46" s="90"/>
      <c r="E46" s="84"/>
      <c r="F46" s="86"/>
      <c r="G46" s="12" t="s">
        <v>10</v>
      </c>
      <c r="H46" s="13">
        <v>507500</v>
      </c>
      <c r="I46" s="14"/>
      <c r="J46" s="15" t="str">
        <f t="shared" si="0"/>
        <v/>
      </c>
      <c r="K46" s="83"/>
      <c r="L46" s="3"/>
    </row>
    <row r="47" spans="1:12" ht="18.75" customHeight="1" x14ac:dyDescent="0.15">
      <c r="A47" s="51"/>
      <c r="B47" s="56"/>
      <c r="C47" s="33"/>
      <c r="D47" s="49"/>
      <c r="E47" s="54"/>
      <c r="F47" s="87"/>
      <c r="G47" s="12" t="s">
        <v>33</v>
      </c>
      <c r="H47" s="13">
        <v>756400</v>
      </c>
      <c r="I47" s="14"/>
      <c r="J47" s="15" t="str">
        <f t="shared" si="0"/>
        <v/>
      </c>
      <c r="K47" s="37"/>
      <c r="L47" s="3"/>
    </row>
    <row r="48" spans="1:12" ht="18.75" customHeight="1" x14ac:dyDescent="0.15">
      <c r="A48" s="50">
        <v>16</v>
      </c>
      <c r="B48" s="55" t="s">
        <v>51</v>
      </c>
      <c r="C48" s="32">
        <v>226</v>
      </c>
      <c r="D48" s="48"/>
      <c r="E48" s="53">
        <v>100</v>
      </c>
      <c r="F48" s="85" t="str">
        <f>IF(D48="","",ROUNDDOWN(C48*D48*((185-E48)/100)*12,2))</f>
        <v/>
      </c>
      <c r="G48" s="12" t="s">
        <v>32</v>
      </c>
      <c r="H48" s="13">
        <v>31600</v>
      </c>
      <c r="I48" s="14"/>
      <c r="J48" s="15" t="str">
        <f t="shared" si="0"/>
        <v/>
      </c>
      <c r="K48" s="36" t="str">
        <f>IF(D48+I48+I49+I50+I51=0,"",ROUNDDOWN(F48+J48+J49+J50+J51,2))</f>
        <v/>
      </c>
      <c r="L48" s="3"/>
    </row>
    <row r="49" spans="1:12" ht="18.75" customHeight="1" x14ac:dyDescent="0.15">
      <c r="A49" s="88"/>
      <c r="B49" s="89"/>
      <c r="C49" s="34"/>
      <c r="D49" s="90"/>
      <c r="E49" s="84"/>
      <c r="F49" s="86"/>
      <c r="G49" s="12" t="s">
        <v>9</v>
      </c>
      <c r="H49" s="13">
        <v>111000</v>
      </c>
      <c r="I49" s="14"/>
      <c r="J49" s="15" t="str">
        <f t="shared" si="0"/>
        <v/>
      </c>
      <c r="K49" s="83"/>
      <c r="L49" s="3"/>
    </row>
    <row r="50" spans="1:12" ht="18.75" customHeight="1" x14ac:dyDescent="0.15">
      <c r="A50" s="88"/>
      <c r="B50" s="89"/>
      <c r="C50" s="34"/>
      <c r="D50" s="90"/>
      <c r="E50" s="84"/>
      <c r="F50" s="86"/>
      <c r="G50" s="12" t="s">
        <v>10</v>
      </c>
      <c r="H50" s="13">
        <v>398200</v>
      </c>
      <c r="I50" s="14"/>
      <c r="J50" s="15" t="str">
        <f t="shared" si="0"/>
        <v/>
      </c>
      <c r="K50" s="83"/>
      <c r="L50" s="3"/>
    </row>
    <row r="51" spans="1:12" ht="18.75" customHeight="1" x14ac:dyDescent="0.15">
      <c r="A51" s="51"/>
      <c r="B51" s="56"/>
      <c r="C51" s="33"/>
      <c r="D51" s="49"/>
      <c r="E51" s="54"/>
      <c r="F51" s="87"/>
      <c r="G51" s="12" t="s">
        <v>33</v>
      </c>
      <c r="H51" s="13">
        <v>558200</v>
      </c>
      <c r="I51" s="14"/>
      <c r="J51" s="15" t="str">
        <f t="shared" si="0"/>
        <v/>
      </c>
      <c r="K51" s="37"/>
      <c r="L51" s="3"/>
    </row>
    <row r="52" spans="1:12" ht="18.75" customHeight="1" x14ac:dyDescent="0.15">
      <c r="A52" s="50">
        <v>17</v>
      </c>
      <c r="B52" s="52" t="s">
        <v>46</v>
      </c>
      <c r="C52" s="32">
        <v>26</v>
      </c>
      <c r="D52" s="48"/>
      <c r="E52" s="53">
        <v>100</v>
      </c>
      <c r="F52" s="35" t="str">
        <f t="shared" ref="F52" si="9">IF(D52="","",ROUNDDOWN(C52*D52*((185-E52)/100)*12,2))</f>
        <v/>
      </c>
      <c r="G52" s="12" t="s">
        <v>9</v>
      </c>
      <c r="H52" s="13">
        <v>30</v>
      </c>
      <c r="I52" s="14"/>
      <c r="J52" s="15" t="str">
        <f t="shared" si="0"/>
        <v/>
      </c>
      <c r="K52" s="36" t="str">
        <f t="shared" ref="K52" si="10">IF(D52+I52+I53=0,"",ROUNDDOWN(F52+J52+J53,2))</f>
        <v/>
      </c>
      <c r="L52" s="3"/>
    </row>
    <row r="53" spans="1:12" ht="18.75" customHeight="1" x14ac:dyDescent="0.15">
      <c r="A53" s="51"/>
      <c r="B53" s="52"/>
      <c r="C53" s="33"/>
      <c r="D53" s="49"/>
      <c r="E53" s="54"/>
      <c r="F53" s="35"/>
      <c r="G53" s="12" t="s">
        <v>10</v>
      </c>
      <c r="H53" s="13">
        <v>1070</v>
      </c>
      <c r="I53" s="14"/>
      <c r="J53" s="15" t="str">
        <f t="shared" si="0"/>
        <v/>
      </c>
      <c r="K53" s="37"/>
      <c r="L53" s="3"/>
    </row>
    <row r="54" spans="1:12" ht="18.75" customHeight="1" x14ac:dyDescent="0.15">
      <c r="A54" s="50">
        <v>18</v>
      </c>
      <c r="B54" s="55" t="s">
        <v>38</v>
      </c>
      <c r="C54" s="32">
        <v>290</v>
      </c>
      <c r="D54" s="48"/>
      <c r="E54" s="53">
        <v>100</v>
      </c>
      <c r="F54" s="85" t="str">
        <f>IF(D54="","",ROUNDDOWN(C54*D54*((185-E54)/100)*12,2))</f>
        <v/>
      </c>
      <c r="G54" s="12" t="s">
        <v>32</v>
      </c>
      <c r="H54" s="13">
        <v>13000</v>
      </c>
      <c r="I54" s="14"/>
      <c r="J54" s="15" t="str">
        <f t="shared" si="0"/>
        <v/>
      </c>
      <c r="K54" s="36" t="str">
        <f>IF(D54+I54+I55+I56+I57=0,"",ROUNDDOWN(F54+J54+J55+J56+J57,2))</f>
        <v/>
      </c>
      <c r="L54" s="3"/>
    </row>
    <row r="55" spans="1:12" ht="18.75" customHeight="1" x14ac:dyDescent="0.15">
      <c r="A55" s="88"/>
      <c r="B55" s="89"/>
      <c r="C55" s="34"/>
      <c r="D55" s="90"/>
      <c r="E55" s="84"/>
      <c r="F55" s="86"/>
      <c r="G55" s="12" t="s">
        <v>9</v>
      </c>
      <c r="H55" s="13">
        <v>57500</v>
      </c>
      <c r="I55" s="14"/>
      <c r="J55" s="15" t="str">
        <f t="shared" si="0"/>
        <v/>
      </c>
      <c r="K55" s="83"/>
      <c r="L55" s="3"/>
    </row>
    <row r="56" spans="1:12" ht="18.75" customHeight="1" x14ac:dyDescent="0.15">
      <c r="A56" s="88"/>
      <c r="B56" s="89"/>
      <c r="C56" s="34"/>
      <c r="D56" s="90"/>
      <c r="E56" s="84"/>
      <c r="F56" s="86"/>
      <c r="G56" s="12" t="s">
        <v>10</v>
      </c>
      <c r="H56" s="13">
        <v>152400</v>
      </c>
      <c r="I56" s="14"/>
      <c r="J56" s="15" t="str">
        <f t="shared" si="0"/>
        <v/>
      </c>
      <c r="K56" s="83"/>
      <c r="L56" s="3"/>
    </row>
    <row r="57" spans="1:12" ht="18.75" customHeight="1" thickBot="1" x14ac:dyDescent="0.2">
      <c r="A57" s="91"/>
      <c r="B57" s="92"/>
      <c r="C57" s="98"/>
      <c r="D57" s="99"/>
      <c r="E57" s="96"/>
      <c r="F57" s="97"/>
      <c r="G57" s="16" t="s">
        <v>33</v>
      </c>
      <c r="H57" s="17">
        <v>250800</v>
      </c>
      <c r="I57" s="18"/>
      <c r="J57" s="100" t="str">
        <f t="shared" si="0"/>
        <v/>
      </c>
      <c r="K57" s="93"/>
      <c r="L57" s="3"/>
    </row>
    <row r="58" spans="1:12" ht="11.25" customHeight="1" thickTop="1" x14ac:dyDescent="0.15">
      <c r="A58" s="66" t="s">
        <v>11</v>
      </c>
      <c r="B58" s="67"/>
      <c r="C58" s="70">
        <f>SUM(C8:C57)</f>
        <v>2686</v>
      </c>
      <c r="D58" s="72"/>
      <c r="E58" s="74"/>
      <c r="F58" s="59" t="str">
        <f>IF(SUM(F8:F57)=0,"",SUM(F8:F57))</f>
        <v/>
      </c>
      <c r="G58" s="76"/>
      <c r="H58" s="70">
        <f>SUM(H8:H57)</f>
        <v>4555300</v>
      </c>
      <c r="I58" s="78"/>
      <c r="J58" s="80" t="str">
        <f>IF(SUM(J8:J57)=0,"",SUM(J8:J57))</f>
        <v/>
      </c>
      <c r="K58" s="59" t="str">
        <f>IF(SUM(D8:D57)+SUM(I8:I57)=0,"",SUM(F58+J58))</f>
        <v/>
      </c>
      <c r="L58" s="95" t="s">
        <v>47</v>
      </c>
    </row>
    <row r="59" spans="1:12" ht="11.25" customHeight="1" thickBot="1" x14ac:dyDescent="0.2">
      <c r="A59" s="68"/>
      <c r="B59" s="69"/>
      <c r="C59" s="71"/>
      <c r="D59" s="73"/>
      <c r="E59" s="75"/>
      <c r="F59" s="60"/>
      <c r="G59" s="77"/>
      <c r="H59" s="71"/>
      <c r="I59" s="79"/>
      <c r="J59" s="81"/>
      <c r="K59" s="60"/>
      <c r="L59" s="95"/>
    </row>
    <row r="60" spans="1:12" ht="20.25" customHeight="1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3"/>
      <c r="L60" s="3"/>
    </row>
    <row r="61" spans="1:12" ht="20.25" customHeight="1" x14ac:dyDescent="0.15">
      <c r="A61" s="19"/>
      <c r="B61" s="19"/>
      <c r="C61" s="19"/>
      <c r="D61" s="19"/>
      <c r="E61" s="20"/>
      <c r="F61" s="21" t="str">
        <f>IF(SUM(D8:D57)+SUM(I8:I57)=0,"",ROUNDDOWN(K58,0))</f>
        <v/>
      </c>
      <c r="G61" s="61" t="s">
        <v>49</v>
      </c>
      <c r="H61" s="62"/>
      <c r="I61" s="63" t="s">
        <v>39</v>
      </c>
      <c r="J61" s="64"/>
      <c r="K61" s="22" t="str">
        <f>IF(SUM(D8:D57)+SUM(I8:I57)=0,"",ROUNDUP(F61*100/110,0))</f>
        <v/>
      </c>
      <c r="L61" s="3" t="s">
        <v>48</v>
      </c>
    </row>
    <row r="62" spans="1:12" ht="20.25" customHeight="1" x14ac:dyDescent="0.15">
      <c r="A62" s="65" t="s">
        <v>27</v>
      </c>
      <c r="B62" s="65"/>
      <c r="C62" s="23"/>
      <c r="D62" s="82" t="s">
        <v>26</v>
      </c>
      <c r="E62" s="82"/>
      <c r="F62" s="82"/>
      <c r="G62" s="23"/>
      <c r="H62" s="23"/>
      <c r="I62" s="82" t="s">
        <v>24</v>
      </c>
      <c r="J62" s="82"/>
      <c r="K62" s="24" t="s">
        <v>12</v>
      </c>
      <c r="L62" s="25"/>
    </row>
    <row r="63" spans="1:12" ht="20.25" customHeight="1" x14ac:dyDescent="0.15">
      <c r="A63" s="65" t="s">
        <v>29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20.25" customHeight="1" x14ac:dyDescent="0.15">
      <c r="A64" s="57" t="s">
        <v>28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20.25" customHeight="1" x14ac:dyDescent="0.15">
      <c r="A65" s="57" t="s">
        <v>30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</row>
    <row r="66" spans="1:12" ht="20.25" customHeight="1" x14ac:dyDescent="0.15">
      <c r="A66" s="57" t="s">
        <v>25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2" ht="20.25" customHeight="1" x14ac:dyDescent="0.15">
      <c r="A67" s="58" t="s">
        <v>31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2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2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2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2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2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2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2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2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2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2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2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2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</row>
  </sheetData>
  <mergeCells count="157">
    <mergeCell ref="K40:K43"/>
    <mergeCell ref="K54:K57"/>
    <mergeCell ref="A1:L1"/>
    <mergeCell ref="L58:L59"/>
    <mergeCell ref="E40:E43"/>
    <mergeCell ref="E54:E57"/>
    <mergeCell ref="F28:F31"/>
    <mergeCell ref="F32:F35"/>
    <mergeCell ref="F36:F39"/>
    <mergeCell ref="F40:F43"/>
    <mergeCell ref="F54:F57"/>
    <mergeCell ref="E28:E31"/>
    <mergeCell ref="E32:E35"/>
    <mergeCell ref="E36:E39"/>
    <mergeCell ref="C40:C43"/>
    <mergeCell ref="C54:C57"/>
    <mergeCell ref="D28:D31"/>
    <mergeCell ref="D32:D35"/>
    <mergeCell ref="D36:D39"/>
    <mergeCell ref="D40:D43"/>
    <mergeCell ref="D54:D57"/>
    <mergeCell ref="D44:D47"/>
    <mergeCell ref="A28:A31"/>
    <mergeCell ref="A32:A35"/>
    <mergeCell ref="A40:A43"/>
    <mergeCell ref="A54:A57"/>
    <mergeCell ref="B28:B31"/>
    <mergeCell ref="B32:B35"/>
    <mergeCell ref="B36:B39"/>
    <mergeCell ref="B40:B43"/>
    <mergeCell ref="B54:B57"/>
    <mergeCell ref="A44:A47"/>
    <mergeCell ref="B44:B47"/>
    <mergeCell ref="B52:B53"/>
    <mergeCell ref="E52:E53"/>
    <mergeCell ref="E44:E47"/>
    <mergeCell ref="F44:F47"/>
    <mergeCell ref="K44:K47"/>
    <mergeCell ref="A48:A51"/>
    <mergeCell ref="B48:B51"/>
    <mergeCell ref="C48:C51"/>
    <mergeCell ref="D48:D51"/>
    <mergeCell ref="E48:E51"/>
    <mergeCell ref="F48:F51"/>
    <mergeCell ref="K48:K51"/>
    <mergeCell ref="A26:A27"/>
    <mergeCell ref="B26:B27"/>
    <mergeCell ref="C26:C27"/>
    <mergeCell ref="E26:E27"/>
    <mergeCell ref="F26:F27"/>
    <mergeCell ref="K26:K27"/>
    <mergeCell ref="C28:C31"/>
    <mergeCell ref="C32:C35"/>
    <mergeCell ref="C36:C39"/>
    <mergeCell ref="K28:K31"/>
    <mergeCell ref="K32:K35"/>
    <mergeCell ref="K36:K39"/>
    <mergeCell ref="A36:A39"/>
    <mergeCell ref="A67:L67"/>
    <mergeCell ref="K58:K59"/>
    <mergeCell ref="G61:H61"/>
    <mergeCell ref="I61:J61"/>
    <mergeCell ref="A62:B62"/>
    <mergeCell ref="A63:L63"/>
    <mergeCell ref="A58:B59"/>
    <mergeCell ref="C58:C59"/>
    <mergeCell ref="D58:D59"/>
    <mergeCell ref="E58:E59"/>
    <mergeCell ref="F58:F59"/>
    <mergeCell ref="G58:G59"/>
    <mergeCell ref="H58:H59"/>
    <mergeCell ref="I58:I59"/>
    <mergeCell ref="J58:J59"/>
    <mergeCell ref="I62:J62"/>
    <mergeCell ref="D62:F62"/>
    <mergeCell ref="A18:A19"/>
    <mergeCell ref="B18:B19"/>
    <mergeCell ref="C18:C19"/>
    <mergeCell ref="E18:E19"/>
    <mergeCell ref="F18:F19"/>
    <mergeCell ref="K12:K13"/>
    <mergeCell ref="A64:L64"/>
    <mergeCell ref="A65:L65"/>
    <mergeCell ref="A66:L66"/>
    <mergeCell ref="A24:A25"/>
    <mergeCell ref="B24:B25"/>
    <mergeCell ref="C24:C25"/>
    <mergeCell ref="E24:E25"/>
    <mergeCell ref="F24:F25"/>
    <mergeCell ref="K24:K25"/>
    <mergeCell ref="K20:K21"/>
    <mergeCell ref="A22:A23"/>
    <mergeCell ref="B22:B23"/>
    <mergeCell ref="C22:C23"/>
    <mergeCell ref="E22:E23"/>
    <mergeCell ref="F22:F23"/>
    <mergeCell ref="K22:K23"/>
    <mergeCell ref="A20:A21"/>
    <mergeCell ref="D52:D53"/>
    <mergeCell ref="B16:B17"/>
    <mergeCell ref="C16:C17"/>
    <mergeCell ref="E16:E17"/>
    <mergeCell ref="F16:F17"/>
    <mergeCell ref="K16:K17"/>
    <mergeCell ref="B20:B21"/>
    <mergeCell ref="C20:C21"/>
    <mergeCell ref="E20:E21"/>
    <mergeCell ref="F20:F21"/>
    <mergeCell ref="K18:K19"/>
    <mergeCell ref="C8:C9"/>
    <mergeCell ref="D8:D9"/>
    <mergeCell ref="E8:E9"/>
    <mergeCell ref="F8:F9"/>
    <mergeCell ref="K8:K9"/>
    <mergeCell ref="A52:A53"/>
    <mergeCell ref="A10:A11"/>
    <mergeCell ref="B10:B11"/>
    <mergeCell ref="C10:C11"/>
    <mergeCell ref="E10:E11"/>
    <mergeCell ref="F10:F11"/>
    <mergeCell ref="K10:K11"/>
    <mergeCell ref="A14:A15"/>
    <mergeCell ref="B14:B15"/>
    <mergeCell ref="C14:C15"/>
    <mergeCell ref="E14:E15"/>
    <mergeCell ref="F14:F15"/>
    <mergeCell ref="K14:K15"/>
    <mergeCell ref="A12:A13"/>
    <mergeCell ref="B12:B13"/>
    <mergeCell ref="C12:C13"/>
    <mergeCell ref="E12:E13"/>
    <mergeCell ref="F12:F13"/>
    <mergeCell ref="A16:A17"/>
    <mergeCell ref="C52:C53"/>
    <mergeCell ref="C44:C47"/>
    <mergeCell ref="F52:F53"/>
    <mergeCell ref="K52:K53"/>
    <mergeCell ref="B3:H3"/>
    <mergeCell ref="I3:L3"/>
    <mergeCell ref="A5:A7"/>
    <mergeCell ref="B5:B7"/>
    <mergeCell ref="C5:F5"/>
    <mergeCell ref="G5:J5"/>
    <mergeCell ref="K5:K6"/>
    <mergeCell ref="G6:H6"/>
    <mergeCell ref="G7:H7"/>
    <mergeCell ref="D10:D11"/>
    <mergeCell ref="D14:D15"/>
    <mergeCell ref="D12:D13"/>
    <mergeCell ref="D18:D19"/>
    <mergeCell ref="D16:D17"/>
    <mergeCell ref="D22:D23"/>
    <mergeCell ref="D20:D21"/>
    <mergeCell ref="D26:D27"/>
    <mergeCell ref="D24:D25"/>
    <mergeCell ref="A8:A9"/>
    <mergeCell ref="B8:B9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</vt:lpstr>
      <vt:lpstr>入札内訳書!Print_Titles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2020-10-15T11:47:05Z</cp:lastPrinted>
  <dcterms:created xsi:type="dcterms:W3CDTF">2016-07-07T05:59:26Z</dcterms:created>
  <dcterms:modified xsi:type="dcterms:W3CDTF">2020-10-15T11:47:12Z</dcterms:modified>
</cp:coreProperties>
</file>