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9～R3年度決算表示（上水・簡水・工水・下水）\02 回答\"/>
    </mc:Choice>
  </mc:AlternateContent>
  <xr:revisionPtr revIDLastSave="0" documentId="13_ncr:1_{D6858793-3112-4D14-A20D-73A181ABABE6}" xr6:coauthVersionLast="47" xr6:coauthVersionMax="47" xr10:uidLastSave="{00000000-0000-0000-0000-000000000000}"/>
  <workbookProtection workbookAlgorithmName="SHA-512" workbookHashValue="Oety17GwE6/5pXmLM8UXM3HYkvXPOVxFv013hU9wc81OFSch17x3iPCTn3oZ01VCyyZnpE6+R2KwZDDkBbjpfA==" workbookSaltValue="RJBLQy/XyBaNWNNmALLxig==" workbookSpinCount="100000" lockStructure="1"/>
  <bookViews>
    <workbookView xWindow="-120" yWindow="-120" windowWidth="24240" windowHeight="131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GJ90" i="4"/>
  <c r="FI90" i="4"/>
  <c r="EH90" i="4"/>
  <c r="DG90" i="4"/>
  <c r="CF90" i="4"/>
  <c r="AD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HT56" i="4"/>
  <c r="GF56" i="4"/>
  <c r="FL56" i="4"/>
  <c r="ER56" i="4"/>
  <c r="CZ56" i="4"/>
  <c r="CF56" i="4"/>
  <c r="BL56" i="4"/>
  <c r="AR56" i="4"/>
  <c r="X56" i="4"/>
  <c r="RH55" i="4"/>
  <c r="QN55" i="4"/>
  <c r="OZ55" i="4"/>
  <c r="OF55" i="4"/>
  <c r="MN55" i="4"/>
  <c r="LT55" i="4"/>
  <c r="KZ55" i="4"/>
  <c r="KF55" i="4"/>
  <c r="JL55" i="4"/>
  <c r="HT55" i="4"/>
  <c r="GF55" i="4"/>
  <c r="FL55" i="4"/>
  <c r="ER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LT33" i="4"/>
  <c r="KZ33" i="4"/>
  <c r="KF33" i="4"/>
  <c r="JL33" i="4"/>
  <c r="GZ33" i="4"/>
  <c r="FL33" i="4"/>
  <c r="CZ33" i="4"/>
  <c r="CF33" i="4"/>
  <c r="AR33" i="4"/>
  <c r="X33" i="4"/>
  <c r="RH32" i="4"/>
  <c r="QN32" i="4"/>
  <c r="PT32" i="4"/>
  <c r="OF32" i="4"/>
  <c r="LT32" i="4"/>
  <c r="K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F55" i="4" l="1"/>
  <c r="MN32" i="4"/>
  <c r="BL33" i="4"/>
  <c r="GZ56" i="4"/>
  <c r="W10" i="5"/>
  <c r="AG10" i="5"/>
  <c r="GZ32" i="4"/>
  <c r="OZ32" i="4"/>
  <c r="MN33" i="4"/>
  <c r="JL56" i="4"/>
  <c r="BO10" i="5"/>
  <c r="HT32" i="4"/>
  <c r="OF33" i="4"/>
  <c r="BY10" i="5"/>
  <c r="BL32" i="4"/>
  <c r="JL32" i="4"/>
  <c r="GF33" i="4"/>
  <c r="OZ33" i="4"/>
  <c r="GZ55" i="4"/>
  <c r="DG10" i="5"/>
  <c r="KF32" i="4"/>
  <c r="PT55" i="4"/>
  <c r="DQ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<sst xmlns="http://schemas.openxmlformats.org/spreadsheetml/2006/main" count="262" uniqueCount="107">
  <si>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</si>
  <si>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</si>
  <si>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</si>
  <si>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</si>
  <si>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</si>
  <si>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</si>
  <si>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</si>
  <si>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</si>
  <si>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</si>
  <si>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</si>
  <si>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</si>
  <si>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</si>
  <si>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</si>
  <si>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</si>
  <si>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</si>
  <si>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</si>
  <si>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</si>
  <si>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</si>
  <si>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</si>
  <si>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</si>
  <si>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</si>
  <si>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</si>
  <si>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</si>
  <si>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</si>
  <si>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</si>
  <si>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</si>
  <si>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</si>
  <si>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</si>
  <si>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</si>
  <si>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</si>
  <si>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</si>
  <si>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</si>
  <si>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</si>
  <si>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</si>
  <si>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</si>
  <si>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</si>
  <si>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</si>
  <si>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</si>
  <si>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</si>
  <si>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</si>
  <si>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</si>
  <si>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</si>
  <si>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</si>
  <si>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</si>
  <si>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</si>
  <si>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</si>
  <si>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</si>
  <si>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</si>
  <si>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</si>
  <si>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</si>
  <si>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</si>
  <si>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</si>
  <si>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</si>
  <si>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</si>
  <si>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</si>
  <si>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</si>
  <si>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</si>
  <si>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</si>
  <si>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</si>
  <si>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</si>
  <si>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</si>
  <si>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</si>
  <si>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</si>
  <si>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</si>
  <si>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</si>
  <si>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</si>
  <si>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</si>
  <si>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</si>
  <si>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</si>
  <si>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</si>
  <si>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</si>
  <si>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</si>
  <si>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</si>
  <si>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</si>
  <si>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</si>
  <si>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</si>
  <si>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</si>
  <si>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</si>
  <si>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</si>
  <si>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</si>
  <si>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</si>
  <si>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</si>
  <si>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</si>
  <si>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</si>
  <si>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</si>
  <si>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</si>
  <si>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</si>
  <si>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</si>
  <si>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</si>
  <si>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</si>
  <si>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</si>
  <si>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</si>
  <si>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</si>
  <si>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</si>
  <si>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</si>
  <si>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</si>
  <si>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</si>
  <si>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</si>
  <si>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</si>
  <si>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</si>
  <si>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</si>
  <si>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</si>
  <si>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</si>
  <si>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</si>
  <si>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S30～40年代の拡張期に整備した施設が多く、それらの多くが近年更新時期を迎えていることから「①有形固定資産減価償却率」は類似団体平均値や全国平均より若干高く、老朽化が進んでいる状況です。
　そのため、道路整備工事に合わせて管路の耐震化工事を行うなど、効率的に老朽化した管路の更新を進めています。それに伴い「②管路の経年化率」は類似団体平均値と同水準で推移していますが、全国平均よりは高い水準となっています。
　また、「③管路更新率」については、道路工事に合わせて耐震化工事を行っている都合上、道路工事の進捗に左右される部分があり、年度によって波がある状況です。</t>
    <rPh sb="195" eb="197">
      <t>スイジュン</t>
    </rPh>
    <phoneticPr fontId="5"/>
  </si>
  <si>
    <t>　老朽化施設の計画的な更新や耐震基準を満たしていない施設の耐震化が急務であるほか、近年頻発している豪雨災害への備えとして停電対策や浸水対策にも取り組む必要があるなど、今後も安定的に水を供給するための施設改良が必要です。しかし、これら事業の推進により企業債発行額や減価償却費などの費用も増加することから、経営状況は次第に厳しくなる見込みです。
　そうした中で、R3年3月に今後の施設更新の手法を機能面・財政面から検証した「松山市工業用水道事業経営戦略」を策定しました。今後は、この経営戦略に基づく、中長期的な視点にたった施設更新や、既存施設の有効活用などによるコスト削減に取り組むことで、健全経営を維持できるよう努めていきます。</t>
    <phoneticPr fontId="5"/>
  </si>
  <si>
    <t>　本市工業用水道事業は、S27.8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これまで、アウトソーシングなどの推進で経営基盤の強化に努めてきたことにより、消費増税などによる料金転嫁を除き実質38年間料金水準を据え置く中で、H8年度から26年連続で黒字を維持しています。
　財務関係の健全性・効率性を示す指標のうち、①から⑥の指標で、類似団体平均値や全国平均に比べると良好な水準を維持していますが、管路の耐震化工事に企業債を充当したことで「④企業債残高対給水収益比率」は上昇しています。
　また、業務関係の効率性を示す「⑦施設利用率」は、工業用水ユーザーに本市の脆弱な水事情をご理解いただき、渇水時だけでなく年間を通じて節水にご協力いただいているため、R3年度の1日当たり平均配水量は47,566㎥となっており、類似団体平均値や全国平均と比べて低い水準となっています。</t>
    <rPh sb="257" eb="259">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</si>
</sst>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65.03</c:v>
                </c:pt>
                <c:pt idx="1">
                  <c:v>61.07</c:v>
                </c:pt>
                <c:pt idx="2">
                  <c:v>60.91</c:v>
                </c:pt>
                <c:pt idx="3">
                  <c:v>63.04</c:v>
                </c:pt>
                <c:pt idx="4">
                  <c:v>65.36</c:v>
                </c:pt>
              </c:numCache>
            </c:numRef>
          </c:val>
          <c:extLst>
            <c:ext xmlns:c16="http://schemas.microsoft.com/office/drawing/2014/chart" uri="{C3380CC4-5D6E-409C-BE32-E72D297353CC}">
              <c16:uniqueId val="{00000000-E2A0-4C16-981D-62126D97CB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E2A0-4C16-981D-62126D97CB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E2-420F-8B93-7A8E6ECF93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61E2-420F-8B93-7A8E6ECF93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151.96</c:v>
                </c:pt>
                <c:pt idx="1">
                  <c:v>143.11000000000001</c:v>
                </c:pt>
                <c:pt idx="2">
                  <c:v>153.65</c:v>
                </c:pt>
                <c:pt idx="3">
                  <c:v>154.01</c:v>
                </c:pt>
                <c:pt idx="4">
                  <c:v>158.26</c:v>
                </c:pt>
              </c:numCache>
            </c:numRef>
          </c:val>
          <c:extLst>
            <c:ext xmlns:c16="http://schemas.microsoft.com/office/drawing/2014/chart" uri="{C3380CC4-5D6E-409C-BE32-E72D297353CC}">
              <c16:uniqueId val="{00000000-6851-4819-8571-E0D9756DAE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6851-4819-8571-E0D9756DAE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52.68</c:v>
                </c:pt>
                <c:pt idx="1">
                  <c:v>52.47</c:v>
                </c:pt>
                <c:pt idx="2">
                  <c:v>52.57</c:v>
                </c:pt>
                <c:pt idx="3">
                  <c:v>53.95</c:v>
                </c:pt>
                <c:pt idx="4">
                  <c:v>55.28</c:v>
                </c:pt>
              </c:numCache>
            </c:numRef>
          </c:val>
          <c:extLst>
            <c:ext xmlns:c16="http://schemas.microsoft.com/office/drawing/2014/chart" uri="{C3380CC4-5D6E-409C-BE32-E72D297353CC}">
              <c16:uniqueId val="{00000000-22AD-47C0-B480-8DA23D5944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22AD-47C0-B480-8DA23D5944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0.16</c:v>
                </c:pt>
                <c:pt idx="1">
                  <c:v>0.32</c:v>
                </c:pt>
                <c:pt idx="2">
                  <c:v>0</c:v>
                </c:pt>
                <c:pt idx="3">
                  <c:v>0.03</c:v>
                </c:pt>
                <c:pt idx="4">
                  <c:v>0</c:v>
                </c:pt>
              </c:numCache>
            </c:numRef>
          </c:val>
          <c:extLst>
            <c:ext xmlns:c16="http://schemas.microsoft.com/office/drawing/2014/chart" uri="{C3380CC4-5D6E-409C-BE32-E72D297353CC}">
              <c16:uniqueId val="{00000000-4F5F-407B-A8E1-87364BEE43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4F5F-407B-A8E1-87364BEE43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3091.19</c:v>
                </c:pt>
                <c:pt idx="1">
                  <c:v>1566.04</c:v>
                </c:pt>
                <c:pt idx="2">
                  <c:v>4792.93</c:v>
                </c:pt>
                <c:pt idx="3">
                  <c:v>3415.71</c:v>
                </c:pt>
                <c:pt idx="4">
                  <c:v>4516.37</c:v>
                </c:pt>
              </c:numCache>
            </c:numRef>
          </c:val>
          <c:extLst>
            <c:ext xmlns:c16="http://schemas.microsoft.com/office/drawing/2014/chart" uri="{C3380CC4-5D6E-409C-BE32-E72D297353CC}">
              <c16:uniqueId val="{00000000-5489-427F-8FBB-CC33B0E783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5489-427F-8FBB-CC33B0E783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58.86</c:v>
                </c:pt>
                <c:pt idx="1">
                  <c:v>76.5</c:v>
                </c:pt>
                <c:pt idx="2">
                  <c:v>127.86</c:v>
                </c:pt>
                <c:pt idx="3">
                  <c:v>159.43</c:v>
                </c:pt>
                <c:pt idx="4">
                  <c:v>189.43</c:v>
                </c:pt>
              </c:numCache>
            </c:numRef>
          </c:val>
          <c:extLst>
            <c:ext xmlns:c16="http://schemas.microsoft.com/office/drawing/2014/chart" uri="{C3380CC4-5D6E-409C-BE32-E72D297353CC}">
              <c16:uniqueId val="{00000000-531E-47EE-97A7-3E583FDC45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531E-47EE-97A7-3E583FDC45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154.1</c:v>
                </c:pt>
                <c:pt idx="1">
                  <c:v>144.87</c:v>
                </c:pt>
                <c:pt idx="2">
                  <c:v>156.77000000000001</c:v>
                </c:pt>
                <c:pt idx="3">
                  <c:v>157.11000000000001</c:v>
                </c:pt>
                <c:pt idx="4">
                  <c:v>161.61000000000001</c:v>
                </c:pt>
              </c:numCache>
            </c:numRef>
          </c:val>
          <c:extLst>
            <c:ext xmlns:c16="http://schemas.microsoft.com/office/drawing/2014/chart" uri="{C3380CC4-5D6E-409C-BE32-E72D297353CC}">
              <c16:uniqueId val="{00000000-1149-4522-BBDD-C265D120DE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1149-4522-BBDD-C265D120DE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10.4</c:v>
                </c:pt>
                <c:pt idx="1">
                  <c:v>11.07</c:v>
                </c:pt>
                <c:pt idx="2">
                  <c:v>10.23</c:v>
                </c:pt>
                <c:pt idx="3">
                  <c:v>10.199999999999999</c:v>
                </c:pt>
                <c:pt idx="4">
                  <c:v>9.92</c:v>
                </c:pt>
              </c:numCache>
            </c:numRef>
          </c:val>
          <c:extLst>
            <c:ext xmlns:c16="http://schemas.microsoft.com/office/drawing/2014/chart" uri="{C3380CC4-5D6E-409C-BE32-E72D297353CC}">
              <c16:uniqueId val="{00000000-9F39-4667-BCF0-C42C9270F4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9F39-4667-BCF0-C42C9270F4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35.340000000000003</c:v>
                </c:pt>
                <c:pt idx="1">
                  <c:v>35.64</c:v>
                </c:pt>
                <c:pt idx="2">
                  <c:v>36.26</c:v>
                </c:pt>
                <c:pt idx="3">
                  <c:v>36.619999999999997</c:v>
                </c:pt>
                <c:pt idx="4">
                  <c:v>36.590000000000003</c:v>
                </c:pt>
              </c:numCache>
            </c:numRef>
          </c:val>
          <c:extLst>
            <c:ext xmlns:c16="http://schemas.microsoft.com/office/drawing/2014/chart" uri="{C3380CC4-5D6E-409C-BE32-E72D297353CC}">
              <c16:uniqueId val="{00000000-2BFA-426E-83C1-2A43F4412C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2BFA-426E-83C1-2A43F4412C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72.78</c:v>
                </c:pt>
                <c:pt idx="1">
                  <c:v>72.78</c:v>
                </c:pt>
                <c:pt idx="2">
                  <c:v>72.78</c:v>
                </c:pt>
                <c:pt idx="3">
                  <c:v>72.78</c:v>
                </c:pt>
                <c:pt idx="4">
                  <c:v>72.78</c:v>
                </c:pt>
              </c:numCache>
            </c:numRef>
          </c:val>
          <c:extLst>
            <c:ext xmlns:c16="http://schemas.microsoft.com/office/drawing/2014/chart" uri="{C3380CC4-5D6E-409C-BE32-E72D297353CC}">
              <c16:uniqueId val="{00000000-21DB-4184-925E-A80AF9FF5D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21DB-4184-925E-A80AF9FF5D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60" zoomScaleNormal="6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愛媛県　松山市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4"/>
      <c r="KX6" s="54"/>
      <c r="KY6" s="54"/>
      <c r="KZ6" s="54"/>
      <c r="LA6" s="54"/>
      <c r="LB6" s="54"/>
      <c r="LC6" s="5"/>
      <c r="LD6" s="2"/>
      <c r="LE6" s="2"/>
      <c r="LF6" s="2"/>
      <c r="LG6" s="2"/>
      <c r="LH6" s="2"/>
      <c r="LI6" s="4"/>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4"/>
      <c r="SM7" s="56" t="s">
        <v>8</v>
      </c>
      <c r="SN7" s="57"/>
      <c r="SO7" s="57"/>
      <c r="SP7" s="57"/>
      <c r="SQ7" s="57"/>
      <c r="SR7" s="57"/>
      <c r="SS7" s="57"/>
      <c r="ST7" s="57"/>
      <c r="SU7" s="57"/>
      <c r="SV7" s="57"/>
      <c r="SW7" s="57"/>
      <c r="SX7" s="57"/>
      <c r="SY7" s="57"/>
      <c r="SZ7" s="58"/>
    </row>
    <row r="8" spans="1:521" ht="18.75" customHeight="1" x14ac:dyDescent="0.15">
      <c r="A8" s="7"/>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130000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47566</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4"/>
      <c r="SM8" s="65" t="s">
        <v>9</v>
      </c>
      <c r="SN8" s="66"/>
      <c r="SO8" s="67" t="s">
        <v>10</v>
      </c>
      <c r="SP8" s="67"/>
      <c r="SQ8" s="67"/>
      <c r="SR8" s="67"/>
      <c r="SS8" s="67"/>
      <c r="ST8" s="67"/>
      <c r="SU8" s="67"/>
      <c r="SV8" s="67"/>
      <c r="SW8" s="67"/>
      <c r="SX8" s="67"/>
      <c r="SY8" s="67"/>
      <c r="SZ8" s="68"/>
    </row>
    <row r="9" spans="1:521" ht="18.75" customHeight="1" x14ac:dyDescent="0.15">
      <c r="A9" s="7"/>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81" t="s">
        <v>16</v>
      </c>
      <c r="SN9" s="82"/>
      <c r="SO9" s="72" t="s">
        <v>17</v>
      </c>
      <c r="SP9" s="72"/>
      <c r="SQ9" s="72"/>
      <c r="SR9" s="72"/>
      <c r="SS9" s="72"/>
      <c r="ST9" s="72"/>
      <c r="SU9" s="72"/>
      <c r="SV9" s="72"/>
      <c r="SW9" s="72"/>
      <c r="SX9" s="72"/>
      <c r="SY9" s="72"/>
      <c r="SZ9" s="73"/>
    </row>
    <row r="10" spans="1:521" ht="18.75" customHeight="1" x14ac:dyDescent="0.15">
      <c r="A10" s="7"/>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87.1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5</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94610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その他</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77" t="s">
        <v>18</v>
      </c>
      <c r="SN10" s="78"/>
      <c r="SO10" s="79" t="s">
        <v>19</v>
      </c>
      <c r="SP10" s="79"/>
      <c r="SQ10" s="79"/>
      <c r="SR10" s="79"/>
      <c r="SS10" s="79"/>
      <c r="ST10" s="79"/>
      <c r="SU10" s="79"/>
      <c r="SV10" s="79"/>
      <c r="SW10" s="79"/>
      <c r="SX10" s="79"/>
      <c r="SY10" s="79"/>
      <c r="SZ10" s="80"/>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151.96</v>
      </c>
      <c r="Y32" s="121"/>
      <c r="Z32" s="121"/>
      <c r="AA32" s="121"/>
      <c r="AB32" s="121"/>
      <c r="AC32" s="121"/>
      <c r="AD32" s="121"/>
      <c r="AE32" s="121"/>
      <c r="AF32" s="121"/>
      <c r="AG32" s="121"/>
      <c r="AH32" s="121"/>
      <c r="AI32" s="121"/>
      <c r="AJ32" s="121"/>
      <c r="AK32" s="121"/>
      <c r="AL32" s="121"/>
      <c r="AM32" s="121"/>
      <c r="AN32" s="121"/>
      <c r="AO32" s="121"/>
      <c r="AP32" s="121"/>
      <c r="AQ32" s="122"/>
      <c r="AR32" s="120">
        <f>データ!U6</f>
        <v>143.11000000000001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153.65</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154.01</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158.26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3091.19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1566.04</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4792.93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3415.71</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4516.37</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58.86</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76.5</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127.86</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159.43</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189.43</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117.28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116.96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117.47</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115.38</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113.53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53.3</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50.25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51.91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53.86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75.17</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687.99</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655.75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578.19000000000005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638.35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521.36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208.47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193.85</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204.31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214.2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242.32</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154.1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144.87</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156.77000000000001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157.11000000000001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161.61000000000001</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10.4</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11.07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10.23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10.199999999999999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9.92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35.340000000000003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35.64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36.26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36.619999999999997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36.590000000000003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72.78</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72.78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72.78</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72.78</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72.78</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105.71</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105.06</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106.98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103.06</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100.74</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25.98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26.84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26.08</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26.92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27.33</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40.67</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40.89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41.59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40.29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40.409999999999997</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62.59</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61.76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62.75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61.99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62.26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65.03</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61.07</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60.91</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63.04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65.36</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52.68</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52.47</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52.57</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53.95</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55.28</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0.16</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0.32</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0.03</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55.25</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57.11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57.57</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57.63</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58.13</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44.05</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51.87</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52.33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53.69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0.28000000000000003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0.77</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0.24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IseN4n1JLJrVX7hmVHoAZr9X1YhnsT8uLAqK9f3W/YbCAvuHOpaybQwP8Vsa2F/oFfmXvw4ofLUeZ1zpt8iqA==" saltValue="ovj/naZcwvnEwpjUsGsUo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151.96</v>
      </c>
      <c r="U6" s="35">
        <f>U7</f>
        <v>143.11000000000001</v>
      </c>
      <c r="V6" s="35">
        <f>V7</f>
        <v>153.65</v>
      </c>
      <c r="W6" s="35">
        <f>W7</f>
        <v>154.01</v>
      </c>
      <c r="X6" s="35">
        <f t="shared" si="3"/>
        <v>158.26</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3091.19</v>
      </c>
      <c r="AQ6" s="35">
        <f>AQ7</f>
        <v>1566.04</v>
      </c>
      <c r="AR6" s="35">
        <f>AR7</f>
        <v>4792.93</v>
      </c>
      <c r="AS6" s="35">
        <f>AS7</f>
        <v>3415.71</v>
      </c>
      <c r="AT6" s="35">
        <f t="shared" si="3"/>
        <v>4516.37</v>
      </c>
      <c r="AU6" s="35">
        <f t="shared" si="3"/>
        <v>687.99</v>
      </c>
      <c r="AV6" s="35">
        <f t="shared" si="3"/>
        <v>655.75</v>
      </c>
      <c r="AW6" s="35">
        <f t="shared" si="3"/>
        <v>578.19000000000005</v>
      </c>
      <c r="AX6" s="35">
        <f t="shared" si="3"/>
        <v>638.35</v>
      </c>
      <c r="AY6" s="35">
        <f t="shared" si="3"/>
        <v>521.36</v>
      </c>
      <c r="AZ6" s="33" t="str">
        <f>IF(AZ7="-","【-】","【"&amp;SUBSTITUTE(TEXT(AZ7,"#,##0.00"),"-","△")&amp;"】")</f>
        <v>【462.72】</v>
      </c>
      <c r="BA6" s="35">
        <f t="shared" si="3"/>
        <v>58.86</v>
      </c>
      <c r="BB6" s="35">
        <f>BB7</f>
        <v>76.5</v>
      </c>
      <c r="BC6" s="35">
        <f>BC7</f>
        <v>127.86</v>
      </c>
      <c r="BD6" s="35">
        <f>BD7</f>
        <v>159.43</v>
      </c>
      <c r="BE6" s="35">
        <f t="shared" si="3"/>
        <v>189.43</v>
      </c>
      <c r="BF6" s="35">
        <f t="shared" si="3"/>
        <v>208.47</v>
      </c>
      <c r="BG6" s="35">
        <f t="shared" si="3"/>
        <v>193.85</v>
      </c>
      <c r="BH6" s="35">
        <f t="shared" si="3"/>
        <v>204.31</v>
      </c>
      <c r="BI6" s="35">
        <f t="shared" si="3"/>
        <v>214.2</v>
      </c>
      <c r="BJ6" s="35">
        <f t="shared" si="3"/>
        <v>242.32</v>
      </c>
      <c r="BK6" s="33" t="str">
        <f>IF(BK7="-","【-】","【"&amp;SUBSTITUTE(TEXT(BK7,"#,##0.00"),"-","△")&amp;"】")</f>
        <v>【233.92】</v>
      </c>
      <c r="BL6" s="35">
        <f t="shared" si="3"/>
        <v>154.1</v>
      </c>
      <c r="BM6" s="35">
        <f>BM7</f>
        <v>144.87</v>
      </c>
      <c r="BN6" s="35">
        <f>BN7</f>
        <v>156.77000000000001</v>
      </c>
      <c r="BO6" s="35">
        <f>BO7</f>
        <v>157.11000000000001</v>
      </c>
      <c r="BP6" s="35">
        <f t="shared" si="3"/>
        <v>161.61000000000001</v>
      </c>
      <c r="BQ6" s="35">
        <f t="shared" si="3"/>
        <v>105.71</v>
      </c>
      <c r="BR6" s="35">
        <f t="shared" si="3"/>
        <v>105.06</v>
      </c>
      <c r="BS6" s="35">
        <f t="shared" si="3"/>
        <v>106.98</v>
      </c>
      <c r="BT6" s="35">
        <f t="shared" si="3"/>
        <v>103.06</v>
      </c>
      <c r="BU6" s="35">
        <f t="shared" si="3"/>
        <v>100.74</v>
      </c>
      <c r="BV6" s="33" t="str">
        <f>IF(BV7="-","【-】","【"&amp;SUBSTITUTE(TEXT(BV7,"#,##0.00"),"-","△")&amp;"】")</f>
        <v>【112.31】</v>
      </c>
      <c r="BW6" s="35">
        <f t="shared" si="3"/>
        <v>10.4</v>
      </c>
      <c r="BX6" s="35">
        <f>BX7</f>
        <v>11.07</v>
      </c>
      <c r="BY6" s="35">
        <f>BY7</f>
        <v>10.23</v>
      </c>
      <c r="BZ6" s="35">
        <f>BZ7</f>
        <v>10.199999999999999</v>
      </c>
      <c r="CA6" s="35">
        <f t="shared" si="3"/>
        <v>9.92</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35.340000000000003</v>
      </c>
      <c r="CI6" s="35">
        <f>CI7</f>
        <v>35.64</v>
      </c>
      <c r="CJ6" s="35">
        <f>CJ7</f>
        <v>36.26</v>
      </c>
      <c r="CK6" s="35">
        <f>CK7</f>
        <v>36.619999999999997</v>
      </c>
      <c r="CL6" s="35">
        <f t="shared" si="5"/>
        <v>36.590000000000003</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72.78</v>
      </c>
      <c r="CT6" s="35">
        <f>CT7</f>
        <v>72.78</v>
      </c>
      <c r="CU6" s="35">
        <f>CU7</f>
        <v>72.78</v>
      </c>
      <c r="CV6" s="35">
        <f>CV7</f>
        <v>72.78</v>
      </c>
      <c r="CW6" s="35">
        <f t="shared" si="6"/>
        <v>72.78</v>
      </c>
      <c r="CX6" s="35">
        <f t="shared" si="6"/>
        <v>62.59</v>
      </c>
      <c r="CY6" s="35">
        <f t="shared" si="6"/>
        <v>61.76</v>
      </c>
      <c r="CZ6" s="35">
        <f t="shared" si="6"/>
        <v>62.75</v>
      </c>
      <c r="DA6" s="35">
        <f t="shared" si="6"/>
        <v>61.99</v>
      </c>
      <c r="DB6" s="35">
        <f t="shared" si="6"/>
        <v>62.26</v>
      </c>
      <c r="DC6" s="33" t="str">
        <f>IF(DC7="-","【-】","【"&amp;SUBSTITUTE(TEXT(DC7,"#,##0.00"),"-","△")&amp;"】")</f>
        <v>【76.67】</v>
      </c>
      <c r="DD6" s="35">
        <f t="shared" ref="DD6:DM6" si="7">DD7</f>
        <v>65.03</v>
      </c>
      <c r="DE6" s="35">
        <f>DE7</f>
        <v>61.07</v>
      </c>
      <c r="DF6" s="35">
        <f>DF7</f>
        <v>60.91</v>
      </c>
      <c r="DG6" s="35">
        <f>DG7</f>
        <v>63.04</v>
      </c>
      <c r="DH6" s="35">
        <f t="shared" si="7"/>
        <v>65.36</v>
      </c>
      <c r="DI6" s="35">
        <f t="shared" si="7"/>
        <v>55.25</v>
      </c>
      <c r="DJ6" s="35">
        <f t="shared" si="7"/>
        <v>57.11</v>
      </c>
      <c r="DK6" s="35">
        <f t="shared" si="7"/>
        <v>57.57</v>
      </c>
      <c r="DL6" s="35">
        <f t="shared" si="7"/>
        <v>57.63</v>
      </c>
      <c r="DM6" s="35">
        <f t="shared" si="7"/>
        <v>58.13</v>
      </c>
      <c r="DN6" s="33" t="str">
        <f>IF(DN7="-","【-】","【"&amp;SUBSTITUTE(TEXT(DN7,"#,##0.00"),"-","△")&amp;"】")</f>
        <v>【60.20】</v>
      </c>
      <c r="DO6" s="35">
        <f t="shared" ref="DO6:DX6" si="8">DO7</f>
        <v>52.68</v>
      </c>
      <c r="DP6" s="35">
        <f>DP7</f>
        <v>52.47</v>
      </c>
      <c r="DQ6" s="35">
        <f>DQ7</f>
        <v>52.57</v>
      </c>
      <c r="DR6" s="35">
        <f>DR7</f>
        <v>53.95</v>
      </c>
      <c r="DS6" s="35">
        <f t="shared" si="8"/>
        <v>55.28</v>
      </c>
      <c r="DT6" s="35">
        <f t="shared" si="8"/>
        <v>44.05</v>
      </c>
      <c r="DU6" s="35">
        <f t="shared" si="8"/>
        <v>51.87</v>
      </c>
      <c r="DV6" s="35">
        <f t="shared" si="8"/>
        <v>52.33</v>
      </c>
      <c r="DW6" s="35">
        <f t="shared" si="8"/>
        <v>52.35</v>
      </c>
      <c r="DX6" s="35">
        <f t="shared" si="8"/>
        <v>53.69</v>
      </c>
      <c r="DY6" s="33" t="str">
        <f>IF(DY7="-","【-】","【"&amp;SUBSTITUTE(TEXT(DY7,"#,##0.00"),"-","△")&amp;"】")</f>
        <v>【48.27】</v>
      </c>
      <c r="DZ6" s="35">
        <f t="shared" ref="DZ6:EI6" si="9">DZ7</f>
        <v>0.16</v>
      </c>
      <c r="EA6" s="35">
        <f>EA7</f>
        <v>0.32</v>
      </c>
      <c r="EB6" s="35">
        <f>EB7</f>
        <v>0</v>
      </c>
      <c r="EC6" s="35">
        <f>EC7</f>
        <v>0.03</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130000</v>
      </c>
      <c r="L7" s="37" t="s">
        <v>96</v>
      </c>
      <c r="M7" s="38">
        <v>1</v>
      </c>
      <c r="N7" s="38">
        <v>47566</v>
      </c>
      <c r="O7" s="39" t="s">
        <v>97</v>
      </c>
      <c r="P7" s="39">
        <v>87.1</v>
      </c>
      <c r="Q7" s="38">
        <v>5</v>
      </c>
      <c r="R7" s="38">
        <v>94610</v>
      </c>
      <c r="S7" s="37" t="s">
        <v>98</v>
      </c>
      <c r="T7" s="40">
        <v>151.96</v>
      </c>
      <c r="U7" s="40">
        <v>143.11000000000001</v>
      </c>
      <c r="V7" s="40">
        <v>153.65</v>
      </c>
      <c r="W7" s="40">
        <v>154.01</v>
      </c>
      <c r="X7" s="40">
        <v>158.26</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3091.19</v>
      </c>
      <c r="AQ7" s="40">
        <v>1566.04</v>
      </c>
      <c r="AR7" s="40">
        <v>4792.93</v>
      </c>
      <c r="AS7" s="40">
        <v>3415.71</v>
      </c>
      <c r="AT7" s="40">
        <v>4516.37</v>
      </c>
      <c r="AU7" s="40">
        <v>687.99</v>
      </c>
      <c r="AV7" s="40">
        <v>655.75</v>
      </c>
      <c r="AW7" s="40">
        <v>578.19000000000005</v>
      </c>
      <c r="AX7" s="40">
        <v>638.35</v>
      </c>
      <c r="AY7" s="40">
        <v>521.36</v>
      </c>
      <c r="AZ7" s="40">
        <v>462.72</v>
      </c>
      <c r="BA7" s="40">
        <v>58.86</v>
      </c>
      <c r="BB7" s="40">
        <v>76.5</v>
      </c>
      <c r="BC7" s="40">
        <v>127.86</v>
      </c>
      <c r="BD7" s="40">
        <v>159.43</v>
      </c>
      <c r="BE7" s="40">
        <v>189.43</v>
      </c>
      <c r="BF7" s="40">
        <v>208.47</v>
      </c>
      <c r="BG7" s="40">
        <v>193.85</v>
      </c>
      <c r="BH7" s="40">
        <v>204.31</v>
      </c>
      <c r="BI7" s="40">
        <v>214.2</v>
      </c>
      <c r="BJ7" s="40">
        <v>242.32</v>
      </c>
      <c r="BK7" s="40">
        <v>233.92</v>
      </c>
      <c r="BL7" s="40">
        <v>154.1</v>
      </c>
      <c r="BM7" s="40">
        <v>144.87</v>
      </c>
      <c r="BN7" s="40">
        <v>156.77000000000001</v>
      </c>
      <c r="BO7" s="40">
        <v>157.11000000000001</v>
      </c>
      <c r="BP7" s="40">
        <v>161.61000000000001</v>
      </c>
      <c r="BQ7" s="40">
        <v>105.71</v>
      </c>
      <c r="BR7" s="40">
        <v>105.06</v>
      </c>
      <c r="BS7" s="40">
        <v>106.98</v>
      </c>
      <c r="BT7" s="40">
        <v>103.06</v>
      </c>
      <c r="BU7" s="40">
        <v>100.74</v>
      </c>
      <c r="BV7" s="40">
        <v>112.31</v>
      </c>
      <c r="BW7" s="40">
        <v>10.4</v>
      </c>
      <c r="BX7" s="40">
        <v>11.07</v>
      </c>
      <c r="BY7" s="40">
        <v>10.23</v>
      </c>
      <c r="BZ7" s="40">
        <v>10.199999999999999</v>
      </c>
      <c r="CA7" s="40">
        <v>9.92</v>
      </c>
      <c r="CB7" s="40">
        <v>25.98</v>
      </c>
      <c r="CC7" s="40">
        <v>26.84</v>
      </c>
      <c r="CD7" s="40">
        <v>26.08</v>
      </c>
      <c r="CE7" s="40">
        <v>26.92</v>
      </c>
      <c r="CF7" s="40">
        <v>27.33</v>
      </c>
      <c r="CG7" s="40">
        <v>19.07</v>
      </c>
      <c r="CH7" s="40">
        <v>35.340000000000003</v>
      </c>
      <c r="CI7" s="40">
        <v>35.64</v>
      </c>
      <c r="CJ7" s="40">
        <v>36.26</v>
      </c>
      <c r="CK7" s="40">
        <v>36.619999999999997</v>
      </c>
      <c r="CL7" s="40">
        <v>36.590000000000003</v>
      </c>
      <c r="CM7" s="40">
        <v>40.67</v>
      </c>
      <c r="CN7" s="40">
        <v>40.89</v>
      </c>
      <c r="CO7" s="40">
        <v>41.59</v>
      </c>
      <c r="CP7" s="40">
        <v>40.29</v>
      </c>
      <c r="CQ7" s="40">
        <v>40.409999999999997</v>
      </c>
      <c r="CR7" s="40">
        <v>54.01</v>
      </c>
      <c r="CS7" s="40">
        <v>72.78</v>
      </c>
      <c r="CT7" s="40">
        <v>72.78</v>
      </c>
      <c r="CU7" s="40">
        <v>72.78</v>
      </c>
      <c r="CV7" s="40">
        <v>72.78</v>
      </c>
      <c r="CW7" s="40">
        <v>72.78</v>
      </c>
      <c r="CX7" s="40">
        <v>62.59</v>
      </c>
      <c r="CY7" s="40">
        <v>61.76</v>
      </c>
      <c r="CZ7" s="40">
        <v>62.75</v>
      </c>
      <c r="DA7" s="40">
        <v>61.99</v>
      </c>
      <c r="DB7" s="40">
        <v>62.26</v>
      </c>
      <c r="DC7" s="40">
        <v>76.67</v>
      </c>
      <c r="DD7" s="40">
        <v>65.03</v>
      </c>
      <c r="DE7" s="40">
        <v>61.07</v>
      </c>
      <c r="DF7" s="40">
        <v>60.91</v>
      </c>
      <c r="DG7" s="40">
        <v>63.04</v>
      </c>
      <c r="DH7" s="40">
        <v>65.36</v>
      </c>
      <c r="DI7" s="40">
        <v>55.25</v>
      </c>
      <c r="DJ7" s="40">
        <v>57.11</v>
      </c>
      <c r="DK7" s="40">
        <v>57.57</v>
      </c>
      <c r="DL7" s="40">
        <v>57.63</v>
      </c>
      <c r="DM7" s="40">
        <v>58.13</v>
      </c>
      <c r="DN7" s="40">
        <v>60.2</v>
      </c>
      <c r="DO7" s="40">
        <v>52.68</v>
      </c>
      <c r="DP7" s="40">
        <v>52.47</v>
      </c>
      <c r="DQ7" s="40">
        <v>52.57</v>
      </c>
      <c r="DR7" s="40">
        <v>53.95</v>
      </c>
      <c r="DS7" s="40">
        <v>55.28</v>
      </c>
      <c r="DT7" s="40">
        <v>44.05</v>
      </c>
      <c r="DU7" s="40">
        <v>51.87</v>
      </c>
      <c r="DV7" s="40">
        <v>52.33</v>
      </c>
      <c r="DW7" s="40">
        <v>52.35</v>
      </c>
      <c r="DX7" s="40">
        <v>53.69</v>
      </c>
      <c r="DY7" s="40">
        <v>48.27</v>
      </c>
      <c r="DZ7" s="40">
        <v>0.16</v>
      </c>
      <c r="EA7" s="40">
        <v>0.32</v>
      </c>
      <c r="EB7" s="40">
        <v>0</v>
      </c>
      <c r="EC7" s="40">
        <v>0.03</v>
      </c>
      <c r="ED7" s="40">
        <v>0</v>
      </c>
      <c r="EE7" s="40">
        <v>1.3</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151.96</v>
      </c>
      <c r="V11" s="48">
        <f>IF(U6="-",NA(),U6)</f>
        <v>143.11000000000001</v>
      </c>
      <c r="W11" s="48">
        <f>IF(V6="-",NA(),V6)</f>
        <v>153.65</v>
      </c>
      <c r="X11" s="48">
        <f>IF(W6="-",NA(),W6)</f>
        <v>154.01</v>
      </c>
      <c r="Y11" s="48">
        <f>IF(X6="-",NA(),X6)</f>
        <v>158.26</v>
      </c>
      <c r="AE11" s="47" t="s">
        <v>23</v>
      </c>
      <c r="AF11" s="48">
        <f>IF(AE6="-",NA(),AE6)</f>
        <v>0</v>
      </c>
      <c r="AG11" s="48">
        <f>IF(AF6="-",NA(),AF6)</f>
        <v>0</v>
      </c>
      <c r="AH11" s="48">
        <f>IF(AG6="-",NA(),AG6)</f>
        <v>0</v>
      </c>
      <c r="AI11" s="48">
        <f>IF(AH6="-",NA(),AH6)</f>
        <v>0</v>
      </c>
      <c r="AJ11" s="48">
        <f>IF(AI6="-",NA(),AI6)</f>
        <v>0</v>
      </c>
      <c r="AP11" s="47" t="s">
        <v>23</v>
      </c>
      <c r="AQ11" s="48">
        <f>IF(AP6="-",NA(),AP6)</f>
        <v>3091.19</v>
      </c>
      <c r="AR11" s="48">
        <f>IF(AQ6="-",NA(),AQ6)</f>
        <v>1566.04</v>
      </c>
      <c r="AS11" s="48">
        <f>IF(AR6="-",NA(),AR6)</f>
        <v>4792.93</v>
      </c>
      <c r="AT11" s="48">
        <f>IF(AS6="-",NA(),AS6)</f>
        <v>3415.71</v>
      </c>
      <c r="AU11" s="48">
        <f>IF(AT6="-",NA(),AT6)</f>
        <v>4516.37</v>
      </c>
      <c r="BA11" s="47" t="s">
        <v>23</v>
      </c>
      <c r="BB11" s="48">
        <f>IF(BA6="-",NA(),BA6)</f>
        <v>58.86</v>
      </c>
      <c r="BC11" s="48">
        <f>IF(BB6="-",NA(),BB6)</f>
        <v>76.5</v>
      </c>
      <c r="BD11" s="48">
        <f>IF(BC6="-",NA(),BC6)</f>
        <v>127.86</v>
      </c>
      <c r="BE11" s="48">
        <f>IF(BD6="-",NA(),BD6)</f>
        <v>159.43</v>
      </c>
      <c r="BF11" s="48">
        <f>IF(BE6="-",NA(),BE6)</f>
        <v>189.43</v>
      </c>
      <c r="BL11" s="47" t="s">
        <v>23</v>
      </c>
      <c r="BM11" s="48">
        <f>IF(BL6="-",NA(),BL6)</f>
        <v>154.1</v>
      </c>
      <c r="BN11" s="48">
        <f>IF(BM6="-",NA(),BM6)</f>
        <v>144.87</v>
      </c>
      <c r="BO11" s="48">
        <f>IF(BN6="-",NA(),BN6)</f>
        <v>156.77000000000001</v>
      </c>
      <c r="BP11" s="48">
        <f>IF(BO6="-",NA(),BO6)</f>
        <v>157.11000000000001</v>
      </c>
      <c r="BQ11" s="48">
        <f>IF(BP6="-",NA(),BP6)</f>
        <v>161.61000000000001</v>
      </c>
      <c r="BW11" s="47" t="s">
        <v>23</v>
      </c>
      <c r="BX11" s="48">
        <f>IF(BW6="-",NA(),BW6)</f>
        <v>10.4</v>
      </c>
      <c r="BY11" s="48">
        <f>IF(BX6="-",NA(),BX6)</f>
        <v>11.07</v>
      </c>
      <c r="BZ11" s="48">
        <f>IF(BY6="-",NA(),BY6)</f>
        <v>10.23</v>
      </c>
      <c r="CA11" s="48">
        <f>IF(BZ6="-",NA(),BZ6)</f>
        <v>10.199999999999999</v>
      </c>
      <c r="CB11" s="48">
        <f>IF(CA6="-",NA(),CA6)</f>
        <v>9.92</v>
      </c>
      <c r="CH11" s="47" t="s">
        <v>23</v>
      </c>
      <c r="CI11" s="48">
        <f>IF(CH6="-",NA(),CH6)</f>
        <v>35.340000000000003</v>
      </c>
      <c r="CJ11" s="48">
        <f>IF(CI6="-",NA(),CI6)</f>
        <v>35.64</v>
      </c>
      <c r="CK11" s="48">
        <f>IF(CJ6="-",NA(),CJ6)</f>
        <v>36.26</v>
      </c>
      <c r="CL11" s="48">
        <f>IF(CK6="-",NA(),CK6)</f>
        <v>36.619999999999997</v>
      </c>
      <c r="CM11" s="48">
        <f>IF(CL6="-",NA(),CL6)</f>
        <v>36.590000000000003</v>
      </c>
      <c r="CS11" s="47" t="s">
        <v>23</v>
      </c>
      <c r="CT11" s="48">
        <f>IF(CS6="-",NA(),CS6)</f>
        <v>72.78</v>
      </c>
      <c r="CU11" s="48">
        <f>IF(CT6="-",NA(),CT6)</f>
        <v>72.78</v>
      </c>
      <c r="CV11" s="48">
        <f>IF(CU6="-",NA(),CU6)</f>
        <v>72.78</v>
      </c>
      <c r="CW11" s="48">
        <f>IF(CV6="-",NA(),CV6)</f>
        <v>72.78</v>
      </c>
      <c r="CX11" s="48">
        <f>IF(CW6="-",NA(),CW6)</f>
        <v>72.78</v>
      </c>
      <c r="DD11" s="47" t="s">
        <v>23</v>
      </c>
      <c r="DE11" s="48">
        <f>IF(DD6="-",NA(),DD6)</f>
        <v>65.03</v>
      </c>
      <c r="DF11" s="48">
        <f>IF(DE6="-",NA(),DE6)</f>
        <v>61.07</v>
      </c>
      <c r="DG11" s="48">
        <f>IF(DF6="-",NA(),DF6)</f>
        <v>60.91</v>
      </c>
      <c r="DH11" s="48">
        <f>IF(DG6="-",NA(),DG6)</f>
        <v>63.04</v>
      </c>
      <c r="DI11" s="48">
        <f>IF(DH6="-",NA(),DH6)</f>
        <v>65.36</v>
      </c>
      <c r="DO11" s="47" t="s">
        <v>23</v>
      </c>
      <c r="DP11" s="48">
        <f>IF(DO6="-",NA(),DO6)</f>
        <v>52.68</v>
      </c>
      <c r="DQ11" s="48">
        <f>IF(DP6="-",NA(),DP6)</f>
        <v>52.47</v>
      </c>
      <c r="DR11" s="48">
        <f>IF(DQ6="-",NA(),DQ6)</f>
        <v>52.57</v>
      </c>
      <c r="DS11" s="48">
        <f>IF(DR6="-",NA(),DR6)</f>
        <v>53.95</v>
      </c>
      <c r="DT11" s="48">
        <f>IF(DS6="-",NA(),DS6)</f>
        <v>55.28</v>
      </c>
      <c r="DZ11" s="47" t="s">
        <v>23</v>
      </c>
      <c r="EA11" s="48">
        <f>IF(DZ6="-",NA(),DZ6)</f>
        <v>0.16</v>
      </c>
      <c r="EB11" s="48">
        <f>IF(EA6="-",NA(),EA6)</f>
        <v>0.32</v>
      </c>
      <c r="EC11" s="48">
        <f>IF(EB6="-",NA(),EB6)</f>
        <v>0</v>
      </c>
      <c r="ED11" s="48">
        <f>IF(EC6="-",NA(),EC6)</f>
        <v>0.03</v>
      </c>
      <c r="EE11" s="48">
        <f>IF(ED6="-",NA(),ED6)</f>
        <v>0</v>
      </c>
    </row>
    <row r="12" spans="1:140" x14ac:dyDescent="0.15">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2023-01-31T04:18:07Z</cp:lastPrinted>
  <dcterms:created xsi:type="dcterms:W3CDTF">2022-12-01T02:36:14Z</dcterms:created>
  <dcterms:modified xsi:type="dcterms:W3CDTF">2023-01-31T04:18:08Z</dcterms:modified>
  <cp:category/>
</cp:coreProperties>
</file>