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T069054\Desktop\R6報酬改定\処遇改善様式等\正式通知\"/>
    </mc:Choice>
  </mc:AlternateContent>
  <xr:revisionPtr revIDLastSave="0" documentId="13_ncr:1_{DACC8549-E0E9-4FEB-A021-795756906D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<sst xmlns="http://schemas.openxmlformats.org/spreadsheetml/2006/main" count="685" uniqueCount="238">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</sst>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0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7" fillId="2" borderId="0" xfId="0" applyFont="1" applyFill="1"/>
    <xf numFmtId="176" fontId="7" fillId="2" borderId="0" xfId="0" applyNumberFormat="1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22" fillId="0" borderId="5" xfId="0" applyFont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7" fillId="2" borderId="0" xfId="0" applyFont="1" applyFill="1"/>
    <xf numFmtId="0" fontId="28" fillId="2" borderId="0" xfId="0" applyFont="1" applyFill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/>
    <xf numFmtId="0" fontId="29" fillId="2" borderId="0" xfId="0" applyFont="1" applyFill="1" applyAlignment="1">
      <alignment horizontal="center" vertical="center"/>
    </xf>
    <xf numFmtId="176" fontId="27" fillId="2" borderId="0" xfId="0" applyNumberFormat="1" applyFont="1" applyFill="1" applyAlignment="1">
      <alignment horizontal="center" vertical="center" shrinkToFit="1"/>
    </xf>
    <xf numFmtId="0" fontId="3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176" fontId="28" fillId="2" borderId="0" xfId="0" applyNumberFormat="1" applyFont="1" applyFill="1" applyAlignment="1">
      <alignment vertical="top" wrapText="1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160020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22958"/>
              <a:ext cx="0" cy="0"/>
              <a:chOff x="-34414" y="5022958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02003"/>
              <a:ext cx="0" cy="0"/>
              <a:chOff x="-34414" y="500200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="80" zoomScaleNormal="53" zoomScaleSheetLayoutView="80" workbookViewId="0">
      <selection activeCell="B1" sqref="B1:AC3"/>
    </sheetView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158" t="s">
        <v>68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2:90" ht="18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Q2" s="65" t="s">
        <v>67</v>
      </c>
      <c r="AR2" s="47"/>
      <c r="AS2" s="47"/>
      <c r="AT2" s="47"/>
      <c r="AU2" s="47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S2" s="19"/>
      <c r="BU2" s="60"/>
      <c r="BV2" s="60"/>
      <c r="BW2" s="60"/>
      <c r="BX2" s="60"/>
      <c r="BY2" s="60"/>
      <c r="BZ2" s="60"/>
      <c r="CA2" s="60"/>
    </row>
    <row r="3" spans="2:90" ht="18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O3" s="70"/>
      <c r="AQ3" s="200" t="s">
        <v>113</v>
      </c>
      <c r="AR3" s="201"/>
      <c r="AS3" s="201"/>
      <c r="AT3" s="201"/>
      <c r="AU3" s="201"/>
      <c r="AV3" s="201"/>
      <c r="AW3" s="202"/>
      <c r="AX3" s="194" t="s">
        <v>112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71"/>
      <c r="AP4" s="13"/>
      <c r="AQ4" s="203"/>
      <c r="AR4" s="204"/>
      <c r="AS4" s="204"/>
      <c r="AT4" s="204"/>
      <c r="AU4" s="204"/>
      <c r="AV4" s="204"/>
      <c r="AW4" s="205"/>
      <c r="AX4" s="197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9"/>
      <c r="CB4" s="2"/>
    </row>
    <row r="5" spans="2:90" ht="15.75" customHeight="1">
      <c r="B5" s="65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9" t="s">
        <v>57</v>
      </c>
      <c r="AG5" s="159"/>
      <c r="AH5" s="159"/>
      <c r="AI5" s="159"/>
      <c r="AJ5" s="159"/>
      <c r="AK5" s="159"/>
      <c r="AL5" s="159"/>
      <c r="AM5" s="46"/>
      <c r="AO5" s="70"/>
      <c r="AQ5" s="46"/>
      <c r="AR5" s="46"/>
      <c r="AS5" s="46"/>
      <c r="AT5" s="46"/>
      <c r="AU5" s="46"/>
      <c r="AV5" s="46"/>
      <c r="AW5" s="4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0" t="s">
        <v>0</v>
      </c>
      <c r="C6" s="170"/>
      <c r="D6" s="170"/>
      <c r="E6" s="170"/>
      <c r="F6" s="170"/>
      <c r="G6" s="170"/>
      <c r="H6" s="170"/>
      <c r="I6" s="170"/>
      <c r="J6" s="170"/>
      <c r="K6" s="167" t="s">
        <v>58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9"/>
      <c r="AF6" s="163" t="str">
        <f>"月額賃金改善Ⅱ"</f>
        <v>月額賃金改善Ⅱ</v>
      </c>
      <c r="AG6" s="163" t="s">
        <v>44</v>
      </c>
      <c r="AH6" s="163" t="s">
        <v>45</v>
      </c>
      <c r="AI6" s="163" t="s">
        <v>46</v>
      </c>
      <c r="AJ6" s="163" t="s">
        <v>47</v>
      </c>
      <c r="AK6" s="163" t="s">
        <v>48</v>
      </c>
      <c r="AL6" s="163" t="s">
        <v>52</v>
      </c>
      <c r="AM6" s="72"/>
      <c r="AO6" s="70"/>
      <c r="AQ6" s="200" t="s">
        <v>64</v>
      </c>
      <c r="AR6" s="201"/>
      <c r="AS6" s="201"/>
      <c r="AT6" s="201"/>
      <c r="AU6" s="201"/>
      <c r="AV6" s="201"/>
      <c r="AW6" s="202"/>
      <c r="AX6" s="194" t="s">
        <v>193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171"/>
      <c r="C7" s="172"/>
      <c r="D7" s="172"/>
      <c r="E7" s="172"/>
      <c r="F7" s="172"/>
      <c r="G7" s="172"/>
      <c r="H7" s="172"/>
      <c r="I7" s="172"/>
      <c r="J7" s="173"/>
      <c r="K7" s="232"/>
      <c r="L7" s="232"/>
      <c r="M7" s="232"/>
      <c r="N7" s="232"/>
      <c r="O7" s="233"/>
      <c r="P7" s="236"/>
      <c r="Q7" s="237"/>
      <c r="R7" s="237"/>
      <c r="S7" s="237"/>
      <c r="T7" s="238"/>
      <c r="U7" s="242"/>
      <c r="V7" s="243"/>
      <c r="W7" s="243"/>
      <c r="X7" s="243"/>
      <c r="Y7" s="244"/>
      <c r="Z7" s="248" t="s">
        <v>43</v>
      </c>
      <c r="AA7" s="249"/>
      <c r="AB7" s="249"/>
      <c r="AC7" s="250"/>
      <c r="AF7" s="163"/>
      <c r="AG7" s="163"/>
      <c r="AH7" s="163"/>
      <c r="AI7" s="163"/>
      <c r="AJ7" s="163"/>
      <c r="AK7" s="163"/>
      <c r="AL7" s="163"/>
      <c r="AM7" s="72"/>
      <c r="AO7" s="70"/>
      <c r="AQ7" s="217"/>
      <c r="AR7" s="218"/>
      <c r="AS7" s="218"/>
      <c r="AT7" s="218"/>
      <c r="AU7" s="218"/>
      <c r="AV7" s="218"/>
      <c r="AW7" s="219"/>
      <c r="AX7" s="215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216"/>
    </row>
    <row r="8" spans="2:90" ht="13.5" customHeight="1">
      <c r="B8" s="174"/>
      <c r="C8" s="175"/>
      <c r="D8" s="175"/>
      <c r="E8" s="175"/>
      <c r="F8" s="175"/>
      <c r="G8" s="175"/>
      <c r="H8" s="175"/>
      <c r="I8" s="175"/>
      <c r="J8" s="176"/>
      <c r="K8" s="234"/>
      <c r="L8" s="234"/>
      <c r="M8" s="234"/>
      <c r="N8" s="234"/>
      <c r="O8" s="235"/>
      <c r="P8" s="239"/>
      <c r="Q8" s="240"/>
      <c r="R8" s="240"/>
      <c r="S8" s="240"/>
      <c r="T8" s="241"/>
      <c r="U8" s="245"/>
      <c r="V8" s="246"/>
      <c r="W8" s="246"/>
      <c r="X8" s="246"/>
      <c r="Y8" s="247"/>
      <c r="Z8" s="251"/>
      <c r="AA8" s="159"/>
      <c r="AB8" s="159"/>
      <c r="AC8" s="252"/>
      <c r="AF8" s="163"/>
      <c r="AG8" s="163"/>
      <c r="AH8" s="163"/>
      <c r="AI8" s="163"/>
      <c r="AJ8" s="163"/>
      <c r="AK8" s="163"/>
      <c r="AL8" s="163"/>
      <c r="AM8" s="72"/>
      <c r="AO8" s="70"/>
      <c r="AQ8" s="203"/>
      <c r="AR8" s="204"/>
      <c r="AS8" s="204"/>
      <c r="AT8" s="204"/>
      <c r="AU8" s="204"/>
      <c r="AV8" s="204"/>
      <c r="AW8" s="205"/>
      <c r="AX8" s="197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9"/>
    </row>
    <row r="9" spans="2:90" ht="16.5" customHeight="1" thickBot="1">
      <c r="B9" s="177"/>
      <c r="C9" s="178"/>
      <c r="D9" s="178"/>
      <c r="E9" s="178"/>
      <c r="F9" s="178"/>
      <c r="G9" s="178"/>
      <c r="H9" s="178"/>
      <c r="I9" s="178"/>
      <c r="J9" s="179"/>
      <c r="K9" s="206" t="str">
        <f>IFERROR(VLOOKUP(B7,【参考】数式用!$A$5:$J$37,MATCH(K7,【参考】数式用!$B$4:$J$4,0)+1,0),"")</f>
        <v/>
      </c>
      <c r="L9" s="207"/>
      <c r="M9" s="207"/>
      <c r="N9" s="207"/>
      <c r="O9" s="208"/>
      <c r="P9" s="206" t="str">
        <f>IFERROR(VLOOKUP(B7,【参考】数式用!$A$5:$J$37,MATCH(P7,【参考】数式用!$B$4:$J$4,0)+1,0),"")</f>
        <v/>
      </c>
      <c r="Q9" s="207"/>
      <c r="R9" s="207"/>
      <c r="S9" s="207"/>
      <c r="T9" s="208"/>
      <c r="U9" s="209" t="str">
        <f>IFERROR(VLOOKUP(B7,【参考】数式用!$A$5:$J$37,MATCH(U7,【参考】数式用!$B$4:$J$4,0)+1,0),"")</f>
        <v/>
      </c>
      <c r="V9" s="207"/>
      <c r="W9" s="207"/>
      <c r="X9" s="207"/>
      <c r="Y9" s="208"/>
      <c r="Z9" s="220">
        <f>SUM(K9,P9,U9)</f>
        <v>0</v>
      </c>
      <c r="AA9" s="221"/>
      <c r="AB9" s="221"/>
      <c r="AC9" s="222"/>
      <c r="AF9" s="163"/>
      <c r="AG9" s="163"/>
      <c r="AH9" s="163"/>
      <c r="AI9" s="163"/>
      <c r="AJ9" s="163"/>
      <c r="AK9" s="163"/>
      <c r="AL9" s="163"/>
      <c r="AM9" s="72"/>
      <c r="AO9" s="70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2:90" ht="26.25" customHeight="1"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AF10" s="163"/>
      <c r="AG10" s="163"/>
      <c r="AH10" s="163"/>
      <c r="AI10" s="163"/>
      <c r="AJ10" s="163"/>
      <c r="AK10" s="163"/>
      <c r="AL10" s="163"/>
      <c r="AM10" s="72"/>
      <c r="AO10" s="70"/>
      <c r="AQ10" s="200" t="s">
        <v>65</v>
      </c>
      <c r="AR10" s="201"/>
      <c r="AS10" s="201"/>
      <c r="AT10" s="201"/>
      <c r="AU10" s="201"/>
      <c r="AV10" s="201"/>
      <c r="AW10" s="202"/>
      <c r="AX10" s="194" t="s">
        <v>192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6"/>
      <c r="CD10" s="7"/>
      <c r="CE10" s="7"/>
      <c r="CF10" s="7"/>
      <c r="CG10" s="7"/>
      <c r="CH10" s="7"/>
      <c r="CI10" s="8"/>
      <c r="CJ10" s="8"/>
      <c r="CK10" s="8"/>
      <c r="CL10" s="8"/>
    </row>
    <row r="11" spans="2:90" ht="15" customHeight="1">
      <c r="B11" s="65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3"/>
      <c r="AG11" s="163"/>
      <c r="AH11" s="163"/>
      <c r="AI11" s="163"/>
      <c r="AJ11" s="163"/>
      <c r="AK11" s="163"/>
      <c r="AL11" s="163"/>
      <c r="AM11" s="72"/>
      <c r="AO11" s="70"/>
      <c r="AQ11" s="203"/>
      <c r="AR11" s="204"/>
      <c r="AS11" s="204"/>
      <c r="AT11" s="204"/>
      <c r="AU11" s="204"/>
      <c r="AV11" s="204"/>
      <c r="AW11" s="205"/>
      <c r="AX11" s="197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9"/>
      <c r="CB11" s="6"/>
    </row>
    <row r="12" spans="2:90" ht="15" customHeight="1" thickBot="1">
      <c r="B12" s="63" t="s">
        <v>59</v>
      </c>
      <c r="C12" s="1"/>
      <c r="D12" s="1"/>
      <c r="E12" s="1"/>
      <c r="F12" s="1"/>
      <c r="G12" s="1"/>
      <c r="AF12" s="163"/>
      <c r="AG12" s="163"/>
      <c r="AH12" s="163"/>
      <c r="AI12" s="163"/>
      <c r="AJ12" s="163"/>
      <c r="AK12" s="163"/>
      <c r="AL12" s="163"/>
      <c r="AM12" s="72"/>
      <c r="AO12" s="70"/>
    </row>
    <row r="13" spans="2:90" ht="24.75" customHeight="1">
      <c r="B13" s="224" t="str">
        <f>IFERROR(IF(VLOOKUP(B28,【参考】数式用2!E6:L23,3,FALSE)="","",VLOOKUP(B28,【参考】数式用2!E6:L23,3,FALSE)),"")</f>
        <v/>
      </c>
      <c r="C13" s="225"/>
      <c r="D13" s="225"/>
      <c r="E13" s="225"/>
      <c r="F13" s="225"/>
      <c r="G13" s="225"/>
      <c r="H13" s="226"/>
      <c r="I13" s="188" t="str">
        <f>IFERROR(VLOOKUP(B28,【参考】数式用2!E6:L23,4,FALSE),"")</f>
        <v/>
      </c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9"/>
      <c r="AD13" s="230" t="s">
        <v>69</v>
      </c>
      <c r="AE13" s="231"/>
      <c r="AF13" s="210" t="str">
        <f>IF(U7="ベア加算","",IF(OR(B13="新加算Ⅰ",B13="新加算Ⅱ",B13="新加算Ⅲ",B13="新加算Ⅳ"),"○",""))</f>
        <v/>
      </c>
      <c r="AG13" s="210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10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10" t="str">
        <f>IF(OR(B13="新加算Ⅰ",B13="新加算Ⅱ",B13="新加算Ⅲ",B13="新加算Ⅴ(１)",B13="新加算Ⅴ(３)",B13="新加算Ⅴ(８)"),"○","")</f>
        <v/>
      </c>
      <c r="AJ13" s="210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10" t="str">
        <f>IF(OR(B13="新加算Ⅰ",B13="新加算Ⅴ(１)",B13="新加算Ⅴ(２)",B13="新加算Ⅴ(５)",B13="新加算Ⅴ(７)",B13="新加算Ⅴ(10)"),"○","")</f>
        <v/>
      </c>
      <c r="AL13" s="210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72"/>
      <c r="AO13" s="70"/>
      <c r="AQ13" s="213" t="s">
        <v>66</v>
      </c>
      <c r="AR13" s="213"/>
      <c r="AS13" s="213"/>
      <c r="AT13" s="213"/>
      <c r="AU13" s="213"/>
      <c r="AV13" s="213"/>
      <c r="AW13" s="213"/>
      <c r="AX13" s="223" t="s">
        <v>191</v>
      </c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</row>
    <row r="14" spans="2:90" ht="24.75" customHeight="1" thickBot="1">
      <c r="B14" s="227" t="str">
        <f>IFERROR(VLOOKUP(B7,【参考】数式用!$A$5:$AB$37,MATCH(B13,【参考】数式用!$B$4:$AB$4,0)+1,FALSE),"")</f>
        <v/>
      </c>
      <c r="C14" s="228"/>
      <c r="D14" s="228"/>
      <c r="E14" s="228"/>
      <c r="F14" s="228"/>
      <c r="G14" s="228"/>
      <c r="H14" s="22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1"/>
      <c r="AD14" s="230"/>
      <c r="AE14" s="231"/>
      <c r="AF14" s="211"/>
      <c r="AG14" s="211"/>
      <c r="AH14" s="211"/>
      <c r="AI14" s="211"/>
      <c r="AJ14" s="211"/>
      <c r="AK14" s="211"/>
      <c r="AL14" s="211"/>
      <c r="AM14" s="72"/>
      <c r="AO14" s="70"/>
      <c r="AQ14" s="213"/>
      <c r="AR14" s="213"/>
      <c r="AS14" s="213"/>
      <c r="AT14" s="213"/>
      <c r="AU14" s="213"/>
      <c r="AV14" s="213"/>
      <c r="AW14" s="21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</row>
    <row r="15" spans="2:90" ht="15" customHeight="1">
      <c r="C15" s="76"/>
      <c r="D15" s="76"/>
      <c r="E15" s="76"/>
      <c r="F15" s="76"/>
      <c r="G15" s="76"/>
      <c r="H15" s="76"/>
      <c r="I15" s="180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74"/>
      <c r="AE15" s="74"/>
      <c r="AF15" s="72"/>
      <c r="AG15" s="72"/>
      <c r="AH15" s="72"/>
      <c r="AI15" s="72"/>
      <c r="AJ15" s="72"/>
      <c r="AK15" s="72"/>
      <c r="AL15" s="72"/>
      <c r="AM15" s="72"/>
      <c r="AO15" s="70"/>
      <c r="AQ15" s="78"/>
      <c r="AR15" s="78"/>
      <c r="AS15" s="78"/>
      <c r="AT15" s="78"/>
      <c r="AU15" s="78"/>
      <c r="AV15" s="78"/>
      <c r="AW15" s="78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</row>
    <row r="16" spans="2:90" ht="14.25" customHeight="1">
      <c r="C16" s="76"/>
      <c r="D16" s="76"/>
      <c r="E16" s="76"/>
      <c r="F16" s="76"/>
      <c r="G16" s="76"/>
      <c r="H16" s="76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74"/>
      <c r="AE16" s="74"/>
      <c r="AF16" s="72"/>
      <c r="AG16" s="72"/>
      <c r="AH16" s="72"/>
      <c r="AI16" s="72"/>
      <c r="AJ16" s="72"/>
      <c r="AK16" s="72"/>
      <c r="AL16" s="72"/>
      <c r="AM16" s="72"/>
      <c r="AO16" s="70"/>
      <c r="AQ16" s="213" t="s">
        <v>62</v>
      </c>
      <c r="AR16" s="213"/>
      <c r="AS16" s="213"/>
      <c r="AT16" s="213"/>
      <c r="AU16" s="213"/>
      <c r="AV16" s="213"/>
      <c r="AW16" s="213"/>
      <c r="AX16" s="214" t="s">
        <v>56</v>
      </c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</row>
    <row r="17" spans="2:80" ht="15" customHeight="1" thickBot="1">
      <c r="B17" s="62" t="s">
        <v>61</v>
      </c>
      <c r="C17" s="49"/>
      <c r="D17" s="49"/>
      <c r="E17" s="19"/>
      <c r="F17" s="19"/>
      <c r="G17" s="19"/>
      <c r="H17" s="1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46"/>
      <c r="W17" s="46"/>
      <c r="X17" s="61"/>
      <c r="Y17" s="61"/>
      <c r="Z17" s="61"/>
      <c r="AA17" s="61"/>
      <c r="AB17" s="61"/>
      <c r="AC17" s="61"/>
      <c r="AF17" s="64"/>
      <c r="AG17" s="64"/>
      <c r="AH17" s="64"/>
      <c r="AI17" s="64"/>
      <c r="AJ17" s="64"/>
      <c r="AK17" s="64"/>
      <c r="AL17" s="64"/>
      <c r="AM17" s="64"/>
      <c r="AO17" s="70"/>
      <c r="AQ17" s="213"/>
      <c r="AR17" s="213"/>
      <c r="AS17" s="213"/>
      <c r="AT17" s="213"/>
      <c r="AU17" s="213"/>
      <c r="AV17" s="213"/>
      <c r="AW17" s="213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</row>
    <row r="18" spans="2:80" ht="24.75" customHeight="1">
      <c r="B18" s="164" t="str">
        <f>IFERROR(IF(VLOOKUP(B28,【参考】数式用2!E6:L23,5,FALSE)="","",VLOOKUP(B28,【参考】数式用2!E6:L23,5,FALSE)),"")</f>
        <v/>
      </c>
      <c r="C18" s="165"/>
      <c r="D18" s="165"/>
      <c r="E18" s="165"/>
      <c r="F18" s="165"/>
      <c r="G18" s="165"/>
      <c r="H18" s="166"/>
      <c r="I18" s="188" t="str">
        <f>IFERROR(VLOOKUP(B28,【参考】数式用2!E6:L23,6,FALSE),"")</f>
        <v/>
      </c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9"/>
      <c r="AD18" s="230" t="s">
        <v>69</v>
      </c>
      <c r="AE18" s="231"/>
      <c r="AF18" s="210" t="str">
        <f>IF(U7="ベア加算","",IF(OR(B18="新加算Ⅰ",B18="新加算Ⅱ",B18="新加算Ⅲ",B18="新加算Ⅳ"),"○",""))</f>
        <v/>
      </c>
      <c r="AG18" s="210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10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10" t="str">
        <f>IF(OR(B18="新加算Ⅰ",B18="新加算Ⅱ",B18="新加算Ⅲ",B18="新加算Ⅴ(１)",B18="新加算Ⅴ(３)",B18="新加算Ⅴ(８)"),"○","")</f>
        <v/>
      </c>
      <c r="AJ18" s="210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10" t="str">
        <f>IF(OR(B18="新加算Ⅰ",B18="新加算Ⅴ(１)",B18="新加算Ⅴ(２)",B18="新加算Ⅴ(５)",B18="新加算Ⅴ(７)",B18="新加算Ⅴ(10)"),"○","")</f>
        <v/>
      </c>
      <c r="AL18" s="210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72"/>
      <c r="AO18" s="70"/>
      <c r="AQ18" s="213"/>
      <c r="AR18" s="213"/>
      <c r="AS18" s="213"/>
      <c r="AT18" s="213"/>
      <c r="AU18" s="213"/>
      <c r="AV18" s="213"/>
      <c r="AW18" s="213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</row>
    <row r="19" spans="2:80" ht="17.25" customHeight="1">
      <c r="B19" s="182" t="str">
        <f>IFERROR(VLOOKUP(B7,【参考】数式用!$A$5:$AB$27,MATCH(B18,【参考】数式用!$B$4:$AB$4,0)+1,FALSE),"")</f>
        <v/>
      </c>
      <c r="C19" s="183"/>
      <c r="D19" s="183"/>
      <c r="E19" s="183"/>
      <c r="F19" s="183"/>
      <c r="G19" s="183"/>
      <c r="H19" s="184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3"/>
      <c r="AD19" s="230"/>
      <c r="AE19" s="231"/>
      <c r="AF19" s="212"/>
      <c r="AG19" s="212"/>
      <c r="AH19" s="212"/>
      <c r="AI19" s="212"/>
      <c r="AJ19" s="212"/>
      <c r="AK19" s="212"/>
      <c r="AL19" s="212"/>
      <c r="AM19" s="72"/>
      <c r="AO19" s="70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</row>
    <row r="20" spans="2:80" ht="9.75" customHeight="1" thickBot="1">
      <c r="B20" s="185"/>
      <c r="C20" s="186"/>
      <c r="D20" s="186"/>
      <c r="E20" s="186"/>
      <c r="F20" s="186"/>
      <c r="G20" s="186"/>
      <c r="H20" s="187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1"/>
      <c r="AD20" s="230"/>
      <c r="AE20" s="231"/>
      <c r="AF20" s="211"/>
      <c r="AG20" s="211"/>
      <c r="AH20" s="211"/>
      <c r="AI20" s="211"/>
      <c r="AJ20" s="211"/>
      <c r="AK20" s="211"/>
      <c r="AL20" s="211"/>
      <c r="AM20" s="72"/>
      <c r="AO20" s="70"/>
      <c r="AP20" s="77"/>
      <c r="AQ20" s="213" t="s">
        <v>63</v>
      </c>
      <c r="AR20" s="213"/>
      <c r="AS20" s="213"/>
      <c r="AT20" s="213"/>
      <c r="AU20" s="213"/>
      <c r="AV20" s="213"/>
      <c r="AW20" s="213"/>
      <c r="AX20" s="223" t="str">
        <f>IFERROR(VLOOKUP(B7,【参考】数式用!AF5:AG37,2,0),"")</f>
        <v/>
      </c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</row>
    <row r="21" spans="2:80" ht="28.5" customHeight="1">
      <c r="B21" s="73"/>
      <c r="C21" s="73"/>
      <c r="D21" s="73"/>
      <c r="E21" s="73"/>
      <c r="F21" s="73"/>
      <c r="G21" s="73"/>
      <c r="H21" s="73"/>
      <c r="I21" s="180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74"/>
      <c r="AE21" s="74"/>
      <c r="AF21" s="72"/>
      <c r="AG21" s="72"/>
      <c r="AH21" s="72"/>
      <c r="AI21" s="72"/>
      <c r="AJ21" s="72"/>
      <c r="AK21" s="72"/>
      <c r="AL21" s="72"/>
      <c r="AM21" s="72"/>
      <c r="AO21" s="70"/>
      <c r="AQ21" s="213"/>
      <c r="AR21" s="213"/>
      <c r="AS21" s="213"/>
      <c r="AT21" s="213"/>
      <c r="AU21" s="213"/>
      <c r="AV21" s="213"/>
      <c r="AW21" s="21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</row>
    <row r="22" spans="2:80" ht="15.75" customHeight="1" thickBot="1">
      <c r="B22" s="62" t="s">
        <v>60</v>
      </c>
      <c r="C22" s="49"/>
      <c r="D22" s="49"/>
      <c r="E22" s="19"/>
      <c r="F22" s="19"/>
      <c r="G22" s="19"/>
      <c r="H22" s="19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46"/>
      <c r="W22" s="46"/>
      <c r="X22" s="46"/>
      <c r="Y22" s="46"/>
      <c r="Z22" s="46"/>
      <c r="AA22" s="46"/>
      <c r="AB22" s="46"/>
      <c r="AC22" s="46"/>
      <c r="AF22" s="64"/>
      <c r="AG22" s="64"/>
      <c r="AH22" s="64"/>
      <c r="AI22" s="64"/>
      <c r="AJ22" s="64"/>
      <c r="AK22" s="64"/>
      <c r="AL22" s="64"/>
      <c r="AM22" s="64"/>
      <c r="AO22" s="70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2:80" ht="24.75" customHeight="1">
      <c r="B23" s="164" t="str">
        <f>IFERROR(IF(VLOOKUP(B28,【参考】数式用2!E6:L23,7,FALSE)="","",VLOOKUP(B28,【参考】数式用2!E6:L23,7,FALSE)),"")</f>
        <v/>
      </c>
      <c r="C23" s="165"/>
      <c r="D23" s="165"/>
      <c r="E23" s="165"/>
      <c r="F23" s="165"/>
      <c r="G23" s="165"/>
      <c r="H23" s="166"/>
      <c r="I23" s="188" t="str">
        <f>IFERROR(VLOOKUP(B28,【参考】数式用2!E6:L23,8,FALSE),"")</f>
        <v/>
      </c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9"/>
      <c r="AD23" s="230" t="s">
        <v>69</v>
      </c>
      <c r="AE23" s="231"/>
      <c r="AF23" s="210" t="str">
        <f>IF(U7="ベア加算","",IF(OR(B23="新加算Ⅰ",B23="新加算Ⅱ",B23="新加算Ⅲ",B23="新加算Ⅳ"),"○",""))</f>
        <v/>
      </c>
      <c r="AG23" s="210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10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10" t="str">
        <f>IF(OR(B23="新加算Ⅰ",B23="新加算Ⅱ",B23="新加算Ⅲ",B23="新加算Ⅴ(１)",B23="新加算Ⅴ(３)",B23="新加算Ⅴ(８)"),"○","")</f>
        <v/>
      </c>
      <c r="AJ23" s="210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10" t="str">
        <f>IF(OR(B23="新加算Ⅰ",B23="新加算Ⅴ(１)",B23="新加算Ⅴ(２)",B23="新加算Ⅴ(５)",B23="新加算Ⅴ(７)",B23="新加算Ⅴ(10)"),"○","")</f>
        <v/>
      </c>
      <c r="AL23" s="210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72"/>
      <c r="AO23" s="70"/>
      <c r="AQ23" s="213" t="s">
        <v>51</v>
      </c>
      <c r="AR23" s="213"/>
      <c r="AS23" s="213"/>
      <c r="AT23" s="213"/>
      <c r="AU23" s="213"/>
      <c r="AV23" s="213"/>
      <c r="AW23" s="213"/>
      <c r="AX23" s="223" t="s">
        <v>194</v>
      </c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</row>
    <row r="24" spans="2:80" ht="24.75" customHeight="1" thickBot="1">
      <c r="B24" s="227" t="str">
        <f>IFERROR(VLOOKUP(B7,【参考】数式用!$A$5:$AB$27,MATCH(B23,【参考】数式用!$B$4:$AB$4,0)+1,FALSE),"")</f>
        <v/>
      </c>
      <c r="C24" s="228"/>
      <c r="D24" s="228"/>
      <c r="E24" s="228"/>
      <c r="F24" s="228"/>
      <c r="G24" s="228"/>
      <c r="H24" s="22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1"/>
      <c r="AD24" s="230"/>
      <c r="AE24" s="231"/>
      <c r="AF24" s="211"/>
      <c r="AG24" s="211"/>
      <c r="AH24" s="211"/>
      <c r="AI24" s="211"/>
      <c r="AJ24" s="211"/>
      <c r="AK24" s="211"/>
      <c r="AL24" s="211"/>
      <c r="AM24" s="72"/>
      <c r="AO24" s="70"/>
      <c r="AQ24" s="213"/>
      <c r="AR24" s="213"/>
      <c r="AS24" s="213"/>
      <c r="AT24" s="213"/>
      <c r="AU24" s="213"/>
      <c r="AV24" s="213"/>
      <c r="AW24" s="21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</row>
    <row r="25" spans="2:80" s="19" customFormat="1" ht="27" customHeight="1">
      <c r="B25" s="47"/>
      <c r="C25" s="47"/>
      <c r="D25" s="47"/>
      <c r="E25" s="47"/>
      <c r="F25" s="47"/>
      <c r="G25" s="48"/>
      <c r="H25" s="48"/>
      <c r="I25" s="180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E25" s="2"/>
      <c r="AF25" s="60"/>
      <c r="AG25" s="60"/>
      <c r="AH25" s="60"/>
      <c r="AI25" s="60"/>
      <c r="AJ25" s="60"/>
      <c r="AK25" s="60"/>
      <c r="AL25" s="60"/>
      <c r="AM25" s="60"/>
      <c r="AN25" s="2"/>
      <c r="AO25" s="70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2"/>
    </row>
    <row r="26" spans="2:80" s="19" customFormat="1" ht="20.25" customHeight="1"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2:80" s="46" customFormat="1" ht="9" customHeight="1"/>
    <row r="28" spans="2:80" s="46" customFormat="1" ht="15" customHeight="1">
      <c r="B28" s="160" t="str">
        <f>K7&amp;P7&amp;U7</f>
        <v/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</row>
    <row r="29" spans="2:80" s="46" customFormat="1" ht="15" customHeight="1"/>
    <row r="30" spans="2:80" s="46" customFormat="1" ht="15" customHeight="1"/>
    <row r="31" spans="2:80" s="46" customFormat="1" ht="9" customHeight="1"/>
    <row r="32" spans="2:80" s="46" customFormat="1" ht="15" customHeight="1"/>
    <row r="33" spans="1:79" s="46" customFormat="1" ht="15" customHeight="1"/>
    <row r="34" spans="1:79" s="46" customFormat="1" ht="15" customHeight="1"/>
    <row r="35" spans="1:79" s="46" customFormat="1" ht="9" customHeight="1"/>
    <row r="36" spans="1:79" s="46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6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6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6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6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6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6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6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6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6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X28" sqref="X28"/>
    </sheetView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158" t="s">
        <v>68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2:90" ht="18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Q2" s="65" t="s">
        <v>67</v>
      </c>
      <c r="AR2" s="47"/>
      <c r="AS2" s="47"/>
      <c r="AT2" s="47"/>
      <c r="AU2" s="47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S2" s="19"/>
      <c r="BU2" s="60"/>
      <c r="BV2" s="60"/>
      <c r="BW2" s="60"/>
      <c r="BX2" s="60"/>
      <c r="BY2" s="60"/>
      <c r="BZ2" s="60"/>
      <c r="CA2" s="60"/>
    </row>
    <row r="3" spans="2:90" ht="18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O3" s="70"/>
      <c r="AQ3" s="200" t="s">
        <v>113</v>
      </c>
      <c r="AR3" s="201"/>
      <c r="AS3" s="201"/>
      <c r="AT3" s="201"/>
      <c r="AU3" s="201"/>
      <c r="AV3" s="201"/>
      <c r="AW3" s="202"/>
      <c r="AX3" s="194" t="s">
        <v>112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71"/>
      <c r="AP4" s="13"/>
      <c r="AQ4" s="203"/>
      <c r="AR4" s="204"/>
      <c r="AS4" s="204"/>
      <c r="AT4" s="204"/>
      <c r="AU4" s="204"/>
      <c r="AV4" s="204"/>
      <c r="AW4" s="205"/>
      <c r="AX4" s="197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9"/>
      <c r="CB4" s="2"/>
    </row>
    <row r="5" spans="2:90" ht="15.75" customHeight="1">
      <c r="B5" s="65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9" t="s">
        <v>57</v>
      </c>
      <c r="AG5" s="159"/>
      <c r="AH5" s="159"/>
      <c r="AI5" s="159"/>
      <c r="AJ5" s="159"/>
      <c r="AK5" s="159"/>
      <c r="AL5" s="159"/>
      <c r="AM5" s="46"/>
      <c r="AO5" s="70"/>
      <c r="AQ5" s="46"/>
      <c r="AR5" s="46"/>
      <c r="AS5" s="46"/>
      <c r="AT5" s="46"/>
      <c r="AU5" s="46"/>
      <c r="AV5" s="46"/>
      <c r="AW5" s="4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0" t="s">
        <v>0</v>
      </c>
      <c r="C6" s="170"/>
      <c r="D6" s="170"/>
      <c r="E6" s="170"/>
      <c r="F6" s="170"/>
      <c r="G6" s="170"/>
      <c r="H6" s="170"/>
      <c r="I6" s="170"/>
      <c r="J6" s="170"/>
      <c r="K6" s="167" t="s">
        <v>58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9"/>
      <c r="AF6" s="163" t="str">
        <f>"月額賃金改善Ⅱ"</f>
        <v>月額賃金改善Ⅱ</v>
      </c>
      <c r="AG6" s="163" t="s">
        <v>44</v>
      </c>
      <c r="AH6" s="163" t="s">
        <v>45</v>
      </c>
      <c r="AI6" s="163" t="s">
        <v>46</v>
      </c>
      <c r="AJ6" s="163" t="s">
        <v>47</v>
      </c>
      <c r="AK6" s="163" t="s">
        <v>48</v>
      </c>
      <c r="AL6" s="163" t="s">
        <v>52</v>
      </c>
      <c r="AM6" s="72"/>
      <c r="AO6" s="70"/>
      <c r="AQ6" s="200" t="s">
        <v>64</v>
      </c>
      <c r="AR6" s="201"/>
      <c r="AS6" s="201"/>
      <c r="AT6" s="201"/>
      <c r="AU6" s="201"/>
      <c r="AV6" s="201"/>
      <c r="AW6" s="202"/>
      <c r="AX6" s="194" t="s">
        <v>193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171" t="s">
        <v>132</v>
      </c>
      <c r="C7" s="172"/>
      <c r="D7" s="172"/>
      <c r="E7" s="172"/>
      <c r="F7" s="172"/>
      <c r="G7" s="172"/>
      <c r="H7" s="172"/>
      <c r="I7" s="172"/>
      <c r="J7" s="173"/>
      <c r="K7" s="232" t="s">
        <v>17</v>
      </c>
      <c r="L7" s="232"/>
      <c r="M7" s="232"/>
      <c r="N7" s="232"/>
      <c r="O7" s="233"/>
      <c r="P7" s="236" t="s">
        <v>2</v>
      </c>
      <c r="Q7" s="237"/>
      <c r="R7" s="237"/>
      <c r="S7" s="237"/>
      <c r="T7" s="238"/>
      <c r="U7" s="242" t="s">
        <v>3</v>
      </c>
      <c r="V7" s="243"/>
      <c r="W7" s="243"/>
      <c r="X7" s="243"/>
      <c r="Y7" s="244"/>
      <c r="Z7" s="248" t="s">
        <v>43</v>
      </c>
      <c r="AA7" s="249"/>
      <c r="AB7" s="249"/>
      <c r="AC7" s="250"/>
      <c r="AF7" s="163"/>
      <c r="AG7" s="163"/>
      <c r="AH7" s="163"/>
      <c r="AI7" s="163"/>
      <c r="AJ7" s="163"/>
      <c r="AK7" s="163"/>
      <c r="AL7" s="163"/>
      <c r="AM7" s="72"/>
      <c r="AO7" s="70"/>
      <c r="AQ7" s="217"/>
      <c r="AR7" s="218"/>
      <c r="AS7" s="218"/>
      <c r="AT7" s="218"/>
      <c r="AU7" s="218"/>
      <c r="AV7" s="218"/>
      <c r="AW7" s="219"/>
      <c r="AX7" s="215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216"/>
    </row>
    <row r="8" spans="2:90" ht="13.5" customHeight="1">
      <c r="B8" s="174"/>
      <c r="C8" s="175"/>
      <c r="D8" s="175"/>
      <c r="E8" s="175"/>
      <c r="F8" s="175"/>
      <c r="G8" s="175"/>
      <c r="H8" s="175"/>
      <c r="I8" s="175"/>
      <c r="J8" s="176"/>
      <c r="K8" s="234"/>
      <c r="L8" s="234"/>
      <c r="M8" s="234"/>
      <c r="N8" s="234"/>
      <c r="O8" s="235"/>
      <c r="P8" s="239"/>
      <c r="Q8" s="240"/>
      <c r="R8" s="240"/>
      <c r="S8" s="240"/>
      <c r="T8" s="241"/>
      <c r="U8" s="245"/>
      <c r="V8" s="246"/>
      <c r="W8" s="246"/>
      <c r="X8" s="246"/>
      <c r="Y8" s="247"/>
      <c r="Z8" s="251"/>
      <c r="AA8" s="159"/>
      <c r="AB8" s="159"/>
      <c r="AC8" s="252"/>
      <c r="AF8" s="163"/>
      <c r="AG8" s="163"/>
      <c r="AH8" s="163"/>
      <c r="AI8" s="163"/>
      <c r="AJ8" s="163"/>
      <c r="AK8" s="163"/>
      <c r="AL8" s="163"/>
      <c r="AM8" s="72"/>
      <c r="AO8" s="70"/>
      <c r="AQ8" s="203"/>
      <c r="AR8" s="204"/>
      <c r="AS8" s="204"/>
      <c r="AT8" s="204"/>
      <c r="AU8" s="204"/>
      <c r="AV8" s="204"/>
      <c r="AW8" s="205"/>
      <c r="AX8" s="197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9"/>
    </row>
    <row r="9" spans="2:90" ht="16.5" customHeight="1" thickBot="1">
      <c r="B9" s="177"/>
      <c r="C9" s="178"/>
      <c r="D9" s="178"/>
      <c r="E9" s="178"/>
      <c r="F9" s="178"/>
      <c r="G9" s="178"/>
      <c r="H9" s="178"/>
      <c r="I9" s="178"/>
      <c r="J9" s="179"/>
      <c r="K9" s="206">
        <f>IFERROR(VLOOKUP(B7,【参考】数式用!$A$5:$J$37,MATCH(K7,【参考】数式用!$B$4:$J$4,0)+1,0),"")</f>
        <v>3.2000000000000001E-2</v>
      </c>
      <c r="L9" s="207"/>
      <c r="M9" s="207"/>
      <c r="N9" s="207"/>
      <c r="O9" s="208"/>
      <c r="P9" s="206">
        <f>IFERROR(VLOOKUP(B7,【参考】数式用!$A$5:$J$37,MATCH(P7,【参考】数式用!$B$4:$J$4,0)+1,0),"")</f>
        <v>1.2999999999999999E-2</v>
      </c>
      <c r="Q9" s="207"/>
      <c r="R9" s="207"/>
      <c r="S9" s="207"/>
      <c r="T9" s="208"/>
      <c r="U9" s="209">
        <f>IFERROR(VLOOKUP(B7,【参考】数式用!$A$5:$J$37,MATCH(U7,【参考】数式用!$B$4:$J$4,0)+1,0),"")</f>
        <v>0</v>
      </c>
      <c r="V9" s="207"/>
      <c r="W9" s="207"/>
      <c r="X9" s="207"/>
      <c r="Y9" s="208"/>
      <c r="Z9" s="220">
        <f>SUM(K9,P9,U9)</f>
        <v>4.4999999999999998E-2</v>
      </c>
      <c r="AA9" s="221"/>
      <c r="AB9" s="221"/>
      <c r="AC9" s="222"/>
      <c r="AF9" s="163"/>
      <c r="AG9" s="163"/>
      <c r="AH9" s="163"/>
      <c r="AI9" s="163"/>
      <c r="AJ9" s="163"/>
      <c r="AK9" s="163"/>
      <c r="AL9" s="163"/>
      <c r="AM9" s="72"/>
      <c r="AO9" s="70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2:90" ht="26.25" customHeight="1"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AF10" s="163"/>
      <c r="AG10" s="163"/>
      <c r="AH10" s="163"/>
      <c r="AI10" s="163"/>
      <c r="AJ10" s="163"/>
      <c r="AK10" s="163"/>
      <c r="AL10" s="163"/>
      <c r="AM10" s="72"/>
      <c r="AO10" s="70"/>
      <c r="AQ10" s="200" t="s">
        <v>65</v>
      </c>
      <c r="AR10" s="201"/>
      <c r="AS10" s="201"/>
      <c r="AT10" s="201"/>
      <c r="AU10" s="201"/>
      <c r="AV10" s="201"/>
      <c r="AW10" s="202"/>
      <c r="AX10" s="194" t="s">
        <v>192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6"/>
      <c r="CD10" s="7"/>
      <c r="CE10" s="7"/>
      <c r="CF10" s="7"/>
      <c r="CG10" s="7"/>
      <c r="CH10" s="7"/>
      <c r="CI10" s="8"/>
      <c r="CJ10" s="8"/>
      <c r="CK10" s="8"/>
      <c r="CL10" s="8"/>
    </row>
    <row r="11" spans="2:90" ht="15" customHeight="1">
      <c r="B11" s="65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3"/>
      <c r="AG11" s="163"/>
      <c r="AH11" s="163"/>
      <c r="AI11" s="163"/>
      <c r="AJ11" s="163"/>
      <c r="AK11" s="163"/>
      <c r="AL11" s="163"/>
      <c r="AM11" s="72"/>
      <c r="AO11" s="70"/>
      <c r="AQ11" s="203"/>
      <c r="AR11" s="204"/>
      <c r="AS11" s="204"/>
      <c r="AT11" s="204"/>
      <c r="AU11" s="204"/>
      <c r="AV11" s="204"/>
      <c r="AW11" s="205"/>
      <c r="AX11" s="197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9"/>
      <c r="CB11" s="6"/>
    </row>
    <row r="12" spans="2:90" ht="15" customHeight="1" thickBot="1">
      <c r="B12" s="63" t="s">
        <v>59</v>
      </c>
      <c r="C12" s="1"/>
      <c r="D12" s="1"/>
      <c r="E12" s="1"/>
      <c r="F12" s="1"/>
      <c r="G12" s="1"/>
      <c r="AF12" s="163"/>
      <c r="AG12" s="163"/>
      <c r="AH12" s="163"/>
      <c r="AI12" s="163"/>
      <c r="AJ12" s="163"/>
      <c r="AK12" s="163"/>
      <c r="AL12" s="163"/>
      <c r="AM12" s="72"/>
      <c r="AO12" s="70"/>
    </row>
    <row r="13" spans="2:90" ht="24.75" customHeight="1">
      <c r="B13" s="224" t="str">
        <f>IFERROR(IF(VLOOKUP(B28,【参考】数式用2!E6:L23,3,FALSE)="","",VLOOKUP(B28,【参考】数式用2!E6:L23,3,FALSE)),"")</f>
        <v>新加算Ⅱ</v>
      </c>
      <c r="C13" s="225"/>
      <c r="D13" s="225"/>
      <c r="E13" s="225"/>
      <c r="F13" s="225"/>
      <c r="G13" s="225"/>
      <c r="H13" s="226"/>
      <c r="I13" s="188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9"/>
      <c r="AD13" s="230" t="s">
        <v>69</v>
      </c>
      <c r="AE13" s="231"/>
      <c r="AF13" s="210" t="str">
        <f>IF(U7="ベア加算","",IF(OR(B13="新加算Ⅰ",B13="新加算Ⅱ",B13="新加算Ⅲ",B13="新加算Ⅳ"),"○",""))</f>
        <v>○</v>
      </c>
      <c r="AG13" s="210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10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10" t="str">
        <f>IF(OR(B13="新加算Ⅰ",B13="新加算Ⅱ",B13="新加算Ⅲ",B13="新加算Ⅴ(１)",B13="新加算Ⅴ(３)",B13="新加算Ⅴ(８)"),"○","")</f>
        <v>○</v>
      </c>
      <c r="AJ13" s="210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10" t="str">
        <f>IF(OR(B13="新加算Ⅰ",B13="新加算Ⅴ(１)",B13="新加算Ⅴ(２)",B13="新加算Ⅴ(５)",B13="新加算Ⅴ(７)",B13="新加算Ⅴ(10)"),"○","")</f>
        <v/>
      </c>
      <c r="AL13" s="210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72"/>
      <c r="AO13" s="70"/>
      <c r="AQ13" s="213" t="s">
        <v>66</v>
      </c>
      <c r="AR13" s="213"/>
      <c r="AS13" s="213"/>
      <c r="AT13" s="213"/>
      <c r="AU13" s="213"/>
      <c r="AV13" s="213"/>
      <c r="AW13" s="213"/>
      <c r="AX13" s="223" t="s">
        <v>191</v>
      </c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</row>
    <row r="14" spans="2:90" ht="24.75" customHeight="1" thickBot="1">
      <c r="B14" s="227">
        <f>IFERROR(VLOOKUP(B7,【参考】数式用!$A$5:$AB$27,MATCH(B13,【参考】数式用!$B$4:$AB$4,0)+1,FALSE),"")</f>
        <v>7.9999999999999988E-2</v>
      </c>
      <c r="C14" s="228"/>
      <c r="D14" s="228"/>
      <c r="E14" s="228"/>
      <c r="F14" s="228"/>
      <c r="G14" s="228"/>
      <c r="H14" s="22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1"/>
      <c r="AD14" s="230"/>
      <c r="AE14" s="231"/>
      <c r="AF14" s="211"/>
      <c r="AG14" s="211"/>
      <c r="AH14" s="211"/>
      <c r="AI14" s="211"/>
      <c r="AJ14" s="211"/>
      <c r="AK14" s="211"/>
      <c r="AL14" s="211"/>
      <c r="AM14" s="72"/>
      <c r="AO14" s="70"/>
      <c r="AQ14" s="213"/>
      <c r="AR14" s="213"/>
      <c r="AS14" s="213"/>
      <c r="AT14" s="213"/>
      <c r="AU14" s="213"/>
      <c r="AV14" s="213"/>
      <c r="AW14" s="21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</row>
    <row r="15" spans="2:90" ht="15" customHeight="1">
      <c r="C15" s="76"/>
      <c r="D15" s="76"/>
      <c r="E15" s="76"/>
      <c r="F15" s="76"/>
      <c r="G15" s="76"/>
      <c r="H15" s="76"/>
      <c r="I15" s="180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74"/>
      <c r="AE15" s="74"/>
      <c r="AF15" s="72"/>
      <c r="AG15" s="72"/>
      <c r="AH15" s="72"/>
      <c r="AI15" s="72"/>
      <c r="AJ15" s="72"/>
      <c r="AK15" s="72"/>
      <c r="AL15" s="72"/>
      <c r="AM15" s="72"/>
      <c r="AO15" s="70"/>
      <c r="AQ15" s="78"/>
      <c r="AR15" s="78"/>
      <c r="AS15" s="78"/>
      <c r="AT15" s="78"/>
      <c r="AU15" s="78"/>
      <c r="AV15" s="78"/>
      <c r="AW15" s="78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</row>
    <row r="16" spans="2:90" ht="14.25" customHeight="1">
      <c r="C16" s="76"/>
      <c r="D16" s="76"/>
      <c r="E16" s="76"/>
      <c r="F16" s="76"/>
      <c r="G16" s="76"/>
      <c r="H16" s="76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74"/>
      <c r="AE16" s="74"/>
      <c r="AF16" s="72"/>
      <c r="AG16" s="72"/>
      <c r="AH16" s="72"/>
      <c r="AI16" s="72"/>
      <c r="AJ16" s="72"/>
      <c r="AK16" s="72"/>
      <c r="AL16" s="72"/>
      <c r="AM16" s="72"/>
      <c r="AO16" s="70"/>
      <c r="AQ16" s="213" t="s">
        <v>62</v>
      </c>
      <c r="AR16" s="213"/>
      <c r="AS16" s="213"/>
      <c r="AT16" s="213"/>
      <c r="AU16" s="213"/>
      <c r="AV16" s="213"/>
      <c r="AW16" s="213"/>
      <c r="AX16" s="214" t="s">
        <v>56</v>
      </c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</row>
    <row r="17" spans="2:80" ht="15" customHeight="1" thickBot="1">
      <c r="B17" s="62" t="s">
        <v>61</v>
      </c>
      <c r="C17" s="49"/>
      <c r="D17" s="49"/>
      <c r="E17" s="19"/>
      <c r="F17" s="19"/>
      <c r="G17" s="19"/>
      <c r="H17" s="1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46"/>
      <c r="W17" s="46"/>
      <c r="X17" s="61"/>
      <c r="Y17" s="61"/>
      <c r="Z17" s="61"/>
      <c r="AA17" s="61"/>
      <c r="AB17" s="61"/>
      <c r="AC17" s="61"/>
      <c r="AF17" s="64"/>
      <c r="AG17" s="64"/>
      <c r="AH17" s="64"/>
      <c r="AI17" s="64"/>
      <c r="AJ17" s="64"/>
      <c r="AK17" s="64"/>
      <c r="AL17" s="64"/>
      <c r="AM17" s="64"/>
      <c r="AO17" s="70"/>
      <c r="AQ17" s="213"/>
      <c r="AR17" s="213"/>
      <c r="AS17" s="213"/>
      <c r="AT17" s="213"/>
      <c r="AU17" s="213"/>
      <c r="AV17" s="213"/>
      <c r="AW17" s="213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</row>
    <row r="18" spans="2:80" ht="24.75" customHeight="1">
      <c r="B18" s="164" t="str">
        <f>IFERROR(IF(VLOOKUP(B28,【参考】数式用2!E6:L23,5,FALSE)="","",VLOOKUP(B28,【参考】数式用2!E6:L23,5,FALSE)),"")</f>
        <v>新加算Ⅴ(３)</v>
      </c>
      <c r="C18" s="165"/>
      <c r="D18" s="165"/>
      <c r="E18" s="165"/>
      <c r="F18" s="165"/>
      <c r="G18" s="165"/>
      <c r="H18" s="166"/>
      <c r="I18" s="188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9"/>
      <c r="AD18" s="230" t="s">
        <v>69</v>
      </c>
      <c r="AE18" s="231"/>
      <c r="AF18" s="210" t="str">
        <f>IF(U7="ベア加算","",IF(OR(B18="新加算Ⅰ",B18="新加算Ⅱ",B18="新加算Ⅲ",B18="新加算Ⅳ"),"○",""))</f>
        <v/>
      </c>
      <c r="AG18" s="210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10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10" t="str">
        <f>IF(OR(B18="新加算Ⅰ",B18="新加算Ⅱ",B18="新加算Ⅲ",B18="新加算Ⅴ(１)",B18="新加算Ⅴ(３)",B18="新加算Ⅴ(８)"),"○","")</f>
        <v>○</v>
      </c>
      <c r="AJ18" s="210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10" t="str">
        <f>IF(OR(B18="新加算Ⅰ",B18="新加算Ⅴ(１)",B18="新加算Ⅴ(２)",B18="新加算Ⅴ(５)",B18="新加算Ⅴ(７)",B18="新加算Ⅴ(10)"),"○","")</f>
        <v/>
      </c>
      <c r="AL18" s="210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72"/>
      <c r="AO18" s="70"/>
      <c r="AQ18" s="213"/>
      <c r="AR18" s="213"/>
      <c r="AS18" s="213"/>
      <c r="AT18" s="213"/>
      <c r="AU18" s="213"/>
      <c r="AV18" s="213"/>
      <c r="AW18" s="213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</row>
    <row r="19" spans="2:80" ht="17.25" customHeight="1">
      <c r="B19" s="182">
        <f>IFERROR(VLOOKUP(B7,【参考】数式用!$A$5:$AB$27,MATCH(B18,【参考】数式用!$B$4:$AB$4,0)+1,FALSE),"")</f>
        <v>6.8999999999999992E-2</v>
      </c>
      <c r="C19" s="183"/>
      <c r="D19" s="183"/>
      <c r="E19" s="183"/>
      <c r="F19" s="183"/>
      <c r="G19" s="183"/>
      <c r="H19" s="184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3"/>
      <c r="AD19" s="230"/>
      <c r="AE19" s="231"/>
      <c r="AF19" s="212"/>
      <c r="AG19" s="212"/>
      <c r="AH19" s="212"/>
      <c r="AI19" s="212"/>
      <c r="AJ19" s="212"/>
      <c r="AK19" s="212"/>
      <c r="AL19" s="212"/>
      <c r="AM19" s="72"/>
      <c r="AO19" s="70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</row>
    <row r="20" spans="2:80" ht="9.75" customHeight="1" thickBot="1">
      <c r="B20" s="185"/>
      <c r="C20" s="186"/>
      <c r="D20" s="186"/>
      <c r="E20" s="186"/>
      <c r="F20" s="186"/>
      <c r="G20" s="186"/>
      <c r="H20" s="187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1"/>
      <c r="AD20" s="230"/>
      <c r="AE20" s="231"/>
      <c r="AF20" s="211"/>
      <c r="AG20" s="211"/>
      <c r="AH20" s="211"/>
      <c r="AI20" s="211"/>
      <c r="AJ20" s="211"/>
      <c r="AK20" s="211"/>
      <c r="AL20" s="211"/>
      <c r="AM20" s="72"/>
      <c r="AO20" s="70"/>
      <c r="AP20" s="77"/>
      <c r="AQ20" s="213" t="s">
        <v>63</v>
      </c>
      <c r="AR20" s="213"/>
      <c r="AS20" s="213"/>
      <c r="AT20" s="213"/>
      <c r="AU20" s="213"/>
      <c r="AV20" s="213"/>
      <c r="AW20" s="213"/>
      <c r="AX20" s="223" t="str">
        <f>IFERROR(VLOOKUP(B7,【参考】数式用!AF5:AG37,2,0),"")</f>
        <v>　福祉専門職員配置等加算を算定する。</v>
      </c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</row>
    <row r="21" spans="2:80" ht="28.5" customHeight="1">
      <c r="B21" s="73"/>
      <c r="C21" s="73"/>
      <c r="D21" s="73"/>
      <c r="E21" s="73"/>
      <c r="F21" s="73"/>
      <c r="G21" s="73"/>
      <c r="H21" s="73"/>
      <c r="I21" s="180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74"/>
      <c r="AE21" s="74"/>
      <c r="AF21" s="72"/>
      <c r="AG21" s="72"/>
      <c r="AH21" s="72"/>
      <c r="AI21" s="72"/>
      <c r="AJ21" s="72"/>
      <c r="AK21" s="72"/>
      <c r="AL21" s="72"/>
      <c r="AM21" s="72"/>
      <c r="AO21" s="70"/>
      <c r="AQ21" s="213"/>
      <c r="AR21" s="213"/>
      <c r="AS21" s="213"/>
      <c r="AT21" s="213"/>
      <c r="AU21" s="213"/>
      <c r="AV21" s="213"/>
      <c r="AW21" s="21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</row>
    <row r="22" spans="2:80" ht="15.75" customHeight="1" thickBot="1">
      <c r="B22" s="62" t="s">
        <v>60</v>
      </c>
      <c r="C22" s="49"/>
      <c r="D22" s="49"/>
      <c r="E22" s="19"/>
      <c r="F22" s="19"/>
      <c r="G22" s="19"/>
      <c r="H22" s="19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46"/>
      <c r="W22" s="46"/>
      <c r="X22" s="46"/>
      <c r="Y22" s="46"/>
      <c r="Z22" s="46"/>
      <c r="AA22" s="46"/>
      <c r="AB22" s="46"/>
      <c r="AC22" s="46"/>
      <c r="AF22" s="64"/>
      <c r="AG22" s="64"/>
      <c r="AH22" s="64"/>
      <c r="AI22" s="64"/>
      <c r="AJ22" s="64"/>
      <c r="AK22" s="64"/>
      <c r="AL22" s="64"/>
      <c r="AM22" s="64"/>
      <c r="AO22" s="70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2:80" ht="24.75" customHeight="1">
      <c r="B23" s="164" t="str">
        <f>IFERROR(IF(VLOOKUP(B28,【参考】数式用2!E6:L23,7,FALSE)="","",VLOOKUP(B28,【参考】数式用2!E6:L23,7,FALSE)),"")</f>
        <v>新加算Ⅴ(６)</v>
      </c>
      <c r="C23" s="165"/>
      <c r="D23" s="165"/>
      <c r="E23" s="165"/>
      <c r="F23" s="165"/>
      <c r="G23" s="165"/>
      <c r="H23" s="166"/>
      <c r="I23" s="188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9"/>
      <c r="AD23" s="230" t="s">
        <v>69</v>
      </c>
      <c r="AE23" s="231"/>
      <c r="AF23" s="210" t="str">
        <f>IF(U7="ベア加算","",IF(OR(B23="新加算Ⅰ",B23="新加算Ⅱ",B23="新加算Ⅲ",B23="新加算Ⅳ"),"○",""))</f>
        <v/>
      </c>
      <c r="AG23" s="210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10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10" t="str">
        <f>IF(OR(B23="新加算Ⅰ",B23="新加算Ⅱ",B23="新加算Ⅲ",B23="新加算Ⅴ(１)",B23="新加算Ⅴ(３)",B23="新加算Ⅴ(８)"),"○","")</f>
        <v/>
      </c>
      <c r="AJ23" s="210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10" t="str">
        <f>IF(OR(B23="新加算Ⅰ",B23="新加算Ⅴ(１)",B23="新加算Ⅴ(２)",B23="新加算Ⅴ(５)",B23="新加算Ⅴ(７)",B23="新加算Ⅴ(10)"),"○","")</f>
        <v/>
      </c>
      <c r="AL23" s="210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72"/>
      <c r="AO23" s="70"/>
      <c r="AQ23" s="213" t="s">
        <v>51</v>
      </c>
      <c r="AR23" s="213"/>
      <c r="AS23" s="213"/>
      <c r="AT23" s="213"/>
      <c r="AU23" s="213"/>
      <c r="AV23" s="213"/>
      <c r="AW23" s="213"/>
      <c r="AX23" s="223" t="s">
        <v>195</v>
      </c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</row>
    <row r="24" spans="2:80" ht="24.75" customHeight="1" thickBot="1">
      <c r="B24" s="227">
        <f>IFERROR(VLOOKUP(B7,【参考】数式用!$A$5:$AB$27,MATCH(B23,【参考】数式用!$B$4:$AB$4,0)+1,FALSE),"")</f>
        <v>5.6999999999999995E-2</v>
      </c>
      <c r="C24" s="228"/>
      <c r="D24" s="228"/>
      <c r="E24" s="228"/>
      <c r="F24" s="228"/>
      <c r="G24" s="228"/>
      <c r="H24" s="22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1"/>
      <c r="AD24" s="230"/>
      <c r="AE24" s="231"/>
      <c r="AF24" s="211"/>
      <c r="AG24" s="211"/>
      <c r="AH24" s="211"/>
      <c r="AI24" s="211"/>
      <c r="AJ24" s="211"/>
      <c r="AK24" s="211"/>
      <c r="AL24" s="211"/>
      <c r="AM24" s="72"/>
      <c r="AO24" s="70"/>
      <c r="AQ24" s="213"/>
      <c r="AR24" s="213"/>
      <c r="AS24" s="213"/>
      <c r="AT24" s="213"/>
      <c r="AU24" s="213"/>
      <c r="AV24" s="213"/>
      <c r="AW24" s="21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</row>
    <row r="25" spans="2:80" s="19" customFormat="1" ht="27" customHeight="1">
      <c r="B25" s="47"/>
      <c r="C25" s="47"/>
      <c r="D25" s="47"/>
      <c r="E25" s="47"/>
      <c r="F25" s="47"/>
      <c r="G25" s="48"/>
      <c r="H25" s="48"/>
      <c r="I25" s="180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E25" s="2"/>
      <c r="AF25" s="60"/>
      <c r="AG25" s="60"/>
      <c r="AH25" s="60"/>
      <c r="AI25" s="60"/>
      <c r="AJ25" s="60"/>
      <c r="AK25" s="60"/>
      <c r="AL25" s="60"/>
      <c r="AM25" s="60"/>
      <c r="AN25" s="2"/>
      <c r="AO25" s="70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2"/>
    </row>
    <row r="26" spans="2:80" s="19" customFormat="1" ht="20.25" customHeight="1"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2:80" s="46" customFormat="1" ht="9" customHeight="1"/>
    <row r="28" spans="2:80" s="46" customFormat="1" ht="15" customHeight="1">
      <c r="B28" s="160" t="str">
        <f>K7&amp;P7&amp;U7</f>
        <v>処遇加算Ⅱ特定加算Ⅱベア加算なし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</row>
    <row r="29" spans="2:80" s="46" customFormat="1" ht="15" customHeight="1"/>
    <row r="30" spans="2:80" s="46" customFormat="1" ht="15" customHeight="1"/>
    <row r="31" spans="2:80" s="46" customFormat="1" ht="9" customHeight="1"/>
    <row r="32" spans="2:80" s="46" customFormat="1" ht="15" customHeight="1"/>
    <row r="33" spans="1:79" s="46" customFormat="1" ht="15" customHeight="1"/>
    <row r="34" spans="1:79" s="46" customFormat="1" ht="15" customHeight="1"/>
    <row r="35" spans="1:79" s="46" customFormat="1" ht="9" customHeight="1"/>
    <row r="36" spans="1:79" s="46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6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6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6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6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6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6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6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6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6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"/>
  <cols>
    <col min="1" max="1" width="42.69921875" style="10" customWidth="1"/>
    <col min="2" max="28" width="6.69921875" style="10" customWidth="1"/>
    <col min="29" max="29" width="12" style="10" customWidth="1"/>
    <col min="30" max="30" width="8" style="10" customWidth="1"/>
    <col min="31" max="31" width="9" style="10" customWidth="1"/>
    <col min="32" max="32" width="48.5" style="10" customWidth="1"/>
    <col min="33" max="33" width="81.19921875" style="10" customWidth="1"/>
    <col min="34" max="35" width="9" style="10"/>
    <col min="36" max="36" width="16.5" style="10" customWidth="1"/>
    <col min="37" max="37" width="9" style="10"/>
    <col min="38" max="38" width="11.59765625" style="10" customWidth="1"/>
    <col min="39" max="39" width="10.8984375" style="10" customWidth="1"/>
    <col min="40" max="16384" width="9" style="10"/>
  </cols>
  <sheetData>
    <row r="1" spans="1:39" ht="18.600000000000001" thickBot="1">
      <c r="A1" s="9" t="s">
        <v>6</v>
      </c>
      <c r="B1" s="9"/>
      <c r="C1" s="9"/>
      <c r="D1" s="9"/>
      <c r="E1" s="9"/>
      <c r="AD1" s="11"/>
    </row>
    <row r="2" spans="1:39" ht="18.75" customHeight="1" thickBot="1">
      <c r="A2" s="274" t="s">
        <v>8</v>
      </c>
      <c r="B2" s="276" t="s">
        <v>114</v>
      </c>
      <c r="C2" s="277"/>
      <c r="D2" s="277"/>
      <c r="E2" s="278"/>
      <c r="F2" s="279" t="s">
        <v>115</v>
      </c>
      <c r="G2" s="280"/>
      <c r="H2" s="280"/>
      <c r="I2" s="274" t="s">
        <v>116</v>
      </c>
      <c r="J2" s="281"/>
      <c r="K2" s="284" t="s">
        <v>117</v>
      </c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6"/>
      <c r="AC2" s="271" t="s">
        <v>118</v>
      </c>
      <c r="AD2" s="11"/>
      <c r="AF2" s="265" t="s">
        <v>25</v>
      </c>
      <c r="AG2" s="268" t="s">
        <v>12</v>
      </c>
      <c r="AJ2" s="253" t="s">
        <v>110</v>
      </c>
      <c r="AK2" s="256" t="s">
        <v>111</v>
      </c>
      <c r="AL2" s="257"/>
      <c r="AM2" s="258"/>
    </row>
    <row r="3" spans="1:39" ht="26.25" customHeight="1" thickBot="1">
      <c r="A3" s="275"/>
      <c r="B3" s="287" t="s">
        <v>14</v>
      </c>
      <c r="C3" s="288"/>
      <c r="D3" s="288"/>
      <c r="E3" s="289"/>
      <c r="F3" s="290" t="s">
        <v>15</v>
      </c>
      <c r="G3" s="290"/>
      <c r="H3" s="290"/>
      <c r="I3" s="282"/>
      <c r="J3" s="283"/>
      <c r="K3" s="291" t="s">
        <v>16</v>
      </c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3"/>
      <c r="AC3" s="272"/>
      <c r="AD3" s="11"/>
      <c r="AF3" s="266"/>
      <c r="AG3" s="269"/>
      <c r="AJ3" s="254"/>
      <c r="AK3" s="259"/>
      <c r="AL3" s="260"/>
      <c r="AM3" s="261"/>
    </row>
    <row r="4" spans="1:39" ht="19.5" customHeight="1" thickBot="1">
      <c r="A4" s="275"/>
      <c r="B4" s="90" t="s">
        <v>1</v>
      </c>
      <c r="C4" s="91" t="s">
        <v>17</v>
      </c>
      <c r="D4" s="91" t="s">
        <v>18</v>
      </c>
      <c r="E4" s="92" t="s">
        <v>19</v>
      </c>
      <c r="F4" s="93" t="s">
        <v>20</v>
      </c>
      <c r="G4" s="94" t="s">
        <v>2</v>
      </c>
      <c r="H4" s="94" t="s">
        <v>4</v>
      </c>
      <c r="I4" s="95" t="s">
        <v>5</v>
      </c>
      <c r="J4" s="96" t="s">
        <v>3</v>
      </c>
      <c r="K4" s="97" t="s">
        <v>21</v>
      </c>
      <c r="L4" s="98" t="s">
        <v>22</v>
      </c>
      <c r="M4" s="98" t="s">
        <v>23</v>
      </c>
      <c r="N4" s="98" t="s">
        <v>24</v>
      </c>
      <c r="O4" s="98" t="s">
        <v>119</v>
      </c>
      <c r="P4" s="98" t="s">
        <v>27</v>
      </c>
      <c r="Q4" s="98" t="s">
        <v>28</v>
      </c>
      <c r="R4" s="98" t="s">
        <v>29</v>
      </c>
      <c r="S4" s="98" t="s">
        <v>30</v>
      </c>
      <c r="T4" s="98" t="s">
        <v>31</v>
      </c>
      <c r="U4" s="98" t="s">
        <v>32</v>
      </c>
      <c r="V4" s="98" t="s">
        <v>33</v>
      </c>
      <c r="W4" s="98" t="s">
        <v>120</v>
      </c>
      <c r="X4" s="98" t="s">
        <v>121</v>
      </c>
      <c r="Y4" s="98" t="s">
        <v>122</v>
      </c>
      <c r="Z4" s="98" t="s">
        <v>123</v>
      </c>
      <c r="AA4" s="98" t="s">
        <v>124</v>
      </c>
      <c r="AB4" s="99" t="s">
        <v>125</v>
      </c>
      <c r="AC4" s="273"/>
      <c r="AD4" s="11"/>
      <c r="AF4" s="267"/>
      <c r="AG4" s="270"/>
      <c r="AJ4" s="255"/>
      <c r="AK4" s="262"/>
      <c r="AL4" s="263"/>
      <c r="AM4" s="264"/>
    </row>
    <row r="5" spans="1:39">
      <c r="A5" s="100" t="s">
        <v>126</v>
      </c>
      <c r="B5" s="101">
        <v>0.27400000000000002</v>
      </c>
      <c r="C5" s="102">
        <v>0.2</v>
      </c>
      <c r="D5" s="102">
        <v>0.111</v>
      </c>
      <c r="E5" s="103">
        <v>0</v>
      </c>
      <c r="F5" s="104">
        <v>7.0000000000000007E-2</v>
      </c>
      <c r="G5" s="102">
        <v>5.5E-2</v>
      </c>
      <c r="H5" s="105">
        <v>0</v>
      </c>
      <c r="I5" s="101">
        <v>4.4999999999999998E-2</v>
      </c>
      <c r="J5" s="103">
        <v>0</v>
      </c>
      <c r="K5" s="106">
        <v>0.41700000000000004</v>
      </c>
      <c r="L5" s="107">
        <v>0.40200000000000002</v>
      </c>
      <c r="M5" s="107">
        <v>0.34700000000000003</v>
      </c>
      <c r="N5" s="107">
        <v>0.27300000000000002</v>
      </c>
      <c r="O5" s="107">
        <v>0.37200000000000005</v>
      </c>
      <c r="P5" s="107">
        <v>0.34300000000000003</v>
      </c>
      <c r="Q5" s="107">
        <v>0.35700000000000004</v>
      </c>
      <c r="R5" s="107">
        <v>0.32800000000000001</v>
      </c>
      <c r="S5" s="107">
        <v>0.29800000000000004</v>
      </c>
      <c r="T5" s="107">
        <v>0.28300000000000003</v>
      </c>
      <c r="U5" s="107">
        <v>0.254</v>
      </c>
      <c r="V5" s="107">
        <v>0.30200000000000005</v>
      </c>
      <c r="W5" s="107">
        <v>0.23900000000000002</v>
      </c>
      <c r="X5" s="107">
        <v>0.20899999999999999</v>
      </c>
      <c r="Y5" s="107">
        <v>0.22800000000000001</v>
      </c>
      <c r="Z5" s="107">
        <v>0.19400000000000001</v>
      </c>
      <c r="AA5" s="107">
        <v>0.184</v>
      </c>
      <c r="AB5" s="108">
        <v>0.13900000000000001</v>
      </c>
      <c r="AC5" s="109">
        <v>2.8000000000000001E-2</v>
      </c>
      <c r="AD5" s="11"/>
      <c r="AF5" s="150" t="s">
        <v>126</v>
      </c>
      <c r="AG5" s="151" t="s">
        <v>160</v>
      </c>
      <c r="AJ5" s="86" t="s">
        <v>76</v>
      </c>
      <c r="AK5" s="84" t="s">
        <v>1</v>
      </c>
      <c r="AL5" s="68" t="s">
        <v>20</v>
      </c>
      <c r="AM5" s="85" t="s">
        <v>5</v>
      </c>
    </row>
    <row r="6" spans="1:39">
      <c r="A6" s="100" t="s">
        <v>127</v>
      </c>
      <c r="B6" s="101">
        <v>0.2</v>
      </c>
      <c r="C6" s="102">
        <v>0.14599999999999999</v>
      </c>
      <c r="D6" s="102">
        <v>8.1000000000000003E-2</v>
      </c>
      <c r="E6" s="103">
        <v>0</v>
      </c>
      <c r="F6" s="104">
        <v>7.0000000000000007E-2</v>
      </c>
      <c r="G6" s="102">
        <v>5.5E-2</v>
      </c>
      <c r="H6" s="105">
        <v>0</v>
      </c>
      <c r="I6" s="101">
        <v>4.4999999999999998E-2</v>
      </c>
      <c r="J6" s="103">
        <v>0</v>
      </c>
      <c r="K6" s="106">
        <v>0.34300000000000003</v>
      </c>
      <c r="L6" s="107">
        <v>0.32800000000000001</v>
      </c>
      <c r="M6" s="107">
        <v>0.27300000000000002</v>
      </c>
      <c r="N6" s="107">
        <v>0.219</v>
      </c>
      <c r="O6" s="107">
        <v>0.29800000000000004</v>
      </c>
      <c r="P6" s="107">
        <v>0.28900000000000003</v>
      </c>
      <c r="Q6" s="107">
        <v>0.28300000000000003</v>
      </c>
      <c r="R6" s="107">
        <v>0.27400000000000002</v>
      </c>
      <c r="S6" s="107">
        <v>0.24399999999999999</v>
      </c>
      <c r="T6" s="107">
        <v>0.22899999999999998</v>
      </c>
      <c r="U6" s="107">
        <v>0.224</v>
      </c>
      <c r="V6" s="107">
        <v>0.22800000000000001</v>
      </c>
      <c r="W6" s="107">
        <v>0.20899999999999999</v>
      </c>
      <c r="X6" s="107">
        <v>0.17900000000000002</v>
      </c>
      <c r="Y6" s="107">
        <v>0.17399999999999999</v>
      </c>
      <c r="Z6" s="107">
        <v>0.16400000000000001</v>
      </c>
      <c r="AA6" s="107">
        <v>0.154</v>
      </c>
      <c r="AB6" s="108">
        <v>0.109</v>
      </c>
      <c r="AC6" s="109">
        <v>2.8000000000000001E-2</v>
      </c>
      <c r="AD6" s="11"/>
      <c r="AF6" s="150" t="s">
        <v>127</v>
      </c>
      <c r="AG6" s="151" t="s">
        <v>160</v>
      </c>
      <c r="AJ6" s="87" t="s">
        <v>108</v>
      </c>
      <c r="AK6" s="79" t="s">
        <v>1</v>
      </c>
      <c r="AL6" s="27" t="s">
        <v>20</v>
      </c>
      <c r="AM6" s="80" t="s">
        <v>3</v>
      </c>
    </row>
    <row r="7" spans="1:39">
      <c r="A7" s="100" t="s">
        <v>128</v>
      </c>
      <c r="B7" s="101">
        <v>0.27400000000000002</v>
      </c>
      <c r="C7" s="102">
        <v>0.2</v>
      </c>
      <c r="D7" s="102">
        <v>0.111</v>
      </c>
      <c r="E7" s="103">
        <v>0</v>
      </c>
      <c r="F7" s="104">
        <v>7.0000000000000007E-2</v>
      </c>
      <c r="G7" s="102">
        <v>5.5E-2</v>
      </c>
      <c r="H7" s="105">
        <v>0</v>
      </c>
      <c r="I7" s="101">
        <v>4.4999999999999998E-2</v>
      </c>
      <c r="J7" s="103">
        <v>0</v>
      </c>
      <c r="K7" s="106">
        <v>0.41700000000000004</v>
      </c>
      <c r="L7" s="107">
        <v>0.40200000000000002</v>
      </c>
      <c r="M7" s="107">
        <v>0.34700000000000003</v>
      </c>
      <c r="N7" s="107">
        <v>0.27300000000000002</v>
      </c>
      <c r="O7" s="107">
        <v>0.37200000000000005</v>
      </c>
      <c r="P7" s="107">
        <v>0.34300000000000003</v>
      </c>
      <c r="Q7" s="107">
        <v>0.35700000000000004</v>
      </c>
      <c r="R7" s="107">
        <v>0.32800000000000001</v>
      </c>
      <c r="S7" s="107">
        <v>0.29800000000000004</v>
      </c>
      <c r="T7" s="107">
        <v>0.28300000000000003</v>
      </c>
      <c r="U7" s="107">
        <v>0.254</v>
      </c>
      <c r="V7" s="107">
        <v>0.30200000000000005</v>
      </c>
      <c r="W7" s="107">
        <v>0.23900000000000002</v>
      </c>
      <c r="X7" s="107">
        <v>0.20899999999999999</v>
      </c>
      <c r="Y7" s="107">
        <v>0.22800000000000001</v>
      </c>
      <c r="Z7" s="107">
        <v>0.19400000000000001</v>
      </c>
      <c r="AA7" s="107">
        <v>0.184</v>
      </c>
      <c r="AB7" s="108">
        <v>0.13900000000000001</v>
      </c>
      <c r="AC7" s="109">
        <v>2.8000000000000001E-2</v>
      </c>
      <c r="AD7" s="11"/>
      <c r="AF7" s="150" t="s">
        <v>161</v>
      </c>
      <c r="AG7" s="151" t="s">
        <v>160</v>
      </c>
      <c r="AJ7" s="88" t="s">
        <v>79</v>
      </c>
      <c r="AK7" s="79" t="s">
        <v>17</v>
      </c>
      <c r="AL7" s="27" t="s">
        <v>20</v>
      </c>
      <c r="AM7" s="80" t="s">
        <v>5</v>
      </c>
    </row>
    <row r="8" spans="1:39">
      <c r="A8" s="100" t="s">
        <v>129</v>
      </c>
      <c r="B8" s="101">
        <v>0.23899999999999999</v>
      </c>
      <c r="C8" s="102">
        <v>0.17499999999999999</v>
      </c>
      <c r="D8" s="102">
        <v>9.7000000000000003E-2</v>
      </c>
      <c r="E8" s="103">
        <v>0</v>
      </c>
      <c r="F8" s="104">
        <v>7.0000000000000007E-2</v>
      </c>
      <c r="G8" s="102">
        <v>5.5E-2</v>
      </c>
      <c r="H8" s="105">
        <v>0</v>
      </c>
      <c r="I8" s="101">
        <v>4.4999999999999998E-2</v>
      </c>
      <c r="J8" s="103">
        <v>0</v>
      </c>
      <c r="K8" s="106">
        <v>0.38200000000000001</v>
      </c>
      <c r="L8" s="107">
        <v>0.36699999999999999</v>
      </c>
      <c r="M8" s="107">
        <v>0.312</v>
      </c>
      <c r="N8" s="107">
        <v>0.24799999999999997</v>
      </c>
      <c r="O8" s="107">
        <v>0.33700000000000002</v>
      </c>
      <c r="P8" s="107">
        <v>0.318</v>
      </c>
      <c r="Q8" s="107">
        <v>0.32200000000000001</v>
      </c>
      <c r="R8" s="107">
        <v>0.30299999999999999</v>
      </c>
      <c r="S8" s="107">
        <v>0.27300000000000002</v>
      </c>
      <c r="T8" s="107">
        <v>0.25800000000000001</v>
      </c>
      <c r="U8" s="107">
        <v>0.24000000000000002</v>
      </c>
      <c r="V8" s="107">
        <v>0.26700000000000002</v>
      </c>
      <c r="W8" s="107">
        <v>0.22500000000000001</v>
      </c>
      <c r="X8" s="107">
        <v>0.19500000000000001</v>
      </c>
      <c r="Y8" s="107">
        <v>0.20299999999999999</v>
      </c>
      <c r="Z8" s="107">
        <v>0.18</v>
      </c>
      <c r="AA8" s="107">
        <v>0.17</v>
      </c>
      <c r="AB8" s="108">
        <v>0.125</v>
      </c>
      <c r="AC8" s="109">
        <v>2.8000000000000001E-2</v>
      </c>
      <c r="AD8" s="11"/>
      <c r="AF8" s="150" t="s">
        <v>162</v>
      </c>
      <c r="AG8" s="151" t="s">
        <v>160</v>
      </c>
      <c r="AJ8" s="88" t="s">
        <v>81</v>
      </c>
      <c r="AK8" s="79" t="s">
        <v>17</v>
      </c>
      <c r="AL8" s="27" t="s">
        <v>20</v>
      </c>
      <c r="AM8" s="80" t="s">
        <v>3</v>
      </c>
    </row>
    <row r="9" spans="1:39">
      <c r="A9" s="100" t="s">
        <v>130</v>
      </c>
      <c r="B9" s="101">
        <v>8.8999999999999996E-2</v>
      </c>
      <c r="C9" s="102">
        <v>6.5000000000000002E-2</v>
      </c>
      <c r="D9" s="102">
        <v>3.5999999999999997E-2</v>
      </c>
      <c r="E9" s="103">
        <v>0</v>
      </c>
      <c r="F9" s="104">
        <v>6.0999999999999999E-2</v>
      </c>
      <c r="G9" s="110" t="s">
        <v>131</v>
      </c>
      <c r="H9" s="105">
        <v>0</v>
      </c>
      <c r="I9" s="101">
        <v>4.4999999999999998E-2</v>
      </c>
      <c r="J9" s="103">
        <v>0</v>
      </c>
      <c r="K9" s="106">
        <v>0.223</v>
      </c>
      <c r="L9" s="110" t="s">
        <v>131</v>
      </c>
      <c r="M9" s="107">
        <v>0.16200000000000001</v>
      </c>
      <c r="N9" s="107">
        <v>0.13800000000000001</v>
      </c>
      <c r="O9" s="107">
        <v>0.17799999999999999</v>
      </c>
      <c r="P9" s="107">
        <v>0.19899999999999998</v>
      </c>
      <c r="Q9" s="110" t="s">
        <v>131</v>
      </c>
      <c r="R9" s="110" t="s">
        <v>131</v>
      </c>
      <c r="S9" s="107">
        <v>0.154</v>
      </c>
      <c r="T9" s="110" t="s">
        <v>131</v>
      </c>
      <c r="U9" s="107">
        <v>0.17</v>
      </c>
      <c r="V9" s="107">
        <v>0.11699999999999999</v>
      </c>
      <c r="W9" s="110" t="s">
        <v>131</v>
      </c>
      <c r="X9" s="107">
        <v>0.125</v>
      </c>
      <c r="Y9" s="107">
        <v>9.2999999999999999E-2</v>
      </c>
      <c r="Z9" s="110" t="s">
        <v>131</v>
      </c>
      <c r="AA9" s="107">
        <v>0.10899999999999999</v>
      </c>
      <c r="AB9" s="108">
        <v>6.4000000000000001E-2</v>
      </c>
      <c r="AC9" s="109">
        <v>2.8000000000000001E-2</v>
      </c>
      <c r="AD9" s="11"/>
      <c r="AF9" s="150" t="s">
        <v>163</v>
      </c>
      <c r="AG9" s="151" t="s">
        <v>190</v>
      </c>
      <c r="AJ9" s="88" t="s">
        <v>83</v>
      </c>
      <c r="AK9" s="79" t="s">
        <v>18</v>
      </c>
      <c r="AL9" s="27" t="s">
        <v>20</v>
      </c>
      <c r="AM9" s="80" t="s">
        <v>5</v>
      </c>
    </row>
    <row r="10" spans="1:39">
      <c r="A10" s="100" t="s">
        <v>132</v>
      </c>
      <c r="B10" s="101">
        <v>4.3999999999999997E-2</v>
      </c>
      <c r="C10" s="102">
        <v>3.2000000000000001E-2</v>
      </c>
      <c r="D10" s="102">
        <v>1.7999999999999999E-2</v>
      </c>
      <c r="E10" s="103">
        <v>0</v>
      </c>
      <c r="F10" s="104">
        <v>1.4E-2</v>
      </c>
      <c r="G10" s="102">
        <v>1.2999999999999999E-2</v>
      </c>
      <c r="H10" s="105">
        <v>0</v>
      </c>
      <c r="I10" s="101">
        <v>1.0999999999999999E-2</v>
      </c>
      <c r="J10" s="103">
        <v>0</v>
      </c>
      <c r="K10" s="106">
        <v>8.0999999999999989E-2</v>
      </c>
      <c r="L10" s="107">
        <v>7.9999999999999988E-2</v>
      </c>
      <c r="M10" s="107">
        <v>6.699999999999999E-2</v>
      </c>
      <c r="N10" s="107">
        <v>5.4999999999999993E-2</v>
      </c>
      <c r="O10" s="107">
        <v>6.9999999999999993E-2</v>
      </c>
      <c r="P10" s="107">
        <v>6.8999999999999992E-2</v>
      </c>
      <c r="Q10" s="107">
        <v>6.8999999999999992E-2</v>
      </c>
      <c r="R10" s="107">
        <v>6.7999999999999991E-2</v>
      </c>
      <c r="S10" s="107">
        <v>5.7999999999999996E-2</v>
      </c>
      <c r="T10" s="107">
        <v>5.6999999999999995E-2</v>
      </c>
      <c r="U10" s="107">
        <v>5.4999999999999993E-2</v>
      </c>
      <c r="V10" s="107">
        <v>5.5999999999999994E-2</v>
      </c>
      <c r="W10" s="107">
        <v>5.3999999999999992E-2</v>
      </c>
      <c r="X10" s="107">
        <v>4.3999999999999997E-2</v>
      </c>
      <c r="Y10" s="107">
        <v>4.3999999999999997E-2</v>
      </c>
      <c r="Z10" s="107">
        <v>4.2999999999999997E-2</v>
      </c>
      <c r="AA10" s="107">
        <v>4.0999999999999995E-2</v>
      </c>
      <c r="AB10" s="108">
        <v>0.03</v>
      </c>
      <c r="AC10" s="109">
        <v>1.2E-2</v>
      </c>
      <c r="AD10" s="11"/>
      <c r="AF10" s="150" t="s">
        <v>164</v>
      </c>
      <c r="AG10" s="151" t="s">
        <v>165</v>
      </c>
      <c r="AJ10" s="88" t="s">
        <v>85</v>
      </c>
      <c r="AK10" s="79" t="s">
        <v>18</v>
      </c>
      <c r="AL10" s="27" t="s">
        <v>20</v>
      </c>
      <c r="AM10" s="80" t="s">
        <v>3</v>
      </c>
    </row>
    <row r="11" spans="1:39">
      <c r="A11" s="100" t="s">
        <v>133</v>
      </c>
      <c r="B11" s="101">
        <v>8.5999999999999993E-2</v>
      </c>
      <c r="C11" s="102">
        <v>6.3E-2</v>
      </c>
      <c r="D11" s="102">
        <v>3.5000000000000003E-2</v>
      </c>
      <c r="E11" s="103">
        <v>0</v>
      </c>
      <c r="F11" s="104">
        <v>2.1000000000000001E-2</v>
      </c>
      <c r="G11" s="110" t="s">
        <v>131</v>
      </c>
      <c r="H11" s="105">
        <v>0</v>
      </c>
      <c r="I11" s="101">
        <v>2.8000000000000001E-2</v>
      </c>
      <c r="J11" s="103">
        <v>0</v>
      </c>
      <c r="K11" s="106">
        <v>0.159</v>
      </c>
      <c r="L11" s="110" t="s">
        <v>131</v>
      </c>
      <c r="M11" s="107">
        <v>0.13799999999999998</v>
      </c>
      <c r="N11" s="107">
        <v>0.11499999999999999</v>
      </c>
      <c r="O11" s="107">
        <v>0.13100000000000001</v>
      </c>
      <c r="P11" s="107">
        <v>0.13600000000000001</v>
      </c>
      <c r="Q11" s="110" t="s">
        <v>131</v>
      </c>
      <c r="R11" s="110" t="s">
        <v>131</v>
      </c>
      <c r="S11" s="107">
        <v>0.10800000000000001</v>
      </c>
      <c r="T11" s="110" t="s">
        <v>131</v>
      </c>
      <c r="U11" s="107">
        <v>0.10800000000000001</v>
      </c>
      <c r="V11" s="107">
        <v>0.10999999999999999</v>
      </c>
      <c r="W11" s="110" t="s">
        <v>131</v>
      </c>
      <c r="X11" s="107">
        <v>8.0000000000000016E-2</v>
      </c>
      <c r="Y11" s="107">
        <v>8.6999999999999994E-2</v>
      </c>
      <c r="Z11" s="110" t="s">
        <v>131</v>
      </c>
      <c r="AA11" s="107">
        <v>8.6999999999999994E-2</v>
      </c>
      <c r="AB11" s="108">
        <v>5.9000000000000004E-2</v>
      </c>
      <c r="AC11" s="109">
        <v>2.4E-2</v>
      </c>
      <c r="AD11" s="11"/>
      <c r="AF11" s="150" t="s">
        <v>166</v>
      </c>
      <c r="AG11" s="151" t="s">
        <v>190</v>
      </c>
      <c r="AJ11" s="87" t="s">
        <v>71</v>
      </c>
      <c r="AK11" s="79" t="s">
        <v>1</v>
      </c>
      <c r="AL11" s="27" t="s">
        <v>2</v>
      </c>
      <c r="AM11" s="80" t="s">
        <v>5</v>
      </c>
    </row>
    <row r="12" spans="1:39">
      <c r="A12" s="100" t="s">
        <v>134</v>
      </c>
      <c r="B12" s="101">
        <v>8.5999999999999993E-2</v>
      </c>
      <c r="C12" s="102">
        <v>6.3E-2</v>
      </c>
      <c r="D12" s="102">
        <v>3.5000000000000003E-2</v>
      </c>
      <c r="E12" s="103">
        <v>0</v>
      </c>
      <c r="F12" s="104">
        <v>2.1000000000000001E-2</v>
      </c>
      <c r="G12" s="110" t="s">
        <v>131</v>
      </c>
      <c r="H12" s="105">
        <v>0</v>
      </c>
      <c r="I12" s="101">
        <v>2.8000000000000001E-2</v>
      </c>
      <c r="J12" s="103">
        <v>0</v>
      </c>
      <c r="K12" s="106">
        <v>0.159</v>
      </c>
      <c r="L12" s="110" t="s">
        <v>131</v>
      </c>
      <c r="M12" s="107">
        <v>0.13799999999999998</v>
      </c>
      <c r="N12" s="107">
        <v>0.11499999999999999</v>
      </c>
      <c r="O12" s="107">
        <v>0.13100000000000001</v>
      </c>
      <c r="P12" s="107">
        <v>0.13600000000000001</v>
      </c>
      <c r="Q12" s="110" t="s">
        <v>131</v>
      </c>
      <c r="R12" s="110" t="s">
        <v>131</v>
      </c>
      <c r="S12" s="107">
        <v>0.10800000000000001</v>
      </c>
      <c r="T12" s="110" t="s">
        <v>131</v>
      </c>
      <c r="U12" s="107">
        <v>0.10800000000000001</v>
      </c>
      <c r="V12" s="107">
        <v>0.10999999999999999</v>
      </c>
      <c r="W12" s="110" t="s">
        <v>131</v>
      </c>
      <c r="X12" s="107">
        <v>8.0000000000000016E-2</v>
      </c>
      <c r="Y12" s="107">
        <v>8.6999999999999994E-2</v>
      </c>
      <c r="Z12" s="110" t="s">
        <v>131</v>
      </c>
      <c r="AA12" s="107">
        <v>8.6999999999999994E-2</v>
      </c>
      <c r="AB12" s="108">
        <v>5.9000000000000004E-2</v>
      </c>
      <c r="AC12" s="109">
        <v>2.4E-2</v>
      </c>
      <c r="AD12" s="11"/>
      <c r="AF12" s="150" t="s">
        <v>134</v>
      </c>
      <c r="AG12" s="151" t="s">
        <v>190</v>
      </c>
      <c r="AJ12" s="87" t="s">
        <v>72</v>
      </c>
      <c r="AK12" s="79" t="s">
        <v>1</v>
      </c>
      <c r="AL12" s="27" t="s">
        <v>2</v>
      </c>
      <c r="AM12" s="80" t="s">
        <v>3</v>
      </c>
    </row>
    <row r="13" spans="1:39">
      <c r="A13" s="100" t="s">
        <v>135</v>
      </c>
      <c r="B13" s="101">
        <v>6.4000000000000001E-2</v>
      </c>
      <c r="C13" s="102">
        <v>4.7E-2</v>
      </c>
      <c r="D13" s="102">
        <v>2.5999999999999999E-2</v>
      </c>
      <c r="E13" s="103">
        <v>0</v>
      </c>
      <c r="F13" s="104">
        <v>2.1000000000000001E-2</v>
      </c>
      <c r="G13" s="102">
        <v>1.9E-2</v>
      </c>
      <c r="H13" s="105">
        <v>0</v>
      </c>
      <c r="I13" s="101">
        <v>2.8000000000000001E-2</v>
      </c>
      <c r="J13" s="103">
        <v>0</v>
      </c>
      <c r="K13" s="106">
        <v>0.13700000000000001</v>
      </c>
      <c r="L13" s="107">
        <v>0.13500000000000001</v>
      </c>
      <c r="M13" s="107">
        <v>0.11599999999999999</v>
      </c>
      <c r="N13" s="107">
        <v>9.9000000000000005E-2</v>
      </c>
      <c r="O13" s="107">
        <v>0.10900000000000001</v>
      </c>
      <c r="P13" s="107">
        <v>0.12</v>
      </c>
      <c r="Q13" s="107">
        <v>0.10700000000000001</v>
      </c>
      <c r="R13" s="107">
        <v>0.11799999999999999</v>
      </c>
      <c r="S13" s="107">
        <v>9.1999999999999998E-2</v>
      </c>
      <c r="T13" s="107">
        <v>0.09</v>
      </c>
      <c r="U13" s="107">
        <v>9.9000000000000005E-2</v>
      </c>
      <c r="V13" s="107">
        <v>8.7999999999999995E-2</v>
      </c>
      <c r="W13" s="107">
        <v>9.7000000000000003E-2</v>
      </c>
      <c r="X13" s="107">
        <v>7.1000000000000008E-2</v>
      </c>
      <c r="Y13" s="107">
        <v>7.1000000000000008E-2</v>
      </c>
      <c r="Z13" s="107">
        <v>6.9000000000000006E-2</v>
      </c>
      <c r="AA13" s="107">
        <v>7.8E-2</v>
      </c>
      <c r="AB13" s="108">
        <v>0.05</v>
      </c>
      <c r="AC13" s="109">
        <v>2.4E-2</v>
      </c>
      <c r="AD13" s="11"/>
      <c r="AF13" s="150" t="s">
        <v>167</v>
      </c>
      <c r="AG13" s="151" t="s">
        <v>165</v>
      </c>
      <c r="AJ13" s="88" t="s">
        <v>89</v>
      </c>
      <c r="AK13" s="79" t="s">
        <v>17</v>
      </c>
      <c r="AL13" s="27" t="s">
        <v>2</v>
      </c>
      <c r="AM13" s="80" t="s">
        <v>5</v>
      </c>
    </row>
    <row r="14" spans="1:39">
      <c r="A14" s="100" t="s">
        <v>136</v>
      </c>
      <c r="B14" s="101">
        <v>6.7000000000000004E-2</v>
      </c>
      <c r="C14" s="102">
        <v>4.9000000000000002E-2</v>
      </c>
      <c r="D14" s="102">
        <v>2.7E-2</v>
      </c>
      <c r="E14" s="103">
        <v>0</v>
      </c>
      <c r="F14" s="104">
        <v>0.04</v>
      </c>
      <c r="G14" s="102">
        <v>3.5999999999999997E-2</v>
      </c>
      <c r="H14" s="105">
        <v>0</v>
      </c>
      <c r="I14" s="101">
        <v>1.7999999999999999E-2</v>
      </c>
      <c r="J14" s="103">
        <v>0</v>
      </c>
      <c r="K14" s="106">
        <v>0.13800000000000001</v>
      </c>
      <c r="L14" s="107">
        <v>0.13400000000000001</v>
      </c>
      <c r="M14" s="107">
        <v>9.8000000000000004E-2</v>
      </c>
      <c r="N14" s="107">
        <v>0.08</v>
      </c>
      <c r="O14" s="107">
        <v>0.12000000000000001</v>
      </c>
      <c r="P14" s="107">
        <v>0.12</v>
      </c>
      <c r="Q14" s="107">
        <v>0.11600000000000001</v>
      </c>
      <c r="R14" s="107">
        <v>0.11599999999999999</v>
      </c>
      <c r="S14" s="107">
        <v>0.10199999999999999</v>
      </c>
      <c r="T14" s="107">
        <v>9.799999999999999E-2</v>
      </c>
      <c r="U14" s="107">
        <v>9.8000000000000004E-2</v>
      </c>
      <c r="V14" s="107">
        <v>0.08</v>
      </c>
      <c r="W14" s="107">
        <v>9.4E-2</v>
      </c>
      <c r="X14" s="107">
        <v>0.08</v>
      </c>
      <c r="Y14" s="107">
        <v>6.2E-2</v>
      </c>
      <c r="Z14" s="107">
        <v>7.5999999999999998E-2</v>
      </c>
      <c r="AA14" s="107">
        <v>5.7999999999999996E-2</v>
      </c>
      <c r="AB14" s="108">
        <v>0.04</v>
      </c>
      <c r="AC14" s="109">
        <v>1.2999999999999999E-2</v>
      </c>
      <c r="AD14" s="11"/>
      <c r="AF14" s="150" t="s">
        <v>168</v>
      </c>
      <c r="AG14" s="151" t="s">
        <v>165</v>
      </c>
      <c r="AJ14" s="88" t="s">
        <v>91</v>
      </c>
      <c r="AK14" s="79" t="s">
        <v>17</v>
      </c>
      <c r="AL14" s="27" t="s">
        <v>2</v>
      </c>
      <c r="AM14" s="80" t="s">
        <v>3</v>
      </c>
    </row>
    <row r="15" spans="1:39">
      <c r="A15" s="100" t="s">
        <v>137</v>
      </c>
      <c r="B15" s="101">
        <v>6.7000000000000004E-2</v>
      </c>
      <c r="C15" s="102">
        <v>4.9000000000000002E-2</v>
      </c>
      <c r="D15" s="102">
        <v>2.7E-2</v>
      </c>
      <c r="E15" s="103">
        <v>0</v>
      </c>
      <c r="F15" s="104">
        <v>0.04</v>
      </c>
      <c r="G15" s="102">
        <v>3.5999999999999997E-2</v>
      </c>
      <c r="H15" s="105">
        <v>0</v>
      </c>
      <c r="I15" s="101">
        <v>1.7999999999999999E-2</v>
      </c>
      <c r="J15" s="103">
        <v>0</v>
      </c>
      <c r="K15" s="106">
        <v>0.13800000000000001</v>
      </c>
      <c r="L15" s="107">
        <v>0.13400000000000001</v>
      </c>
      <c r="M15" s="107">
        <v>9.8000000000000004E-2</v>
      </c>
      <c r="N15" s="107">
        <v>0.08</v>
      </c>
      <c r="O15" s="107">
        <v>0.12000000000000001</v>
      </c>
      <c r="P15" s="107">
        <v>0.12</v>
      </c>
      <c r="Q15" s="107">
        <v>0.11600000000000001</v>
      </c>
      <c r="R15" s="107">
        <v>0.11599999999999999</v>
      </c>
      <c r="S15" s="107">
        <v>0.10199999999999999</v>
      </c>
      <c r="T15" s="107">
        <v>9.799999999999999E-2</v>
      </c>
      <c r="U15" s="107">
        <v>9.8000000000000004E-2</v>
      </c>
      <c r="V15" s="107">
        <v>0.08</v>
      </c>
      <c r="W15" s="107">
        <v>9.4E-2</v>
      </c>
      <c r="X15" s="107">
        <v>0.08</v>
      </c>
      <c r="Y15" s="107">
        <v>6.2E-2</v>
      </c>
      <c r="Z15" s="107">
        <v>7.5999999999999998E-2</v>
      </c>
      <c r="AA15" s="107">
        <v>5.7999999999999996E-2</v>
      </c>
      <c r="AB15" s="108">
        <v>0.04</v>
      </c>
      <c r="AC15" s="109">
        <v>1.2999999999999999E-2</v>
      </c>
      <c r="AD15" s="11"/>
      <c r="AF15" s="150" t="s">
        <v>169</v>
      </c>
      <c r="AG15" s="151" t="s">
        <v>165</v>
      </c>
      <c r="AJ15" s="88" t="s">
        <v>93</v>
      </c>
      <c r="AK15" s="79" t="s">
        <v>18</v>
      </c>
      <c r="AL15" s="27" t="s">
        <v>2</v>
      </c>
      <c r="AM15" s="80" t="s">
        <v>5</v>
      </c>
    </row>
    <row r="16" spans="1:39">
      <c r="A16" s="100" t="s">
        <v>138</v>
      </c>
      <c r="B16" s="101">
        <v>6.4000000000000001E-2</v>
      </c>
      <c r="C16" s="102">
        <v>4.7E-2</v>
      </c>
      <c r="D16" s="102">
        <v>2.5999999999999999E-2</v>
      </c>
      <c r="E16" s="103">
        <v>0</v>
      </c>
      <c r="F16" s="104">
        <v>1.7000000000000001E-2</v>
      </c>
      <c r="G16" s="102">
        <v>1.4999999999999999E-2</v>
      </c>
      <c r="H16" s="105">
        <v>0</v>
      </c>
      <c r="I16" s="101">
        <v>1.2999999999999999E-2</v>
      </c>
      <c r="J16" s="103">
        <v>0</v>
      </c>
      <c r="K16" s="106">
        <v>0.10299999999999999</v>
      </c>
      <c r="L16" s="107">
        <v>0.10099999999999999</v>
      </c>
      <c r="M16" s="107">
        <v>8.5999999999999993E-2</v>
      </c>
      <c r="N16" s="107">
        <v>6.8999999999999992E-2</v>
      </c>
      <c r="O16" s="110" t="s">
        <v>131</v>
      </c>
      <c r="P16" s="110" t="s">
        <v>131</v>
      </c>
      <c r="Q16" s="110" t="s">
        <v>131</v>
      </c>
      <c r="R16" s="110" t="s">
        <v>131</v>
      </c>
      <c r="S16" s="110" t="s">
        <v>131</v>
      </c>
      <c r="T16" s="110" t="s">
        <v>131</v>
      </c>
      <c r="U16" s="110" t="s">
        <v>131</v>
      </c>
      <c r="V16" s="110" t="s">
        <v>131</v>
      </c>
      <c r="W16" s="110" t="s">
        <v>131</v>
      </c>
      <c r="X16" s="110" t="s">
        <v>131</v>
      </c>
      <c r="Y16" s="110" t="s">
        <v>131</v>
      </c>
      <c r="Z16" s="110" t="s">
        <v>131</v>
      </c>
      <c r="AA16" s="110" t="s">
        <v>131</v>
      </c>
      <c r="AB16" s="111" t="s">
        <v>131</v>
      </c>
      <c r="AC16" s="109">
        <v>8.9999999999999993E-3</v>
      </c>
      <c r="AD16" s="11"/>
      <c r="AF16" s="150" t="s">
        <v>138</v>
      </c>
      <c r="AG16" s="151" t="s">
        <v>165</v>
      </c>
      <c r="AJ16" s="88" t="s">
        <v>95</v>
      </c>
      <c r="AK16" s="79" t="s">
        <v>18</v>
      </c>
      <c r="AL16" s="27" t="s">
        <v>2</v>
      </c>
      <c r="AM16" s="80" t="s">
        <v>3</v>
      </c>
    </row>
    <row r="17" spans="1:39">
      <c r="A17" s="100" t="s">
        <v>139</v>
      </c>
      <c r="B17" s="101">
        <v>6.4000000000000001E-2</v>
      </c>
      <c r="C17" s="102">
        <v>4.7E-2</v>
      </c>
      <c r="D17" s="102">
        <v>2.5999999999999999E-2</v>
      </c>
      <c r="E17" s="103">
        <v>0</v>
      </c>
      <c r="F17" s="104">
        <v>1.7000000000000001E-2</v>
      </c>
      <c r="G17" s="102">
        <v>1.4999999999999999E-2</v>
      </c>
      <c r="H17" s="105">
        <v>0</v>
      </c>
      <c r="I17" s="101">
        <v>1.2999999999999999E-2</v>
      </c>
      <c r="J17" s="103">
        <v>0</v>
      </c>
      <c r="K17" s="106">
        <v>0.10299999999999999</v>
      </c>
      <c r="L17" s="107">
        <v>0.10099999999999999</v>
      </c>
      <c r="M17" s="107">
        <v>8.5999999999999993E-2</v>
      </c>
      <c r="N17" s="107">
        <v>6.8999999999999992E-2</v>
      </c>
      <c r="O17" s="107">
        <v>0.09</v>
      </c>
      <c r="P17" s="107">
        <v>8.5999999999999993E-2</v>
      </c>
      <c r="Q17" s="107">
        <v>8.7999999999999995E-2</v>
      </c>
      <c r="R17" s="107">
        <v>8.3999999999999991E-2</v>
      </c>
      <c r="S17" s="107">
        <v>7.2999999999999995E-2</v>
      </c>
      <c r="T17" s="107">
        <v>7.0999999999999994E-2</v>
      </c>
      <c r="U17" s="107">
        <v>6.4999999999999988E-2</v>
      </c>
      <c r="V17" s="107">
        <v>7.2999999999999995E-2</v>
      </c>
      <c r="W17" s="107">
        <v>6.2999999999999987E-2</v>
      </c>
      <c r="X17" s="107">
        <v>5.1999999999999998E-2</v>
      </c>
      <c r="Y17" s="107">
        <v>5.6000000000000001E-2</v>
      </c>
      <c r="Z17" s="107">
        <v>4.9999999999999996E-2</v>
      </c>
      <c r="AA17" s="107">
        <v>4.8000000000000001E-2</v>
      </c>
      <c r="AB17" s="108">
        <v>3.4999999999999996E-2</v>
      </c>
      <c r="AC17" s="109">
        <v>8.9999999999999993E-3</v>
      </c>
      <c r="AD17" s="11"/>
      <c r="AF17" s="150" t="s">
        <v>170</v>
      </c>
      <c r="AG17" s="151" t="s">
        <v>165</v>
      </c>
      <c r="AJ17" s="87" t="s">
        <v>98</v>
      </c>
      <c r="AK17" s="79" t="s">
        <v>1</v>
      </c>
      <c r="AL17" s="27" t="s">
        <v>4</v>
      </c>
      <c r="AM17" s="80" t="s">
        <v>5</v>
      </c>
    </row>
    <row r="18" spans="1:39">
      <c r="A18" s="100" t="s">
        <v>140</v>
      </c>
      <c r="B18" s="101">
        <v>5.7000000000000002E-2</v>
      </c>
      <c r="C18" s="102">
        <v>4.1000000000000002E-2</v>
      </c>
      <c r="D18" s="102">
        <v>2.3E-2</v>
      </c>
      <c r="E18" s="103">
        <v>0</v>
      </c>
      <c r="F18" s="104">
        <v>1.7000000000000001E-2</v>
      </c>
      <c r="G18" s="102">
        <v>1.4999999999999999E-2</v>
      </c>
      <c r="H18" s="105">
        <v>0</v>
      </c>
      <c r="I18" s="101">
        <v>1.2999999999999999E-2</v>
      </c>
      <c r="J18" s="103">
        <v>0</v>
      </c>
      <c r="K18" s="106">
        <v>9.6000000000000002E-2</v>
      </c>
      <c r="L18" s="107">
        <v>9.4E-2</v>
      </c>
      <c r="M18" s="107">
        <v>7.9000000000000001E-2</v>
      </c>
      <c r="N18" s="107">
        <v>6.3E-2</v>
      </c>
      <c r="O18" s="107">
        <v>8.3000000000000004E-2</v>
      </c>
      <c r="P18" s="107">
        <v>0.08</v>
      </c>
      <c r="Q18" s="107">
        <v>8.1000000000000003E-2</v>
      </c>
      <c r="R18" s="107">
        <v>7.8E-2</v>
      </c>
      <c r="S18" s="107">
        <v>6.7000000000000004E-2</v>
      </c>
      <c r="T18" s="107">
        <v>6.5000000000000002E-2</v>
      </c>
      <c r="U18" s="107">
        <v>6.2E-2</v>
      </c>
      <c r="V18" s="107">
        <v>6.6000000000000003E-2</v>
      </c>
      <c r="W18" s="107">
        <v>0.06</v>
      </c>
      <c r="X18" s="107">
        <v>4.9000000000000002E-2</v>
      </c>
      <c r="Y18" s="107">
        <v>0.05</v>
      </c>
      <c r="Z18" s="107">
        <v>4.7E-2</v>
      </c>
      <c r="AA18" s="107">
        <v>4.4999999999999998E-2</v>
      </c>
      <c r="AB18" s="108">
        <v>3.2000000000000001E-2</v>
      </c>
      <c r="AC18" s="109">
        <v>8.9999999999999993E-3</v>
      </c>
      <c r="AD18" s="11"/>
      <c r="AF18" s="150" t="s">
        <v>171</v>
      </c>
      <c r="AG18" s="151" t="s">
        <v>165</v>
      </c>
      <c r="AJ18" s="87" t="s">
        <v>109</v>
      </c>
      <c r="AK18" s="79" t="s">
        <v>1</v>
      </c>
      <c r="AL18" s="27" t="s">
        <v>4</v>
      </c>
      <c r="AM18" s="80" t="s">
        <v>3</v>
      </c>
    </row>
    <row r="19" spans="1:39">
      <c r="A19" s="100" t="s">
        <v>141</v>
      </c>
      <c r="B19" s="101">
        <v>5.3999999999999999E-2</v>
      </c>
      <c r="C19" s="102">
        <v>0.04</v>
      </c>
      <c r="D19" s="102">
        <v>2.1999999999999999E-2</v>
      </c>
      <c r="E19" s="103">
        <v>0</v>
      </c>
      <c r="F19" s="104">
        <v>1.7000000000000001E-2</v>
      </c>
      <c r="G19" s="102">
        <v>1.4999999999999999E-2</v>
      </c>
      <c r="H19" s="105">
        <v>0</v>
      </c>
      <c r="I19" s="101">
        <v>1.2999999999999999E-2</v>
      </c>
      <c r="J19" s="103">
        <v>0</v>
      </c>
      <c r="K19" s="106">
        <v>9.2999999999999999E-2</v>
      </c>
      <c r="L19" s="107">
        <v>9.0999999999999998E-2</v>
      </c>
      <c r="M19" s="107">
        <v>7.5999999999999998E-2</v>
      </c>
      <c r="N19" s="107">
        <v>6.2E-2</v>
      </c>
      <c r="O19" s="107">
        <v>0.08</v>
      </c>
      <c r="P19" s="107">
        <v>7.9000000000000001E-2</v>
      </c>
      <c r="Q19" s="107">
        <v>7.8E-2</v>
      </c>
      <c r="R19" s="107">
        <v>7.6999999999999999E-2</v>
      </c>
      <c r="S19" s="107">
        <v>6.6000000000000003E-2</v>
      </c>
      <c r="T19" s="107">
        <v>6.4000000000000001E-2</v>
      </c>
      <c r="U19" s="107">
        <v>6.0999999999999999E-2</v>
      </c>
      <c r="V19" s="107">
        <v>6.3E-2</v>
      </c>
      <c r="W19" s="107">
        <v>5.8999999999999997E-2</v>
      </c>
      <c r="X19" s="107">
        <v>4.8000000000000001E-2</v>
      </c>
      <c r="Y19" s="107">
        <v>4.9000000000000002E-2</v>
      </c>
      <c r="Z19" s="107">
        <v>4.5999999999999999E-2</v>
      </c>
      <c r="AA19" s="107">
        <v>4.3999999999999997E-2</v>
      </c>
      <c r="AB19" s="108">
        <v>3.1E-2</v>
      </c>
      <c r="AC19" s="109">
        <v>8.9999999999999993E-3</v>
      </c>
      <c r="AD19" s="11"/>
      <c r="AF19" s="150" t="s">
        <v>172</v>
      </c>
      <c r="AG19" s="151" t="s">
        <v>165</v>
      </c>
      <c r="AJ19" s="88" t="s">
        <v>101</v>
      </c>
      <c r="AK19" s="79" t="s">
        <v>17</v>
      </c>
      <c r="AL19" s="27" t="s">
        <v>4</v>
      </c>
      <c r="AM19" s="80" t="s">
        <v>5</v>
      </c>
    </row>
    <row r="20" spans="1:39">
      <c r="A20" s="100" t="s">
        <v>142</v>
      </c>
      <c r="B20" s="101">
        <v>6.4000000000000001E-2</v>
      </c>
      <c r="C20" s="102">
        <v>4.7E-2</v>
      </c>
      <c r="D20" s="102">
        <v>2.5999999999999999E-2</v>
      </c>
      <c r="E20" s="103">
        <v>0</v>
      </c>
      <c r="F20" s="104">
        <v>1.7000000000000001E-2</v>
      </c>
      <c r="G20" s="110" t="s">
        <v>131</v>
      </c>
      <c r="H20" s="105">
        <v>0</v>
      </c>
      <c r="I20" s="101">
        <v>1.2999999999999999E-2</v>
      </c>
      <c r="J20" s="103">
        <v>0</v>
      </c>
      <c r="K20" s="106">
        <v>0.10299999999999999</v>
      </c>
      <c r="L20" s="110" t="s">
        <v>131</v>
      </c>
      <c r="M20" s="107">
        <v>8.5999999999999993E-2</v>
      </c>
      <c r="N20" s="107">
        <v>6.8999999999999992E-2</v>
      </c>
      <c r="O20" s="107">
        <v>0.09</v>
      </c>
      <c r="P20" s="107">
        <v>8.5999999999999993E-2</v>
      </c>
      <c r="Q20" s="110" t="s">
        <v>131</v>
      </c>
      <c r="R20" s="110" t="s">
        <v>131</v>
      </c>
      <c r="S20" s="107">
        <v>7.2999999999999995E-2</v>
      </c>
      <c r="T20" s="110" t="s">
        <v>131</v>
      </c>
      <c r="U20" s="107">
        <v>6.4999999999999988E-2</v>
      </c>
      <c r="V20" s="107">
        <v>7.2999999999999995E-2</v>
      </c>
      <c r="W20" s="110" t="s">
        <v>131</v>
      </c>
      <c r="X20" s="107">
        <v>5.1999999999999998E-2</v>
      </c>
      <c r="Y20" s="107">
        <v>5.6000000000000001E-2</v>
      </c>
      <c r="Z20" s="110" t="s">
        <v>131</v>
      </c>
      <c r="AA20" s="107">
        <v>4.8000000000000001E-2</v>
      </c>
      <c r="AB20" s="108">
        <v>3.4999999999999996E-2</v>
      </c>
      <c r="AC20" s="109">
        <v>8.9999999999999993E-3</v>
      </c>
      <c r="AD20" s="11"/>
      <c r="AF20" s="150" t="s">
        <v>142</v>
      </c>
      <c r="AG20" s="151" t="s">
        <v>190</v>
      </c>
      <c r="AJ20" s="88" t="s">
        <v>103</v>
      </c>
      <c r="AK20" s="79" t="s">
        <v>17</v>
      </c>
      <c r="AL20" s="27" t="s">
        <v>4</v>
      </c>
      <c r="AM20" s="80" t="s">
        <v>3</v>
      </c>
    </row>
    <row r="21" spans="1:39">
      <c r="A21" s="100" t="s">
        <v>143</v>
      </c>
      <c r="B21" s="101">
        <v>6.4000000000000001E-2</v>
      </c>
      <c r="C21" s="102">
        <v>4.7E-2</v>
      </c>
      <c r="D21" s="102">
        <v>2.5999999999999999E-2</v>
      </c>
      <c r="E21" s="103">
        <v>0</v>
      </c>
      <c r="F21" s="104">
        <v>1.7000000000000001E-2</v>
      </c>
      <c r="G21" s="102">
        <v>1.4999999999999999E-2</v>
      </c>
      <c r="H21" s="105">
        <v>0</v>
      </c>
      <c r="I21" s="101">
        <v>1.2999999999999999E-2</v>
      </c>
      <c r="J21" s="103">
        <v>0</v>
      </c>
      <c r="K21" s="106">
        <v>0.10299999999999999</v>
      </c>
      <c r="L21" s="107">
        <v>0.10099999999999999</v>
      </c>
      <c r="M21" s="107">
        <v>8.5999999999999993E-2</v>
      </c>
      <c r="N21" s="107">
        <v>6.8999999999999992E-2</v>
      </c>
      <c r="O21" s="107">
        <v>0.09</v>
      </c>
      <c r="P21" s="107">
        <v>8.5999999999999993E-2</v>
      </c>
      <c r="Q21" s="107">
        <v>8.7999999999999995E-2</v>
      </c>
      <c r="R21" s="107">
        <v>8.3999999999999991E-2</v>
      </c>
      <c r="S21" s="107">
        <v>7.2999999999999995E-2</v>
      </c>
      <c r="T21" s="107">
        <v>7.0999999999999994E-2</v>
      </c>
      <c r="U21" s="107">
        <v>6.4999999999999988E-2</v>
      </c>
      <c r="V21" s="107">
        <v>7.2999999999999995E-2</v>
      </c>
      <c r="W21" s="107">
        <v>6.2999999999999987E-2</v>
      </c>
      <c r="X21" s="107">
        <v>5.1999999999999998E-2</v>
      </c>
      <c r="Y21" s="107">
        <v>5.6000000000000001E-2</v>
      </c>
      <c r="Z21" s="107">
        <v>4.9999999999999996E-2</v>
      </c>
      <c r="AA21" s="107">
        <v>4.8000000000000001E-2</v>
      </c>
      <c r="AB21" s="108">
        <v>3.4999999999999996E-2</v>
      </c>
      <c r="AC21" s="109">
        <v>8.9999999999999993E-3</v>
      </c>
      <c r="AD21" s="11"/>
      <c r="AF21" s="150" t="s">
        <v>143</v>
      </c>
      <c r="AG21" s="151" t="s">
        <v>165</v>
      </c>
      <c r="AJ21" s="88" t="s">
        <v>104</v>
      </c>
      <c r="AK21" s="79" t="s">
        <v>18</v>
      </c>
      <c r="AL21" s="27" t="s">
        <v>4</v>
      </c>
      <c r="AM21" s="80" t="s">
        <v>5</v>
      </c>
    </row>
    <row r="22" spans="1:39" ht="18.600000000000001" thickBot="1">
      <c r="A22" s="100" t="s">
        <v>144</v>
      </c>
      <c r="B22" s="101">
        <v>8.5999999999999993E-2</v>
      </c>
      <c r="C22" s="102">
        <v>6.3E-2</v>
      </c>
      <c r="D22" s="102">
        <v>3.5000000000000003E-2</v>
      </c>
      <c r="E22" s="103">
        <v>0</v>
      </c>
      <c r="F22" s="104">
        <v>1.9E-2</v>
      </c>
      <c r="G22" s="102">
        <v>1.6E-2</v>
      </c>
      <c r="H22" s="105">
        <v>0</v>
      </c>
      <c r="I22" s="101">
        <v>2.5999999999999999E-2</v>
      </c>
      <c r="J22" s="103">
        <v>0</v>
      </c>
      <c r="K22" s="106">
        <v>0.14700000000000002</v>
      </c>
      <c r="L22" s="107">
        <v>0.14400000000000002</v>
      </c>
      <c r="M22" s="107">
        <v>0.128</v>
      </c>
      <c r="N22" s="107">
        <v>0.105</v>
      </c>
      <c r="O22" s="107">
        <v>0.121</v>
      </c>
      <c r="P22" s="107">
        <v>0.124</v>
      </c>
      <c r="Q22" s="107">
        <v>0.11799999999999999</v>
      </c>
      <c r="R22" s="107">
        <v>0.121</v>
      </c>
      <c r="S22" s="107">
        <v>9.8000000000000004E-2</v>
      </c>
      <c r="T22" s="107">
        <v>9.5000000000000001E-2</v>
      </c>
      <c r="U22" s="107">
        <v>9.6000000000000002E-2</v>
      </c>
      <c r="V22" s="107">
        <v>0.10199999999999999</v>
      </c>
      <c r="W22" s="107">
        <v>9.2999999999999999E-2</v>
      </c>
      <c r="X22" s="107">
        <v>7.0000000000000007E-2</v>
      </c>
      <c r="Y22" s="107">
        <v>7.9000000000000001E-2</v>
      </c>
      <c r="Z22" s="107">
        <v>6.7000000000000004E-2</v>
      </c>
      <c r="AA22" s="107">
        <v>7.6999999999999999E-2</v>
      </c>
      <c r="AB22" s="108">
        <v>5.1000000000000004E-2</v>
      </c>
      <c r="AC22" s="109">
        <v>1.6E-2</v>
      </c>
      <c r="AD22" s="11"/>
      <c r="AF22" s="150" t="s">
        <v>144</v>
      </c>
      <c r="AG22" s="151" t="s">
        <v>165</v>
      </c>
      <c r="AJ22" s="89" t="s">
        <v>106</v>
      </c>
      <c r="AK22" s="81" t="s">
        <v>18</v>
      </c>
      <c r="AL22" s="82" t="s">
        <v>4</v>
      </c>
      <c r="AM22" s="83" t="s">
        <v>3</v>
      </c>
    </row>
    <row r="23" spans="1:39">
      <c r="A23" s="100" t="s">
        <v>145</v>
      </c>
      <c r="B23" s="101">
        <v>8.5999999999999993E-2</v>
      </c>
      <c r="C23" s="102">
        <v>6.3E-2</v>
      </c>
      <c r="D23" s="102">
        <v>3.5000000000000003E-2</v>
      </c>
      <c r="E23" s="103">
        <v>0</v>
      </c>
      <c r="F23" s="104">
        <v>1.9E-2</v>
      </c>
      <c r="G23" s="102">
        <v>1.6E-2</v>
      </c>
      <c r="H23" s="105">
        <v>0</v>
      </c>
      <c r="I23" s="101">
        <v>2.5999999999999999E-2</v>
      </c>
      <c r="J23" s="103">
        <v>0</v>
      </c>
      <c r="K23" s="106">
        <v>0.14700000000000002</v>
      </c>
      <c r="L23" s="107">
        <v>0.14400000000000002</v>
      </c>
      <c r="M23" s="107">
        <v>0.128</v>
      </c>
      <c r="N23" s="107">
        <v>0.105</v>
      </c>
      <c r="O23" s="107">
        <v>0.121</v>
      </c>
      <c r="P23" s="107">
        <v>0.124</v>
      </c>
      <c r="Q23" s="107">
        <v>0.11799999999999999</v>
      </c>
      <c r="R23" s="107">
        <v>0.121</v>
      </c>
      <c r="S23" s="107">
        <v>9.8000000000000004E-2</v>
      </c>
      <c r="T23" s="107">
        <v>9.5000000000000001E-2</v>
      </c>
      <c r="U23" s="107">
        <v>9.6000000000000002E-2</v>
      </c>
      <c r="V23" s="107">
        <v>0.10199999999999999</v>
      </c>
      <c r="W23" s="107">
        <v>9.2999999999999999E-2</v>
      </c>
      <c r="X23" s="107">
        <v>7.0000000000000007E-2</v>
      </c>
      <c r="Y23" s="107">
        <v>7.9000000000000001E-2</v>
      </c>
      <c r="Z23" s="107">
        <v>6.7000000000000004E-2</v>
      </c>
      <c r="AA23" s="107">
        <v>7.6999999999999999E-2</v>
      </c>
      <c r="AB23" s="108">
        <v>5.1000000000000004E-2</v>
      </c>
      <c r="AC23" s="109">
        <v>1.6E-2</v>
      </c>
      <c r="AD23" s="11"/>
      <c r="AF23" s="150" t="s">
        <v>145</v>
      </c>
      <c r="AG23" s="151" t="s">
        <v>165</v>
      </c>
    </row>
    <row r="24" spans="1:39">
      <c r="A24" s="100" t="s">
        <v>146</v>
      </c>
      <c r="B24" s="101">
        <v>0.15</v>
      </c>
      <c r="C24" s="102">
        <v>0.11</v>
      </c>
      <c r="D24" s="102">
        <v>6.0999999999999999E-2</v>
      </c>
      <c r="E24" s="103">
        <v>0</v>
      </c>
      <c r="F24" s="104">
        <v>1.9E-2</v>
      </c>
      <c r="G24" s="102">
        <v>1.6E-2</v>
      </c>
      <c r="H24" s="105">
        <v>0</v>
      </c>
      <c r="I24" s="101">
        <v>2.5999999999999999E-2</v>
      </c>
      <c r="J24" s="103">
        <v>0</v>
      </c>
      <c r="K24" s="106">
        <v>0.21099999999999997</v>
      </c>
      <c r="L24" s="107">
        <v>0.20799999999999996</v>
      </c>
      <c r="M24" s="107">
        <v>0.192</v>
      </c>
      <c r="N24" s="107">
        <v>0.15200000000000002</v>
      </c>
      <c r="O24" s="107">
        <v>0.185</v>
      </c>
      <c r="P24" s="107">
        <v>0.17099999999999999</v>
      </c>
      <c r="Q24" s="107">
        <v>0.182</v>
      </c>
      <c r="R24" s="107">
        <v>0.16799999999999998</v>
      </c>
      <c r="S24" s="107">
        <v>0.14500000000000002</v>
      </c>
      <c r="T24" s="107">
        <v>0.14200000000000002</v>
      </c>
      <c r="U24" s="107">
        <v>0.122</v>
      </c>
      <c r="V24" s="107">
        <v>0.16599999999999998</v>
      </c>
      <c r="W24" s="107">
        <v>0.11899999999999999</v>
      </c>
      <c r="X24" s="107">
        <v>9.6000000000000002E-2</v>
      </c>
      <c r="Y24" s="107">
        <v>0.126</v>
      </c>
      <c r="Z24" s="107">
        <v>9.2999999999999999E-2</v>
      </c>
      <c r="AA24" s="107">
        <v>0.10299999999999999</v>
      </c>
      <c r="AB24" s="108">
        <v>7.6999999999999999E-2</v>
      </c>
      <c r="AC24" s="109">
        <v>1.6E-2</v>
      </c>
      <c r="AD24" s="11"/>
      <c r="AF24" s="150" t="s">
        <v>146</v>
      </c>
      <c r="AG24" s="151" t="s">
        <v>165</v>
      </c>
    </row>
    <row r="25" spans="1:39">
      <c r="A25" s="100" t="s">
        <v>147</v>
      </c>
      <c r="B25" s="101">
        <v>8.1000000000000003E-2</v>
      </c>
      <c r="C25" s="102">
        <v>5.8999999999999997E-2</v>
      </c>
      <c r="D25" s="102">
        <v>3.3000000000000002E-2</v>
      </c>
      <c r="E25" s="103">
        <v>0</v>
      </c>
      <c r="F25" s="104">
        <v>1.2999999999999999E-2</v>
      </c>
      <c r="G25" s="102">
        <v>0.01</v>
      </c>
      <c r="H25" s="105">
        <v>0</v>
      </c>
      <c r="I25" s="101">
        <v>0.02</v>
      </c>
      <c r="J25" s="103">
        <v>0</v>
      </c>
      <c r="K25" s="106">
        <v>0.13100000000000001</v>
      </c>
      <c r="L25" s="107">
        <v>0.128</v>
      </c>
      <c r="M25" s="107">
        <v>0.11800000000000001</v>
      </c>
      <c r="N25" s="107">
        <v>9.6000000000000002E-2</v>
      </c>
      <c r="O25" s="107">
        <v>0.111</v>
      </c>
      <c r="P25" s="107">
        <v>0.109</v>
      </c>
      <c r="Q25" s="107">
        <v>0.108</v>
      </c>
      <c r="R25" s="107">
        <v>0.106</v>
      </c>
      <c r="S25" s="107">
        <v>8.8999999999999996E-2</v>
      </c>
      <c r="T25" s="107">
        <v>8.5999999999999993E-2</v>
      </c>
      <c r="U25" s="107">
        <v>8.3000000000000004E-2</v>
      </c>
      <c r="V25" s="107">
        <v>9.8000000000000004E-2</v>
      </c>
      <c r="W25" s="107">
        <v>0.08</v>
      </c>
      <c r="X25" s="107">
        <v>6.3E-2</v>
      </c>
      <c r="Y25" s="107">
        <v>7.5999999999999998E-2</v>
      </c>
      <c r="Z25" s="107">
        <v>6.0000000000000005E-2</v>
      </c>
      <c r="AA25" s="107">
        <v>7.0000000000000007E-2</v>
      </c>
      <c r="AB25" s="108">
        <v>0.05</v>
      </c>
      <c r="AC25" s="109">
        <v>1.7000000000000001E-2</v>
      </c>
      <c r="AD25" s="11"/>
      <c r="AF25" s="150" t="s">
        <v>173</v>
      </c>
      <c r="AG25" s="151" t="s">
        <v>165</v>
      </c>
    </row>
    <row r="26" spans="1:39">
      <c r="A26" s="100" t="s">
        <v>148</v>
      </c>
      <c r="B26" s="101">
        <v>0.126</v>
      </c>
      <c r="C26" s="102">
        <v>9.1999999999999998E-2</v>
      </c>
      <c r="D26" s="102">
        <v>5.0999999999999997E-2</v>
      </c>
      <c r="E26" s="103">
        <v>0</v>
      </c>
      <c r="F26" s="104">
        <v>1.2999999999999999E-2</v>
      </c>
      <c r="G26" s="102">
        <v>0.01</v>
      </c>
      <c r="H26" s="105">
        <v>0</v>
      </c>
      <c r="I26" s="101">
        <v>0.02</v>
      </c>
      <c r="J26" s="103">
        <v>0</v>
      </c>
      <c r="K26" s="106">
        <v>0.17599999999999999</v>
      </c>
      <c r="L26" s="107">
        <v>0.17299999999999999</v>
      </c>
      <c r="M26" s="107">
        <v>0.16299999999999998</v>
      </c>
      <c r="N26" s="107">
        <v>0.129</v>
      </c>
      <c r="O26" s="107">
        <v>0.15600000000000003</v>
      </c>
      <c r="P26" s="107">
        <v>0.14200000000000002</v>
      </c>
      <c r="Q26" s="107">
        <v>0.15300000000000002</v>
      </c>
      <c r="R26" s="107">
        <v>0.13900000000000001</v>
      </c>
      <c r="S26" s="107">
        <v>0.122</v>
      </c>
      <c r="T26" s="107">
        <v>0.11899999999999999</v>
      </c>
      <c r="U26" s="107">
        <v>0.10100000000000001</v>
      </c>
      <c r="V26" s="107">
        <v>0.14300000000000002</v>
      </c>
      <c r="W26" s="107">
        <v>9.8000000000000004E-2</v>
      </c>
      <c r="X26" s="107">
        <v>8.1000000000000003E-2</v>
      </c>
      <c r="Y26" s="107">
        <v>0.109</v>
      </c>
      <c r="Z26" s="107">
        <v>7.8E-2</v>
      </c>
      <c r="AA26" s="107">
        <v>8.7999999999999995E-2</v>
      </c>
      <c r="AB26" s="108">
        <v>6.8000000000000005E-2</v>
      </c>
      <c r="AC26" s="109">
        <v>1.7000000000000001E-2</v>
      </c>
      <c r="AD26" s="11"/>
      <c r="AF26" s="150" t="s">
        <v>174</v>
      </c>
      <c r="AG26" s="151" t="s">
        <v>165</v>
      </c>
    </row>
    <row r="27" spans="1:39">
      <c r="A27" s="100" t="s">
        <v>149</v>
      </c>
      <c r="B27" s="101">
        <v>8.4000000000000005E-2</v>
      </c>
      <c r="C27" s="102">
        <v>6.0999999999999999E-2</v>
      </c>
      <c r="D27" s="102">
        <v>3.4000000000000002E-2</v>
      </c>
      <c r="E27" s="103">
        <v>0</v>
      </c>
      <c r="F27" s="104">
        <v>1.2999999999999999E-2</v>
      </c>
      <c r="G27" s="102">
        <v>0.01</v>
      </c>
      <c r="H27" s="105">
        <v>0</v>
      </c>
      <c r="I27" s="101">
        <v>0.02</v>
      </c>
      <c r="J27" s="103">
        <v>0</v>
      </c>
      <c r="K27" s="106">
        <v>0.13400000000000001</v>
      </c>
      <c r="L27" s="107">
        <v>0.13100000000000001</v>
      </c>
      <c r="M27" s="107">
        <v>0.12100000000000001</v>
      </c>
      <c r="N27" s="107">
        <v>9.8000000000000004E-2</v>
      </c>
      <c r="O27" s="107">
        <v>0.114</v>
      </c>
      <c r="P27" s="107">
        <v>0.111</v>
      </c>
      <c r="Q27" s="107">
        <v>0.111</v>
      </c>
      <c r="R27" s="107">
        <v>0.108</v>
      </c>
      <c r="S27" s="107">
        <v>9.0999999999999998E-2</v>
      </c>
      <c r="T27" s="107">
        <v>8.7999999999999995E-2</v>
      </c>
      <c r="U27" s="107">
        <v>8.4000000000000005E-2</v>
      </c>
      <c r="V27" s="107">
        <v>0.10100000000000001</v>
      </c>
      <c r="W27" s="107">
        <v>8.1000000000000003E-2</v>
      </c>
      <c r="X27" s="107">
        <v>6.4000000000000001E-2</v>
      </c>
      <c r="Y27" s="107">
        <v>7.8E-2</v>
      </c>
      <c r="Z27" s="107">
        <v>6.1000000000000006E-2</v>
      </c>
      <c r="AA27" s="107">
        <v>7.1000000000000008E-2</v>
      </c>
      <c r="AB27" s="108">
        <v>5.1000000000000004E-2</v>
      </c>
      <c r="AC27" s="109">
        <v>1.7000000000000001E-2</v>
      </c>
      <c r="AD27" s="11"/>
      <c r="AF27" s="150" t="s">
        <v>175</v>
      </c>
      <c r="AG27" s="151" t="s">
        <v>165</v>
      </c>
    </row>
    <row r="28" spans="1:39">
      <c r="A28" s="100" t="s">
        <v>150</v>
      </c>
      <c r="B28" s="112">
        <v>8.1000000000000003E-2</v>
      </c>
      <c r="C28" s="113">
        <v>5.8999999999999997E-2</v>
      </c>
      <c r="D28" s="113">
        <v>3.3000000000000002E-2</v>
      </c>
      <c r="E28" s="103">
        <v>0</v>
      </c>
      <c r="F28" s="114">
        <v>1.0999999999999999E-2</v>
      </c>
      <c r="G28" s="110" t="s">
        <v>131</v>
      </c>
      <c r="H28" s="105">
        <v>0</v>
      </c>
      <c r="I28" s="112">
        <v>0.02</v>
      </c>
      <c r="J28" s="103">
        <v>0</v>
      </c>
      <c r="K28" s="115">
        <v>0.129</v>
      </c>
      <c r="L28" s="110" t="s">
        <v>131</v>
      </c>
      <c r="M28" s="116">
        <v>0.11800000000000001</v>
      </c>
      <c r="N28" s="116">
        <v>9.6000000000000002E-2</v>
      </c>
      <c r="O28" s="116">
        <v>0.109</v>
      </c>
      <c r="P28" s="116">
        <v>0.107</v>
      </c>
      <c r="Q28" s="110" t="s">
        <v>131</v>
      </c>
      <c r="R28" s="110" t="s">
        <v>131</v>
      </c>
      <c r="S28" s="116">
        <v>8.6999999999999994E-2</v>
      </c>
      <c r="T28" s="110" t="s">
        <v>131</v>
      </c>
      <c r="U28" s="116">
        <v>8.1000000000000003E-2</v>
      </c>
      <c r="V28" s="116">
        <v>9.8000000000000004E-2</v>
      </c>
      <c r="W28" s="110" t="s">
        <v>131</v>
      </c>
      <c r="X28" s="116">
        <v>6.0999999999999999E-2</v>
      </c>
      <c r="Y28" s="116">
        <v>7.5999999999999998E-2</v>
      </c>
      <c r="Z28" s="110" t="s">
        <v>131</v>
      </c>
      <c r="AA28" s="116">
        <v>7.0000000000000007E-2</v>
      </c>
      <c r="AB28" s="117">
        <v>0.05</v>
      </c>
      <c r="AC28" s="109">
        <v>1.7000000000000001E-2</v>
      </c>
      <c r="AD28" s="11"/>
      <c r="AF28" s="150" t="s">
        <v>176</v>
      </c>
      <c r="AG28" s="151" t="s">
        <v>190</v>
      </c>
    </row>
    <row r="29" spans="1:39" ht="18.75" customHeight="1">
      <c r="A29" s="100" t="s">
        <v>151</v>
      </c>
      <c r="B29" s="112">
        <v>8.1000000000000003E-2</v>
      </c>
      <c r="C29" s="113">
        <v>5.8999999999999997E-2</v>
      </c>
      <c r="D29" s="113">
        <v>3.3000000000000002E-2</v>
      </c>
      <c r="E29" s="103">
        <v>0</v>
      </c>
      <c r="F29" s="114">
        <v>1.0999999999999999E-2</v>
      </c>
      <c r="G29" s="110" t="s">
        <v>131</v>
      </c>
      <c r="H29" s="105">
        <v>0</v>
      </c>
      <c r="I29" s="112">
        <v>0.02</v>
      </c>
      <c r="J29" s="103">
        <v>0</v>
      </c>
      <c r="K29" s="115">
        <v>0.129</v>
      </c>
      <c r="L29" s="110" t="s">
        <v>131</v>
      </c>
      <c r="M29" s="116">
        <v>0.11800000000000001</v>
      </c>
      <c r="N29" s="116">
        <v>9.6000000000000002E-2</v>
      </c>
      <c r="O29" s="116">
        <v>0.109</v>
      </c>
      <c r="P29" s="116">
        <v>0.107</v>
      </c>
      <c r="Q29" s="110" t="s">
        <v>131</v>
      </c>
      <c r="R29" s="110" t="s">
        <v>131</v>
      </c>
      <c r="S29" s="116">
        <v>8.6999999999999994E-2</v>
      </c>
      <c r="T29" s="110" t="s">
        <v>131</v>
      </c>
      <c r="U29" s="116">
        <v>8.1000000000000003E-2</v>
      </c>
      <c r="V29" s="116">
        <v>9.8000000000000004E-2</v>
      </c>
      <c r="W29" s="110" t="s">
        <v>131</v>
      </c>
      <c r="X29" s="116">
        <v>6.0999999999999999E-2</v>
      </c>
      <c r="Y29" s="116">
        <v>7.5999999999999998E-2</v>
      </c>
      <c r="Z29" s="110" t="s">
        <v>131</v>
      </c>
      <c r="AA29" s="116">
        <v>7.0000000000000007E-2</v>
      </c>
      <c r="AB29" s="117">
        <v>0.05</v>
      </c>
      <c r="AC29" s="109">
        <v>1.7000000000000001E-2</v>
      </c>
      <c r="AD29" s="11"/>
      <c r="AF29" s="150" t="s">
        <v>177</v>
      </c>
      <c r="AG29" s="151" t="s">
        <v>190</v>
      </c>
    </row>
    <row r="30" spans="1:39" ht="18.75" customHeight="1">
      <c r="A30" s="100" t="s">
        <v>152</v>
      </c>
      <c r="B30" s="112">
        <v>9.9000000000000005E-2</v>
      </c>
      <c r="C30" s="113">
        <v>7.1999999999999995E-2</v>
      </c>
      <c r="D30" s="113">
        <v>0.04</v>
      </c>
      <c r="E30" s="103">
        <v>0</v>
      </c>
      <c r="F30" s="114">
        <v>4.2999999999999997E-2</v>
      </c>
      <c r="G30" s="113">
        <v>3.9E-2</v>
      </c>
      <c r="H30" s="105">
        <v>0</v>
      </c>
      <c r="I30" s="112">
        <v>3.7999999999999999E-2</v>
      </c>
      <c r="J30" s="103">
        <v>0</v>
      </c>
      <c r="K30" s="115">
        <v>0.21100000000000002</v>
      </c>
      <c r="L30" s="116">
        <v>0.20700000000000002</v>
      </c>
      <c r="M30" s="116">
        <v>0.16800000000000001</v>
      </c>
      <c r="N30" s="116">
        <v>0.14099999999999999</v>
      </c>
      <c r="O30" s="116">
        <v>0.17300000000000001</v>
      </c>
      <c r="P30" s="116">
        <v>0.184</v>
      </c>
      <c r="Q30" s="116">
        <v>0.16900000000000001</v>
      </c>
      <c r="R30" s="116">
        <v>0.18</v>
      </c>
      <c r="S30" s="116">
        <v>0.14599999999999999</v>
      </c>
      <c r="T30" s="116">
        <v>0.14199999999999999</v>
      </c>
      <c r="U30" s="116">
        <v>0.152</v>
      </c>
      <c r="V30" s="116">
        <v>0.13</v>
      </c>
      <c r="W30" s="116">
        <v>0.14799999999999999</v>
      </c>
      <c r="X30" s="116">
        <v>0.11399999999999999</v>
      </c>
      <c r="Y30" s="116">
        <v>0.10299999999999999</v>
      </c>
      <c r="Z30" s="116">
        <v>0.11</v>
      </c>
      <c r="AA30" s="116">
        <v>0.109</v>
      </c>
      <c r="AB30" s="117">
        <v>7.1000000000000008E-2</v>
      </c>
      <c r="AC30" s="109">
        <v>3.1E-2</v>
      </c>
      <c r="AD30" s="11"/>
      <c r="AF30" s="150" t="s">
        <v>178</v>
      </c>
      <c r="AG30" s="152" t="s">
        <v>165</v>
      </c>
    </row>
    <row r="31" spans="1:39" ht="18.600000000000001" thickBot="1">
      <c r="A31" s="118" t="s">
        <v>153</v>
      </c>
      <c r="B31" s="119">
        <v>7.9000000000000001E-2</v>
      </c>
      <c r="C31" s="120">
        <v>5.8000000000000003E-2</v>
      </c>
      <c r="D31" s="120">
        <v>3.2000000000000001E-2</v>
      </c>
      <c r="E31" s="121">
        <v>0</v>
      </c>
      <c r="F31" s="122">
        <v>4.2999999999999997E-2</v>
      </c>
      <c r="G31" s="120">
        <v>3.9E-2</v>
      </c>
      <c r="H31" s="123">
        <v>0</v>
      </c>
      <c r="I31" s="119">
        <v>3.7999999999999999E-2</v>
      </c>
      <c r="J31" s="121">
        <v>0</v>
      </c>
      <c r="K31" s="124">
        <v>0.191</v>
      </c>
      <c r="L31" s="125">
        <v>0.187</v>
      </c>
      <c r="M31" s="125">
        <v>0.14799999999999999</v>
      </c>
      <c r="N31" s="125">
        <v>0.127</v>
      </c>
      <c r="O31" s="125">
        <v>0.153</v>
      </c>
      <c r="P31" s="125">
        <v>0.17</v>
      </c>
      <c r="Q31" s="125">
        <v>0.14899999999999999</v>
      </c>
      <c r="R31" s="125">
        <v>0.16600000000000001</v>
      </c>
      <c r="S31" s="125">
        <v>0.13200000000000001</v>
      </c>
      <c r="T31" s="125">
        <v>0.128</v>
      </c>
      <c r="U31" s="125">
        <v>0.14399999999999999</v>
      </c>
      <c r="V31" s="125">
        <v>0.11</v>
      </c>
      <c r="W31" s="125">
        <v>0.14000000000000001</v>
      </c>
      <c r="X31" s="125">
        <v>0.106</v>
      </c>
      <c r="Y31" s="125">
        <v>8.8999999999999996E-2</v>
      </c>
      <c r="Z31" s="125">
        <v>0.10200000000000001</v>
      </c>
      <c r="AA31" s="125">
        <v>0.10100000000000001</v>
      </c>
      <c r="AB31" s="126">
        <v>6.3E-2</v>
      </c>
      <c r="AC31" s="127">
        <v>3.1E-2</v>
      </c>
      <c r="AD31" s="11"/>
      <c r="AF31" s="153" t="s">
        <v>179</v>
      </c>
      <c r="AG31" s="154" t="s">
        <v>165</v>
      </c>
    </row>
    <row r="32" spans="1:39" ht="18.600000000000001" thickTop="1">
      <c r="A32" s="128" t="s">
        <v>154</v>
      </c>
      <c r="B32" s="129">
        <v>6.1000000000000006E-2</v>
      </c>
      <c r="C32" s="130">
        <v>4.4000000000000004E-2</v>
      </c>
      <c r="D32" s="130">
        <v>2.5000000000000001E-2</v>
      </c>
      <c r="E32" s="131">
        <v>0</v>
      </c>
      <c r="F32" s="132">
        <v>1.7000000000000001E-2</v>
      </c>
      <c r="G32" s="133" t="s">
        <v>131</v>
      </c>
      <c r="H32" s="134">
        <v>0</v>
      </c>
      <c r="I32" s="129">
        <v>1.0999999999999999E-2</v>
      </c>
      <c r="J32" s="131">
        <v>0</v>
      </c>
      <c r="K32" s="135">
        <v>0.10100000000000001</v>
      </c>
      <c r="L32" s="133" t="s">
        <v>131</v>
      </c>
      <c r="M32" s="136">
        <v>8.4000000000000005E-2</v>
      </c>
      <c r="N32" s="136">
        <v>6.7000000000000004E-2</v>
      </c>
      <c r="O32" s="136">
        <v>9.0000000000000011E-2</v>
      </c>
      <c r="P32" s="136">
        <v>8.4000000000000005E-2</v>
      </c>
      <c r="Q32" s="133" t="s">
        <v>131</v>
      </c>
      <c r="R32" s="133" t="s">
        <v>131</v>
      </c>
      <c r="S32" s="136">
        <v>7.3000000000000009E-2</v>
      </c>
      <c r="T32" s="133" t="s">
        <v>131</v>
      </c>
      <c r="U32" s="136">
        <v>6.5000000000000002E-2</v>
      </c>
      <c r="V32" s="136">
        <v>7.3000000000000009E-2</v>
      </c>
      <c r="W32" s="133" t="s">
        <v>131</v>
      </c>
      <c r="X32" s="136">
        <v>5.4000000000000006E-2</v>
      </c>
      <c r="Y32" s="136">
        <v>5.6000000000000008E-2</v>
      </c>
      <c r="Z32" s="133" t="s">
        <v>131</v>
      </c>
      <c r="AA32" s="136">
        <v>4.8000000000000001E-2</v>
      </c>
      <c r="AB32" s="137">
        <v>3.7000000000000005E-2</v>
      </c>
      <c r="AC32" s="138">
        <v>1.2E-2</v>
      </c>
      <c r="AD32" s="11"/>
      <c r="AF32" s="155" t="s">
        <v>154</v>
      </c>
      <c r="AG32" s="151" t="s">
        <v>190</v>
      </c>
    </row>
    <row r="33" spans="1:33">
      <c r="A33" s="139" t="s">
        <v>155</v>
      </c>
      <c r="B33" s="112">
        <v>6.8000000000000005E-2</v>
      </c>
      <c r="C33" s="113">
        <v>0.05</v>
      </c>
      <c r="D33" s="113">
        <v>2.8000000000000001E-2</v>
      </c>
      <c r="E33" s="103">
        <v>0</v>
      </c>
      <c r="F33" s="114">
        <v>2.5999999999999999E-2</v>
      </c>
      <c r="G33" s="110" t="s">
        <v>131</v>
      </c>
      <c r="H33" s="105">
        <v>0</v>
      </c>
      <c r="I33" s="112">
        <v>1.7999999999999999E-2</v>
      </c>
      <c r="J33" s="103">
        <v>0</v>
      </c>
      <c r="K33" s="115">
        <v>0.125</v>
      </c>
      <c r="L33" s="110" t="s">
        <v>131</v>
      </c>
      <c r="M33" s="116">
        <v>9.9000000000000005E-2</v>
      </c>
      <c r="N33" s="116">
        <v>8.1000000000000003E-2</v>
      </c>
      <c r="O33" s="116">
        <v>0.107</v>
      </c>
      <c r="P33" s="116">
        <v>0.107</v>
      </c>
      <c r="Q33" s="110" t="s">
        <v>131</v>
      </c>
      <c r="R33" s="110" t="s">
        <v>131</v>
      </c>
      <c r="S33" s="116">
        <v>8.8999999999999996E-2</v>
      </c>
      <c r="T33" s="110" t="s">
        <v>131</v>
      </c>
      <c r="U33" s="116">
        <v>8.4999999999999992E-2</v>
      </c>
      <c r="V33" s="116">
        <v>8.1000000000000003E-2</v>
      </c>
      <c r="W33" s="110" t="s">
        <v>131</v>
      </c>
      <c r="X33" s="116">
        <v>6.7000000000000004E-2</v>
      </c>
      <c r="Y33" s="116">
        <v>6.3E-2</v>
      </c>
      <c r="Z33" s="110" t="s">
        <v>131</v>
      </c>
      <c r="AA33" s="116">
        <v>5.8999999999999997E-2</v>
      </c>
      <c r="AB33" s="117">
        <v>4.1000000000000002E-2</v>
      </c>
      <c r="AC33" s="109">
        <v>1.2999999999999999E-2</v>
      </c>
      <c r="AD33" s="11"/>
      <c r="AF33" s="150" t="s">
        <v>180</v>
      </c>
      <c r="AG33" s="151" t="s">
        <v>190</v>
      </c>
    </row>
    <row r="34" spans="1:33">
      <c r="A34" s="139" t="s">
        <v>156</v>
      </c>
      <c r="B34" s="112">
        <v>6.8000000000000005E-2</v>
      </c>
      <c r="C34" s="113">
        <v>0.05</v>
      </c>
      <c r="D34" s="113">
        <v>2.8000000000000001E-2</v>
      </c>
      <c r="E34" s="103">
        <v>0</v>
      </c>
      <c r="F34" s="114">
        <v>2.5999999999999999E-2</v>
      </c>
      <c r="G34" s="110" t="s">
        <v>131</v>
      </c>
      <c r="H34" s="105">
        <v>0</v>
      </c>
      <c r="I34" s="112">
        <v>1.7999999999999999E-2</v>
      </c>
      <c r="J34" s="103">
        <v>0</v>
      </c>
      <c r="K34" s="115">
        <v>0.125</v>
      </c>
      <c r="L34" s="110" t="s">
        <v>131</v>
      </c>
      <c r="M34" s="116">
        <v>9.9000000000000005E-2</v>
      </c>
      <c r="N34" s="116">
        <v>8.1000000000000003E-2</v>
      </c>
      <c r="O34" s="116">
        <v>0.107</v>
      </c>
      <c r="P34" s="116">
        <v>0.107</v>
      </c>
      <c r="Q34" s="110" t="s">
        <v>131</v>
      </c>
      <c r="R34" s="110" t="s">
        <v>131</v>
      </c>
      <c r="S34" s="116">
        <v>8.8999999999999996E-2</v>
      </c>
      <c r="T34" s="110" t="s">
        <v>131</v>
      </c>
      <c r="U34" s="116">
        <v>8.4999999999999992E-2</v>
      </c>
      <c r="V34" s="116">
        <v>8.1000000000000003E-2</v>
      </c>
      <c r="W34" s="110" t="s">
        <v>131</v>
      </c>
      <c r="X34" s="116">
        <v>6.7000000000000004E-2</v>
      </c>
      <c r="Y34" s="116">
        <v>6.3E-2</v>
      </c>
      <c r="Z34" s="110" t="s">
        <v>131</v>
      </c>
      <c r="AA34" s="116">
        <v>5.8999999999999997E-2</v>
      </c>
      <c r="AB34" s="117">
        <v>4.1000000000000002E-2</v>
      </c>
      <c r="AC34" s="109">
        <v>1.2999999999999999E-2</v>
      </c>
      <c r="AD34" s="11"/>
      <c r="AF34" s="150" t="s">
        <v>181</v>
      </c>
      <c r="AG34" s="151" t="s">
        <v>190</v>
      </c>
    </row>
    <row r="35" spans="1:33">
      <c r="A35" s="139" t="s">
        <v>157</v>
      </c>
      <c r="B35" s="112">
        <v>6.7000000000000004E-2</v>
      </c>
      <c r="C35" s="113">
        <v>4.9000000000000002E-2</v>
      </c>
      <c r="D35" s="113">
        <v>2.7E-2</v>
      </c>
      <c r="E35" s="103">
        <v>0</v>
      </c>
      <c r="F35" s="114">
        <v>1.7999999999999999E-2</v>
      </c>
      <c r="G35" s="110" t="s">
        <v>131</v>
      </c>
      <c r="H35" s="105">
        <v>0</v>
      </c>
      <c r="I35" s="112">
        <v>1.2999999999999999E-2</v>
      </c>
      <c r="J35" s="103">
        <v>0</v>
      </c>
      <c r="K35" s="115">
        <v>0.107</v>
      </c>
      <c r="L35" s="110" t="s">
        <v>131</v>
      </c>
      <c r="M35" s="116">
        <v>8.8999999999999996E-2</v>
      </c>
      <c r="N35" s="116">
        <v>7.0999999999999994E-2</v>
      </c>
      <c r="O35" s="116">
        <v>9.4E-2</v>
      </c>
      <c r="P35" s="116">
        <v>8.8999999999999996E-2</v>
      </c>
      <c r="Q35" s="110" t="s">
        <v>131</v>
      </c>
      <c r="R35" s="110" t="s">
        <v>131</v>
      </c>
      <c r="S35" s="116">
        <v>7.5999999999999998E-2</v>
      </c>
      <c r="T35" s="110" t="s">
        <v>131</v>
      </c>
      <c r="U35" s="116">
        <v>6.699999999999999E-2</v>
      </c>
      <c r="V35" s="116">
        <v>7.5999999999999998E-2</v>
      </c>
      <c r="W35" s="110" t="s">
        <v>131</v>
      </c>
      <c r="X35" s="116">
        <v>5.3999999999999999E-2</v>
      </c>
      <c r="Y35" s="116">
        <v>5.8000000000000003E-2</v>
      </c>
      <c r="Z35" s="110" t="s">
        <v>131</v>
      </c>
      <c r="AA35" s="116">
        <v>4.9000000000000002E-2</v>
      </c>
      <c r="AB35" s="117">
        <v>3.5999999999999997E-2</v>
      </c>
      <c r="AC35" s="109">
        <v>8.9999999999999993E-3</v>
      </c>
      <c r="AD35" s="11"/>
      <c r="AF35" s="150" t="s">
        <v>182</v>
      </c>
      <c r="AG35" s="151" t="s">
        <v>190</v>
      </c>
    </row>
    <row r="36" spans="1:33">
      <c r="A36" s="139" t="s">
        <v>158</v>
      </c>
      <c r="B36" s="112">
        <v>6.5000000000000002E-2</v>
      </c>
      <c r="C36" s="113">
        <v>4.7E-2</v>
      </c>
      <c r="D36" s="113">
        <v>2.6000000000000002E-2</v>
      </c>
      <c r="E36" s="103">
        <v>0</v>
      </c>
      <c r="F36" s="114">
        <v>1.7999999999999999E-2</v>
      </c>
      <c r="G36" s="110" t="s">
        <v>131</v>
      </c>
      <c r="H36" s="105">
        <v>0</v>
      </c>
      <c r="I36" s="112">
        <v>1.2999999999999999E-2</v>
      </c>
      <c r="J36" s="103">
        <v>0</v>
      </c>
      <c r="K36" s="115">
        <v>0.105</v>
      </c>
      <c r="L36" s="110" t="s">
        <v>131</v>
      </c>
      <c r="M36" s="116">
        <v>8.6999999999999994E-2</v>
      </c>
      <c r="N36" s="116">
        <v>6.8999999999999992E-2</v>
      </c>
      <c r="O36" s="116">
        <v>9.1999999999999998E-2</v>
      </c>
      <c r="P36" s="116">
        <v>8.6999999999999994E-2</v>
      </c>
      <c r="Q36" s="110" t="s">
        <v>131</v>
      </c>
      <c r="R36" s="110" t="s">
        <v>131</v>
      </c>
      <c r="S36" s="116">
        <v>7.3999999999999996E-2</v>
      </c>
      <c r="T36" s="110" t="s">
        <v>131</v>
      </c>
      <c r="U36" s="116">
        <v>6.5999999999999989E-2</v>
      </c>
      <c r="V36" s="116">
        <v>7.3999999999999996E-2</v>
      </c>
      <c r="W36" s="110" t="s">
        <v>131</v>
      </c>
      <c r="X36" s="116">
        <v>5.2999999999999999E-2</v>
      </c>
      <c r="Y36" s="116">
        <v>5.6000000000000001E-2</v>
      </c>
      <c r="Z36" s="110" t="s">
        <v>131</v>
      </c>
      <c r="AA36" s="116">
        <v>4.8000000000000001E-2</v>
      </c>
      <c r="AB36" s="117">
        <v>3.5000000000000003E-2</v>
      </c>
      <c r="AC36" s="109">
        <v>8.9999999999999993E-3</v>
      </c>
      <c r="AD36" s="11"/>
      <c r="AF36" s="150" t="s">
        <v>183</v>
      </c>
      <c r="AG36" s="151" t="s">
        <v>190</v>
      </c>
    </row>
    <row r="37" spans="1:33" ht="18.600000000000001" thickBot="1">
      <c r="A37" s="139" t="s">
        <v>159</v>
      </c>
      <c r="B37" s="140">
        <v>6.4000000000000001E-2</v>
      </c>
      <c r="C37" s="141">
        <v>4.7E-2</v>
      </c>
      <c r="D37" s="141">
        <v>2.6000000000000002E-2</v>
      </c>
      <c r="E37" s="142">
        <v>0</v>
      </c>
      <c r="F37" s="143">
        <v>1.7999999999999999E-2</v>
      </c>
      <c r="G37" s="144" t="s">
        <v>131</v>
      </c>
      <c r="H37" s="145">
        <v>0</v>
      </c>
      <c r="I37" s="140">
        <v>1.2999999999999999E-2</v>
      </c>
      <c r="J37" s="142">
        <v>0</v>
      </c>
      <c r="K37" s="146">
        <v>0.104</v>
      </c>
      <c r="L37" s="144" t="s">
        <v>131</v>
      </c>
      <c r="M37" s="147">
        <v>8.5999999999999993E-2</v>
      </c>
      <c r="N37" s="147">
        <v>6.8999999999999992E-2</v>
      </c>
      <c r="O37" s="147">
        <v>9.0999999999999998E-2</v>
      </c>
      <c r="P37" s="147">
        <v>8.6999999999999994E-2</v>
      </c>
      <c r="Q37" s="144" t="s">
        <v>131</v>
      </c>
      <c r="R37" s="144" t="s">
        <v>131</v>
      </c>
      <c r="S37" s="147">
        <v>7.3999999999999996E-2</v>
      </c>
      <c r="T37" s="144" t="s">
        <v>131</v>
      </c>
      <c r="U37" s="147">
        <v>6.5999999999999989E-2</v>
      </c>
      <c r="V37" s="147">
        <v>7.2999999999999995E-2</v>
      </c>
      <c r="W37" s="144" t="s">
        <v>131</v>
      </c>
      <c r="X37" s="147">
        <v>5.2999999999999999E-2</v>
      </c>
      <c r="Y37" s="147">
        <v>5.6000000000000001E-2</v>
      </c>
      <c r="Z37" s="144" t="s">
        <v>131</v>
      </c>
      <c r="AA37" s="147">
        <v>4.8000000000000001E-2</v>
      </c>
      <c r="AB37" s="148">
        <v>3.5000000000000003E-2</v>
      </c>
      <c r="AC37" s="149">
        <v>8.9999999999999993E-3</v>
      </c>
      <c r="AD37" s="11"/>
      <c r="AF37" s="156" t="s">
        <v>184</v>
      </c>
      <c r="AG37" s="157" t="s">
        <v>190</v>
      </c>
    </row>
    <row r="38" spans="1:33"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3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"/>
  <cols>
    <col min="2" max="4" width="12.5" customWidth="1"/>
    <col min="5" max="5" width="30.59765625" customWidth="1"/>
    <col min="6" max="6" width="14" customWidth="1"/>
    <col min="7" max="7" width="12.5" customWidth="1"/>
    <col min="8" max="8" width="35.3984375" style="14" customWidth="1"/>
    <col min="9" max="9" width="12.5" customWidth="1"/>
    <col min="10" max="10" width="33.5" style="21" customWidth="1"/>
    <col min="11" max="11" width="12.5" customWidth="1"/>
    <col min="12" max="12" width="35.5" style="22" customWidth="1"/>
    <col min="13" max="13" width="35" customWidth="1"/>
    <col min="14" max="19" width="30.09765625" customWidth="1"/>
  </cols>
  <sheetData>
    <row r="2" spans="2:19">
      <c r="B2" s="15" t="s">
        <v>7</v>
      </c>
      <c r="C2" s="24"/>
      <c r="D2" s="24"/>
      <c r="E2" s="24"/>
      <c r="F2" s="24"/>
      <c r="G2" s="24"/>
      <c r="H2" s="16"/>
      <c r="I2" s="24"/>
      <c r="J2" s="25"/>
      <c r="K2" s="24"/>
      <c r="L2" s="26"/>
      <c r="M2" s="17"/>
      <c r="N2" s="17"/>
      <c r="O2" s="17"/>
      <c r="P2" s="17"/>
      <c r="Q2" s="17"/>
      <c r="R2" s="17"/>
      <c r="S2" s="17"/>
    </row>
    <row r="3" spans="2:19" ht="18.75" customHeight="1">
      <c r="B3" s="295" t="s">
        <v>9</v>
      </c>
      <c r="C3" s="294" t="s">
        <v>10</v>
      </c>
      <c r="D3" s="294" t="s">
        <v>11</v>
      </c>
      <c r="E3" s="294" t="s">
        <v>13</v>
      </c>
      <c r="F3" s="296" t="s">
        <v>50</v>
      </c>
      <c r="G3" s="294" t="s">
        <v>53</v>
      </c>
      <c r="H3" s="294"/>
      <c r="I3" s="294" t="s">
        <v>54</v>
      </c>
      <c r="J3" s="294"/>
      <c r="K3" s="294" t="s">
        <v>55</v>
      </c>
      <c r="L3" s="294"/>
      <c r="M3" s="299" t="s">
        <v>34</v>
      </c>
      <c r="N3" s="299" t="s">
        <v>35</v>
      </c>
      <c r="O3" s="299" t="s">
        <v>36</v>
      </c>
      <c r="P3" s="299" t="s">
        <v>37</v>
      </c>
      <c r="Q3" s="299" t="s">
        <v>38</v>
      </c>
      <c r="R3" s="299" t="s">
        <v>39</v>
      </c>
      <c r="S3" s="299" t="s">
        <v>40</v>
      </c>
    </row>
    <row r="4" spans="2:19">
      <c r="B4" s="295"/>
      <c r="C4" s="294"/>
      <c r="D4" s="294"/>
      <c r="E4" s="294"/>
      <c r="F4" s="297"/>
      <c r="G4" s="294"/>
      <c r="H4" s="294"/>
      <c r="I4" s="294"/>
      <c r="J4" s="294"/>
      <c r="K4" s="294"/>
      <c r="L4" s="294"/>
      <c r="M4" s="299"/>
      <c r="N4" s="299"/>
      <c r="O4" s="299"/>
      <c r="P4" s="299"/>
      <c r="Q4" s="299"/>
      <c r="R4" s="299"/>
      <c r="S4" s="299"/>
    </row>
    <row r="5" spans="2:19">
      <c r="B5" s="295"/>
      <c r="C5" s="294"/>
      <c r="D5" s="294"/>
      <c r="E5" s="294"/>
      <c r="F5" s="298"/>
      <c r="G5" s="294"/>
      <c r="H5" s="294"/>
      <c r="I5" s="294"/>
      <c r="J5" s="294"/>
      <c r="K5" s="294"/>
      <c r="L5" s="294"/>
      <c r="M5" s="299"/>
      <c r="N5" s="299"/>
      <c r="O5" s="299"/>
      <c r="P5" s="299"/>
      <c r="Q5" s="299"/>
      <c r="R5" s="299"/>
      <c r="S5" s="299"/>
    </row>
    <row r="6" spans="2:19" ht="48" customHeight="1">
      <c r="B6" s="18" t="s">
        <v>1</v>
      </c>
      <c r="C6" s="27" t="s">
        <v>20</v>
      </c>
      <c r="D6" s="28" t="s">
        <v>5</v>
      </c>
      <c r="E6" s="28" t="str">
        <f t="shared" ref="E6:E23" si="0">B6&amp;C6&amp;D6</f>
        <v>処遇加算Ⅰ特定加算Ⅰベア加算</v>
      </c>
      <c r="F6" s="28" t="s">
        <v>76</v>
      </c>
      <c r="G6" s="29" t="s">
        <v>76</v>
      </c>
      <c r="H6" s="30" t="s">
        <v>77</v>
      </c>
      <c r="I6" s="29"/>
      <c r="J6" s="31" t="s">
        <v>70</v>
      </c>
      <c r="K6" s="29"/>
      <c r="L6" s="32" t="s">
        <v>70</v>
      </c>
      <c r="M6" s="57" t="s">
        <v>196</v>
      </c>
      <c r="N6" s="57" t="s">
        <v>196</v>
      </c>
      <c r="O6" s="57" t="s">
        <v>196</v>
      </c>
      <c r="P6" s="57" t="s">
        <v>196</v>
      </c>
      <c r="Q6" s="57" t="s">
        <v>196</v>
      </c>
      <c r="R6" s="57" t="s">
        <v>196</v>
      </c>
      <c r="S6" s="57" t="s">
        <v>196</v>
      </c>
    </row>
    <row r="7" spans="2:19" ht="48" customHeight="1">
      <c r="B7" s="18" t="s">
        <v>1</v>
      </c>
      <c r="C7" s="27" t="s">
        <v>20</v>
      </c>
      <c r="D7" s="28" t="s">
        <v>3</v>
      </c>
      <c r="E7" s="28" t="str">
        <f t="shared" si="0"/>
        <v>処遇加算Ⅰ特定加算Ⅰベア加算なし</v>
      </c>
      <c r="F7" s="28" t="s">
        <v>108</v>
      </c>
      <c r="G7" s="29" t="s">
        <v>76</v>
      </c>
      <c r="H7" s="30" t="s">
        <v>185</v>
      </c>
      <c r="I7" s="29" t="s">
        <v>197</v>
      </c>
      <c r="J7" s="31" t="s">
        <v>78</v>
      </c>
      <c r="K7" s="33"/>
      <c r="L7" s="34"/>
      <c r="M7" s="57" t="s">
        <v>231</v>
      </c>
      <c r="N7" s="57" t="s">
        <v>196</v>
      </c>
      <c r="O7" s="57" t="s">
        <v>196</v>
      </c>
      <c r="P7" s="57" t="s">
        <v>196</v>
      </c>
      <c r="Q7" s="57" t="s">
        <v>196</v>
      </c>
      <c r="R7" s="57" t="s">
        <v>196</v>
      </c>
      <c r="S7" s="57" t="s">
        <v>196</v>
      </c>
    </row>
    <row r="8" spans="2:19" ht="48" customHeight="1">
      <c r="B8" s="18" t="s">
        <v>17</v>
      </c>
      <c r="C8" s="27" t="s">
        <v>20</v>
      </c>
      <c r="D8" s="28" t="s">
        <v>5</v>
      </c>
      <c r="E8" s="28" t="str">
        <f t="shared" si="0"/>
        <v>処遇加算Ⅱ特定加算Ⅰベア加算</v>
      </c>
      <c r="F8" s="29" t="s">
        <v>198</v>
      </c>
      <c r="G8" s="29" t="s">
        <v>76</v>
      </c>
      <c r="H8" s="35" t="s">
        <v>199</v>
      </c>
      <c r="I8" s="29" t="s">
        <v>198</v>
      </c>
      <c r="J8" s="36" t="s">
        <v>80</v>
      </c>
      <c r="K8" s="59"/>
      <c r="L8" s="56"/>
      <c r="M8" s="58" t="s">
        <v>196</v>
      </c>
      <c r="N8" s="57" t="s">
        <v>196</v>
      </c>
      <c r="O8" s="57" t="s">
        <v>196</v>
      </c>
      <c r="P8" s="57" t="s">
        <v>200</v>
      </c>
      <c r="Q8" s="57" t="s">
        <v>196</v>
      </c>
      <c r="R8" s="57" t="s">
        <v>196</v>
      </c>
      <c r="S8" s="57" t="s">
        <v>196</v>
      </c>
    </row>
    <row r="9" spans="2:19" ht="48" customHeight="1">
      <c r="B9" s="18" t="s">
        <v>17</v>
      </c>
      <c r="C9" s="27" t="s">
        <v>20</v>
      </c>
      <c r="D9" s="28" t="s">
        <v>3</v>
      </c>
      <c r="E9" s="28" t="str">
        <f t="shared" si="0"/>
        <v>処遇加算Ⅱ特定加算Ⅰベア加算なし</v>
      </c>
      <c r="F9" s="29" t="s">
        <v>201</v>
      </c>
      <c r="G9" s="29" t="s">
        <v>76</v>
      </c>
      <c r="H9" s="30" t="s">
        <v>232</v>
      </c>
      <c r="I9" s="29" t="s">
        <v>197</v>
      </c>
      <c r="J9" s="37" t="s">
        <v>202</v>
      </c>
      <c r="K9" s="38" t="s">
        <v>201</v>
      </c>
      <c r="L9" s="39" t="s">
        <v>82</v>
      </c>
      <c r="M9" s="57" t="s">
        <v>231</v>
      </c>
      <c r="N9" s="57" t="s">
        <v>196</v>
      </c>
      <c r="O9" s="57" t="s">
        <v>196</v>
      </c>
      <c r="P9" s="57" t="s">
        <v>200</v>
      </c>
      <c r="Q9" s="57" t="s">
        <v>196</v>
      </c>
      <c r="R9" s="57" t="s">
        <v>196</v>
      </c>
      <c r="S9" s="57" t="s">
        <v>196</v>
      </c>
    </row>
    <row r="10" spans="2:19" ht="48" customHeight="1">
      <c r="B10" s="18" t="s">
        <v>18</v>
      </c>
      <c r="C10" s="27" t="s">
        <v>20</v>
      </c>
      <c r="D10" s="28" t="s">
        <v>5</v>
      </c>
      <c r="E10" s="28" t="str">
        <f t="shared" si="0"/>
        <v>処遇加算Ⅲ特定加算Ⅰベア加算</v>
      </c>
      <c r="F10" s="29" t="s">
        <v>203</v>
      </c>
      <c r="G10" s="29" t="s">
        <v>76</v>
      </c>
      <c r="H10" s="30" t="s">
        <v>204</v>
      </c>
      <c r="I10" s="29" t="s">
        <v>203</v>
      </c>
      <c r="J10" s="36" t="s">
        <v>84</v>
      </c>
      <c r="K10" s="59"/>
      <c r="L10" s="56"/>
      <c r="M10" s="58" t="s">
        <v>196</v>
      </c>
      <c r="N10" s="57" t="s">
        <v>205</v>
      </c>
      <c r="O10" s="57" t="s">
        <v>206</v>
      </c>
      <c r="P10" s="57" t="s">
        <v>196</v>
      </c>
      <c r="Q10" s="57" t="s">
        <v>196</v>
      </c>
      <c r="R10" s="57" t="s">
        <v>196</v>
      </c>
      <c r="S10" s="57" t="s">
        <v>196</v>
      </c>
    </row>
    <row r="11" spans="2:19" ht="48" customHeight="1">
      <c r="B11" s="18" t="s">
        <v>18</v>
      </c>
      <c r="C11" s="27" t="s">
        <v>20</v>
      </c>
      <c r="D11" s="28" t="s">
        <v>3</v>
      </c>
      <c r="E11" s="28" t="str">
        <f t="shared" si="0"/>
        <v>処遇加算Ⅲ特定加算Ⅰベア加算なし</v>
      </c>
      <c r="F11" s="29" t="s">
        <v>207</v>
      </c>
      <c r="G11" s="29" t="s">
        <v>76</v>
      </c>
      <c r="H11" s="30" t="s">
        <v>233</v>
      </c>
      <c r="I11" s="29" t="s">
        <v>197</v>
      </c>
      <c r="J11" s="37" t="s">
        <v>208</v>
      </c>
      <c r="K11" s="38" t="s">
        <v>207</v>
      </c>
      <c r="L11" s="51" t="s">
        <v>86</v>
      </c>
      <c r="M11" s="57" t="s">
        <v>231</v>
      </c>
      <c r="N11" s="57" t="s">
        <v>205</v>
      </c>
      <c r="O11" s="57" t="s">
        <v>206</v>
      </c>
      <c r="P11" s="57" t="s">
        <v>196</v>
      </c>
      <c r="Q11" s="57" t="s">
        <v>196</v>
      </c>
      <c r="R11" s="57" t="s">
        <v>196</v>
      </c>
      <c r="S11" s="57" t="s">
        <v>196</v>
      </c>
    </row>
    <row r="12" spans="2:19" ht="48" customHeight="1">
      <c r="B12" s="18" t="s">
        <v>1</v>
      </c>
      <c r="C12" s="27" t="s">
        <v>2</v>
      </c>
      <c r="D12" s="28" t="s">
        <v>5</v>
      </c>
      <c r="E12" s="28" t="str">
        <f t="shared" si="0"/>
        <v>処遇加算Ⅰ特定加算Ⅱベア加算</v>
      </c>
      <c r="F12" s="28" t="s">
        <v>71</v>
      </c>
      <c r="G12" s="29" t="s">
        <v>87</v>
      </c>
      <c r="H12" s="30" t="s">
        <v>88</v>
      </c>
      <c r="I12" s="29"/>
      <c r="J12" s="37"/>
      <c r="K12" s="38"/>
      <c r="L12" s="39"/>
      <c r="M12" s="58" t="s">
        <v>196</v>
      </c>
      <c r="N12" s="57" t="s">
        <v>196</v>
      </c>
      <c r="O12" s="57" t="s">
        <v>196</v>
      </c>
      <c r="P12" s="57" t="s">
        <v>196</v>
      </c>
      <c r="Q12" s="57" t="s">
        <v>196</v>
      </c>
      <c r="R12" s="57" t="s">
        <v>196</v>
      </c>
      <c r="S12" s="57" t="s">
        <v>196</v>
      </c>
    </row>
    <row r="13" spans="2:19" ht="48" customHeight="1">
      <c r="B13" s="18" t="s">
        <v>1</v>
      </c>
      <c r="C13" s="27" t="s">
        <v>2</v>
      </c>
      <c r="D13" s="28" t="s">
        <v>3</v>
      </c>
      <c r="E13" s="28" t="str">
        <f t="shared" si="0"/>
        <v>処遇加算Ⅰ特定加算Ⅱベア加算なし</v>
      </c>
      <c r="F13" s="28" t="s">
        <v>72</v>
      </c>
      <c r="G13" s="29" t="s">
        <v>87</v>
      </c>
      <c r="H13" s="30" t="s">
        <v>186</v>
      </c>
      <c r="I13" s="29" t="s">
        <v>209</v>
      </c>
      <c r="J13" s="52" t="s">
        <v>73</v>
      </c>
      <c r="K13" s="38"/>
      <c r="L13" s="39"/>
      <c r="M13" s="57" t="s">
        <v>231</v>
      </c>
      <c r="N13" s="57" t="s">
        <v>196</v>
      </c>
      <c r="O13" s="57" t="s">
        <v>196</v>
      </c>
      <c r="P13" s="57" t="s">
        <v>196</v>
      </c>
      <c r="Q13" s="57" t="s">
        <v>196</v>
      </c>
      <c r="R13" s="57" t="s">
        <v>196</v>
      </c>
      <c r="S13" s="57" t="s">
        <v>196</v>
      </c>
    </row>
    <row r="14" spans="2:19" ht="48" customHeight="1">
      <c r="B14" s="18" t="s">
        <v>17</v>
      </c>
      <c r="C14" s="27" t="s">
        <v>2</v>
      </c>
      <c r="D14" s="28" t="s">
        <v>5</v>
      </c>
      <c r="E14" s="28" t="str">
        <f t="shared" si="0"/>
        <v>処遇加算Ⅱ特定加算Ⅱベア加算</v>
      </c>
      <c r="F14" s="29" t="s">
        <v>210</v>
      </c>
      <c r="G14" s="29" t="s">
        <v>87</v>
      </c>
      <c r="H14" s="31" t="s">
        <v>211</v>
      </c>
      <c r="I14" s="29" t="s">
        <v>210</v>
      </c>
      <c r="J14" s="36" t="s">
        <v>90</v>
      </c>
      <c r="K14" s="59"/>
      <c r="L14" s="56"/>
      <c r="M14" s="57" t="s">
        <v>196</v>
      </c>
      <c r="N14" s="57" t="s">
        <v>196</v>
      </c>
      <c r="O14" s="57" t="s">
        <v>196</v>
      </c>
      <c r="P14" s="57" t="s">
        <v>200</v>
      </c>
      <c r="Q14" s="57" t="s">
        <v>196</v>
      </c>
      <c r="R14" s="57" t="s">
        <v>196</v>
      </c>
      <c r="S14" s="57" t="s">
        <v>196</v>
      </c>
    </row>
    <row r="15" spans="2:19" ht="48" customHeight="1">
      <c r="B15" s="18" t="s">
        <v>17</v>
      </c>
      <c r="C15" s="27" t="s">
        <v>2</v>
      </c>
      <c r="D15" s="28" t="s">
        <v>3</v>
      </c>
      <c r="E15" s="28" t="str">
        <f t="shared" si="0"/>
        <v>処遇加算Ⅱ特定加算Ⅱベア加算なし</v>
      </c>
      <c r="F15" s="29" t="s">
        <v>212</v>
      </c>
      <c r="G15" s="29" t="s">
        <v>87</v>
      </c>
      <c r="H15" s="30" t="s">
        <v>234</v>
      </c>
      <c r="I15" s="29" t="s">
        <v>209</v>
      </c>
      <c r="J15" s="37" t="s">
        <v>213</v>
      </c>
      <c r="K15" s="38" t="s">
        <v>212</v>
      </c>
      <c r="L15" s="39" t="s">
        <v>92</v>
      </c>
      <c r="M15" s="57" t="s">
        <v>231</v>
      </c>
      <c r="N15" s="57" t="s">
        <v>196</v>
      </c>
      <c r="O15" s="57" t="s">
        <v>196</v>
      </c>
      <c r="P15" s="57" t="s">
        <v>200</v>
      </c>
      <c r="Q15" s="57" t="s">
        <v>196</v>
      </c>
      <c r="R15" s="57" t="s">
        <v>196</v>
      </c>
      <c r="S15" s="57" t="s">
        <v>196</v>
      </c>
    </row>
    <row r="16" spans="2:19" ht="48" customHeight="1">
      <c r="B16" s="18" t="s">
        <v>18</v>
      </c>
      <c r="C16" s="27" t="s">
        <v>2</v>
      </c>
      <c r="D16" s="28" t="s">
        <v>5</v>
      </c>
      <c r="E16" s="28" t="str">
        <f t="shared" si="0"/>
        <v>処遇加算Ⅲ特定加算Ⅱベア加算</v>
      </c>
      <c r="F16" s="29" t="s">
        <v>214</v>
      </c>
      <c r="G16" s="29" t="s">
        <v>87</v>
      </c>
      <c r="H16" s="31" t="s">
        <v>215</v>
      </c>
      <c r="I16" s="29" t="s">
        <v>214</v>
      </c>
      <c r="J16" s="52" t="s">
        <v>94</v>
      </c>
      <c r="K16" s="59"/>
      <c r="L16" s="56"/>
      <c r="M16" s="58" t="s">
        <v>196</v>
      </c>
      <c r="N16" s="57" t="s">
        <v>205</v>
      </c>
      <c r="O16" s="57" t="s">
        <v>206</v>
      </c>
      <c r="P16" s="57" t="s">
        <v>196</v>
      </c>
      <c r="Q16" s="57" t="s">
        <v>196</v>
      </c>
      <c r="R16" s="57" t="s">
        <v>196</v>
      </c>
      <c r="S16" s="57" t="s">
        <v>196</v>
      </c>
    </row>
    <row r="17" spans="2:19" ht="48" customHeight="1">
      <c r="B17" s="18" t="s">
        <v>18</v>
      </c>
      <c r="C17" s="27" t="s">
        <v>2</v>
      </c>
      <c r="D17" s="28" t="s">
        <v>3</v>
      </c>
      <c r="E17" s="28" t="str">
        <f t="shared" si="0"/>
        <v>処遇加算Ⅲ特定加算Ⅱベア加算なし</v>
      </c>
      <c r="F17" s="29" t="s">
        <v>216</v>
      </c>
      <c r="G17" s="33" t="s">
        <v>87</v>
      </c>
      <c r="H17" s="50" t="s">
        <v>235</v>
      </c>
      <c r="I17" s="29" t="s">
        <v>214</v>
      </c>
      <c r="J17" s="31" t="s">
        <v>217</v>
      </c>
      <c r="K17" s="40" t="s">
        <v>216</v>
      </c>
      <c r="L17" s="53" t="s">
        <v>96</v>
      </c>
      <c r="M17" s="57" t="s">
        <v>231</v>
      </c>
      <c r="N17" s="57" t="s">
        <v>205</v>
      </c>
      <c r="O17" s="57" t="s">
        <v>206</v>
      </c>
      <c r="P17" s="57" t="s">
        <v>196</v>
      </c>
      <c r="Q17" s="57" t="s">
        <v>196</v>
      </c>
      <c r="R17" s="57" t="s">
        <v>196</v>
      </c>
      <c r="S17" s="57" t="s">
        <v>196</v>
      </c>
    </row>
    <row r="18" spans="2:19" ht="48" customHeight="1">
      <c r="B18" s="18" t="s">
        <v>1</v>
      </c>
      <c r="C18" s="27" t="s">
        <v>4</v>
      </c>
      <c r="D18" s="28" t="s">
        <v>5</v>
      </c>
      <c r="E18" s="28" t="str">
        <f t="shared" si="0"/>
        <v>処遇加算Ⅰ特定加算なしベア加算</v>
      </c>
      <c r="F18" s="42" t="s">
        <v>98</v>
      </c>
      <c r="G18" s="33" t="s">
        <v>87</v>
      </c>
      <c r="H18" s="43" t="s">
        <v>97</v>
      </c>
      <c r="I18" s="44" t="s">
        <v>98</v>
      </c>
      <c r="J18" s="30" t="s">
        <v>99</v>
      </c>
      <c r="K18" s="29"/>
      <c r="L18" s="32"/>
      <c r="M18" s="58" t="s">
        <v>196</v>
      </c>
      <c r="N18" s="57" t="s">
        <v>196</v>
      </c>
      <c r="O18" s="57" t="s">
        <v>196</v>
      </c>
      <c r="P18" s="57" t="s">
        <v>196</v>
      </c>
      <c r="Q18" s="57" t="s">
        <v>218</v>
      </c>
      <c r="R18" s="57" t="s">
        <v>196</v>
      </c>
      <c r="S18" s="57" t="s">
        <v>219</v>
      </c>
    </row>
    <row r="19" spans="2:19" ht="48" customHeight="1">
      <c r="B19" s="18" t="s">
        <v>1</v>
      </c>
      <c r="C19" s="27" t="s">
        <v>4</v>
      </c>
      <c r="D19" s="28" t="s">
        <v>3</v>
      </c>
      <c r="E19" s="28" t="str">
        <f t="shared" si="0"/>
        <v>処遇加算Ⅰ特定加算なしベア加算なし</v>
      </c>
      <c r="F19" s="42" t="s">
        <v>109</v>
      </c>
      <c r="G19" s="38" t="s">
        <v>87</v>
      </c>
      <c r="H19" s="45" t="s">
        <v>187</v>
      </c>
      <c r="I19" s="44" t="s">
        <v>98</v>
      </c>
      <c r="J19" s="30" t="s">
        <v>188</v>
      </c>
      <c r="K19" s="29" t="s">
        <v>220</v>
      </c>
      <c r="L19" s="31" t="s">
        <v>74</v>
      </c>
      <c r="M19" s="57" t="s">
        <v>231</v>
      </c>
      <c r="N19" s="57" t="s">
        <v>196</v>
      </c>
      <c r="O19" s="57" t="s">
        <v>196</v>
      </c>
      <c r="P19" s="57" t="s">
        <v>196</v>
      </c>
      <c r="Q19" s="57" t="s">
        <v>218</v>
      </c>
      <c r="R19" s="57" t="s">
        <v>196</v>
      </c>
      <c r="S19" s="57" t="s">
        <v>219</v>
      </c>
    </row>
    <row r="20" spans="2:19" ht="48" customHeight="1">
      <c r="B20" s="18" t="s">
        <v>17</v>
      </c>
      <c r="C20" s="27" t="s">
        <v>4</v>
      </c>
      <c r="D20" s="28" t="s">
        <v>5</v>
      </c>
      <c r="E20" s="28" t="str">
        <f t="shared" si="0"/>
        <v>処遇加算Ⅱ特定加算なしベア加算</v>
      </c>
      <c r="F20" s="29" t="s">
        <v>221</v>
      </c>
      <c r="G20" s="40" t="s">
        <v>222</v>
      </c>
      <c r="H20" s="41" t="s">
        <v>100</v>
      </c>
      <c r="I20" s="44" t="s">
        <v>98</v>
      </c>
      <c r="J20" s="54" t="s">
        <v>223</v>
      </c>
      <c r="K20" s="29" t="s">
        <v>221</v>
      </c>
      <c r="L20" s="30" t="s">
        <v>102</v>
      </c>
      <c r="M20" s="58" t="s">
        <v>196</v>
      </c>
      <c r="N20" s="57" t="s">
        <v>196</v>
      </c>
      <c r="O20" s="57" t="s">
        <v>196</v>
      </c>
      <c r="P20" s="57" t="s">
        <v>196</v>
      </c>
      <c r="Q20" s="57" t="s">
        <v>218</v>
      </c>
      <c r="R20" s="57" t="s">
        <v>196</v>
      </c>
      <c r="S20" s="57" t="s">
        <v>219</v>
      </c>
    </row>
    <row r="21" spans="2:19" ht="48" customHeight="1">
      <c r="B21" s="18" t="s">
        <v>17</v>
      </c>
      <c r="C21" s="27" t="s">
        <v>4</v>
      </c>
      <c r="D21" s="28" t="s">
        <v>3</v>
      </c>
      <c r="E21" s="28" t="str">
        <f t="shared" si="0"/>
        <v>処遇加算Ⅱ特定加算なしベア加算なし</v>
      </c>
      <c r="F21" s="29" t="s">
        <v>224</v>
      </c>
      <c r="G21" s="29" t="s">
        <v>225</v>
      </c>
      <c r="H21" s="30" t="s">
        <v>236</v>
      </c>
      <c r="I21" s="29" t="s">
        <v>221</v>
      </c>
      <c r="J21" s="54" t="s">
        <v>189</v>
      </c>
      <c r="K21" s="29" t="s">
        <v>224</v>
      </c>
      <c r="L21" s="55" t="s">
        <v>75</v>
      </c>
      <c r="M21" s="57" t="s">
        <v>231</v>
      </c>
      <c r="N21" s="57" t="s">
        <v>196</v>
      </c>
      <c r="O21" s="57" t="s">
        <v>196</v>
      </c>
      <c r="P21" s="57" t="s">
        <v>196</v>
      </c>
      <c r="Q21" s="57" t="s">
        <v>218</v>
      </c>
      <c r="R21" s="57" t="s">
        <v>196</v>
      </c>
      <c r="S21" s="57" t="s">
        <v>219</v>
      </c>
    </row>
    <row r="22" spans="2:19" ht="48" customHeight="1">
      <c r="B22" s="18" t="s">
        <v>18</v>
      </c>
      <c r="C22" s="27" t="s">
        <v>4</v>
      </c>
      <c r="D22" s="28" t="s">
        <v>5</v>
      </c>
      <c r="E22" s="28" t="str">
        <f t="shared" si="0"/>
        <v>処遇加算Ⅲ特定加算なしベア加算</v>
      </c>
      <c r="F22" s="29" t="s">
        <v>226</v>
      </c>
      <c r="G22" s="29" t="s">
        <v>225</v>
      </c>
      <c r="H22" s="30" t="s">
        <v>227</v>
      </c>
      <c r="I22" s="29" t="s">
        <v>221</v>
      </c>
      <c r="J22" s="31" t="s">
        <v>228</v>
      </c>
      <c r="K22" s="29" t="s">
        <v>226</v>
      </c>
      <c r="L22" s="32" t="s">
        <v>105</v>
      </c>
      <c r="M22" s="57" t="s">
        <v>196</v>
      </c>
      <c r="N22" s="57" t="s">
        <v>205</v>
      </c>
      <c r="O22" s="57" t="s">
        <v>206</v>
      </c>
      <c r="P22" s="57" t="s">
        <v>196</v>
      </c>
      <c r="Q22" s="57" t="s">
        <v>218</v>
      </c>
      <c r="R22" s="57" t="s">
        <v>196</v>
      </c>
      <c r="S22" s="57" t="s">
        <v>219</v>
      </c>
    </row>
    <row r="23" spans="2:19" ht="48" customHeight="1">
      <c r="B23" s="18" t="s">
        <v>18</v>
      </c>
      <c r="C23" s="27" t="s">
        <v>4</v>
      </c>
      <c r="D23" s="28" t="s">
        <v>3</v>
      </c>
      <c r="E23" s="28" t="str">
        <f t="shared" si="0"/>
        <v>処遇加算Ⅲ特定加算なしベア加算なし</v>
      </c>
      <c r="F23" s="29" t="s">
        <v>229</v>
      </c>
      <c r="G23" s="29" t="s">
        <v>221</v>
      </c>
      <c r="H23" s="30" t="s">
        <v>237</v>
      </c>
      <c r="I23" s="29" t="s">
        <v>224</v>
      </c>
      <c r="J23" s="31" t="s">
        <v>230</v>
      </c>
      <c r="K23" s="29" t="s">
        <v>229</v>
      </c>
      <c r="L23" s="32" t="s">
        <v>107</v>
      </c>
      <c r="M23" s="57" t="s">
        <v>231</v>
      </c>
      <c r="N23" s="57" t="s">
        <v>205</v>
      </c>
      <c r="O23" s="57" t="s">
        <v>206</v>
      </c>
      <c r="P23" s="57" t="s">
        <v>196</v>
      </c>
      <c r="Q23" s="57" t="s">
        <v>218</v>
      </c>
      <c r="R23" s="57" t="s">
        <v>196</v>
      </c>
      <c r="S23" s="57" t="s">
        <v>219</v>
      </c>
    </row>
    <row r="24" spans="2:19" ht="20.25" customHeight="1">
      <c r="E24" s="17"/>
      <c r="F24" s="17"/>
      <c r="G24" s="17"/>
      <c r="H24" s="16"/>
      <c r="I24" s="17"/>
      <c r="J24" s="20"/>
      <c r="K24" s="17"/>
      <c r="L24" s="16"/>
      <c r="M24" s="17"/>
      <c r="N24" s="17"/>
      <c r="O24" s="17"/>
      <c r="P24" s="17"/>
      <c r="Q24" s="17"/>
      <c r="R24" s="17"/>
      <c r="S24" s="17"/>
    </row>
    <row r="25" spans="2:19" ht="21.6">
      <c r="B25" s="17"/>
      <c r="C25" s="17"/>
      <c r="D25" s="17"/>
      <c r="E25" s="17"/>
      <c r="F25" s="17"/>
      <c r="G25" s="17"/>
      <c r="H25" s="16"/>
      <c r="L25" s="22">
        <v>1</v>
      </c>
      <c r="M25" s="17"/>
      <c r="N25" s="17"/>
      <c r="O25" s="17"/>
      <c r="P25" s="17"/>
      <c r="Q25" s="23" t="s">
        <v>41</v>
      </c>
      <c r="R25" s="23" t="s">
        <v>42</v>
      </c>
      <c r="S25" s="23" t="s">
        <v>41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2024-03-11T13:42:51Z</cp:lastPrinted>
  <dcterms:created xsi:type="dcterms:W3CDTF">2015-06-05T18:19:34Z</dcterms:created>
  <dcterms:modified xsi:type="dcterms:W3CDTF">2024-04-02T08:09:46Z</dcterms:modified>
</cp:coreProperties>
</file>